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2"/>
  </bookViews>
  <sheets>
    <sheet name="Sheet1" sheetId="1" r:id="rId1"/>
    <sheet name="คีย์" sheetId="2" r:id="rId2"/>
    <sheet name="สรุป" sheetId="3" r:id="rId3"/>
    <sheet name="ตาราง1" sheetId="4" r:id="rId4"/>
    <sheet name="ตาราง2" sheetId="5" r:id="rId5"/>
    <sheet name="ตอนที่ 2" sheetId="6" r:id="rId6"/>
    <sheet name="ข้อเสนอแนะ" sheetId="7" r:id="rId7"/>
  </sheets>
  <definedNames>
    <definedName name="_xlfn.COUNTIFS" hidden="1">#NAME?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<sst xmlns="http://schemas.openxmlformats.org/spreadsheetml/2006/main" count="248" uniqueCount="161">
  <si>
    <t>ลำดับที่</t>
  </si>
  <si>
    <t>รายการ</t>
  </si>
  <si>
    <t>ความถี่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</si>
  <si>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</si>
  <si>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</si>
  <si>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</si>
  <si>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</si>
  <si>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</si>
  <si>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</si>
  <si>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</si>
  <si>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</si>
  <si>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ศึกษาศาสตร์</t>
  </si>
  <si>
    <t xml:space="preserve"> </t>
  </si>
  <si>
    <t>ที่</t>
  </si>
  <si>
    <t>ตาราง 1  แสดงจำนวนและร้อยละของผู้ตอบแบบประเมิน จำแนกตามสถานภาพ</t>
  </si>
  <si>
    <t>สาธารณสุขศาสตร์</t>
  </si>
  <si>
    <t>วิทยาศาสตร์</t>
  </si>
  <si>
    <t>สังคมศาสตร์</t>
  </si>
  <si>
    <t>สหเวชศาสตร์</t>
  </si>
  <si>
    <t>1. ด้านกระบวนการขั้นตอนการให้บริการ</t>
  </si>
  <si>
    <t xml:space="preserve">   1.1 ความสะดวกในการลงทะเบียน</t>
  </si>
  <si>
    <t xml:space="preserve">    2.1 เจ้าหน้าที่ให้บริการด้วยความเต็มใจ ยิ้มแย้ม แจ่มใส</t>
  </si>
  <si>
    <t xml:space="preserve">    2.2 เจ้าหน้าที่ให้บริการด้วยความรวดเร็ว</t>
  </si>
  <si>
    <t>2. ด้านเจ้าหน้าที่ผู้ให้บริการ</t>
  </si>
  <si>
    <t>3. ด้านสิ่งอำนวยความสะดวก</t>
  </si>
  <si>
    <t>เภสัชศาสตร์</t>
  </si>
  <si>
    <t>ตอนที่ 4 ข้อเสนอแนะ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</si>
  <si>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</si>
  <si>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</si>
  <si>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</si>
  <si>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</si>
  <si>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ความเพียงพอของเครื่องคอมพิวเตอร์</t>
  </si>
  <si>
    <t xml:space="preserve">   3.6 ความสะอาดภายในห้องจัดอบรม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</si>
  <si>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</si>
  <si>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</si>
  <si>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</si>
  <si>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</si>
  <si>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 xml:space="preserve"> - คณะเกษตรศาสตร์ ทรัพยากรธรรมชาติและสิ่งแวดล้อม</t>
  </si>
  <si>
    <t xml:space="preserve"> - คณะวิทยาศาสตร์</t>
  </si>
  <si>
    <t xml:space="preserve"> - คณะศึกษาศาสตร์</t>
  </si>
  <si>
    <t xml:space="preserve"> - คณะเภสัชศาสตร์</t>
  </si>
  <si>
    <t xml:space="preserve"> - คณะสาธารณสุขศาสตร์</t>
  </si>
  <si>
    <t>คณาจารย์บัณฑิตศึกษา</t>
  </si>
  <si>
    <t>วิทยาศาสตร์การแพทย์</t>
  </si>
  <si>
    <t>มนุษยศาสตร์</t>
  </si>
  <si>
    <t>ผลการประเมินกิจกรรมอบรมการใช้โปรแกรม Turnitin ในการตรวจสอบการคัดลอกผลงานวิชาการ</t>
  </si>
  <si>
    <t xml:space="preserve">              จากการจัดกิจกรรมอบรมการใช้โปรแกรม Turnitin ในการตรวจสอบการคัดลอกผลงานวิชาการ </t>
  </si>
  <si>
    <t>สถานภาพ/คณะ</t>
  </si>
  <si>
    <t xml:space="preserve"> - ไม่ระบุ</t>
  </si>
  <si>
    <t xml:space="preserve"> - คณะมนุษยศาสตร์</t>
  </si>
  <si>
    <t xml:space="preserve"> - คณะสังคมศาสตร์</t>
  </si>
  <si>
    <t xml:space="preserve"> - คณะวิทยาศาสตร์การแพทย์</t>
  </si>
  <si>
    <t>ตอนที่ 2  ความคิดเห็นเกี่ยวกับกิจกรรมฯ</t>
  </si>
  <si>
    <t xml:space="preserve">   1.2 ความเหมาะสมของวันที่จัดกิจกรรม</t>
  </si>
  <si>
    <t xml:space="preserve">   1.3 ความเหมาะสมของระยะเวลาในการจัดกิจกรรม</t>
  </si>
  <si>
    <t>4. ด้านคุณภาพการให้บริการ (กิจกรรมอบรมการใช้โปรแกรม Turnitin)</t>
  </si>
  <si>
    <t xml:space="preserve">   4.1 ท่านได้รับความรู้เกี่ยวกับการใช้โปรแกรม Turnitin หลังจากที่ได้รับการอบรม</t>
  </si>
  <si>
    <t xml:space="preserve">        ในครั้งนี้แล้วอยู่ในระดับใด</t>
  </si>
  <si>
    <t xml:space="preserve">   4.3 ความเหมาะสมของวิทยากร คุณจิรวัฒน์ พรหมพร</t>
  </si>
  <si>
    <t xml:space="preserve">          จากการจัดกิจกรรมอบรมการใช้โปรแกรม Turnitin ในการตรวจสอบการคัดลอกผลงานวิชาการ</t>
  </si>
  <si>
    <t>ตาราง 2  แสดงค่าเฉลี่ย ส่วนเบี่ยงเบนมาตรฐาน และระดับความคิดเห็นเกี่ยวกับกิจกรรมฯ</t>
  </si>
  <si>
    <t xml:space="preserve">          การสอบถามความคิดเห็นเกี่ยวกับการจัดกิจกรรมฯ พบว่า ผู้ตอบแบบสอบถามมีความคิดเห็นโดยรวม</t>
  </si>
  <si>
    <t>5. ด้านเอกสารประกอบกิจกรรม</t>
  </si>
  <si>
    <t xml:space="preserve">        จากตาราง 2  การสอบถามความคิดเห็นเกี่ยวกับการจัดกิจกรรมฯ พบว่า ผู้ตอบแบบสอบถาม</t>
  </si>
  <si>
    <t>นิสิตระดับบัณฑิตศึกษา</t>
  </si>
  <si>
    <t xml:space="preserve"> - คณะบริหารธุรกิจ เศรษฐศาสตร์และการสื่อสาร</t>
  </si>
  <si>
    <t xml:space="preserve"> - 2 -</t>
  </si>
  <si>
    <t>ณ ห้อง SC1-304 ชั้น 3 อาคารสำนักงานเลขานุการ คณะวิทยาศาสตร์ มหาวิทยาลัยนเรศวร</t>
  </si>
  <si>
    <t>สังกัดคณะ</t>
  </si>
  <si>
    <t>ตอน 2 ข้อ 3</t>
  </si>
  <si>
    <t>เกษตรศาสตร์</t>
  </si>
  <si>
    <t>บริหารธุรกิจ</t>
  </si>
  <si>
    <t>2.2  ท่านจะนำความรู้ที่ได้จากการสัมมนาในครั้งนี้ไปใช้ประโยชน์อย่างไร</t>
  </si>
  <si>
    <t>2.4 ท่านคิดว่าระยะเวลาที่สะดวกสำหรับการให้บริการวิชาการสำหรับท่านในการเข้าร่วมโครงการฯ</t>
  </si>
  <si>
    <t>2.5 หัวข้อที่ท่านต้องการให้จัดโครงการครั้งต่อไป</t>
  </si>
  <si>
    <t>การเขียนบทความทางวิชาการที่เป็นกลุ่มวิจัย</t>
  </si>
  <si>
    <t>การควบคุมวิทยานิพนธ์ระดับปริญญาโท-เอก</t>
  </si>
  <si>
    <t xml:space="preserve">สถิติขั้นสูง </t>
  </si>
  <si>
    <t>การเขียนรายงานการวิจัย</t>
  </si>
  <si>
    <t>ควรจัดให้นิสิตปริญญาโทเข้าร่วมได้ด้วย</t>
  </si>
  <si>
    <t>การดูแลนิสิตบัณฑิตศึกษาในการทำวิจัยและสำเร็จการศึกษาภายในระยะเวลาที่กำหนด</t>
  </si>
  <si>
    <t>program และ plagisiarism</t>
  </si>
  <si>
    <t>แนวทาง/workshop การเขียน ในงานวิจัยสาขาต่างๆ</t>
  </si>
  <si>
    <t>การอบรม turnitin</t>
  </si>
  <si>
    <t>เกณฑ์การผ่านภาษาอังกฤษ</t>
  </si>
  <si>
    <t>โครงการพิมพ์ จัดทำสื่อ ตำราของบัณฑิตวิทยาลัย</t>
  </si>
  <si>
    <t>การวัดและประเมินผลระดับบัณฑิตศึกษา สำหรับหลักสูตรที่เป็นไปตามกรอบ TQF</t>
  </si>
  <si>
    <t>การเขียน Paper Inter สำหรับนิสิตปริญยาโทและปริญญาเอก</t>
  </si>
  <si>
    <t xml:space="preserve">การสนทนาหารือกันเกี่ยวกับปัญหาต่างๆที่พบในการศึกษาระดับบัณฑิตศึกษา </t>
  </si>
  <si>
    <t xml:space="preserve">บทบาทของอาจารย์ในการควบคุมวิทยานิพนธ์ </t>
  </si>
  <si>
    <t xml:space="preserve">การ comment นิสิตในการสอบโครงร่างวิทยานิพนธ์และการสอบป้องกันวิทยานิพนธ์ </t>
  </si>
  <si>
    <t>ตอนที่ 2 ข้อ1</t>
  </si>
  <si>
    <t>การตรวจงานวิจัย</t>
  </si>
  <si>
    <t>09.00-12.00</t>
  </si>
  <si>
    <t>การทำวิทยานิพนธ์/เขียนบทความ</t>
  </si>
  <si>
    <t>จัดอบรมบ่อย</t>
  </si>
  <si>
    <t>ใช้ในการตรวจงานดุษฎีนิพนธ์ของตนเองและใช้ในการทำงานวิจัยอื่นๆและตรวจการบ้านนักศึกษา</t>
  </si>
  <si>
    <t>เสาร์-อาทิตย์</t>
  </si>
  <si>
    <t>ควรมีพี่เลี้ยงประกอบ</t>
  </si>
  <si>
    <t>ดี ควรอบรมซ้ำ</t>
  </si>
  <si>
    <t>เหมาะสม</t>
  </si>
  <si>
    <t>ดีมากค่ะ</t>
  </si>
  <si>
    <t>ดีมาก</t>
  </si>
  <si>
    <t>ควรจัดทำเอกสารประกอบการอบรมให้มีเนื้อหามากกว่านี้ เช่น คู่มือการใช้โปรแกรม</t>
  </si>
  <si>
    <t>ตัวหนังสือตัวเล็ก ไม่คมชัด (ผู้สูงอายุ) อ่านไม่สะดวก</t>
  </si>
  <si>
    <t>ใช้ได้มาก</t>
  </si>
  <si>
    <t>เวลาราชการ</t>
  </si>
  <si>
    <t>ในการตรวจสอบผลงานวิชาการ</t>
  </si>
  <si>
    <t>เอกสารประกอบโครงการอ่านมึนงงไปนิดนึง</t>
  </si>
  <si>
    <t>ประยุกต์ใช้กับงานวิทยานิพนธ์</t>
  </si>
  <si>
    <t>09.30-12.00 และ13.30-15.00</t>
  </si>
  <si>
    <t>ตรวจสอบ Thesis เพื่อดูประโยชน์การคัดลอก/ป้องกันการคัดลอก ก่อนสอบ/ก่อนส่งรูปเล่ม Thesis</t>
  </si>
  <si>
    <t>นำไปตรวจสอบก่อนส่งเล่ม</t>
  </si>
  <si>
    <t>ได้ทุกเวลา</t>
  </si>
  <si>
    <t>ห้องน้ำหญิงไม่สะอาด</t>
  </si>
  <si>
    <t>ควรมีการตรวจสอบคอมพิวเตอร์ก่อนเริ่มการบรรยาย</t>
  </si>
  <si>
    <t xml:space="preserve">ควรเตรียมข้อมูลของตัวเองมาเพื่อตรวจสอบ </t>
  </si>
  <si>
    <t>ใช้ในการตรวจสอบงานวิจัยของตนเองขณะทำวิทยานิพนธ์</t>
  </si>
  <si>
    <t>แนะนำเพื่อน</t>
  </si>
  <si>
    <t>ไฟสว่าง ห้องมีแสงมาก Slide power point ไม่ชัด</t>
  </si>
  <si>
    <t>ไมโครโฟนควรเป็นไร้สาย และมี pointer สำหรับผู้สอน</t>
  </si>
  <si>
    <t>นำไปใช้ในการจัดทำ Thesis ต่อไป</t>
  </si>
  <si>
    <t>13.00-16.00 น.ของวันศุกร์</t>
  </si>
  <si>
    <t>13.00-16.00 น.</t>
  </si>
  <si>
    <t>ในวันที่ 18 มกราคม 2556 ณ ห้อง SC1-304 ชั้น 3 อาคารสำนักงานเลขานุการ คณะวิทยาศาสตร์</t>
  </si>
  <si>
    <r>
      <t xml:space="preserve">มหาวิทยาลัยนเรศวร พบว่า มีผู้เข้าร่วมโครงการจำนวนทั้งสิ้น </t>
    </r>
    <r>
      <rPr>
        <sz val="16"/>
        <color indexed="8"/>
        <rFont val="TH SarabunPSK"/>
        <family val="2"/>
      </rPr>
      <t>50 คน</t>
    </r>
    <r>
      <rPr>
        <sz val="16"/>
        <rFont val="TH SarabunPSK"/>
        <family val="2"/>
      </rPr>
      <t xml:space="preserve"> และมีผู้ตอบแบบประเมิน จำนวน </t>
    </r>
  </si>
  <si>
    <t>45 คน คิดเป็นร้อยละ 90.00 ผู้ตอบแบบประเมินส่วนใหญ่เป็นนิสิตระดับบัณฑิตศึกษา ร้อยละ 55.81</t>
  </si>
  <si>
    <t>วันที่ 18 มกราคม 2556</t>
  </si>
  <si>
    <t xml:space="preserve">ในวันที่ 18 มกราคม ณ ห้อง SC1-304 ชั้น 3 อาคารสำนักงานเลขานุการ คณะวิทยาศาสตร์   </t>
  </si>
  <si>
    <r>
      <t xml:space="preserve">มหาวิทยาลัยนเรศวร พบว่า มีผู้เข้าร่วมโครงการจำนวนทั้งสิ้น </t>
    </r>
    <r>
      <rPr>
        <sz val="16"/>
        <color indexed="8"/>
        <rFont val="TH SarabunPSK"/>
        <family val="2"/>
      </rPr>
      <t>50 คน</t>
    </r>
    <r>
      <rPr>
        <sz val="16"/>
        <rFont val="TH SarabunPSK"/>
        <family val="2"/>
      </rPr>
      <t xml:space="preserve"> และมีผู้ตอบแบบประเมิน จำนวน 45 คน </t>
    </r>
  </si>
  <si>
    <t>คิดเป็นร้อยละ 90.00 โดยมีรายละเอียดดังนี้</t>
  </si>
  <si>
    <t>ไม่ระบุ</t>
  </si>
  <si>
    <t>สังกัด</t>
  </si>
  <si>
    <t>คณะ</t>
  </si>
  <si>
    <t>Grand Total</t>
  </si>
  <si>
    <t>Total</t>
  </si>
  <si>
    <t>1 Total</t>
  </si>
  <si>
    <t>2 Total</t>
  </si>
  <si>
    <t>Count of สังกัด</t>
  </si>
  <si>
    <t xml:space="preserve"> - สหเวชศาสตร์</t>
  </si>
  <si>
    <t xml:space="preserve">          จากตาราง 1 พบว่า ผู้ตอบแบบประเมินส่วนใหญ่เป็นนิสิตระดับบัณฑิตศึกษา ร้อยละ 55.56 จาก</t>
  </si>
  <si>
    <t xml:space="preserve">คณะศึกษาศาสตร์  มากที่สุด  (ร้อยละ 22.22)  รองลงมา ได้แก่ </t>
  </si>
  <si>
    <t>คณาจารย์บัณฑิตศึกษา  จากคณะบริหารธุรกิจ  เศรษฐศาสตร์และการสื่อสาร มากที่สุด (ร้อยละ 15.56)</t>
  </si>
  <si>
    <t>N = 45</t>
  </si>
  <si>
    <t xml:space="preserve">มีความคิดเห็นโดยรวมอยู่ในระดับมาก (ค่าเฉลี่ย 4.19)  โดยมีความพึงพอใจด้านคุณภาพการให้บริการ </t>
  </si>
  <si>
    <t xml:space="preserve">(กิจกรรมอบรมการใช้โปรแกรม Turnitin)  เรื่องความเหมาะสมของวิทยากร คุณจิรวัฒน์  พรหมพร </t>
  </si>
  <si>
    <t xml:space="preserve">มีค่าเฉลี่ยสูงที่สุด  (ค่าเฉลี่ย 4.60) ความพึงพอใจอยู่ในระดับมากที่สุด รองลงมาคือ ด้านสิ่งอำนวยความสะดวก </t>
  </si>
  <si>
    <t>เรื่อง ความเพียงเพอของเครื่องคอมพิวเตอร์ (ค่าเฉลี่ย 4.56) อยู่ในระดับมากที่สุด  และด้านเจ้าหน้าที่ให้บริการ</t>
  </si>
  <si>
    <t>เรื่อง เจ้าหน้าที่ให้บริการด้วยความเต็มใจ ยิ้มแย้ม แจ่มใส (ค่าเฉลี่ย 4.53) อยู่ในระดับมากที่สุด เช่นกัน</t>
  </si>
  <si>
    <t xml:space="preserve">   4.2 ท่านจะนำโปรแกรมนี้ไปประยุกต์ใช้กับการทำวิจัยของท่านและนิสิตได้มากน้อยเพียงใด</t>
  </si>
  <si>
    <t xml:space="preserve">จากคณะศึกษาศาสตร์  มากที่สุด (ร้อยละ 22.22) รองลงมา ได้แก่ คณาจารย์บัณฑิตศึกษา </t>
  </si>
  <si>
    <t xml:space="preserve">จากคณะบริหารธุรกิจ  เศรษฐศาสตร์และการสื่อสาร  มากที่สุด (ร้อยละ 15.56) </t>
  </si>
  <si>
    <t>อยู่ในระดับมาก (ค่าเฉลี่ย 4.19) โดยมีความพึงพอใจด้านคุณภาพการให้บริการ (กิจกรรมอบรมการใช้โปรแกรม</t>
  </si>
  <si>
    <t>Turnitin)  เรื่อง ความเหมาะสมของวิทยากร  คุณจิรวัฒน์  พรหมพร  มีระดับความพึงพอใจอยู่ในระดับ</t>
  </si>
  <si>
    <t xml:space="preserve">มากที่สุด  (ค่าเฉลี่ย  4.60)  รองลงมาคือ สิ่งอำนวยความสะดวก เรื่อง ความพอเพียงของเครื่องคอมพิวเตอร์ </t>
  </si>
  <si>
    <t xml:space="preserve"> มีระดับความพึงพอใจอยู่ในระดับมากที่สุดเช่นกัน  (ค่าเฉลี่ย  4.56) และด้านเจ้าหน้าที่ให้บริการ</t>
  </si>
  <si>
    <t>เรื่อง เจ้าหน้าที่ให้บริการด้วยความเต็มใจ ยิ้มแย้ม แจ่มใส มีระดับความพึงพอใจอยู่ในระดับมาก (ค่าเฉลี่ย 4.53)</t>
  </si>
  <si>
    <t xml:space="preserve">- 4 - </t>
  </si>
  <si>
    <t>- 5 -</t>
  </si>
  <si>
    <t xml:space="preserve"> - 6 -</t>
  </si>
  <si>
    <r>
      <t xml:space="preserve">ตอนที่ 3 </t>
    </r>
    <r>
      <rPr>
        <b/>
        <sz val="15"/>
        <rFont val="TH SarabunPSK"/>
        <family val="2"/>
      </rPr>
      <t>ความคิดเห็น และความต้องการในการจัดโครงการของบัณฑิตวิทยาลัย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</si>
</sst>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5"/>
      <name val="Cordia New"/>
      <family val="2"/>
    </font>
    <font>
      <sz val="15"/>
      <color indexed="8"/>
      <name val="Cordia New"/>
      <family val="2"/>
    </font>
    <font>
      <b/>
      <sz val="15"/>
      <name val="Cordia New"/>
      <family val="2"/>
    </font>
    <font>
      <b/>
      <u val="single"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2" fontId="4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" fillId="38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36" borderId="14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40" borderId="1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justify"/>
    </xf>
    <xf numFmtId="0" fontId="8" fillId="0" borderId="13" xfId="0" applyFont="1" applyFill="1" applyBorder="1" applyAlignment="1">
      <alignment horizontal="center" vertical="justify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justify"/>
    </xf>
    <xf numFmtId="0" fontId="8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36" borderId="1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2" fontId="31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13" xfId="0" applyFont="1" applyBorder="1" applyAlignment="1">
      <alignment/>
    </xf>
    <xf numFmtId="0" fontId="32" fillId="0" borderId="13" xfId="0" applyFont="1" applyFill="1" applyBorder="1" applyAlignment="1">
      <alignment horizontal="left"/>
    </xf>
    <xf numFmtId="0" fontId="32" fillId="0" borderId="13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2" fontId="32" fillId="0" borderId="13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2" fontId="31" fillId="0" borderId="18" xfId="0" applyNumberFormat="1" applyFont="1" applyFill="1" applyBorder="1" applyAlignment="1">
      <alignment horizontal="center"/>
    </xf>
    <xf numFmtId="2" fontId="32" fillId="0" borderId="0" xfId="0" applyNumberFormat="1" applyFont="1" applyAlignment="1">
      <alignment/>
    </xf>
    <xf numFmtId="0" fontId="31" fillId="0" borderId="19" xfId="0" applyFont="1" applyBorder="1" applyAlignment="1">
      <alignment/>
    </xf>
    <xf numFmtId="0" fontId="32" fillId="0" borderId="10" xfId="0" applyFont="1" applyBorder="1" applyAlignment="1">
      <alignment/>
    </xf>
    <xf numFmtId="2" fontId="32" fillId="0" borderId="35" xfId="0" applyNumberFormat="1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17" xfId="0" applyFont="1" applyBorder="1" applyAlignment="1">
      <alignment/>
    </xf>
    <xf numFmtId="2" fontId="32" fillId="0" borderId="37" xfId="0" applyNumberFormat="1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2" fontId="32" fillId="0" borderId="41" xfId="0" applyNumberFormat="1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/>
    </xf>
    <xf numFmtId="0" fontId="32" fillId="0" borderId="40" xfId="0" applyFont="1" applyFill="1" applyBorder="1" applyAlignment="1">
      <alignment/>
    </xf>
    <xf numFmtId="0" fontId="31" fillId="0" borderId="16" xfId="0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44" xfId="0" applyFont="1" applyBorder="1" applyAlignment="1">
      <alignment/>
    </xf>
    <xf numFmtId="0" fontId="32" fillId="0" borderId="45" xfId="0" applyFont="1" applyBorder="1" applyAlignment="1">
      <alignment/>
    </xf>
    <xf numFmtId="2" fontId="32" fillId="0" borderId="38" xfId="0" applyNumberFormat="1" applyFont="1" applyBorder="1" applyAlignment="1">
      <alignment horizontal="center"/>
    </xf>
    <xf numFmtId="0" fontId="32" fillId="0" borderId="46" xfId="0" applyFont="1" applyBorder="1" applyAlignment="1">
      <alignment/>
    </xf>
    <xf numFmtId="0" fontId="32" fillId="0" borderId="47" xfId="0" applyFont="1" applyBorder="1" applyAlignment="1">
      <alignment/>
    </xf>
    <xf numFmtId="2" fontId="32" fillId="0" borderId="48" xfId="0" applyNumberFormat="1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49" xfId="0" applyFont="1" applyBorder="1" applyAlignment="1">
      <alignment/>
    </xf>
    <xf numFmtId="0" fontId="32" fillId="0" borderId="50" xfId="0" applyFont="1" applyBorder="1" applyAlignment="1">
      <alignment/>
    </xf>
    <xf numFmtId="2" fontId="32" fillId="0" borderId="51" xfId="0" applyNumberFormat="1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2" fontId="32" fillId="0" borderId="15" xfId="0" applyNumberFormat="1" applyFont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2" fontId="31" fillId="0" borderId="54" xfId="0" applyNumberFormat="1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Y46" sheet="คีย์"/>
  </cacheSource>
  <cacheFields count="25">
    <cacheField name="ลำดับที่">
      <sharedItems containsSemiMixedTypes="0" containsString="0" containsMixedTypes="0" containsNumber="1" containsInteger="1"/>
    </cacheField>
    <cacheField name="สังกัด">
      <sharedItems containsSemiMixedTypes="0" containsString="0" containsMixedTypes="0" containsNumber="1" containsInteger="1" count="2">
        <n v="2"/>
        <n v="1"/>
      </sharedItems>
    </cacheField>
    <cacheField name="สังกัดคณะ">
      <sharedItems containsMixedTypes="1" containsNumber="1" containsInteger="1" count="11">
        <s v="ศึกษาศาสตร์"/>
        <n v="0"/>
        <s v="สาธารณสุขศาสตร์"/>
        <s v="เกษตรศาสตร์"/>
        <s v="สังคมศาสตร์"/>
        <s v="มนุษยศาสตร์"/>
        <s v="บริหารธุรกิจ"/>
        <s v="วิทยาศาสตร์การแพทย์"/>
        <s v="เภสัชศาสตร์"/>
        <s v="วิทยาศาสตร์"/>
        <s v="สหเวชศาสตร์"/>
      </sharedItems>
    </cacheField>
    <cacheField name="คณะ">
      <sharedItems containsSemiMixedTypes="0" containsString="0" containsMixedTypes="0" containsNumber="1" containsInteger="1"/>
    </cacheField>
    <cacheField name="ตอนที่ 2 ข้อ1">
      <sharedItems containsSemiMixedTypes="0" containsString="0" containsMixedTypes="0" containsNumber="1" containsInteger="1"/>
    </cacheField>
    <cacheField name="ตอน 2 ข้อ 3">
      <sharedItems containsMixedTypes="1" containsNumber="1" containsInteger="1"/>
    </cacheField>
    <cacheField name="1.1">
      <sharedItems containsSemiMixedTypes="0" containsString="0" containsMixedTypes="0" containsNumber="1" containsInteger="1"/>
    </cacheField>
    <cacheField name="1.2">
      <sharedItems containsSemiMixedTypes="0" containsString="0" containsMixedTypes="0" containsNumber="1" containsInteger="1"/>
    </cacheField>
    <cacheField name="1.3">
      <sharedItems containsSemiMixedTypes="0" containsString="0" containsMixedTypes="0" containsNumber="1" containsInteger="1"/>
    </cacheField>
    <cacheField name="2.1">
      <sharedItems containsSemiMixedTypes="0" containsString="0" containsMixedTypes="0" containsNumber="1" containsInteger="1"/>
    </cacheField>
    <cacheField name="2.2">
      <sharedItems containsSemiMixedTypes="0" containsString="0" containsMixedTypes="0" containsNumber="1" containsInteger="1"/>
    </cacheField>
    <cacheField name="3.1">
      <sharedItems containsSemiMixedTypes="0" containsString="0" containsMixedTypes="0" containsNumber="1" containsInteger="1"/>
    </cacheField>
    <cacheField name="3.2">
      <sharedItems containsSemiMixedTypes="0" containsString="0" containsMixedTypes="0" containsNumber="1" containsInteger="1"/>
    </cacheField>
    <cacheField name="3.3">
      <sharedItems containsSemiMixedTypes="0" containsString="0" containsMixedTypes="0" containsNumber="1" containsInteger="1"/>
    </cacheField>
    <cacheField name="3.4">
      <sharedItems containsSemiMixedTypes="0" containsString="0" containsMixedTypes="0" containsNumber="1" containsInteger="1"/>
    </cacheField>
    <cacheField name="3.5">
      <sharedItems containsSemiMixedTypes="0" containsString="0" containsMixedTypes="0" containsNumber="1" containsInteger="1"/>
    </cacheField>
    <cacheField name="3.6">
      <sharedItems containsSemiMixedTypes="0" containsString="0" containsMixedTypes="0" containsNumber="1" containsInteger="1"/>
    </cacheField>
    <cacheField name="4.1">
      <sharedItems containsSemiMixedTypes="0" containsString="0" containsMixedTypes="0" containsNumber="1" containsInteger="1"/>
    </cacheField>
    <cacheField name="4.2">
      <sharedItems containsSemiMixedTypes="0" containsString="0" containsMixedTypes="0" containsNumber="1" containsInteger="1"/>
    </cacheField>
    <cacheField name="4.3">
      <sharedItems containsSemiMixedTypes="0" containsString="0" containsMixedTypes="0" containsNumber="1" containsInteger="1"/>
    </cacheField>
    <cacheField name="4.4">
      <sharedItems containsSemiMixedTypes="0" containsString="0" containsMixedTypes="0" containsNumber="1" containsInteger="1"/>
    </cacheField>
    <cacheField name="5.1">
      <sharedItems containsSemiMixedTypes="0" containsString="0" containsMixedTypes="0" containsNumber="1" containsInteger="1"/>
    </cacheField>
    <cacheField name="5.2">
      <sharedItems containsSemiMixedTypes="0" containsString="0" containsMixedTypes="0" containsNumber="1" containsInteger="1"/>
    </cacheField>
    <cacheField name="5.3">
      <sharedItems containsSemiMixedTypes="0" containsString="0" containsMixedTypes="0" containsNumber="1" containsInteger="1"/>
    </cacheField>
    <cacheField name="5.4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24" firstHeaderRow="2" firstDataRow="2" firstDataCol="2"/>
  <pivotFields count="25"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12">
        <item x="1"/>
        <item x="3"/>
        <item x="8"/>
        <item x="6"/>
        <item x="5"/>
        <item x="9"/>
        <item x="7"/>
        <item x="0"/>
        <item x="10"/>
        <item x="4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20">
    <i>
      <x/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t="default">
      <x v="1"/>
    </i>
    <i t="grand">
      <x/>
    </i>
  </rowItems>
  <colItems count="1">
    <i/>
  </colItems>
  <dataFields count="1">
    <dataField name="Count of สังกัด" fld="1" subtotal="count" baseField="2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4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5.00390625" style="0" customWidth="1"/>
  </cols>
  <sheetData>
    <row r="3" spans="1:3" ht="12.75">
      <c r="A3" s="105" t="s">
        <v>138</v>
      </c>
      <c r="B3" s="103"/>
      <c r="C3" s="108"/>
    </row>
    <row r="4" spans="1:3" ht="12.75">
      <c r="A4" s="105" t="s">
        <v>132</v>
      </c>
      <c r="B4" s="105" t="s">
        <v>68</v>
      </c>
      <c r="C4" s="108" t="s">
        <v>135</v>
      </c>
    </row>
    <row r="5" spans="1:3" ht="12.75">
      <c r="A5" s="102">
        <v>1</v>
      </c>
      <c r="B5" s="102" t="s">
        <v>70</v>
      </c>
      <c r="C5" s="109">
        <v>1</v>
      </c>
    </row>
    <row r="6" spans="1:3" ht="12.75">
      <c r="A6" s="104"/>
      <c r="B6" s="106" t="s">
        <v>25</v>
      </c>
      <c r="C6" s="110">
        <v>2</v>
      </c>
    </row>
    <row r="7" spans="1:3" ht="12.75">
      <c r="A7" s="104"/>
      <c r="B7" s="106" t="s">
        <v>71</v>
      </c>
      <c r="C7" s="110">
        <v>7</v>
      </c>
    </row>
    <row r="8" spans="1:3" ht="12.75">
      <c r="A8" s="104"/>
      <c r="B8" s="106" t="s">
        <v>44</v>
      </c>
      <c r="C8" s="110">
        <v>5</v>
      </c>
    </row>
    <row r="9" spans="1:3" ht="12.75">
      <c r="A9" s="104"/>
      <c r="B9" s="106" t="s">
        <v>43</v>
      </c>
      <c r="C9" s="110">
        <v>1</v>
      </c>
    </row>
    <row r="10" spans="1:3" ht="12.75">
      <c r="A10" s="104"/>
      <c r="B10" s="106" t="s">
        <v>11</v>
      </c>
      <c r="C10" s="110">
        <v>1</v>
      </c>
    </row>
    <row r="11" spans="1:3" ht="12.75">
      <c r="A11" s="104"/>
      <c r="B11" s="106" t="s">
        <v>18</v>
      </c>
      <c r="C11" s="110">
        <v>2</v>
      </c>
    </row>
    <row r="12" spans="1:3" ht="12.75">
      <c r="A12" s="104"/>
      <c r="B12" s="106" t="s">
        <v>17</v>
      </c>
      <c r="C12" s="110">
        <v>1</v>
      </c>
    </row>
    <row r="13" spans="1:3" ht="12.75">
      <c r="A13" s="102" t="s">
        <v>136</v>
      </c>
      <c r="B13" s="103"/>
      <c r="C13" s="109">
        <v>20</v>
      </c>
    </row>
    <row r="14" spans="1:3" ht="12.75">
      <c r="A14" s="102">
        <v>2</v>
      </c>
      <c r="B14" s="102">
        <v>0</v>
      </c>
      <c r="C14" s="109">
        <v>1</v>
      </c>
    </row>
    <row r="15" spans="1:3" ht="12.75">
      <c r="A15" s="104"/>
      <c r="B15" s="106" t="s">
        <v>70</v>
      </c>
      <c r="C15" s="110">
        <v>2</v>
      </c>
    </row>
    <row r="16" spans="1:3" ht="12.75">
      <c r="A16" s="104"/>
      <c r="B16" s="106" t="s">
        <v>25</v>
      </c>
      <c r="C16" s="110">
        <v>1</v>
      </c>
    </row>
    <row r="17" spans="1:3" ht="12.75">
      <c r="A17" s="104"/>
      <c r="B17" s="106" t="s">
        <v>71</v>
      </c>
      <c r="C17" s="110">
        <v>4</v>
      </c>
    </row>
    <row r="18" spans="1:3" ht="12.75">
      <c r="A18" s="104"/>
      <c r="B18" s="106" t="s">
        <v>44</v>
      </c>
      <c r="C18" s="110">
        <v>1</v>
      </c>
    </row>
    <row r="19" spans="1:3" ht="12.75">
      <c r="A19" s="104"/>
      <c r="B19" s="106" t="s">
        <v>16</v>
      </c>
      <c r="C19" s="110">
        <v>1</v>
      </c>
    </row>
    <row r="20" spans="1:3" ht="12.75">
      <c r="A20" s="104"/>
      <c r="B20" s="106" t="s">
        <v>43</v>
      </c>
      <c r="C20" s="110">
        <v>1</v>
      </c>
    </row>
    <row r="21" spans="1:3" ht="12.75">
      <c r="A21" s="104"/>
      <c r="B21" s="106" t="s">
        <v>11</v>
      </c>
      <c r="C21" s="110">
        <v>10</v>
      </c>
    </row>
    <row r="22" spans="1:3" ht="12.75">
      <c r="A22" s="104"/>
      <c r="B22" s="106" t="s">
        <v>15</v>
      </c>
      <c r="C22" s="110">
        <v>4</v>
      </c>
    </row>
    <row r="23" spans="1:3" ht="12.75">
      <c r="A23" s="102" t="s">
        <v>137</v>
      </c>
      <c r="B23" s="103"/>
      <c r="C23" s="109">
        <v>25</v>
      </c>
    </row>
    <row r="24" spans="1:3" ht="12.75">
      <c r="A24" s="107" t="s">
        <v>134</v>
      </c>
      <c r="B24" s="112"/>
      <c r="C24" s="111">
        <v>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5"/>
  <sheetViews>
    <sheetView zoomScale="130" zoomScaleNormal="130" zoomScalePageLayoutView="0" workbookViewId="0" topLeftCell="A1">
      <pane ySplit="1" topLeftCell="A44" activePane="bottomLeft" state="frozen"/>
      <selection pane="topLeft" activeCell="A1" sqref="A1"/>
      <selection pane="bottomLeft" activeCell="A51" sqref="A51"/>
    </sheetView>
  </sheetViews>
  <sheetFormatPr defaultColWidth="8.7109375" defaultRowHeight="12.75"/>
  <cols>
    <col min="1" max="1" width="7.00390625" style="5" customWidth="1"/>
    <col min="2" max="2" width="10.140625" style="5" customWidth="1"/>
    <col min="3" max="3" width="18.7109375" style="58" bestFit="1" customWidth="1"/>
    <col min="4" max="4" width="18.7109375" style="58" customWidth="1"/>
    <col min="5" max="5" width="11.28125" style="50" bestFit="1" customWidth="1"/>
    <col min="6" max="6" width="10.57421875" style="59" bestFit="1" customWidth="1"/>
    <col min="7" max="7" width="6.00390625" style="5" customWidth="1"/>
    <col min="8" max="13" width="5.00390625" style="5" customWidth="1"/>
    <col min="14" max="14" width="4.8515625" style="5" customWidth="1"/>
    <col min="15" max="15" width="4.57421875" style="5" customWidth="1"/>
    <col min="16" max="19" width="4.8515625" style="5" bestFit="1" customWidth="1"/>
    <col min="20" max="20" width="4.8515625" style="5" customWidth="1"/>
    <col min="21" max="22" width="4.8515625" style="5" bestFit="1" customWidth="1"/>
    <col min="23" max="23" width="4.7109375" style="5" customWidth="1"/>
    <col min="24" max="25" width="5.140625" style="5" customWidth="1"/>
    <col min="26" max="16384" width="8.7109375" style="1" customWidth="1"/>
  </cols>
  <sheetData>
    <row r="1" spans="1:25" ht="24">
      <c r="A1" s="15" t="s">
        <v>0</v>
      </c>
      <c r="B1" s="17" t="s">
        <v>132</v>
      </c>
      <c r="C1" s="51" t="s">
        <v>68</v>
      </c>
      <c r="D1" s="98" t="s">
        <v>133</v>
      </c>
      <c r="E1" s="80" t="s">
        <v>91</v>
      </c>
      <c r="F1" s="52" t="s">
        <v>69</v>
      </c>
      <c r="G1" s="15">
        <v>1.1</v>
      </c>
      <c r="H1" s="15">
        <v>1.2</v>
      </c>
      <c r="I1" s="15">
        <v>1.3</v>
      </c>
      <c r="J1" s="34">
        <v>2.1</v>
      </c>
      <c r="K1" s="34">
        <v>2.2</v>
      </c>
      <c r="L1" s="38">
        <v>3.1</v>
      </c>
      <c r="M1" s="38">
        <v>3.2</v>
      </c>
      <c r="N1" s="38">
        <v>3.3</v>
      </c>
      <c r="O1" s="38">
        <v>3.4</v>
      </c>
      <c r="P1" s="38">
        <v>3.5</v>
      </c>
      <c r="Q1" s="38">
        <v>3.6</v>
      </c>
      <c r="R1" s="39">
        <v>4.1</v>
      </c>
      <c r="S1" s="39">
        <v>4.2</v>
      </c>
      <c r="T1" s="39">
        <v>4.3</v>
      </c>
      <c r="U1" s="39">
        <v>4.4</v>
      </c>
      <c r="V1" s="18">
        <v>5.1</v>
      </c>
      <c r="W1" s="18">
        <v>5.2</v>
      </c>
      <c r="X1" s="18">
        <v>5.3</v>
      </c>
      <c r="Y1" s="40">
        <v>5.4</v>
      </c>
    </row>
    <row r="2" spans="1:27" ht="24">
      <c r="A2" s="33">
        <v>1</v>
      </c>
      <c r="B2" s="5">
        <v>2</v>
      </c>
      <c r="C2" s="53" t="s">
        <v>11</v>
      </c>
      <c r="D2" s="99">
        <v>1</v>
      </c>
      <c r="E2" s="57">
        <v>5</v>
      </c>
      <c r="F2" s="55">
        <v>1</v>
      </c>
      <c r="G2" s="5">
        <v>4</v>
      </c>
      <c r="H2" s="5">
        <v>0</v>
      </c>
      <c r="I2" s="5">
        <v>0</v>
      </c>
      <c r="J2" s="5">
        <v>4</v>
      </c>
      <c r="K2" s="5">
        <v>4</v>
      </c>
      <c r="L2" s="5">
        <v>5</v>
      </c>
      <c r="M2" s="5">
        <v>3</v>
      </c>
      <c r="N2" s="5">
        <v>4</v>
      </c>
      <c r="O2" s="5">
        <v>4</v>
      </c>
      <c r="P2" s="5">
        <v>4</v>
      </c>
      <c r="Q2" s="5">
        <v>4</v>
      </c>
      <c r="R2" s="5">
        <v>1</v>
      </c>
      <c r="S2" s="5">
        <v>4</v>
      </c>
      <c r="T2" s="5">
        <v>5</v>
      </c>
      <c r="U2" s="5">
        <v>5</v>
      </c>
      <c r="V2" s="5">
        <v>4</v>
      </c>
      <c r="W2" s="5">
        <v>4</v>
      </c>
      <c r="X2" s="5">
        <v>4</v>
      </c>
      <c r="Y2" s="5">
        <v>4</v>
      </c>
      <c r="AA2" s="21">
        <f>AVERAGE(G2:Y2)</f>
        <v>3.526315789473684</v>
      </c>
    </row>
    <row r="3" spans="1:27" ht="24">
      <c r="A3" s="33">
        <v>2</v>
      </c>
      <c r="B3" s="5">
        <v>2</v>
      </c>
      <c r="C3" s="56" t="s">
        <v>11</v>
      </c>
      <c r="D3" s="99">
        <v>1</v>
      </c>
      <c r="E3" s="57">
        <v>4</v>
      </c>
      <c r="F3" s="55">
        <v>1</v>
      </c>
      <c r="G3" s="5">
        <v>4</v>
      </c>
      <c r="H3" s="5">
        <v>4</v>
      </c>
      <c r="I3" s="5">
        <v>5</v>
      </c>
      <c r="J3" s="5">
        <v>4</v>
      </c>
      <c r="K3" s="5">
        <v>4</v>
      </c>
      <c r="L3" s="5">
        <v>3</v>
      </c>
      <c r="M3" s="5">
        <v>3</v>
      </c>
      <c r="N3" s="5">
        <v>3</v>
      </c>
      <c r="O3" s="5">
        <v>4</v>
      </c>
      <c r="P3" s="5">
        <v>4</v>
      </c>
      <c r="Q3" s="5">
        <v>3</v>
      </c>
      <c r="R3" s="5">
        <v>2</v>
      </c>
      <c r="S3" s="5">
        <v>4</v>
      </c>
      <c r="T3" s="5">
        <v>4</v>
      </c>
      <c r="U3" s="5">
        <v>4</v>
      </c>
      <c r="V3" s="5">
        <v>3</v>
      </c>
      <c r="W3" s="5">
        <v>4</v>
      </c>
      <c r="X3" s="5">
        <v>4</v>
      </c>
      <c r="Y3" s="5">
        <v>4</v>
      </c>
      <c r="AA3" s="21">
        <f aca="true" t="shared" si="0" ref="AA3:AA46">AVERAGE(G3:Y3)</f>
        <v>3.6842105263157894</v>
      </c>
    </row>
    <row r="4" spans="1:27" ht="24">
      <c r="A4" s="33">
        <v>3</v>
      </c>
      <c r="B4" s="5">
        <v>2</v>
      </c>
      <c r="C4" s="56" t="s">
        <v>11</v>
      </c>
      <c r="D4" s="99">
        <v>1</v>
      </c>
      <c r="E4" s="57">
        <v>4</v>
      </c>
      <c r="F4" s="55">
        <v>1</v>
      </c>
      <c r="G4" s="5">
        <v>5</v>
      </c>
      <c r="H4" s="5">
        <v>4</v>
      </c>
      <c r="I4" s="5">
        <v>3</v>
      </c>
      <c r="J4" s="5">
        <v>5</v>
      </c>
      <c r="K4" s="5">
        <v>5</v>
      </c>
      <c r="L4" s="5">
        <v>5</v>
      </c>
      <c r="M4" s="5">
        <v>4</v>
      </c>
      <c r="N4" s="5">
        <v>5</v>
      </c>
      <c r="O4" s="5">
        <v>5</v>
      </c>
      <c r="P4" s="5">
        <v>5</v>
      </c>
      <c r="Q4" s="5">
        <v>5</v>
      </c>
      <c r="R4" s="5">
        <v>2</v>
      </c>
      <c r="S4" s="5">
        <v>4</v>
      </c>
      <c r="T4" s="5">
        <v>4</v>
      </c>
      <c r="U4" s="5">
        <v>4</v>
      </c>
      <c r="V4" s="5">
        <v>5</v>
      </c>
      <c r="W4" s="5">
        <v>5</v>
      </c>
      <c r="X4" s="5">
        <v>5</v>
      </c>
      <c r="Y4" s="5">
        <v>5</v>
      </c>
      <c r="AA4" s="21">
        <f t="shared" si="0"/>
        <v>4.473684210526316</v>
      </c>
    </row>
    <row r="5" spans="1:27" ht="24">
      <c r="A5" s="33">
        <v>4</v>
      </c>
      <c r="B5" s="5">
        <v>2</v>
      </c>
      <c r="C5" s="56" t="s">
        <v>11</v>
      </c>
      <c r="D5" s="99">
        <v>1</v>
      </c>
      <c r="E5" s="57">
        <v>5</v>
      </c>
      <c r="F5" s="55">
        <v>1</v>
      </c>
      <c r="G5" s="5">
        <v>5</v>
      </c>
      <c r="H5" s="5">
        <v>4</v>
      </c>
      <c r="I5" s="5">
        <v>5</v>
      </c>
      <c r="J5" s="5">
        <v>5</v>
      </c>
      <c r="K5" s="5">
        <v>5</v>
      </c>
      <c r="L5" s="5">
        <v>4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AA5" s="21">
        <f t="shared" si="0"/>
        <v>4.894736842105263</v>
      </c>
    </row>
    <row r="6" spans="1:27" ht="24">
      <c r="A6" s="33">
        <v>5</v>
      </c>
      <c r="B6" s="5">
        <v>2</v>
      </c>
      <c r="C6" s="56" t="s">
        <v>11</v>
      </c>
      <c r="D6" s="99">
        <v>1</v>
      </c>
      <c r="E6" s="57">
        <v>5</v>
      </c>
      <c r="F6" s="55">
        <v>1</v>
      </c>
      <c r="G6" s="5">
        <v>5</v>
      </c>
      <c r="H6" s="5">
        <v>5</v>
      </c>
      <c r="I6" s="5">
        <v>4</v>
      </c>
      <c r="J6" s="5">
        <v>5</v>
      </c>
      <c r="K6" s="5">
        <v>5</v>
      </c>
      <c r="L6" s="5">
        <v>5</v>
      </c>
      <c r="M6" s="5">
        <v>4</v>
      </c>
      <c r="N6" s="5">
        <v>5</v>
      </c>
      <c r="O6" s="5">
        <v>5</v>
      </c>
      <c r="P6" s="5">
        <v>5</v>
      </c>
      <c r="Q6" s="5">
        <v>5</v>
      </c>
      <c r="R6" s="5">
        <v>1</v>
      </c>
      <c r="S6" s="5">
        <v>3</v>
      </c>
      <c r="T6" s="5">
        <v>5</v>
      </c>
      <c r="U6" s="5">
        <v>5</v>
      </c>
      <c r="V6" s="5">
        <v>4</v>
      </c>
      <c r="W6" s="5">
        <v>4</v>
      </c>
      <c r="X6" s="5">
        <v>4</v>
      </c>
      <c r="Y6" s="5">
        <v>4</v>
      </c>
      <c r="AA6" s="21">
        <f t="shared" si="0"/>
        <v>4.368421052631579</v>
      </c>
    </row>
    <row r="7" spans="1:27" ht="24">
      <c r="A7" s="33">
        <v>6</v>
      </c>
      <c r="B7" s="5">
        <v>2</v>
      </c>
      <c r="C7" s="56" t="s">
        <v>11</v>
      </c>
      <c r="D7" s="99">
        <v>1</v>
      </c>
      <c r="E7" s="57">
        <v>0</v>
      </c>
      <c r="F7" s="55">
        <v>1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1</v>
      </c>
      <c r="S7" s="5">
        <v>4</v>
      </c>
      <c r="T7" s="5">
        <v>4</v>
      </c>
      <c r="U7" s="5">
        <v>5</v>
      </c>
      <c r="V7" s="5">
        <v>5</v>
      </c>
      <c r="W7" s="5">
        <v>5</v>
      </c>
      <c r="X7" s="5">
        <v>5</v>
      </c>
      <c r="Y7" s="5">
        <v>5</v>
      </c>
      <c r="AA7" s="21">
        <f t="shared" si="0"/>
        <v>4.684210526315789</v>
      </c>
    </row>
    <row r="8" spans="1:27" ht="24">
      <c r="A8" s="33">
        <v>7</v>
      </c>
      <c r="B8" s="5">
        <v>2</v>
      </c>
      <c r="C8" s="56" t="s">
        <v>11</v>
      </c>
      <c r="D8" s="99">
        <v>1</v>
      </c>
      <c r="E8" s="57">
        <v>5</v>
      </c>
      <c r="F8" s="55">
        <v>1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v>4</v>
      </c>
      <c r="Q8" s="5">
        <v>4</v>
      </c>
      <c r="R8" s="5">
        <v>2</v>
      </c>
      <c r="S8" s="5">
        <v>3</v>
      </c>
      <c r="T8" s="5">
        <v>5</v>
      </c>
      <c r="U8" s="5">
        <v>5</v>
      </c>
      <c r="V8" s="5">
        <v>4</v>
      </c>
      <c r="W8" s="5">
        <v>4</v>
      </c>
      <c r="X8" s="5">
        <v>4</v>
      </c>
      <c r="Y8" s="5">
        <v>4</v>
      </c>
      <c r="AA8" s="21">
        <f t="shared" si="0"/>
        <v>3.9473684210526314</v>
      </c>
    </row>
    <row r="9" spans="1:27" ht="24">
      <c r="A9" s="33">
        <v>8</v>
      </c>
      <c r="B9" s="5">
        <v>2</v>
      </c>
      <c r="C9" s="56" t="s">
        <v>11</v>
      </c>
      <c r="D9" s="99">
        <v>1</v>
      </c>
      <c r="E9" s="57">
        <v>5</v>
      </c>
      <c r="F9" s="55">
        <v>1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4</v>
      </c>
      <c r="N9" s="5">
        <v>5</v>
      </c>
      <c r="O9" s="5">
        <v>5</v>
      </c>
      <c r="P9" s="5">
        <v>5</v>
      </c>
      <c r="Q9" s="5">
        <v>5</v>
      </c>
      <c r="R9" s="5">
        <v>2</v>
      </c>
      <c r="S9" s="5">
        <v>4</v>
      </c>
      <c r="T9" s="5">
        <v>5</v>
      </c>
      <c r="U9" s="5">
        <v>5</v>
      </c>
      <c r="V9" s="5">
        <v>4</v>
      </c>
      <c r="W9" s="5">
        <v>4</v>
      </c>
      <c r="X9" s="5">
        <v>5</v>
      </c>
      <c r="Y9" s="5">
        <v>5</v>
      </c>
      <c r="AA9" s="21">
        <f t="shared" si="0"/>
        <v>4.631578947368421</v>
      </c>
    </row>
    <row r="10" spans="1:27" ht="24">
      <c r="A10" s="33">
        <v>9</v>
      </c>
      <c r="B10" s="5">
        <v>2</v>
      </c>
      <c r="C10" s="56" t="s">
        <v>11</v>
      </c>
      <c r="D10" s="99">
        <v>1</v>
      </c>
      <c r="E10" s="57">
        <v>5</v>
      </c>
      <c r="F10" s="55">
        <v>1</v>
      </c>
      <c r="G10" s="5">
        <v>5</v>
      </c>
      <c r="H10" s="5"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v>2</v>
      </c>
      <c r="S10" s="5">
        <v>4</v>
      </c>
      <c r="T10" s="5">
        <v>4</v>
      </c>
      <c r="U10" s="5">
        <v>5</v>
      </c>
      <c r="V10" s="5">
        <v>3</v>
      </c>
      <c r="W10" s="5">
        <v>3</v>
      </c>
      <c r="X10" s="5">
        <v>3</v>
      </c>
      <c r="Y10" s="5">
        <v>3</v>
      </c>
      <c r="AA10" s="21">
        <f>AVERAGE(H10:Y10)</f>
        <v>4.277777777777778</v>
      </c>
    </row>
    <row r="11" spans="1:27" ht="24">
      <c r="A11" s="33">
        <v>10</v>
      </c>
      <c r="B11" s="5">
        <v>2</v>
      </c>
      <c r="C11" s="56">
        <v>0</v>
      </c>
      <c r="D11" s="99">
        <v>0</v>
      </c>
      <c r="E11" s="57">
        <v>5</v>
      </c>
      <c r="F11" s="55">
        <v>1</v>
      </c>
      <c r="G11" s="5">
        <v>5</v>
      </c>
      <c r="H11" s="5">
        <v>5</v>
      </c>
      <c r="I11" s="5">
        <v>5</v>
      </c>
      <c r="J11" s="5">
        <v>5</v>
      </c>
      <c r="K11" s="5">
        <v>5</v>
      </c>
      <c r="L11" s="5">
        <v>5</v>
      </c>
      <c r="M11" s="5">
        <v>3</v>
      </c>
      <c r="N11" s="5">
        <v>5</v>
      </c>
      <c r="O11" s="5">
        <v>5</v>
      </c>
      <c r="P11" s="5">
        <v>5</v>
      </c>
      <c r="Q11" s="5">
        <v>5</v>
      </c>
      <c r="R11" s="5">
        <v>1</v>
      </c>
      <c r="S11" s="5">
        <v>5</v>
      </c>
      <c r="T11" s="5">
        <v>5</v>
      </c>
      <c r="U11" s="5">
        <v>5</v>
      </c>
      <c r="V11" s="5">
        <v>5</v>
      </c>
      <c r="W11" s="5">
        <v>4</v>
      </c>
      <c r="X11" s="5">
        <v>4</v>
      </c>
      <c r="Y11" s="5">
        <v>4</v>
      </c>
      <c r="AA11" s="21">
        <f t="shared" si="0"/>
        <v>4.526315789473684</v>
      </c>
    </row>
    <row r="12" spans="1:27" ht="24">
      <c r="A12" s="33">
        <v>11</v>
      </c>
      <c r="B12" s="5">
        <v>2</v>
      </c>
      <c r="C12" s="56" t="s">
        <v>15</v>
      </c>
      <c r="D12" s="99">
        <v>2</v>
      </c>
      <c r="E12" s="57">
        <v>5</v>
      </c>
      <c r="F12" s="55">
        <v>1</v>
      </c>
      <c r="G12" s="5">
        <v>4</v>
      </c>
      <c r="H12" s="5"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AA12" s="21">
        <f t="shared" si="0"/>
        <v>4.947368421052632</v>
      </c>
    </row>
    <row r="13" spans="1:27" ht="24">
      <c r="A13" s="33">
        <v>12</v>
      </c>
      <c r="B13" s="5">
        <v>2</v>
      </c>
      <c r="C13" s="56" t="s">
        <v>70</v>
      </c>
      <c r="D13" s="99">
        <v>3</v>
      </c>
      <c r="E13" s="57">
        <v>5</v>
      </c>
      <c r="F13" s="55">
        <v>1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v>4</v>
      </c>
      <c r="P13" s="5">
        <v>4</v>
      </c>
      <c r="Q13" s="5">
        <v>4</v>
      </c>
      <c r="R13" s="5">
        <v>1</v>
      </c>
      <c r="S13" s="5">
        <v>4</v>
      </c>
      <c r="T13" s="5">
        <v>4</v>
      </c>
      <c r="U13" s="5">
        <v>5</v>
      </c>
      <c r="V13" s="5">
        <v>4</v>
      </c>
      <c r="W13" s="5">
        <v>3</v>
      </c>
      <c r="X13" s="5">
        <v>4</v>
      </c>
      <c r="Y13" s="5">
        <v>4</v>
      </c>
      <c r="AA13" s="21">
        <f t="shared" si="0"/>
        <v>3.8421052631578947</v>
      </c>
    </row>
    <row r="14" spans="1:27" ht="24">
      <c r="A14" s="33">
        <v>13</v>
      </c>
      <c r="B14" s="5">
        <v>1</v>
      </c>
      <c r="C14" s="56" t="s">
        <v>17</v>
      </c>
      <c r="D14" s="99">
        <v>4</v>
      </c>
      <c r="E14" s="57">
        <v>5</v>
      </c>
      <c r="F14" s="55">
        <v>1</v>
      </c>
      <c r="G14" s="5">
        <v>4</v>
      </c>
      <c r="H14" s="5">
        <v>4</v>
      </c>
      <c r="I14" s="5">
        <v>5</v>
      </c>
      <c r="J14" s="5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  <c r="P14" s="5">
        <v>4</v>
      </c>
      <c r="Q14" s="5">
        <v>4</v>
      </c>
      <c r="R14" s="5">
        <v>2</v>
      </c>
      <c r="S14" s="5">
        <v>3</v>
      </c>
      <c r="T14" s="5">
        <v>4</v>
      </c>
      <c r="U14" s="5">
        <v>5</v>
      </c>
      <c r="V14" s="5">
        <v>3</v>
      </c>
      <c r="W14" s="5">
        <v>3</v>
      </c>
      <c r="X14" s="5">
        <v>3</v>
      </c>
      <c r="Y14" s="5">
        <v>3</v>
      </c>
      <c r="AA14" s="21">
        <f t="shared" si="0"/>
        <v>3.736842105263158</v>
      </c>
    </row>
    <row r="15" spans="1:27" ht="24">
      <c r="A15" s="33">
        <v>14</v>
      </c>
      <c r="B15" s="5">
        <v>1</v>
      </c>
      <c r="C15" s="56" t="s">
        <v>44</v>
      </c>
      <c r="D15" s="99">
        <v>5</v>
      </c>
      <c r="E15" s="57">
        <v>5</v>
      </c>
      <c r="F15" s="55">
        <v>1</v>
      </c>
      <c r="G15" s="5">
        <v>4</v>
      </c>
      <c r="H15" s="5">
        <v>3</v>
      </c>
      <c r="I15" s="5">
        <v>3</v>
      </c>
      <c r="J15" s="5">
        <v>4</v>
      </c>
      <c r="K15" s="5">
        <v>4</v>
      </c>
      <c r="L15" s="5">
        <v>3</v>
      </c>
      <c r="M15" s="5">
        <v>3</v>
      </c>
      <c r="N15" s="5">
        <v>3</v>
      </c>
      <c r="O15" s="5">
        <v>3</v>
      </c>
      <c r="P15" s="5">
        <v>4</v>
      </c>
      <c r="Q15" s="5">
        <v>4</v>
      </c>
      <c r="R15" s="5">
        <v>2</v>
      </c>
      <c r="S15" s="5">
        <v>4</v>
      </c>
      <c r="T15" s="5">
        <v>5</v>
      </c>
      <c r="U15" s="5">
        <v>4</v>
      </c>
      <c r="V15" s="5">
        <v>4</v>
      </c>
      <c r="W15" s="5">
        <v>4</v>
      </c>
      <c r="X15" s="5">
        <v>4</v>
      </c>
      <c r="Y15" s="5">
        <v>4</v>
      </c>
      <c r="AA15" s="21">
        <f t="shared" si="0"/>
        <v>3.6315789473684212</v>
      </c>
    </row>
    <row r="16" spans="1:27" ht="24">
      <c r="A16" s="33">
        <v>15</v>
      </c>
      <c r="B16" s="5">
        <v>1</v>
      </c>
      <c r="C16" s="56" t="s">
        <v>71</v>
      </c>
      <c r="D16" s="99">
        <v>6</v>
      </c>
      <c r="E16" s="57">
        <v>5</v>
      </c>
      <c r="F16" s="55">
        <v>1</v>
      </c>
      <c r="G16" s="5">
        <v>4</v>
      </c>
      <c r="H16" s="5">
        <v>4</v>
      </c>
      <c r="I16" s="5">
        <v>4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>
        <v>4</v>
      </c>
      <c r="P16" s="5">
        <v>4</v>
      </c>
      <c r="Q16" s="5">
        <v>4</v>
      </c>
      <c r="R16" s="5">
        <v>2</v>
      </c>
      <c r="S16" s="5">
        <v>4</v>
      </c>
      <c r="T16" s="5">
        <v>4</v>
      </c>
      <c r="U16" s="5">
        <v>4</v>
      </c>
      <c r="V16" s="5">
        <v>4</v>
      </c>
      <c r="W16" s="5">
        <v>4</v>
      </c>
      <c r="X16" s="5">
        <v>4</v>
      </c>
      <c r="Y16" s="5">
        <v>4</v>
      </c>
      <c r="AA16" s="21">
        <f t="shared" si="0"/>
        <v>3.8947368421052633</v>
      </c>
    </row>
    <row r="17" spans="1:27" ht="24">
      <c r="A17" s="33">
        <v>16</v>
      </c>
      <c r="B17" s="5">
        <v>1</v>
      </c>
      <c r="C17" s="56" t="s">
        <v>71</v>
      </c>
      <c r="D17" s="99">
        <v>6</v>
      </c>
      <c r="E17" s="57">
        <v>0</v>
      </c>
      <c r="F17" s="55">
        <v>0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5</v>
      </c>
      <c r="M17" s="5">
        <v>3</v>
      </c>
      <c r="N17" s="5">
        <v>3</v>
      </c>
      <c r="O17" s="5">
        <v>3</v>
      </c>
      <c r="P17" s="5">
        <v>4</v>
      </c>
      <c r="Q17" s="5">
        <v>3</v>
      </c>
      <c r="R17" s="5">
        <v>2</v>
      </c>
      <c r="S17" s="5">
        <v>3</v>
      </c>
      <c r="T17" s="5">
        <v>5</v>
      </c>
      <c r="U17" s="5">
        <v>4</v>
      </c>
      <c r="V17" s="5">
        <v>4</v>
      </c>
      <c r="W17" s="5">
        <v>2</v>
      </c>
      <c r="X17" s="5">
        <v>4</v>
      </c>
      <c r="Y17" s="5">
        <v>5</v>
      </c>
      <c r="AA17" s="21">
        <f t="shared" si="0"/>
        <v>3.6842105263157894</v>
      </c>
    </row>
    <row r="18" spans="1:27" ht="24">
      <c r="A18" s="33">
        <v>17</v>
      </c>
      <c r="B18" s="5">
        <v>1</v>
      </c>
      <c r="C18" s="56" t="s">
        <v>71</v>
      </c>
      <c r="D18" s="99">
        <v>6</v>
      </c>
      <c r="E18" s="57">
        <v>5</v>
      </c>
      <c r="F18" s="55">
        <v>1</v>
      </c>
      <c r="G18" s="5">
        <v>5</v>
      </c>
      <c r="H18" s="5">
        <v>5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4</v>
      </c>
      <c r="P18" s="5">
        <v>5</v>
      </c>
      <c r="Q18" s="5">
        <v>2</v>
      </c>
      <c r="R18" s="5">
        <v>1</v>
      </c>
      <c r="S18" s="5">
        <v>3</v>
      </c>
      <c r="T18" s="5">
        <v>5</v>
      </c>
      <c r="U18" s="5">
        <v>4</v>
      </c>
      <c r="V18" s="5">
        <v>4</v>
      </c>
      <c r="W18" s="5">
        <v>4</v>
      </c>
      <c r="X18" s="5">
        <v>4</v>
      </c>
      <c r="Y18" s="5">
        <v>5</v>
      </c>
      <c r="AA18" s="21">
        <f t="shared" si="0"/>
        <v>4.2631578947368425</v>
      </c>
    </row>
    <row r="19" spans="1:27" ht="24">
      <c r="A19" s="33">
        <v>18</v>
      </c>
      <c r="B19" s="5">
        <v>2</v>
      </c>
      <c r="C19" s="56" t="s">
        <v>43</v>
      </c>
      <c r="D19" s="99">
        <v>7</v>
      </c>
      <c r="E19" s="57">
        <v>0</v>
      </c>
      <c r="F19" s="55">
        <v>0</v>
      </c>
      <c r="G19" s="5">
        <v>4</v>
      </c>
      <c r="H19" s="5">
        <v>4</v>
      </c>
      <c r="I19" s="5">
        <v>0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  <c r="P19" s="5">
        <v>4</v>
      </c>
      <c r="Q19" s="5">
        <v>4</v>
      </c>
      <c r="R19" s="5">
        <v>4</v>
      </c>
      <c r="S19" s="5">
        <v>4</v>
      </c>
      <c r="T19" s="5">
        <v>4</v>
      </c>
      <c r="U19" s="5">
        <v>4</v>
      </c>
      <c r="V19" s="5">
        <v>4</v>
      </c>
      <c r="W19" s="5">
        <v>4</v>
      </c>
      <c r="X19" s="5">
        <v>4</v>
      </c>
      <c r="Y19" s="5">
        <v>4</v>
      </c>
      <c r="AA19" s="21">
        <f t="shared" si="0"/>
        <v>3.789473684210526</v>
      </c>
    </row>
    <row r="20" spans="1:27" ht="24">
      <c r="A20" s="33">
        <v>19</v>
      </c>
      <c r="B20" s="5">
        <v>1</v>
      </c>
      <c r="C20" s="56" t="s">
        <v>25</v>
      </c>
      <c r="D20" s="99">
        <v>8</v>
      </c>
      <c r="E20" s="57">
        <v>4</v>
      </c>
      <c r="F20" s="55">
        <v>1</v>
      </c>
      <c r="G20" s="5">
        <v>4</v>
      </c>
      <c r="H20" s="5">
        <v>4</v>
      </c>
      <c r="I20" s="5">
        <v>4</v>
      </c>
      <c r="J20" s="5">
        <v>4</v>
      </c>
      <c r="K20" s="5">
        <v>3</v>
      </c>
      <c r="L20" s="5">
        <v>0</v>
      </c>
      <c r="M20" s="5">
        <v>3</v>
      </c>
      <c r="N20" s="5">
        <v>4</v>
      </c>
      <c r="O20" s="5">
        <v>3</v>
      </c>
      <c r="P20" s="5">
        <v>3</v>
      </c>
      <c r="Q20" s="5">
        <v>3</v>
      </c>
      <c r="R20" s="5">
        <v>3</v>
      </c>
      <c r="S20" s="5">
        <v>4</v>
      </c>
      <c r="T20" s="5">
        <v>5</v>
      </c>
      <c r="U20" s="5">
        <v>4</v>
      </c>
      <c r="V20" s="5">
        <v>4</v>
      </c>
      <c r="W20" s="5">
        <v>4</v>
      </c>
      <c r="X20" s="5">
        <v>4</v>
      </c>
      <c r="Y20" s="5">
        <v>4</v>
      </c>
      <c r="AA20" s="21">
        <f t="shared" si="0"/>
        <v>3.526315789473684</v>
      </c>
    </row>
    <row r="21" spans="1:27" ht="24">
      <c r="A21" s="33">
        <v>20</v>
      </c>
      <c r="B21" s="5">
        <v>1</v>
      </c>
      <c r="C21" s="56" t="s">
        <v>71</v>
      </c>
      <c r="D21" s="99">
        <v>6</v>
      </c>
      <c r="E21" s="57">
        <v>4</v>
      </c>
      <c r="F21" s="55">
        <v>1</v>
      </c>
      <c r="G21" s="5">
        <v>4</v>
      </c>
      <c r="H21" s="5">
        <v>4</v>
      </c>
      <c r="I21" s="5">
        <v>3</v>
      </c>
      <c r="J21" s="5">
        <v>3</v>
      </c>
      <c r="K21" s="5">
        <v>3</v>
      </c>
      <c r="L21" s="5">
        <v>4</v>
      </c>
      <c r="M21" s="5">
        <v>2</v>
      </c>
      <c r="N21" s="5">
        <v>4</v>
      </c>
      <c r="O21" s="5">
        <v>4</v>
      </c>
      <c r="P21" s="5">
        <v>4</v>
      </c>
      <c r="Q21" s="5">
        <v>2</v>
      </c>
      <c r="R21" s="5">
        <v>1</v>
      </c>
      <c r="S21" s="5">
        <v>4</v>
      </c>
      <c r="T21" s="5">
        <v>4</v>
      </c>
      <c r="U21" s="5">
        <v>4</v>
      </c>
      <c r="V21" s="5">
        <v>5</v>
      </c>
      <c r="W21" s="5">
        <v>3</v>
      </c>
      <c r="X21" s="5">
        <v>3</v>
      </c>
      <c r="Y21" s="5">
        <v>3</v>
      </c>
      <c r="AA21" s="21">
        <f t="shared" si="0"/>
        <v>3.3684210526315788</v>
      </c>
    </row>
    <row r="22" spans="1:27" ht="24">
      <c r="A22" s="33">
        <v>21</v>
      </c>
      <c r="B22" s="5">
        <v>1</v>
      </c>
      <c r="C22" s="56" t="s">
        <v>71</v>
      </c>
      <c r="D22" s="99">
        <v>6</v>
      </c>
      <c r="E22" s="57">
        <v>5</v>
      </c>
      <c r="F22" s="55">
        <v>1</v>
      </c>
      <c r="G22" s="5">
        <v>4</v>
      </c>
      <c r="H22" s="5">
        <v>4</v>
      </c>
      <c r="I22" s="5">
        <v>4</v>
      </c>
      <c r="J22" s="5">
        <v>4</v>
      </c>
      <c r="K22" s="5">
        <v>3</v>
      </c>
      <c r="L22" s="5">
        <v>4</v>
      </c>
      <c r="M22" s="5">
        <v>3</v>
      </c>
      <c r="N22" s="5">
        <v>4</v>
      </c>
      <c r="O22" s="5">
        <v>3</v>
      </c>
      <c r="P22" s="5">
        <v>4</v>
      </c>
      <c r="Q22" s="5">
        <v>3</v>
      </c>
      <c r="R22" s="5">
        <v>1</v>
      </c>
      <c r="S22" s="5">
        <v>4</v>
      </c>
      <c r="T22" s="5">
        <v>5</v>
      </c>
      <c r="U22" s="5">
        <v>5</v>
      </c>
      <c r="V22" s="5">
        <v>4</v>
      </c>
      <c r="W22" s="5">
        <v>3</v>
      </c>
      <c r="X22" s="5">
        <v>4</v>
      </c>
      <c r="Y22" s="5">
        <v>5</v>
      </c>
      <c r="AA22" s="21">
        <f t="shared" si="0"/>
        <v>3.736842105263158</v>
      </c>
    </row>
    <row r="23" spans="1:27" ht="24">
      <c r="A23" s="33">
        <v>22</v>
      </c>
      <c r="B23" s="46">
        <v>1</v>
      </c>
      <c r="C23" s="56" t="s">
        <v>25</v>
      </c>
      <c r="D23" s="99">
        <v>8</v>
      </c>
      <c r="E23" s="57">
        <v>4</v>
      </c>
      <c r="F23" s="55">
        <v>1</v>
      </c>
      <c r="G23" s="5">
        <v>4</v>
      </c>
      <c r="H23" s="5">
        <v>5</v>
      </c>
      <c r="I23" s="5">
        <v>5</v>
      </c>
      <c r="J23" s="5">
        <v>5</v>
      </c>
      <c r="K23" s="5">
        <v>4</v>
      </c>
      <c r="L23" s="5">
        <v>4</v>
      </c>
      <c r="M23" s="5">
        <v>4</v>
      </c>
      <c r="N23" s="5">
        <v>4</v>
      </c>
      <c r="O23" s="5">
        <v>5</v>
      </c>
      <c r="P23" s="5">
        <v>5</v>
      </c>
      <c r="Q23" s="5">
        <v>4</v>
      </c>
      <c r="R23" s="5">
        <v>2</v>
      </c>
      <c r="S23" s="5">
        <v>5</v>
      </c>
      <c r="T23" s="5">
        <v>4</v>
      </c>
      <c r="U23" s="5">
        <v>5</v>
      </c>
      <c r="V23" s="5">
        <v>5</v>
      </c>
      <c r="W23" s="5">
        <v>5</v>
      </c>
      <c r="X23" s="5">
        <v>5</v>
      </c>
      <c r="Y23" s="5">
        <v>5</v>
      </c>
      <c r="AA23" s="21">
        <f t="shared" si="0"/>
        <v>4.473684210526316</v>
      </c>
    </row>
    <row r="24" spans="1:27" ht="24">
      <c r="A24" s="33">
        <v>23</v>
      </c>
      <c r="B24" s="46">
        <v>2</v>
      </c>
      <c r="C24" s="56" t="s">
        <v>15</v>
      </c>
      <c r="D24" s="99">
        <v>2</v>
      </c>
      <c r="E24" s="57">
        <v>5</v>
      </c>
      <c r="F24" s="55">
        <v>1</v>
      </c>
      <c r="G24" s="5">
        <v>5</v>
      </c>
      <c r="H24" s="5">
        <v>5</v>
      </c>
      <c r="I24" s="5">
        <v>5</v>
      </c>
      <c r="J24" s="5">
        <v>5</v>
      </c>
      <c r="K24" s="5">
        <v>5</v>
      </c>
      <c r="L24" s="5">
        <v>4</v>
      </c>
      <c r="M24" s="5">
        <v>5</v>
      </c>
      <c r="N24" s="5">
        <v>5</v>
      </c>
      <c r="O24" s="5">
        <v>5</v>
      </c>
      <c r="P24" s="5">
        <v>4</v>
      </c>
      <c r="Q24" s="5">
        <v>4</v>
      </c>
      <c r="R24" s="5">
        <v>5</v>
      </c>
      <c r="S24" s="5">
        <v>5</v>
      </c>
      <c r="T24" s="5">
        <v>5</v>
      </c>
      <c r="U24" s="5">
        <v>5</v>
      </c>
      <c r="V24" s="5">
        <v>5</v>
      </c>
      <c r="W24" s="5">
        <v>5</v>
      </c>
      <c r="X24" s="5">
        <v>5</v>
      </c>
      <c r="Y24" s="5">
        <v>5</v>
      </c>
      <c r="AA24" s="21">
        <f t="shared" si="0"/>
        <v>4.842105263157895</v>
      </c>
    </row>
    <row r="25" spans="1:27" ht="24">
      <c r="A25" s="33">
        <v>24</v>
      </c>
      <c r="B25" s="46">
        <v>2</v>
      </c>
      <c r="C25" s="56" t="s">
        <v>15</v>
      </c>
      <c r="D25" s="99">
        <v>2</v>
      </c>
      <c r="E25" s="57">
        <v>5</v>
      </c>
      <c r="F25" s="55">
        <v>1</v>
      </c>
      <c r="G25" s="5">
        <v>5</v>
      </c>
      <c r="H25" s="5">
        <v>5</v>
      </c>
      <c r="I25" s="5">
        <v>5</v>
      </c>
      <c r="J25" s="5">
        <v>5</v>
      </c>
      <c r="K25" s="5">
        <v>5</v>
      </c>
      <c r="L25" s="5">
        <v>5</v>
      </c>
      <c r="M25" s="5">
        <v>5</v>
      </c>
      <c r="N25" s="5">
        <v>5</v>
      </c>
      <c r="O25" s="5">
        <v>5</v>
      </c>
      <c r="P25" s="5">
        <v>5</v>
      </c>
      <c r="Q25" s="5">
        <v>5</v>
      </c>
      <c r="R25" s="5">
        <v>1</v>
      </c>
      <c r="S25" s="5">
        <v>5</v>
      </c>
      <c r="T25" s="5">
        <v>5</v>
      </c>
      <c r="U25" s="5">
        <v>5</v>
      </c>
      <c r="V25" s="5">
        <v>5</v>
      </c>
      <c r="W25" s="5">
        <v>5</v>
      </c>
      <c r="X25" s="5">
        <v>5</v>
      </c>
      <c r="Y25" s="5">
        <v>5</v>
      </c>
      <c r="AA25" s="21">
        <f t="shared" si="0"/>
        <v>4.7894736842105265</v>
      </c>
    </row>
    <row r="26" spans="1:27" ht="24">
      <c r="A26" s="33">
        <v>25</v>
      </c>
      <c r="B26" s="46">
        <v>2</v>
      </c>
      <c r="C26" s="56" t="s">
        <v>16</v>
      </c>
      <c r="D26" s="99">
        <v>9</v>
      </c>
      <c r="E26" s="57">
        <v>4</v>
      </c>
      <c r="F26" s="55">
        <v>1</v>
      </c>
      <c r="G26" s="5">
        <v>5</v>
      </c>
      <c r="H26" s="5">
        <v>5</v>
      </c>
      <c r="I26" s="5">
        <v>5</v>
      </c>
      <c r="J26" s="5">
        <v>5</v>
      </c>
      <c r="K26" s="5">
        <v>5</v>
      </c>
      <c r="L26" s="5">
        <v>5</v>
      </c>
      <c r="M26" s="5">
        <v>5</v>
      </c>
      <c r="N26" s="5">
        <v>5</v>
      </c>
      <c r="O26" s="5">
        <v>5</v>
      </c>
      <c r="P26" s="5">
        <v>4</v>
      </c>
      <c r="Q26" s="5">
        <v>5</v>
      </c>
      <c r="R26" s="5">
        <v>4</v>
      </c>
      <c r="S26" s="5">
        <v>4</v>
      </c>
      <c r="T26" s="5">
        <v>5</v>
      </c>
      <c r="U26" s="5">
        <v>4</v>
      </c>
      <c r="V26" s="5">
        <v>5</v>
      </c>
      <c r="W26" s="5">
        <v>4</v>
      </c>
      <c r="X26" s="5">
        <v>4</v>
      </c>
      <c r="Y26" s="5">
        <v>5</v>
      </c>
      <c r="AA26" s="21">
        <f t="shared" si="0"/>
        <v>4.684210526315789</v>
      </c>
    </row>
    <row r="27" spans="1:27" ht="24">
      <c r="A27" s="33">
        <v>26</v>
      </c>
      <c r="B27" s="46">
        <v>2</v>
      </c>
      <c r="C27" s="56" t="s">
        <v>15</v>
      </c>
      <c r="D27" s="99">
        <v>2</v>
      </c>
      <c r="E27" s="57">
        <v>5</v>
      </c>
      <c r="F27" s="55">
        <v>1</v>
      </c>
      <c r="G27" s="5">
        <v>5</v>
      </c>
      <c r="H27" s="5">
        <v>5</v>
      </c>
      <c r="I27" s="5">
        <v>5</v>
      </c>
      <c r="J27" s="5">
        <v>5</v>
      </c>
      <c r="K27" s="5">
        <v>5</v>
      </c>
      <c r="L27" s="5">
        <v>5</v>
      </c>
      <c r="M27" s="5">
        <v>5</v>
      </c>
      <c r="N27" s="5">
        <v>5</v>
      </c>
      <c r="O27" s="5">
        <v>5</v>
      </c>
      <c r="P27" s="5">
        <v>5</v>
      </c>
      <c r="Q27" s="5">
        <v>5</v>
      </c>
      <c r="R27" s="5">
        <v>1</v>
      </c>
      <c r="S27" s="5">
        <v>4</v>
      </c>
      <c r="T27" s="5">
        <v>4</v>
      </c>
      <c r="U27" s="5">
        <v>5</v>
      </c>
      <c r="V27" s="5">
        <v>4</v>
      </c>
      <c r="W27" s="5">
        <v>4</v>
      </c>
      <c r="X27" s="5">
        <v>4</v>
      </c>
      <c r="Y27" s="5">
        <v>5</v>
      </c>
      <c r="AA27" s="21">
        <f t="shared" si="0"/>
        <v>4.526315789473684</v>
      </c>
    </row>
    <row r="28" spans="1:27" ht="24">
      <c r="A28" s="33">
        <v>27</v>
      </c>
      <c r="B28" s="5">
        <v>1</v>
      </c>
      <c r="C28" s="56" t="s">
        <v>71</v>
      </c>
      <c r="D28" s="99">
        <v>6</v>
      </c>
      <c r="E28" s="57">
        <v>5</v>
      </c>
      <c r="F28" s="55">
        <v>1</v>
      </c>
      <c r="G28" s="5">
        <v>5</v>
      </c>
      <c r="H28" s="5">
        <v>5</v>
      </c>
      <c r="I28" s="5">
        <v>5</v>
      </c>
      <c r="J28" s="5">
        <v>3</v>
      </c>
      <c r="K28" s="5">
        <v>4</v>
      </c>
      <c r="L28" s="5">
        <v>5</v>
      </c>
      <c r="M28" s="5">
        <v>5</v>
      </c>
      <c r="N28" s="5">
        <v>5</v>
      </c>
      <c r="O28" s="5">
        <v>4</v>
      </c>
      <c r="P28" s="5">
        <v>4</v>
      </c>
      <c r="Q28" s="5">
        <v>2</v>
      </c>
      <c r="R28" s="5">
        <v>1</v>
      </c>
      <c r="S28" s="5">
        <v>4</v>
      </c>
      <c r="T28" s="5">
        <v>5</v>
      </c>
      <c r="U28" s="5">
        <v>5</v>
      </c>
      <c r="V28" s="5">
        <v>3</v>
      </c>
      <c r="W28" s="5">
        <v>3</v>
      </c>
      <c r="X28" s="5">
        <v>3</v>
      </c>
      <c r="Y28" s="5">
        <v>3</v>
      </c>
      <c r="AA28" s="21">
        <f t="shared" si="0"/>
        <v>3.8947368421052633</v>
      </c>
    </row>
    <row r="29" spans="1:27" ht="24">
      <c r="A29" s="33">
        <v>28</v>
      </c>
      <c r="B29" s="5">
        <v>1</v>
      </c>
      <c r="C29" s="56" t="s">
        <v>71</v>
      </c>
      <c r="D29" s="99">
        <v>6</v>
      </c>
      <c r="E29" s="57">
        <v>5</v>
      </c>
      <c r="F29" s="55">
        <v>1</v>
      </c>
      <c r="G29" s="5">
        <v>4</v>
      </c>
      <c r="H29" s="5">
        <v>4</v>
      </c>
      <c r="I29" s="5">
        <v>4</v>
      </c>
      <c r="J29" s="5">
        <v>4</v>
      </c>
      <c r="K29" s="5">
        <v>4</v>
      </c>
      <c r="L29" s="5">
        <v>4</v>
      </c>
      <c r="M29" s="5">
        <v>4</v>
      </c>
      <c r="N29" s="5">
        <v>4</v>
      </c>
      <c r="O29" s="5">
        <v>4</v>
      </c>
      <c r="P29" s="5">
        <v>4</v>
      </c>
      <c r="Q29" s="5">
        <v>4</v>
      </c>
      <c r="R29" s="5">
        <v>2</v>
      </c>
      <c r="S29" s="5">
        <v>4</v>
      </c>
      <c r="T29" s="5">
        <v>5</v>
      </c>
      <c r="U29" s="5">
        <v>4</v>
      </c>
      <c r="V29" s="5">
        <v>4</v>
      </c>
      <c r="W29" s="5">
        <v>4</v>
      </c>
      <c r="X29" s="5">
        <v>4</v>
      </c>
      <c r="Y29" s="5">
        <v>5</v>
      </c>
      <c r="AA29" s="21">
        <f t="shared" si="0"/>
        <v>4</v>
      </c>
    </row>
    <row r="30" spans="1:27" ht="24">
      <c r="A30" s="33">
        <v>29</v>
      </c>
      <c r="B30" s="5">
        <v>2</v>
      </c>
      <c r="C30" s="56" t="s">
        <v>25</v>
      </c>
      <c r="D30" s="99">
        <v>8</v>
      </c>
      <c r="E30" s="57">
        <v>5</v>
      </c>
      <c r="F30" s="55">
        <v>1</v>
      </c>
      <c r="G30" s="5">
        <v>5</v>
      </c>
      <c r="H30" s="5">
        <v>5</v>
      </c>
      <c r="I30" s="5">
        <v>5</v>
      </c>
      <c r="J30" s="5">
        <v>4</v>
      </c>
      <c r="K30" s="5">
        <v>4</v>
      </c>
      <c r="L30" s="5">
        <v>4</v>
      </c>
      <c r="M30" s="5">
        <v>4</v>
      </c>
      <c r="N30" s="5">
        <v>4</v>
      </c>
      <c r="O30" s="5">
        <v>5</v>
      </c>
      <c r="P30" s="5">
        <v>5</v>
      </c>
      <c r="Q30" s="5">
        <v>5</v>
      </c>
      <c r="R30" s="5">
        <v>2</v>
      </c>
      <c r="S30" s="5">
        <v>4</v>
      </c>
      <c r="T30" s="5">
        <v>5</v>
      </c>
      <c r="U30" s="5">
        <v>5</v>
      </c>
      <c r="V30" s="5">
        <v>5</v>
      </c>
      <c r="W30" s="5">
        <v>5</v>
      </c>
      <c r="X30" s="5">
        <v>5</v>
      </c>
      <c r="Y30" s="5">
        <v>5</v>
      </c>
      <c r="AA30" s="21">
        <f t="shared" si="0"/>
        <v>4.526315789473684</v>
      </c>
    </row>
    <row r="31" spans="1:27" ht="24">
      <c r="A31" s="33">
        <v>30</v>
      </c>
      <c r="B31" s="5">
        <v>1</v>
      </c>
      <c r="C31" s="56" t="s">
        <v>70</v>
      </c>
      <c r="D31" s="99">
        <v>3</v>
      </c>
      <c r="E31" s="57">
        <v>5</v>
      </c>
      <c r="F31" s="55">
        <v>1</v>
      </c>
      <c r="G31" s="5">
        <v>4</v>
      </c>
      <c r="H31" s="5">
        <v>4</v>
      </c>
      <c r="I31" s="5">
        <v>5</v>
      </c>
      <c r="J31" s="5">
        <v>5</v>
      </c>
      <c r="K31" s="5">
        <v>5</v>
      </c>
      <c r="L31" s="5">
        <v>5</v>
      </c>
      <c r="M31" s="5">
        <v>3</v>
      </c>
      <c r="N31" s="5">
        <v>5</v>
      </c>
      <c r="O31" s="5">
        <v>4</v>
      </c>
      <c r="P31" s="5">
        <v>5</v>
      </c>
      <c r="Q31" s="5">
        <v>4</v>
      </c>
      <c r="R31" s="5">
        <v>2</v>
      </c>
      <c r="S31" s="5">
        <v>4</v>
      </c>
      <c r="T31" s="5">
        <v>5</v>
      </c>
      <c r="U31" s="5">
        <v>5</v>
      </c>
      <c r="V31" s="5">
        <v>5</v>
      </c>
      <c r="W31" s="5">
        <v>3</v>
      </c>
      <c r="X31" s="5">
        <v>5</v>
      </c>
      <c r="Y31" s="5">
        <v>5</v>
      </c>
      <c r="AA31" s="21">
        <f t="shared" si="0"/>
        <v>4.368421052631579</v>
      </c>
    </row>
    <row r="32" spans="1:27" ht="24">
      <c r="A32" s="33">
        <v>31</v>
      </c>
      <c r="B32" s="5">
        <v>2</v>
      </c>
      <c r="C32" s="56" t="s">
        <v>71</v>
      </c>
      <c r="D32" s="99">
        <v>6</v>
      </c>
      <c r="E32" s="57">
        <v>5</v>
      </c>
      <c r="F32" s="55">
        <v>1</v>
      </c>
      <c r="G32" s="5">
        <v>5</v>
      </c>
      <c r="H32" s="5">
        <v>5</v>
      </c>
      <c r="I32" s="5">
        <v>5</v>
      </c>
      <c r="J32" s="5">
        <v>5</v>
      </c>
      <c r="K32" s="5">
        <v>5</v>
      </c>
      <c r="L32" s="5">
        <v>5</v>
      </c>
      <c r="M32" s="5">
        <v>5</v>
      </c>
      <c r="N32" s="5">
        <v>5</v>
      </c>
      <c r="O32" s="5">
        <v>5</v>
      </c>
      <c r="P32" s="5">
        <v>5</v>
      </c>
      <c r="Q32" s="5">
        <v>5</v>
      </c>
      <c r="R32" s="5">
        <v>1</v>
      </c>
      <c r="S32" s="5">
        <v>5</v>
      </c>
      <c r="T32" s="5">
        <v>5</v>
      </c>
      <c r="U32" s="5">
        <v>5</v>
      </c>
      <c r="V32" s="5">
        <v>5</v>
      </c>
      <c r="W32" s="5">
        <v>5</v>
      </c>
      <c r="X32" s="5">
        <v>5</v>
      </c>
      <c r="Y32" s="5">
        <v>5</v>
      </c>
      <c r="AA32" s="21">
        <f t="shared" si="0"/>
        <v>4.7894736842105265</v>
      </c>
    </row>
    <row r="33" spans="1:27" ht="24">
      <c r="A33" s="33">
        <v>32</v>
      </c>
      <c r="B33" s="5">
        <v>1</v>
      </c>
      <c r="C33" s="56" t="s">
        <v>43</v>
      </c>
      <c r="D33" s="99">
        <v>7</v>
      </c>
      <c r="E33" s="57">
        <v>5</v>
      </c>
      <c r="F33" s="55">
        <v>1</v>
      </c>
      <c r="G33" s="5">
        <v>4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2</v>
      </c>
      <c r="N33" s="5">
        <v>4</v>
      </c>
      <c r="O33" s="5">
        <v>4</v>
      </c>
      <c r="P33" s="5">
        <v>4</v>
      </c>
      <c r="Q33" s="5">
        <v>4</v>
      </c>
      <c r="R33" s="5">
        <v>1</v>
      </c>
      <c r="S33" s="5">
        <v>4</v>
      </c>
      <c r="T33" s="5">
        <v>5</v>
      </c>
      <c r="U33" s="5">
        <v>5</v>
      </c>
      <c r="V33" s="5">
        <v>4</v>
      </c>
      <c r="W33" s="5">
        <v>4</v>
      </c>
      <c r="X33" s="5">
        <v>4</v>
      </c>
      <c r="Y33" s="5">
        <v>4</v>
      </c>
      <c r="AA33" s="21">
        <f t="shared" si="0"/>
        <v>3.8421052631578947</v>
      </c>
    </row>
    <row r="34" spans="1:27" ht="24">
      <c r="A34" s="33">
        <v>33</v>
      </c>
      <c r="B34" s="5">
        <v>1</v>
      </c>
      <c r="C34" s="56" t="s">
        <v>18</v>
      </c>
      <c r="D34" s="99">
        <v>10</v>
      </c>
      <c r="E34" s="57">
        <v>5</v>
      </c>
      <c r="F34" s="55">
        <v>1</v>
      </c>
      <c r="G34" s="5">
        <v>2</v>
      </c>
      <c r="H34" s="5">
        <v>3</v>
      </c>
      <c r="I34" s="5">
        <v>4</v>
      </c>
      <c r="J34" s="5">
        <v>5</v>
      </c>
      <c r="K34" s="5">
        <v>4</v>
      </c>
      <c r="L34" s="5">
        <v>5</v>
      </c>
      <c r="M34" s="5">
        <v>3</v>
      </c>
      <c r="N34" s="5">
        <v>4</v>
      </c>
      <c r="O34" s="5">
        <v>4</v>
      </c>
      <c r="P34" s="5">
        <v>5</v>
      </c>
      <c r="Q34" s="5">
        <v>4</v>
      </c>
      <c r="R34" s="5">
        <v>1</v>
      </c>
      <c r="S34" s="5">
        <v>4</v>
      </c>
      <c r="T34" s="5">
        <v>5</v>
      </c>
      <c r="U34" s="5">
        <v>5</v>
      </c>
      <c r="V34" s="5">
        <v>4</v>
      </c>
      <c r="W34" s="5">
        <v>4</v>
      </c>
      <c r="X34" s="5">
        <v>4</v>
      </c>
      <c r="Y34" s="5">
        <v>4</v>
      </c>
      <c r="AA34" s="21">
        <f t="shared" si="0"/>
        <v>3.8947368421052633</v>
      </c>
    </row>
    <row r="35" spans="1:27" ht="24">
      <c r="A35" s="33">
        <v>34</v>
      </c>
      <c r="B35" s="5">
        <v>1</v>
      </c>
      <c r="C35" s="56" t="s">
        <v>18</v>
      </c>
      <c r="D35" s="99">
        <v>10</v>
      </c>
      <c r="E35" s="57">
        <v>5</v>
      </c>
      <c r="F35" s="55">
        <v>1</v>
      </c>
      <c r="G35" s="5">
        <v>4</v>
      </c>
      <c r="H35" s="5">
        <v>4</v>
      </c>
      <c r="I35" s="5">
        <v>4</v>
      </c>
      <c r="J35" s="5">
        <v>5</v>
      </c>
      <c r="K35" s="5">
        <v>5</v>
      </c>
      <c r="L35" s="5">
        <v>4</v>
      </c>
      <c r="M35" s="5">
        <v>5</v>
      </c>
      <c r="N35" s="5">
        <v>5</v>
      </c>
      <c r="O35" s="5">
        <v>4</v>
      </c>
      <c r="P35" s="5">
        <v>5</v>
      </c>
      <c r="Q35" s="5">
        <v>4</v>
      </c>
      <c r="R35" s="5">
        <v>2</v>
      </c>
      <c r="S35" s="5">
        <v>4</v>
      </c>
      <c r="T35" s="5">
        <v>5</v>
      </c>
      <c r="U35" s="5">
        <v>5</v>
      </c>
      <c r="V35" s="5">
        <v>3</v>
      </c>
      <c r="W35" s="5">
        <v>4</v>
      </c>
      <c r="X35" s="5">
        <v>4</v>
      </c>
      <c r="Y35" s="5">
        <v>5</v>
      </c>
      <c r="AA35" s="21">
        <f t="shared" si="0"/>
        <v>4.2631578947368425</v>
      </c>
    </row>
    <row r="36" spans="1:27" ht="24">
      <c r="A36" s="33">
        <v>35</v>
      </c>
      <c r="B36" s="5">
        <v>1</v>
      </c>
      <c r="C36" s="56" t="s">
        <v>44</v>
      </c>
      <c r="D36" s="99">
        <v>5</v>
      </c>
      <c r="E36" s="57">
        <v>3</v>
      </c>
      <c r="F36" s="55"/>
      <c r="G36" s="5">
        <v>5</v>
      </c>
      <c r="H36" s="5">
        <v>3</v>
      </c>
      <c r="I36" s="5">
        <v>4</v>
      </c>
      <c r="J36" s="5">
        <v>5</v>
      </c>
      <c r="K36" s="5">
        <v>4</v>
      </c>
      <c r="L36" s="5">
        <v>3</v>
      </c>
      <c r="M36" s="5">
        <v>4</v>
      </c>
      <c r="N36" s="5">
        <v>4</v>
      </c>
      <c r="O36" s="5">
        <v>5</v>
      </c>
      <c r="P36" s="5">
        <v>5</v>
      </c>
      <c r="Q36" s="5">
        <v>3</v>
      </c>
      <c r="R36" s="5">
        <v>1</v>
      </c>
      <c r="S36" s="5">
        <v>4</v>
      </c>
      <c r="T36" s="5">
        <v>0</v>
      </c>
      <c r="U36" s="5">
        <v>3</v>
      </c>
      <c r="V36" s="5">
        <v>4</v>
      </c>
      <c r="W36" s="5">
        <v>4</v>
      </c>
      <c r="X36" s="5">
        <v>4</v>
      </c>
      <c r="Y36" s="5">
        <v>4</v>
      </c>
      <c r="AA36" s="21">
        <f t="shared" si="0"/>
        <v>3.6315789473684212</v>
      </c>
    </row>
    <row r="37" spans="1:27" ht="24">
      <c r="A37" s="33">
        <v>36</v>
      </c>
      <c r="B37" s="5">
        <v>1</v>
      </c>
      <c r="C37" s="56" t="s">
        <v>44</v>
      </c>
      <c r="D37" s="99">
        <v>5</v>
      </c>
      <c r="E37" s="57">
        <v>5</v>
      </c>
      <c r="F37" s="55">
        <v>1</v>
      </c>
      <c r="G37" s="5">
        <v>5</v>
      </c>
      <c r="H37" s="5">
        <v>5</v>
      </c>
      <c r="I37" s="5">
        <v>5</v>
      </c>
      <c r="J37" s="5">
        <v>5</v>
      </c>
      <c r="K37" s="5">
        <v>5</v>
      </c>
      <c r="L37" s="5">
        <v>5</v>
      </c>
      <c r="M37" s="5">
        <v>3</v>
      </c>
      <c r="N37" s="5">
        <v>5</v>
      </c>
      <c r="O37" s="5">
        <v>4</v>
      </c>
      <c r="P37" s="5">
        <v>5</v>
      </c>
      <c r="Q37" s="5">
        <v>5</v>
      </c>
      <c r="R37" s="5">
        <v>2</v>
      </c>
      <c r="S37" s="5">
        <v>0</v>
      </c>
      <c r="T37" s="5">
        <v>4</v>
      </c>
      <c r="U37" s="5">
        <v>4</v>
      </c>
      <c r="V37" s="5">
        <v>4</v>
      </c>
      <c r="W37" s="5">
        <v>5</v>
      </c>
      <c r="X37" s="5">
        <v>5</v>
      </c>
      <c r="Y37" s="5">
        <v>5</v>
      </c>
      <c r="AA37" s="21">
        <f t="shared" si="0"/>
        <v>4.2631578947368425</v>
      </c>
    </row>
    <row r="38" spans="1:27" ht="24">
      <c r="A38" s="33">
        <v>37</v>
      </c>
      <c r="B38" s="5">
        <v>2</v>
      </c>
      <c r="C38" s="56" t="s">
        <v>71</v>
      </c>
      <c r="D38" s="99">
        <v>6</v>
      </c>
      <c r="E38" s="57">
        <v>5</v>
      </c>
      <c r="F38" s="55">
        <v>1</v>
      </c>
      <c r="G38" s="5">
        <v>5</v>
      </c>
      <c r="H38" s="5">
        <v>5</v>
      </c>
      <c r="I38" s="5">
        <v>5</v>
      </c>
      <c r="J38" s="5">
        <v>5</v>
      </c>
      <c r="K38" s="5">
        <v>5</v>
      </c>
      <c r="L38" s="5">
        <v>5</v>
      </c>
      <c r="M38" s="5">
        <v>5</v>
      </c>
      <c r="N38" s="5">
        <v>5</v>
      </c>
      <c r="O38" s="5">
        <v>5</v>
      </c>
      <c r="P38" s="5">
        <v>5</v>
      </c>
      <c r="Q38" s="5">
        <v>5</v>
      </c>
      <c r="R38" s="5">
        <v>3</v>
      </c>
      <c r="S38" s="5">
        <v>5</v>
      </c>
      <c r="T38" s="5">
        <v>5</v>
      </c>
      <c r="U38" s="5">
        <v>5</v>
      </c>
      <c r="V38" s="5">
        <v>4</v>
      </c>
      <c r="W38" s="5">
        <v>4</v>
      </c>
      <c r="X38" s="5">
        <v>5</v>
      </c>
      <c r="Y38" s="5">
        <v>4</v>
      </c>
      <c r="AA38" s="21">
        <f t="shared" si="0"/>
        <v>4.7368421052631575</v>
      </c>
    </row>
    <row r="39" spans="1:27" ht="24">
      <c r="A39" s="33">
        <v>38</v>
      </c>
      <c r="B39" s="5">
        <v>1</v>
      </c>
      <c r="C39" s="56" t="s">
        <v>11</v>
      </c>
      <c r="D39" s="99">
        <v>1</v>
      </c>
      <c r="E39" s="57">
        <v>4</v>
      </c>
      <c r="F39" s="55">
        <v>1</v>
      </c>
      <c r="G39" s="5">
        <v>5</v>
      </c>
      <c r="H39" s="5">
        <v>4</v>
      </c>
      <c r="I39" s="5">
        <v>4</v>
      </c>
      <c r="J39" s="5">
        <v>5</v>
      </c>
      <c r="K39" s="5">
        <v>5</v>
      </c>
      <c r="L39" s="5">
        <v>5</v>
      </c>
      <c r="M39" s="5">
        <v>5</v>
      </c>
      <c r="N39" s="5">
        <v>5</v>
      </c>
      <c r="O39" s="5">
        <v>5</v>
      </c>
      <c r="P39" s="5">
        <v>5</v>
      </c>
      <c r="Q39" s="5">
        <v>4</v>
      </c>
      <c r="R39" s="5">
        <v>2</v>
      </c>
      <c r="S39" s="5">
        <v>4</v>
      </c>
      <c r="T39" s="5">
        <v>4</v>
      </c>
      <c r="U39" s="5">
        <v>4</v>
      </c>
      <c r="V39" s="5">
        <v>4</v>
      </c>
      <c r="W39" s="5">
        <v>4</v>
      </c>
      <c r="X39" s="5">
        <v>4</v>
      </c>
      <c r="Y39" s="5">
        <v>4</v>
      </c>
      <c r="AA39" s="21">
        <f t="shared" si="0"/>
        <v>4.315789473684211</v>
      </c>
    </row>
    <row r="40" spans="1:27" ht="24">
      <c r="A40" s="33">
        <v>39</v>
      </c>
      <c r="B40" s="5">
        <v>2</v>
      </c>
      <c r="C40" s="56" t="s">
        <v>11</v>
      </c>
      <c r="D40" s="99">
        <v>1</v>
      </c>
      <c r="E40" s="57">
        <v>5</v>
      </c>
      <c r="F40" s="55">
        <v>1</v>
      </c>
      <c r="G40" s="5">
        <v>4</v>
      </c>
      <c r="H40" s="5">
        <v>4</v>
      </c>
      <c r="I40" s="5">
        <v>5</v>
      </c>
      <c r="J40" s="5">
        <v>4</v>
      </c>
      <c r="K40" s="5">
        <v>5</v>
      </c>
      <c r="L40" s="5">
        <v>4</v>
      </c>
      <c r="M40" s="5">
        <v>5</v>
      </c>
      <c r="N40" s="5">
        <v>5</v>
      </c>
      <c r="O40" s="5">
        <v>5</v>
      </c>
      <c r="P40" s="5">
        <v>5</v>
      </c>
      <c r="Q40" s="5">
        <v>4</v>
      </c>
      <c r="R40" s="5">
        <v>2</v>
      </c>
      <c r="S40" s="5">
        <v>4</v>
      </c>
      <c r="T40" s="5">
        <v>4</v>
      </c>
      <c r="U40" s="5">
        <v>4</v>
      </c>
      <c r="V40" s="5">
        <v>4</v>
      </c>
      <c r="W40" s="5">
        <v>4</v>
      </c>
      <c r="X40" s="5">
        <v>4</v>
      </c>
      <c r="Y40" s="5">
        <v>4</v>
      </c>
      <c r="AA40" s="21">
        <f t="shared" si="0"/>
        <v>4.2105263157894735</v>
      </c>
    </row>
    <row r="41" spans="1:27" ht="24">
      <c r="A41" s="33">
        <v>40</v>
      </c>
      <c r="B41" s="5">
        <v>2</v>
      </c>
      <c r="C41" s="56" t="s">
        <v>44</v>
      </c>
      <c r="D41" s="99">
        <v>5</v>
      </c>
      <c r="E41" s="57">
        <v>5</v>
      </c>
      <c r="F41" s="55">
        <v>1</v>
      </c>
      <c r="G41" s="5">
        <v>4</v>
      </c>
      <c r="H41" s="5">
        <v>4</v>
      </c>
      <c r="I41" s="5">
        <v>4</v>
      </c>
      <c r="J41" s="5">
        <v>4</v>
      </c>
      <c r="K41" s="5">
        <v>4</v>
      </c>
      <c r="L41" s="5">
        <v>5</v>
      </c>
      <c r="M41" s="5">
        <v>5</v>
      </c>
      <c r="N41" s="5">
        <v>5</v>
      </c>
      <c r="O41" s="5">
        <v>5</v>
      </c>
      <c r="P41" s="5">
        <v>5</v>
      </c>
      <c r="Q41" s="5">
        <v>5</v>
      </c>
      <c r="R41" s="5">
        <v>2</v>
      </c>
      <c r="S41" s="5">
        <v>3</v>
      </c>
      <c r="T41" s="5">
        <v>4</v>
      </c>
      <c r="U41" s="5">
        <v>5</v>
      </c>
      <c r="V41" s="5">
        <v>5</v>
      </c>
      <c r="W41" s="5">
        <v>5</v>
      </c>
      <c r="X41" s="5">
        <v>5</v>
      </c>
      <c r="Y41" s="5">
        <v>4</v>
      </c>
      <c r="AA41" s="21">
        <f t="shared" si="0"/>
        <v>4.368421052631579</v>
      </c>
    </row>
    <row r="42" spans="1:27" ht="24">
      <c r="A42" s="33">
        <v>41</v>
      </c>
      <c r="B42" s="5">
        <v>1</v>
      </c>
      <c r="C42" s="56" t="s">
        <v>44</v>
      </c>
      <c r="D42" s="99">
        <v>5</v>
      </c>
      <c r="E42" s="57">
        <v>5</v>
      </c>
      <c r="F42" s="55">
        <v>1</v>
      </c>
      <c r="G42" s="5">
        <v>4</v>
      </c>
      <c r="H42" s="5">
        <v>4</v>
      </c>
      <c r="I42" s="5">
        <v>5</v>
      </c>
      <c r="J42" s="5">
        <v>5</v>
      </c>
      <c r="K42" s="5">
        <v>4</v>
      </c>
      <c r="L42" s="5">
        <v>5</v>
      </c>
      <c r="M42" s="5">
        <v>5</v>
      </c>
      <c r="N42" s="5">
        <v>5</v>
      </c>
      <c r="O42" s="5">
        <v>5</v>
      </c>
      <c r="P42" s="5">
        <v>5</v>
      </c>
      <c r="Q42" s="5">
        <v>5</v>
      </c>
      <c r="R42" s="5">
        <v>1</v>
      </c>
      <c r="S42" s="5">
        <v>5</v>
      </c>
      <c r="T42" s="5">
        <v>5</v>
      </c>
      <c r="U42" s="5">
        <v>5</v>
      </c>
      <c r="V42" s="5">
        <v>5</v>
      </c>
      <c r="W42" s="5">
        <v>5</v>
      </c>
      <c r="X42" s="5">
        <v>5</v>
      </c>
      <c r="Y42" s="5">
        <v>5</v>
      </c>
      <c r="AA42" s="21">
        <f t="shared" si="0"/>
        <v>4.631578947368421</v>
      </c>
    </row>
    <row r="43" spans="1:27" ht="24">
      <c r="A43" s="33">
        <v>42</v>
      </c>
      <c r="B43" s="5">
        <v>1</v>
      </c>
      <c r="C43" s="56" t="s">
        <v>44</v>
      </c>
      <c r="D43" s="99">
        <v>5</v>
      </c>
      <c r="E43" s="57">
        <v>5</v>
      </c>
      <c r="F43" s="55">
        <v>1</v>
      </c>
      <c r="G43" s="5">
        <v>4</v>
      </c>
      <c r="H43" s="5">
        <v>4</v>
      </c>
      <c r="I43" s="5">
        <v>4</v>
      </c>
      <c r="J43" s="5">
        <v>5</v>
      </c>
      <c r="K43" s="5">
        <v>5</v>
      </c>
      <c r="L43" s="5">
        <v>4</v>
      </c>
      <c r="M43" s="5">
        <v>4</v>
      </c>
      <c r="N43" s="5">
        <v>4</v>
      </c>
      <c r="O43" s="5">
        <v>4</v>
      </c>
      <c r="P43" s="5">
        <v>4</v>
      </c>
      <c r="Q43" s="5">
        <v>3</v>
      </c>
      <c r="R43" s="5">
        <v>1</v>
      </c>
      <c r="S43" s="5">
        <v>3</v>
      </c>
      <c r="T43" s="5">
        <v>4</v>
      </c>
      <c r="U43" s="5">
        <v>4</v>
      </c>
      <c r="V43" s="5">
        <v>4</v>
      </c>
      <c r="W43" s="5">
        <v>4</v>
      </c>
      <c r="X43" s="5">
        <v>4</v>
      </c>
      <c r="Y43" s="5">
        <v>4</v>
      </c>
      <c r="AA43" s="21">
        <f t="shared" si="0"/>
        <v>3.8421052631578947</v>
      </c>
    </row>
    <row r="44" spans="1:27" ht="24">
      <c r="A44" s="33">
        <v>43</v>
      </c>
      <c r="B44" s="5">
        <v>2</v>
      </c>
      <c r="C44" s="56" t="s">
        <v>70</v>
      </c>
      <c r="D44" s="99">
        <v>3</v>
      </c>
      <c r="E44" s="57">
        <v>5</v>
      </c>
      <c r="F44" s="55">
        <v>1</v>
      </c>
      <c r="G44" s="5">
        <v>4</v>
      </c>
      <c r="H44" s="5">
        <v>3</v>
      </c>
      <c r="I44" s="5">
        <v>4</v>
      </c>
      <c r="J44" s="5">
        <v>5</v>
      </c>
      <c r="K44" s="5">
        <v>4</v>
      </c>
      <c r="L44" s="5">
        <v>5</v>
      </c>
      <c r="M44" s="5">
        <v>5</v>
      </c>
      <c r="N44" s="5">
        <v>5</v>
      </c>
      <c r="O44" s="5">
        <v>5</v>
      </c>
      <c r="P44" s="5">
        <v>5</v>
      </c>
      <c r="Q44" s="5">
        <v>5</v>
      </c>
      <c r="R44" s="5">
        <v>2</v>
      </c>
      <c r="S44" s="5">
        <v>5</v>
      </c>
      <c r="T44" s="5">
        <v>4</v>
      </c>
      <c r="U44" s="5">
        <v>5</v>
      </c>
      <c r="V44" s="5">
        <v>4</v>
      </c>
      <c r="W44" s="5">
        <v>4</v>
      </c>
      <c r="X44" s="5">
        <v>4</v>
      </c>
      <c r="Y44" s="5">
        <v>4</v>
      </c>
      <c r="AA44" s="21">
        <f t="shared" si="0"/>
        <v>4.315789473684211</v>
      </c>
    </row>
    <row r="45" spans="1:27" ht="24">
      <c r="A45" s="33">
        <v>44</v>
      </c>
      <c r="B45" s="5">
        <v>2</v>
      </c>
      <c r="C45" s="56" t="s">
        <v>71</v>
      </c>
      <c r="D45" s="99">
        <v>6</v>
      </c>
      <c r="E45" s="57">
        <v>0</v>
      </c>
      <c r="F45" s="55">
        <v>1</v>
      </c>
      <c r="G45" s="5">
        <v>5</v>
      </c>
      <c r="H45" s="5">
        <v>5</v>
      </c>
      <c r="I45" s="5">
        <v>5</v>
      </c>
      <c r="J45" s="5">
        <v>5</v>
      </c>
      <c r="K45" s="5">
        <v>5</v>
      </c>
      <c r="L45" s="5">
        <v>4</v>
      </c>
      <c r="M45" s="5">
        <v>4</v>
      </c>
      <c r="N45" s="5">
        <v>4</v>
      </c>
      <c r="O45" s="5">
        <v>4</v>
      </c>
      <c r="P45" s="5">
        <v>5</v>
      </c>
      <c r="Q45" s="5">
        <v>3</v>
      </c>
      <c r="R45" s="5">
        <v>1</v>
      </c>
      <c r="S45" s="5">
        <v>4</v>
      </c>
      <c r="T45" s="5">
        <v>5</v>
      </c>
      <c r="U45" s="5">
        <v>5</v>
      </c>
      <c r="V45" s="5">
        <v>4</v>
      </c>
      <c r="W45" s="5">
        <v>4</v>
      </c>
      <c r="X45" s="5">
        <v>5</v>
      </c>
      <c r="Y45" s="5">
        <v>5</v>
      </c>
      <c r="AA45" s="21">
        <f t="shared" si="0"/>
        <v>4.315789473684211</v>
      </c>
    </row>
    <row r="46" spans="1:27" ht="24">
      <c r="A46" s="33">
        <v>45</v>
      </c>
      <c r="B46" s="5">
        <v>2</v>
      </c>
      <c r="C46" s="56" t="s">
        <v>71</v>
      </c>
      <c r="D46" s="99">
        <v>6</v>
      </c>
      <c r="E46" s="57">
        <v>0</v>
      </c>
      <c r="F46" s="55">
        <v>0</v>
      </c>
      <c r="G46" s="5">
        <v>4</v>
      </c>
      <c r="H46" s="5">
        <v>4</v>
      </c>
      <c r="I46" s="5">
        <v>4</v>
      </c>
      <c r="J46" s="5">
        <v>4</v>
      </c>
      <c r="K46" s="5">
        <v>4</v>
      </c>
      <c r="L46" s="5">
        <v>4</v>
      </c>
      <c r="M46" s="5">
        <v>4</v>
      </c>
      <c r="N46" s="5">
        <v>4</v>
      </c>
      <c r="O46" s="5">
        <v>4</v>
      </c>
      <c r="P46" s="5">
        <v>4</v>
      </c>
      <c r="Q46" s="5">
        <v>4</v>
      </c>
      <c r="R46" s="5">
        <v>4</v>
      </c>
      <c r="S46" s="5">
        <v>4</v>
      </c>
      <c r="T46" s="5">
        <v>4</v>
      </c>
      <c r="U46" s="5">
        <v>4</v>
      </c>
      <c r="V46" s="5">
        <v>4</v>
      </c>
      <c r="W46" s="5">
        <v>4</v>
      </c>
      <c r="X46" s="5">
        <v>4</v>
      </c>
      <c r="Y46" s="5">
        <v>4</v>
      </c>
      <c r="AA46" s="21">
        <f t="shared" si="0"/>
        <v>4</v>
      </c>
    </row>
    <row r="47" spans="1:27" ht="24">
      <c r="A47" s="33"/>
      <c r="C47" s="56"/>
      <c r="D47" s="99"/>
      <c r="E47" s="57"/>
      <c r="F47" s="55"/>
      <c r="AA47" s="21"/>
    </row>
    <row r="48" spans="3:27" ht="24">
      <c r="C48" s="56"/>
      <c r="D48" s="99"/>
      <c r="E48" s="57"/>
      <c r="F48" s="55"/>
      <c r="G48" s="19">
        <f aca="true" t="shared" si="1" ref="G48:Y48">AVERAGE(G2:G44)</f>
        <v>4.395348837209302</v>
      </c>
      <c r="H48" s="19">
        <f t="shared" si="1"/>
        <v>4.209302325581396</v>
      </c>
      <c r="I48" s="19">
        <f t="shared" si="1"/>
        <v>4.255813953488372</v>
      </c>
      <c r="J48" s="19">
        <f t="shared" si="1"/>
        <v>4.534883720930233</v>
      </c>
      <c r="K48" s="19">
        <f t="shared" si="1"/>
        <v>4.4186046511627906</v>
      </c>
      <c r="L48" s="19">
        <f t="shared" si="1"/>
        <v>4.372093023255814</v>
      </c>
      <c r="M48" s="19">
        <f t="shared" si="1"/>
        <v>4.093023255813954</v>
      </c>
      <c r="N48" s="19">
        <f t="shared" si="1"/>
        <v>4.488372093023256</v>
      </c>
      <c r="O48" s="19">
        <f t="shared" si="1"/>
        <v>4.4186046511627906</v>
      </c>
      <c r="P48" s="19">
        <f t="shared" si="1"/>
        <v>4.558139534883721</v>
      </c>
      <c r="Q48" s="19">
        <f t="shared" si="1"/>
        <v>4.1395348837209305</v>
      </c>
      <c r="R48" s="19">
        <f t="shared" si="1"/>
        <v>1.9534883720930232</v>
      </c>
      <c r="S48" s="19">
        <f t="shared" si="1"/>
        <v>3.9767441860465116</v>
      </c>
      <c r="T48" s="19"/>
      <c r="U48" s="19">
        <f t="shared" si="1"/>
        <v>4.604651162790698</v>
      </c>
      <c r="V48" s="19">
        <f t="shared" si="1"/>
        <v>4.232558139534884</v>
      </c>
      <c r="W48" s="19">
        <f t="shared" si="1"/>
        <v>4.069767441860465</v>
      </c>
      <c r="X48" s="19">
        <f t="shared" si="1"/>
        <v>4.255813953488372</v>
      </c>
      <c r="Y48" s="19">
        <f t="shared" si="1"/>
        <v>4.372093023255814</v>
      </c>
      <c r="AA48" s="22">
        <f>AVERAGE(G48:Y48)</f>
        <v>4.186046511627906</v>
      </c>
    </row>
    <row r="49" spans="1:27" ht="24">
      <c r="A49" s="26"/>
      <c r="B49" s="1"/>
      <c r="C49" s="56"/>
      <c r="D49" s="99"/>
      <c r="E49" s="57"/>
      <c r="F49" s="55"/>
      <c r="G49" s="20">
        <f aca="true" t="shared" si="2" ref="G49:Y49">STDEV(G2:G44)</f>
        <v>0.6225728063646913</v>
      </c>
      <c r="H49" s="20">
        <f t="shared" si="2"/>
        <v>0.9143860686895388</v>
      </c>
      <c r="I49" s="20">
        <f t="shared" si="2"/>
        <v>1.135845044256728</v>
      </c>
      <c r="J49" s="20">
        <f t="shared" si="2"/>
        <v>0.5915611794348877</v>
      </c>
      <c r="K49" s="20">
        <f t="shared" si="2"/>
        <v>0.6261202584752309</v>
      </c>
      <c r="L49" s="20">
        <f t="shared" si="2"/>
        <v>0.9264179817204153</v>
      </c>
      <c r="M49" s="20">
        <f t="shared" si="2"/>
        <v>0.9210230721574185</v>
      </c>
      <c r="N49" s="20">
        <f t="shared" si="2"/>
        <v>0.631404067412868</v>
      </c>
      <c r="O49" s="20">
        <f t="shared" si="2"/>
        <v>0.6630577845799999</v>
      </c>
      <c r="P49" s="20">
        <f t="shared" si="2"/>
        <v>0.5478236413036649</v>
      </c>
      <c r="Q49" s="20">
        <f t="shared" si="2"/>
        <v>0.9149914219956276</v>
      </c>
      <c r="R49" s="20">
        <f t="shared" si="2"/>
        <v>1.132916345671711</v>
      </c>
      <c r="S49" s="20">
        <f t="shared" si="2"/>
        <v>0.8860928708991233</v>
      </c>
      <c r="T49" s="20"/>
      <c r="U49" s="20">
        <f t="shared" si="2"/>
        <v>0.5407021398022317</v>
      </c>
      <c r="V49" s="20">
        <f t="shared" si="2"/>
        <v>0.6487060124485756</v>
      </c>
      <c r="W49" s="20">
        <f t="shared" si="2"/>
        <v>0.7366380786483481</v>
      </c>
      <c r="X49" s="20">
        <f t="shared" si="2"/>
        <v>0.6207914785180797</v>
      </c>
      <c r="Y49" s="20">
        <f t="shared" si="2"/>
        <v>0.6554989308027124</v>
      </c>
      <c r="AA49" s="22">
        <f>STDEV(G2:Y44)</f>
        <v>0.9584996871292121</v>
      </c>
    </row>
    <row r="50" spans="1:6" ht="24">
      <c r="A50" s="26"/>
      <c r="B50" s="26"/>
      <c r="C50" s="56"/>
      <c r="D50" s="99"/>
      <c r="E50" s="57"/>
      <c r="F50" s="55"/>
    </row>
    <row r="51" spans="1:6" ht="24">
      <c r="A51" s="26"/>
      <c r="B51" s="26">
        <f>COUNTIF(B2:B46,1)</f>
        <v>20</v>
      </c>
      <c r="C51" s="56"/>
      <c r="D51" s="99"/>
      <c r="E51" s="57"/>
      <c r="F51" s="55"/>
    </row>
    <row r="52" spans="1:6" ht="24">
      <c r="A52" s="26"/>
      <c r="B52" s="26">
        <f>COUNTIF(B2:B46,2)</f>
        <v>25</v>
      </c>
      <c r="C52" s="56"/>
      <c r="D52" s="99"/>
      <c r="E52" s="57"/>
      <c r="F52" s="55"/>
    </row>
    <row r="53" spans="1:6" ht="24">
      <c r="A53" s="26"/>
      <c r="B53" s="26">
        <f>COUNTIF(B2:B44,3)</f>
        <v>0</v>
      </c>
      <c r="C53" s="56"/>
      <c r="D53" s="99"/>
      <c r="E53" s="57"/>
      <c r="F53" s="55"/>
    </row>
    <row r="54" spans="1:6" ht="24">
      <c r="A54" s="26"/>
      <c r="B54" s="26">
        <f>COUNTIF(B2:B44,4)</f>
        <v>0</v>
      </c>
      <c r="C54" s="56"/>
      <c r="D54" s="99"/>
      <c r="E54" s="57"/>
      <c r="F54" s="55"/>
    </row>
    <row r="55" spans="1:6" ht="24">
      <c r="A55" s="26"/>
      <c r="B55" s="26">
        <f>COUNTIF(B2:B44,0)</f>
        <v>0</v>
      </c>
      <c r="C55" s="56"/>
      <c r="D55" s="99"/>
      <c r="E55" s="57"/>
      <c r="F55" s="55"/>
    </row>
    <row r="56" spans="2:6" ht="24">
      <c r="B56" s="26">
        <f>SUM(B51:B54)</f>
        <v>45</v>
      </c>
      <c r="C56" s="56"/>
      <c r="D56" s="99"/>
      <c r="E56" s="57"/>
      <c r="F56" s="55"/>
    </row>
    <row r="57" spans="3:6" ht="24">
      <c r="C57" s="56"/>
      <c r="D57" s="99"/>
      <c r="E57" s="57"/>
      <c r="F57" s="55"/>
    </row>
    <row r="58" spans="1:6" ht="24">
      <c r="A58" s="16"/>
      <c r="C58" s="56"/>
      <c r="D58" s="99"/>
      <c r="E58" s="57"/>
      <c r="F58" s="55"/>
    </row>
    <row r="59" spans="1:6" ht="24">
      <c r="A59" s="16"/>
      <c r="C59" s="56"/>
      <c r="D59" s="99"/>
      <c r="E59" s="57"/>
      <c r="F59" s="55"/>
    </row>
    <row r="60" spans="1:6" ht="24">
      <c r="A60" s="16"/>
      <c r="B60" s="18"/>
      <c r="C60" s="56"/>
      <c r="D60" s="99"/>
      <c r="E60" s="57"/>
      <c r="F60" s="55"/>
    </row>
    <row r="61" spans="1:6" ht="24">
      <c r="A61" s="16"/>
      <c r="B61" s="26"/>
      <c r="C61" s="56"/>
      <c r="D61" s="99"/>
      <c r="E61" s="57"/>
      <c r="F61" s="55"/>
    </row>
    <row r="62" spans="1:6" ht="24">
      <c r="A62" s="5">
        <v>1</v>
      </c>
      <c r="B62" s="26">
        <f>COUNTIF(D2:D46,1)</f>
        <v>11</v>
      </c>
      <c r="C62" s="53" t="s">
        <v>11</v>
      </c>
      <c r="D62" s="99"/>
      <c r="E62" s="57"/>
      <c r="F62" s="55"/>
    </row>
    <row r="63" spans="1:6" ht="24">
      <c r="A63" s="5">
        <v>2</v>
      </c>
      <c r="B63" s="26">
        <f>COUNTIF(D2:D46,2)</f>
        <v>4</v>
      </c>
      <c r="C63" s="56" t="s">
        <v>15</v>
      </c>
      <c r="D63" s="99"/>
      <c r="E63" s="57"/>
      <c r="F63" s="55"/>
    </row>
    <row r="64" spans="1:6" ht="24">
      <c r="A64" s="5">
        <v>3</v>
      </c>
      <c r="B64" s="26">
        <f>COUNTIF(D2:D46,3)</f>
        <v>3</v>
      </c>
      <c r="C64" s="56" t="s">
        <v>70</v>
      </c>
      <c r="D64" s="99"/>
      <c r="E64" s="57"/>
      <c r="F64" s="55"/>
    </row>
    <row r="65" spans="1:22" ht="24">
      <c r="A65" s="5">
        <v>4</v>
      </c>
      <c r="B65" s="26">
        <f>COUNTIF(D2:D46,4)</f>
        <v>1</v>
      </c>
      <c r="C65" s="56" t="s">
        <v>17</v>
      </c>
      <c r="D65" s="99"/>
      <c r="E65" s="57"/>
      <c r="F65" s="55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6" ht="24">
      <c r="A66" s="5">
        <v>5</v>
      </c>
      <c r="B66" s="26">
        <f>COUNTIF(D2:D46,5)</f>
        <v>6</v>
      </c>
      <c r="C66" s="56" t="s">
        <v>44</v>
      </c>
      <c r="D66" s="99"/>
      <c r="E66" s="57"/>
      <c r="F66" s="55"/>
    </row>
    <row r="67" spans="1:6" ht="24">
      <c r="A67" s="5">
        <v>6</v>
      </c>
      <c r="B67" s="26">
        <f>COUNTIF(D2:D46,6)</f>
        <v>11</v>
      </c>
      <c r="C67" s="56" t="s">
        <v>71</v>
      </c>
      <c r="D67" s="99"/>
      <c r="E67" s="57"/>
      <c r="F67" s="55"/>
    </row>
    <row r="68" spans="1:6" ht="24">
      <c r="A68" s="5">
        <v>7</v>
      </c>
      <c r="B68" s="26">
        <f>COUNTIF(D2:D46,7)</f>
        <v>2</v>
      </c>
      <c r="C68" s="56" t="s">
        <v>43</v>
      </c>
      <c r="D68" s="99"/>
      <c r="E68" s="57"/>
      <c r="F68" s="55"/>
    </row>
    <row r="69" spans="1:6" ht="24">
      <c r="A69" s="5">
        <v>8</v>
      </c>
      <c r="B69" s="26">
        <f>COUNTIF(D2:D46,8)</f>
        <v>3</v>
      </c>
      <c r="C69" s="56" t="s">
        <v>25</v>
      </c>
      <c r="D69" s="99"/>
      <c r="E69" s="57"/>
      <c r="F69" s="55"/>
    </row>
    <row r="70" spans="1:25" ht="24">
      <c r="A70" s="5">
        <v>9</v>
      </c>
      <c r="B70" s="26">
        <f>COUNTIF(D2:D46,9)</f>
        <v>1</v>
      </c>
      <c r="C70" s="59" t="s">
        <v>16</v>
      </c>
      <c r="D70" s="99"/>
      <c r="E70" s="57"/>
      <c r="F70" s="5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4">
      <c r="A71" s="5">
        <v>10</v>
      </c>
      <c r="B71" s="26">
        <f>COUNTIF(D2:D46,10)</f>
        <v>2</v>
      </c>
      <c r="C71" s="56" t="s">
        <v>18</v>
      </c>
      <c r="D71" s="99"/>
      <c r="E71" s="57"/>
      <c r="F71" s="5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6" ht="24">
      <c r="A72" s="30">
        <v>0</v>
      </c>
      <c r="B72" s="100">
        <f>COUNTIF(D2:D46,0)</f>
        <v>1</v>
      </c>
      <c r="C72" s="101" t="s">
        <v>131</v>
      </c>
      <c r="D72" s="99"/>
      <c r="E72" s="57"/>
      <c r="F72" s="55"/>
    </row>
    <row r="73" spans="2:6" ht="24">
      <c r="B73" s="26">
        <f>SUM(B61:B72)</f>
        <v>45</v>
      </c>
      <c r="C73" s="56"/>
      <c r="D73" s="99"/>
      <c r="E73" s="57"/>
      <c r="F73" s="55"/>
    </row>
    <row r="74" spans="2:6" ht="24">
      <c r="B74" s="26"/>
      <c r="D74" s="99"/>
      <c r="E74" s="57"/>
      <c r="F74" s="55"/>
    </row>
    <row r="75" spans="2:6" ht="24">
      <c r="B75" s="26"/>
      <c r="C75" s="56"/>
      <c r="D75" s="99"/>
      <c r="E75" s="57"/>
      <c r="F75" s="55"/>
    </row>
    <row r="76" spans="2:6" ht="24">
      <c r="B76" s="26"/>
      <c r="D76" s="99"/>
      <c r="E76" s="57"/>
      <c r="F76" s="55"/>
    </row>
    <row r="77" spans="2:6" ht="24">
      <c r="B77" s="26"/>
      <c r="C77" s="56"/>
      <c r="D77" s="99"/>
      <c r="E77" s="57"/>
      <c r="F77" s="55"/>
    </row>
    <row r="78" spans="2:6" ht="24">
      <c r="B78" s="26"/>
      <c r="C78" s="56"/>
      <c r="D78" s="99"/>
      <c r="E78" s="57"/>
      <c r="F78" s="55"/>
    </row>
    <row r="79" spans="2:6" ht="24">
      <c r="B79" s="26"/>
      <c r="D79" s="99"/>
      <c r="E79" s="57"/>
      <c r="F79" s="55"/>
    </row>
    <row r="80" spans="2:6" ht="24">
      <c r="B80" s="26"/>
      <c r="D80" s="99"/>
      <c r="E80" s="57"/>
      <c r="F80" s="55"/>
    </row>
    <row r="81" spans="3:6" ht="24">
      <c r="C81" s="56"/>
      <c r="D81" s="99"/>
      <c r="E81" s="57"/>
      <c r="F81" s="55"/>
    </row>
    <row r="82" spans="3:6" ht="24">
      <c r="C82" s="56"/>
      <c r="D82" s="99"/>
      <c r="E82" s="57"/>
      <c r="F82" s="55"/>
    </row>
    <row r="83" spans="3:6" ht="24">
      <c r="C83" s="56"/>
      <c r="D83" s="99"/>
      <c r="E83" s="57"/>
      <c r="F83" s="55"/>
    </row>
    <row r="84" spans="4:6" ht="24">
      <c r="D84" s="99"/>
      <c r="E84" s="57"/>
      <c r="F84" s="55"/>
    </row>
    <row r="85" spans="3:6" ht="24">
      <c r="C85" s="56"/>
      <c r="D85" s="99"/>
      <c r="E85" s="57"/>
      <c r="F85" s="55"/>
    </row>
    <row r="86" spans="3:6" ht="24">
      <c r="C86" s="56"/>
      <c r="D86" s="99"/>
      <c r="E86" s="57"/>
      <c r="F86" s="55"/>
    </row>
    <row r="87" spans="3:6" ht="24">
      <c r="C87" s="56"/>
      <c r="D87" s="99"/>
      <c r="E87" s="57"/>
      <c r="F87" s="55"/>
    </row>
    <row r="88" spans="3:6" ht="24">
      <c r="C88" s="56"/>
      <c r="D88" s="99"/>
      <c r="E88" s="57"/>
      <c r="F88" s="55"/>
    </row>
    <row r="89" spans="3:6" ht="24">
      <c r="C89" s="56"/>
      <c r="D89" s="99"/>
      <c r="E89" s="57"/>
      <c r="F89" s="55"/>
    </row>
    <row r="90" spans="3:6" ht="24">
      <c r="C90" s="56"/>
      <c r="D90" s="99"/>
      <c r="E90" s="57"/>
      <c r="F90" s="55"/>
    </row>
    <row r="91" spans="3:6" ht="24">
      <c r="C91" s="56"/>
      <c r="D91" s="99"/>
      <c r="E91" s="57"/>
      <c r="F91" s="55"/>
    </row>
    <row r="92" spans="3:6" ht="24">
      <c r="C92" s="56"/>
      <c r="D92" s="99"/>
      <c r="E92" s="57"/>
      <c r="F92" s="55"/>
    </row>
    <row r="93" spans="4:6" ht="24">
      <c r="D93" s="99"/>
      <c r="E93" s="57"/>
      <c r="F93" s="55"/>
    </row>
    <row r="94" spans="4:6" ht="24">
      <c r="D94" s="99"/>
      <c r="E94" s="57"/>
      <c r="F94" s="55"/>
    </row>
    <row r="95" spans="3:6" ht="24">
      <c r="C95" s="56"/>
      <c r="D95" s="99"/>
      <c r="E95" s="57"/>
      <c r="F95" s="55"/>
    </row>
    <row r="96" spans="3:6" ht="24">
      <c r="C96" s="56"/>
      <c r="D96" s="99"/>
      <c r="E96" s="57"/>
      <c r="F96" s="55"/>
    </row>
    <row r="97" spans="3:6" ht="24">
      <c r="C97" s="56"/>
      <c r="D97" s="99"/>
      <c r="E97" s="57"/>
      <c r="F97" s="55"/>
    </row>
    <row r="98" spans="3:6" ht="24">
      <c r="C98" s="56"/>
      <c r="D98" s="99"/>
      <c r="E98" s="57"/>
      <c r="F98" s="55"/>
    </row>
    <row r="99" spans="3:6" ht="24">
      <c r="C99" s="56"/>
      <c r="D99" s="99"/>
      <c r="E99" s="57"/>
      <c r="F99" s="55"/>
    </row>
    <row r="100" spans="3:6" ht="24">
      <c r="C100" s="56"/>
      <c r="D100" s="99"/>
      <c r="E100" s="57"/>
      <c r="F100" s="55"/>
    </row>
    <row r="101" spans="3:6" ht="24">
      <c r="C101" s="56"/>
      <c r="D101" s="99"/>
      <c r="E101" s="57"/>
      <c r="F101" s="55"/>
    </row>
    <row r="102" spans="3:6" ht="24">
      <c r="C102" s="56"/>
      <c r="D102" s="99"/>
      <c r="E102" s="57"/>
      <c r="F102" s="55"/>
    </row>
    <row r="103" spans="3:6" ht="24">
      <c r="C103" s="56"/>
      <c r="D103" s="99"/>
      <c r="E103" s="57"/>
      <c r="F103" s="55"/>
    </row>
    <row r="104" spans="3:6" ht="24">
      <c r="C104" s="56"/>
      <c r="D104" s="99"/>
      <c r="E104" s="57"/>
      <c r="F104" s="55"/>
    </row>
    <row r="105" spans="3:6" ht="24">
      <c r="C105" s="56"/>
      <c r="D105" s="99"/>
      <c r="E105" s="57"/>
      <c r="F105" s="55"/>
    </row>
    <row r="106" spans="3:6" ht="24">
      <c r="C106" s="56"/>
      <c r="D106" s="99"/>
      <c r="E106" s="57"/>
      <c r="F106" s="55"/>
    </row>
    <row r="107" spans="3:6" ht="24">
      <c r="C107" s="56"/>
      <c r="D107" s="99"/>
      <c r="E107" s="57"/>
      <c r="F107" s="55"/>
    </row>
    <row r="108" spans="3:6" ht="24">
      <c r="C108" s="56"/>
      <c r="D108" s="99"/>
      <c r="E108" s="57"/>
      <c r="F108" s="55"/>
    </row>
    <row r="109" spans="3:6" ht="24">
      <c r="C109" s="56"/>
      <c r="D109" s="99"/>
      <c r="E109" s="57"/>
      <c r="F109" s="55"/>
    </row>
    <row r="110" spans="3:6" ht="24">
      <c r="C110" s="56"/>
      <c r="D110" s="99"/>
      <c r="E110" s="57"/>
      <c r="F110" s="55"/>
    </row>
    <row r="111" spans="3:6" ht="24">
      <c r="C111" s="56"/>
      <c r="D111" s="99"/>
      <c r="E111" s="57"/>
      <c r="F111" s="55"/>
    </row>
    <row r="112" spans="3:6" ht="24">
      <c r="C112" s="56"/>
      <c r="D112" s="99"/>
      <c r="E112" s="57"/>
      <c r="F112" s="55"/>
    </row>
    <row r="113" spans="3:6" ht="24">
      <c r="C113" s="56"/>
      <c r="D113" s="99"/>
      <c r="E113" s="57"/>
      <c r="F113" s="55"/>
    </row>
    <row r="114" spans="3:6" ht="24">
      <c r="C114" s="56"/>
      <c r="D114" s="99"/>
      <c r="E114" s="57"/>
      <c r="F114" s="55"/>
    </row>
    <row r="115" spans="3:6" ht="24">
      <c r="C115" s="56"/>
      <c r="D115" s="99"/>
      <c r="E115" s="57"/>
      <c r="F115" s="55"/>
    </row>
    <row r="116" spans="3:6" ht="24">
      <c r="C116" s="56"/>
      <c r="D116" s="99"/>
      <c r="E116" s="57"/>
      <c r="F116" s="55"/>
    </row>
    <row r="117" spans="3:6" ht="24">
      <c r="C117" s="56"/>
      <c r="D117" s="99"/>
      <c r="E117" s="57"/>
      <c r="F117" s="55"/>
    </row>
    <row r="118" spans="3:6" ht="24">
      <c r="C118" s="56"/>
      <c r="D118" s="99"/>
      <c r="E118" s="57"/>
      <c r="F118" s="55"/>
    </row>
    <row r="119" spans="3:6" ht="24">
      <c r="C119" s="56"/>
      <c r="D119" s="99"/>
      <c r="E119" s="57"/>
      <c r="F119" s="55"/>
    </row>
    <row r="120" spans="3:6" ht="24">
      <c r="C120" s="56"/>
      <c r="D120" s="99"/>
      <c r="E120" s="57"/>
      <c r="F120" s="55"/>
    </row>
    <row r="121" spans="3:6" ht="24">
      <c r="C121" s="56"/>
      <c r="D121" s="99"/>
      <c r="E121" s="57"/>
      <c r="F121" s="55"/>
    </row>
    <row r="122" spans="3:6" ht="24">
      <c r="C122" s="56"/>
      <c r="D122" s="99"/>
      <c r="E122" s="57"/>
      <c r="F122" s="55"/>
    </row>
    <row r="123" spans="3:6" ht="24">
      <c r="C123" s="56"/>
      <c r="D123" s="99"/>
      <c r="E123" s="57"/>
      <c r="F123" s="55"/>
    </row>
    <row r="124" spans="3:6" ht="24">
      <c r="C124" s="56"/>
      <c r="D124" s="99"/>
      <c r="E124" s="57"/>
      <c r="F124" s="55"/>
    </row>
    <row r="125" spans="3:6" ht="24">
      <c r="C125" s="56"/>
      <c r="D125" s="99"/>
      <c r="E125" s="57"/>
      <c r="F125" s="55"/>
    </row>
    <row r="126" spans="3:6" ht="24">
      <c r="C126" s="56"/>
      <c r="D126" s="99"/>
      <c r="E126" s="57"/>
      <c r="F126" s="55"/>
    </row>
    <row r="127" spans="3:6" ht="24">
      <c r="C127" s="56"/>
      <c r="D127" s="99"/>
      <c r="E127" s="57"/>
      <c r="F127" s="55"/>
    </row>
    <row r="128" spans="3:6" ht="24">
      <c r="C128" s="56"/>
      <c r="D128" s="99"/>
      <c r="E128" s="57"/>
      <c r="F128" s="55"/>
    </row>
    <row r="129" spans="3:6" ht="24">
      <c r="C129" s="56"/>
      <c r="D129" s="99"/>
      <c r="E129" s="57"/>
      <c r="F129" s="55"/>
    </row>
    <row r="130" spans="3:6" ht="24">
      <c r="C130" s="56"/>
      <c r="D130" s="99"/>
      <c r="E130" s="57"/>
      <c r="F130" s="55"/>
    </row>
    <row r="131" spans="3:6" ht="24">
      <c r="C131" s="56"/>
      <c r="D131" s="99"/>
      <c r="E131" s="57"/>
      <c r="F131" s="55"/>
    </row>
    <row r="132" spans="3:6" ht="24">
      <c r="C132" s="56"/>
      <c r="D132" s="99"/>
      <c r="E132" s="57"/>
      <c r="F132" s="55"/>
    </row>
    <row r="133" spans="3:6" ht="24">
      <c r="C133" s="56"/>
      <c r="D133" s="99"/>
      <c r="E133" s="57"/>
      <c r="F133" s="55"/>
    </row>
    <row r="134" spans="3:6" ht="24">
      <c r="C134" s="56"/>
      <c r="D134" s="99"/>
      <c r="E134" s="57"/>
      <c r="F134" s="55"/>
    </row>
    <row r="135" spans="3:6" ht="24">
      <c r="C135" s="56"/>
      <c r="D135" s="99"/>
      <c r="E135" s="57"/>
      <c r="F135" s="55"/>
    </row>
    <row r="136" spans="3:6" ht="24">
      <c r="C136" s="56"/>
      <c r="D136" s="99"/>
      <c r="E136" s="57"/>
      <c r="F136" s="55"/>
    </row>
    <row r="137" spans="3:6" ht="24">
      <c r="C137" s="56"/>
      <c r="D137" s="99"/>
      <c r="E137" s="57"/>
      <c r="F137" s="55"/>
    </row>
    <row r="138" spans="3:6" ht="24">
      <c r="C138" s="56"/>
      <c r="D138" s="99"/>
      <c r="E138" s="57"/>
      <c r="F138" s="55"/>
    </row>
    <row r="139" spans="3:6" ht="24">
      <c r="C139" s="56"/>
      <c r="D139" s="99"/>
      <c r="E139" s="57"/>
      <c r="F139" s="55"/>
    </row>
    <row r="140" spans="3:6" ht="24">
      <c r="C140" s="56"/>
      <c r="D140" s="99"/>
      <c r="E140" s="57"/>
      <c r="F140" s="55"/>
    </row>
    <row r="141" spans="3:6" ht="24">
      <c r="C141" s="56"/>
      <c r="D141" s="99"/>
      <c r="E141" s="57"/>
      <c r="F141" s="55"/>
    </row>
    <row r="142" spans="3:6" ht="24">
      <c r="C142" s="56"/>
      <c r="D142" s="99"/>
      <c r="E142" s="57"/>
      <c r="F142" s="55"/>
    </row>
    <row r="143" spans="3:6" ht="24">
      <c r="C143" s="56"/>
      <c r="D143" s="99"/>
      <c r="E143" s="57"/>
      <c r="F143" s="55"/>
    </row>
    <row r="144" spans="3:6" ht="24">
      <c r="C144" s="56"/>
      <c r="D144" s="99"/>
      <c r="E144" s="57"/>
      <c r="F144" s="55"/>
    </row>
    <row r="145" spans="3:6" ht="24">
      <c r="C145" s="56"/>
      <c r="D145" s="99"/>
      <c r="E145" s="57"/>
      <c r="F145" s="55"/>
    </row>
    <row r="146" spans="3:6" ht="24">
      <c r="C146" s="56"/>
      <c r="D146" s="99"/>
      <c r="E146" s="57"/>
      <c r="F146" s="55"/>
    </row>
    <row r="147" spans="3:6" ht="24">
      <c r="C147" s="56"/>
      <c r="D147" s="99"/>
      <c r="E147" s="57"/>
      <c r="F147" s="55"/>
    </row>
    <row r="148" spans="3:6" ht="24">
      <c r="C148" s="56"/>
      <c r="D148" s="99"/>
      <c r="E148" s="57"/>
      <c r="F148" s="55"/>
    </row>
    <row r="149" spans="3:6" ht="24">
      <c r="C149" s="56"/>
      <c r="D149" s="99"/>
      <c r="E149" s="57"/>
      <c r="F149" s="55"/>
    </row>
    <row r="150" spans="3:6" ht="24">
      <c r="C150" s="56"/>
      <c r="D150" s="99"/>
      <c r="E150" s="57"/>
      <c r="F150" s="55"/>
    </row>
    <row r="151" spans="3:6" ht="24">
      <c r="C151" s="56"/>
      <c r="D151" s="99"/>
      <c r="E151" s="57"/>
      <c r="F151" s="55"/>
    </row>
    <row r="152" spans="3:6" ht="24">
      <c r="C152" s="56"/>
      <c r="D152" s="99"/>
      <c r="E152" s="57"/>
      <c r="F152" s="55"/>
    </row>
    <row r="153" spans="3:6" ht="24">
      <c r="C153" s="56"/>
      <c r="D153" s="99"/>
      <c r="E153" s="57"/>
      <c r="F153" s="55"/>
    </row>
    <row r="154" spans="3:6" ht="24">
      <c r="C154" s="56"/>
      <c r="D154" s="99"/>
      <c r="E154" s="57"/>
      <c r="F154" s="55"/>
    </row>
    <row r="155" spans="3:6" ht="24">
      <c r="C155" s="56"/>
      <c r="D155" s="99"/>
      <c r="E155" s="57"/>
      <c r="F155" s="55"/>
    </row>
    <row r="156" spans="3:6" ht="24">
      <c r="C156" s="56"/>
      <c r="D156" s="99"/>
      <c r="E156" s="57"/>
      <c r="F156" s="55"/>
    </row>
    <row r="157" spans="3:6" ht="24">
      <c r="C157" s="56"/>
      <c r="D157" s="99"/>
      <c r="E157" s="57"/>
      <c r="F157" s="55"/>
    </row>
    <row r="158" spans="3:6" ht="24">
      <c r="C158" s="56"/>
      <c r="D158" s="99"/>
      <c r="E158" s="57"/>
      <c r="F158" s="55"/>
    </row>
    <row r="159" spans="3:6" ht="24">
      <c r="C159" s="56"/>
      <c r="D159" s="99"/>
      <c r="E159" s="57"/>
      <c r="F159" s="55"/>
    </row>
    <row r="160" spans="3:6" ht="24">
      <c r="C160" s="56"/>
      <c r="D160" s="99"/>
      <c r="E160" s="57"/>
      <c r="F160" s="55"/>
    </row>
    <row r="161" spans="3:6" ht="24">
      <c r="C161" s="56"/>
      <c r="D161" s="99"/>
      <c r="E161" s="57"/>
      <c r="F161" s="55"/>
    </row>
    <row r="162" spans="3:6" ht="24">
      <c r="C162" s="56"/>
      <c r="D162" s="99"/>
      <c r="E162" s="57"/>
      <c r="F162" s="55"/>
    </row>
    <row r="163" spans="3:6" ht="24">
      <c r="C163" s="56"/>
      <c r="D163" s="99"/>
      <c r="E163" s="57"/>
      <c r="F163" s="55"/>
    </row>
    <row r="164" spans="3:6" ht="24">
      <c r="C164" s="56"/>
      <c r="D164" s="99"/>
      <c r="E164" s="57"/>
      <c r="F164" s="55"/>
    </row>
    <row r="165" spans="3:6" ht="24">
      <c r="C165" s="56"/>
      <c r="D165" s="99"/>
      <c r="E165" s="57"/>
      <c r="F165" s="55"/>
    </row>
    <row r="166" spans="3:6" ht="24">
      <c r="C166" s="56"/>
      <c r="D166" s="99"/>
      <c r="E166" s="57"/>
      <c r="F166" s="55"/>
    </row>
    <row r="167" spans="3:6" ht="24">
      <c r="C167" s="56"/>
      <c r="D167" s="99"/>
      <c r="E167" s="57"/>
      <c r="F167" s="55"/>
    </row>
    <row r="168" spans="3:6" ht="24">
      <c r="C168" s="56"/>
      <c r="D168" s="99"/>
      <c r="E168" s="57"/>
      <c r="F168" s="55"/>
    </row>
    <row r="169" spans="3:6" ht="24">
      <c r="C169" s="56"/>
      <c r="D169" s="99"/>
      <c r="E169" s="57"/>
      <c r="F169" s="55"/>
    </row>
    <row r="170" spans="3:6" ht="24">
      <c r="C170" s="56"/>
      <c r="D170" s="99"/>
      <c r="E170" s="57"/>
      <c r="F170" s="55"/>
    </row>
    <row r="171" spans="3:6" ht="24">
      <c r="C171" s="56"/>
      <c r="D171" s="99"/>
      <c r="E171" s="57"/>
      <c r="F171" s="55"/>
    </row>
    <row r="172" spans="3:6" ht="24">
      <c r="C172" s="56"/>
      <c r="D172" s="99"/>
      <c r="E172" s="57"/>
      <c r="F172" s="55"/>
    </row>
    <row r="173" spans="3:6" ht="24">
      <c r="C173" s="56"/>
      <c r="D173" s="99"/>
      <c r="E173" s="57"/>
      <c r="F173" s="55"/>
    </row>
    <row r="174" spans="3:6" ht="24">
      <c r="C174" s="56"/>
      <c r="D174" s="99"/>
      <c r="E174" s="57"/>
      <c r="F174" s="55"/>
    </row>
    <row r="175" spans="3:6" ht="24">
      <c r="C175" s="56"/>
      <c r="D175" s="99"/>
      <c r="E175" s="57"/>
      <c r="F175" s="55"/>
    </row>
    <row r="176" spans="3:6" ht="24">
      <c r="C176" s="56"/>
      <c r="D176" s="99"/>
      <c r="E176" s="57"/>
      <c r="F176" s="55"/>
    </row>
    <row r="177" spans="3:6" ht="24">
      <c r="C177" s="56"/>
      <c r="D177" s="99"/>
      <c r="E177" s="57"/>
      <c r="F177" s="55"/>
    </row>
    <row r="178" spans="3:6" ht="24">
      <c r="C178" s="56"/>
      <c r="D178" s="99"/>
      <c r="E178" s="57"/>
      <c r="F178" s="55"/>
    </row>
    <row r="179" spans="3:6" ht="24">
      <c r="C179" s="56"/>
      <c r="D179" s="99"/>
      <c r="E179" s="57"/>
      <c r="F179" s="55"/>
    </row>
    <row r="180" spans="3:6" ht="24">
      <c r="C180" s="56"/>
      <c r="D180" s="99"/>
      <c r="E180" s="57"/>
      <c r="F180" s="55"/>
    </row>
    <row r="181" spans="3:6" ht="24">
      <c r="C181" s="56"/>
      <c r="D181" s="99"/>
      <c r="E181" s="57"/>
      <c r="F181" s="55"/>
    </row>
    <row r="182" spans="3:6" ht="24">
      <c r="C182" s="56"/>
      <c r="D182" s="99"/>
      <c r="E182" s="57"/>
      <c r="F182" s="55"/>
    </row>
    <row r="183" spans="3:6" ht="24">
      <c r="C183" s="56"/>
      <c r="D183" s="99"/>
      <c r="E183" s="57"/>
      <c r="F183" s="55"/>
    </row>
    <row r="184" spans="3:6" ht="24">
      <c r="C184" s="56"/>
      <c r="D184" s="99"/>
      <c r="E184" s="57"/>
      <c r="F184" s="55"/>
    </row>
    <row r="185" spans="3:6" ht="24">
      <c r="C185" s="56"/>
      <c r="D185" s="99"/>
      <c r="E185" s="57"/>
      <c r="F185" s="55"/>
    </row>
    <row r="186" spans="3:6" ht="24">
      <c r="C186" s="56"/>
      <c r="D186" s="99"/>
      <c r="E186" s="57"/>
      <c r="F186" s="55"/>
    </row>
    <row r="187" spans="3:6" ht="24">
      <c r="C187" s="56"/>
      <c r="D187" s="99"/>
      <c r="E187" s="57"/>
      <c r="F187" s="55"/>
    </row>
    <row r="188" spans="3:6" ht="24">
      <c r="C188" s="56"/>
      <c r="D188" s="99"/>
      <c r="E188" s="57"/>
      <c r="F188" s="55"/>
    </row>
    <row r="189" spans="3:6" ht="24">
      <c r="C189" s="56"/>
      <c r="D189" s="99"/>
      <c r="E189" s="57"/>
      <c r="F189" s="55"/>
    </row>
    <row r="190" spans="3:6" ht="24">
      <c r="C190" s="56"/>
      <c r="D190" s="99"/>
      <c r="E190" s="57"/>
      <c r="F190" s="55"/>
    </row>
    <row r="191" spans="3:6" ht="24">
      <c r="C191" s="56"/>
      <c r="D191" s="99"/>
      <c r="E191" s="57"/>
      <c r="F191" s="55"/>
    </row>
    <row r="192" spans="3:6" ht="24">
      <c r="C192" s="56"/>
      <c r="D192" s="99"/>
      <c r="E192" s="57"/>
      <c r="F192" s="55"/>
    </row>
    <row r="193" spans="3:6" ht="24">
      <c r="C193" s="56"/>
      <c r="D193" s="99"/>
      <c r="E193" s="57"/>
      <c r="F193" s="55"/>
    </row>
    <row r="194" spans="3:6" ht="24">
      <c r="C194" s="56"/>
      <c r="D194" s="99"/>
      <c r="E194" s="57"/>
      <c r="F194" s="55"/>
    </row>
    <row r="195" spans="3:6" ht="24">
      <c r="C195" s="56"/>
      <c r="D195" s="99"/>
      <c r="E195" s="57"/>
      <c r="F195" s="55"/>
    </row>
    <row r="196" spans="3:6" ht="24">
      <c r="C196" s="56"/>
      <c r="D196" s="99"/>
      <c r="E196" s="57"/>
      <c r="F196" s="55"/>
    </row>
    <row r="197" spans="3:6" ht="24">
      <c r="C197" s="56"/>
      <c r="D197" s="99"/>
      <c r="E197" s="57"/>
      <c r="F197" s="55"/>
    </row>
    <row r="198" spans="3:6" ht="24">
      <c r="C198" s="56"/>
      <c r="D198" s="99"/>
      <c r="E198" s="57"/>
      <c r="F198" s="55"/>
    </row>
    <row r="199" spans="3:6" ht="24">
      <c r="C199" s="56"/>
      <c r="D199" s="99"/>
      <c r="E199" s="57"/>
      <c r="F199" s="55"/>
    </row>
    <row r="200" spans="3:6" ht="24">
      <c r="C200" s="56"/>
      <c r="D200" s="99"/>
      <c r="E200" s="57"/>
      <c r="F200" s="55"/>
    </row>
    <row r="201" spans="3:6" ht="24">
      <c r="C201" s="56"/>
      <c r="D201" s="99"/>
      <c r="E201" s="57"/>
      <c r="F201" s="55"/>
    </row>
    <row r="202" spans="3:6" ht="24">
      <c r="C202" s="56"/>
      <c r="D202" s="99"/>
      <c r="E202" s="57"/>
      <c r="F202" s="55"/>
    </row>
    <row r="203" spans="3:6" ht="24">
      <c r="C203" s="56"/>
      <c r="D203" s="99"/>
      <c r="E203" s="57"/>
      <c r="F203" s="55"/>
    </row>
    <row r="204" spans="3:6" ht="24">
      <c r="C204" s="56"/>
      <c r="D204" s="99"/>
      <c r="E204" s="57"/>
      <c r="F204" s="55"/>
    </row>
    <row r="205" spans="3:6" ht="24">
      <c r="C205" s="56"/>
      <c r="D205" s="99"/>
      <c r="E205" s="57"/>
      <c r="F205" s="55"/>
    </row>
    <row r="206" spans="3:6" ht="24">
      <c r="C206" s="56"/>
      <c r="D206" s="99"/>
      <c r="E206" s="57"/>
      <c r="F206" s="55"/>
    </row>
    <row r="207" spans="3:6" ht="24">
      <c r="C207" s="56"/>
      <c r="D207" s="99"/>
      <c r="E207" s="57"/>
      <c r="F207" s="55"/>
    </row>
    <row r="208" spans="3:6" ht="24">
      <c r="C208" s="56"/>
      <c r="D208" s="99"/>
      <c r="E208" s="57"/>
      <c r="F208" s="55"/>
    </row>
    <row r="209" spans="3:6" ht="24">
      <c r="C209" s="56"/>
      <c r="D209" s="99"/>
      <c r="E209" s="57"/>
      <c r="F209" s="55"/>
    </row>
    <row r="210" spans="3:6" ht="24">
      <c r="C210" s="56"/>
      <c r="D210" s="99"/>
      <c r="E210" s="57"/>
      <c r="F210" s="55"/>
    </row>
    <row r="211" spans="3:6" ht="24">
      <c r="C211" s="56"/>
      <c r="D211" s="99"/>
      <c r="E211" s="57"/>
      <c r="F211" s="55"/>
    </row>
    <row r="212" spans="3:6" ht="24">
      <c r="C212" s="57"/>
      <c r="D212" s="57"/>
      <c r="E212" s="57"/>
      <c r="F212" s="54"/>
    </row>
    <row r="214" spans="3:6" ht="24">
      <c r="C214" s="60"/>
      <c r="D214" s="60"/>
      <c r="E214" s="81"/>
      <c r="F214" s="61"/>
    </row>
    <row r="215" spans="3:6" ht="24">
      <c r="C215" s="60"/>
      <c r="D215" s="60"/>
      <c r="E215" s="81"/>
      <c r="F215" s="61"/>
    </row>
    <row r="217" spans="3:6" ht="24">
      <c r="C217" s="59"/>
      <c r="D217" s="59"/>
      <c r="E217" s="82"/>
      <c r="F217" s="62"/>
    </row>
    <row r="218" spans="3:6" ht="24">
      <c r="C218" s="59"/>
      <c r="D218" s="59"/>
      <c r="E218" s="82"/>
      <c r="F218" s="62"/>
    </row>
    <row r="219" spans="3:5" ht="24">
      <c r="C219" s="59"/>
      <c r="D219" s="59"/>
      <c r="E219" s="82"/>
    </row>
    <row r="220" spans="3:6" ht="24">
      <c r="C220" s="59"/>
      <c r="D220" s="59"/>
      <c r="E220" s="82"/>
      <c r="F220" s="63"/>
    </row>
    <row r="221" spans="3:6" ht="24">
      <c r="C221" s="59"/>
      <c r="D221" s="59"/>
      <c r="E221" s="82"/>
      <c r="F221" s="63"/>
    </row>
    <row r="222" spans="3:5" ht="24">
      <c r="C222" s="59"/>
      <c r="D222" s="59"/>
      <c r="E222" s="82"/>
    </row>
    <row r="223" spans="3:5" ht="24">
      <c r="C223" s="59"/>
      <c r="D223" s="59"/>
      <c r="E223" s="82"/>
    </row>
    <row r="224" spans="3:5" ht="24">
      <c r="C224" s="59"/>
      <c r="D224" s="59"/>
      <c r="E224" s="82"/>
    </row>
    <row r="225" spans="3:5" ht="24">
      <c r="C225" s="59"/>
      <c r="D225" s="59"/>
      <c r="E225" s="82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0" zoomScaleNormal="120" zoomScalePageLayoutView="0" workbookViewId="0" topLeftCell="A1">
      <selection activeCell="B15" sqref="B15"/>
    </sheetView>
  </sheetViews>
  <sheetFormatPr defaultColWidth="8.7109375" defaultRowHeight="12.75"/>
  <cols>
    <col min="1" max="9" width="8.7109375" style="1" customWidth="1"/>
    <col min="10" max="10" width="9.57421875" style="1" customWidth="1"/>
    <col min="11" max="11" width="1.7109375" style="1" customWidth="1"/>
    <col min="12" max="16384" width="8.7109375" style="1" customWidth="1"/>
  </cols>
  <sheetData>
    <row r="1" spans="1:10" ht="24">
      <c r="A1" s="85" t="s">
        <v>6</v>
      </c>
      <c r="B1" s="85"/>
      <c r="C1" s="85"/>
      <c r="D1" s="85"/>
      <c r="E1" s="85"/>
      <c r="F1" s="85"/>
      <c r="G1" s="85"/>
      <c r="H1" s="85"/>
      <c r="I1" s="85"/>
      <c r="J1" s="85"/>
    </row>
    <row r="3" ht="24">
      <c r="A3" s="1" t="s">
        <v>59</v>
      </c>
    </row>
    <row r="4" ht="24">
      <c r="A4" s="1" t="s">
        <v>124</v>
      </c>
    </row>
    <row r="5" spans="1:13" ht="24">
      <c r="A5" s="1" t="s">
        <v>125</v>
      </c>
      <c r="M5" s="7"/>
    </row>
    <row r="6" spans="1:13" ht="24">
      <c r="A6" s="37" t="s">
        <v>126</v>
      </c>
      <c r="M6" s="7" t="s">
        <v>12</v>
      </c>
    </row>
    <row r="7" ht="24">
      <c r="A7" s="7" t="s">
        <v>150</v>
      </c>
    </row>
    <row r="8" spans="1:13" ht="24">
      <c r="A8" s="7" t="s">
        <v>151</v>
      </c>
      <c r="M8" s="7"/>
    </row>
    <row r="9" ht="24">
      <c r="A9" s="36" t="s">
        <v>61</v>
      </c>
    </row>
    <row r="10" spans="1:12" ht="24">
      <c r="A10" s="36" t="s">
        <v>152</v>
      </c>
      <c r="L10" s="36"/>
    </row>
    <row r="11" spans="1:12" ht="24">
      <c r="A11" s="36" t="s">
        <v>153</v>
      </c>
      <c r="L11" s="36" t="s">
        <v>12</v>
      </c>
    </row>
    <row r="12" ht="24">
      <c r="A12" s="36" t="s">
        <v>154</v>
      </c>
    </row>
    <row r="13" ht="24">
      <c r="A13" s="36" t="s">
        <v>155</v>
      </c>
    </row>
    <row r="14" ht="24">
      <c r="A14" s="1" t="s">
        <v>156</v>
      </c>
    </row>
  </sheetData>
  <sheetProtection/>
  <mergeCells count="1">
    <mergeCell ref="A1:J1"/>
  </mergeCells>
  <printOptions/>
  <pageMargins left="0.90551181102362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="120" zoomScaleNormal="120" zoomScalePageLayoutView="0" workbookViewId="0" topLeftCell="A1">
      <selection activeCell="H41" sqref="H41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8.28125" style="1" bestFit="1" customWidth="1"/>
    <col min="10" max="10" width="12.574218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4">
      <c r="A3" s="87" t="s">
        <v>127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4">
      <c r="A4" s="85" t="s">
        <v>67</v>
      </c>
      <c r="B4" s="85"/>
      <c r="C4" s="85"/>
      <c r="D4" s="85"/>
      <c r="E4" s="85"/>
      <c r="F4" s="85"/>
      <c r="G4" s="85"/>
      <c r="H4" s="85"/>
      <c r="I4" s="85"/>
      <c r="J4" s="85"/>
    </row>
    <row r="5" ht="12" customHeight="1"/>
    <row r="6" ht="24">
      <c r="A6" s="1" t="s">
        <v>46</v>
      </c>
    </row>
    <row r="7" ht="24">
      <c r="A7" s="1" t="s">
        <v>128</v>
      </c>
    </row>
    <row r="8" ht="24">
      <c r="A8" s="1" t="s">
        <v>129</v>
      </c>
    </row>
    <row r="9" ht="24">
      <c r="A9" s="1" t="s">
        <v>130</v>
      </c>
    </row>
    <row r="10" ht="8.25" customHeight="1"/>
    <row r="11" ht="24">
      <c r="A11" s="8" t="s">
        <v>7</v>
      </c>
    </row>
    <row r="12" ht="4.5" customHeight="1">
      <c r="A12" s="8"/>
    </row>
    <row r="13" ht="24">
      <c r="A13" s="7" t="s">
        <v>14</v>
      </c>
    </row>
    <row r="14" ht="11.25" customHeight="1" thickBot="1">
      <c r="A14" s="7"/>
    </row>
    <row r="15" spans="1:9" ht="25.5" thickBot="1" thickTop="1">
      <c r="A15" s="24" t="s">
        <v>13</v>
      </c>
      <c r="B15" s="88" t="s">
        <v>47</v>
      </c>
      <c r="C15" s="88"/>
      <c r="D15" s="88"/>
      <c r="E15" s="88"/>
      <c r="F15" s="88"/>
      <c r="G15" s="27"/>
      <c r="H15" s="24" t="s">
        <v>8</v>
      </c>
      <c r="I15" s="24" t="s">
        <v>9</v>
      </c>
    </row>
    <row r="16" spans="1:9" s="117" customFormat="1" ht="22.5" thickTop="1">
      <c r="A16" s="113">
        <v>1</v>
      </c>
      <c r="B16" s="114" t="s">
        <v>42</v>
      </c>
      <c r="C16" s="115"/>
      <c r="D16" s="116"/>
      <c r="E16" s="116"/>
      <c r="F16" s="116"/>
      <c r="H16" s="113">
        <f>SUM(H17:H24)</f>
        <v>20</v>
      </c>
      <c r="I16" s="118">
        <f>H16*100/H$35</f>
        <v>44.44444444444444</v>
      </c>
    </row>
    <row r="17" spans="1:9" s="117" customFormat="1" ht="21.75">
      <c r="A17" s="116"/>
      <c r="B17" s="119" t="s">
        <v>37</v>
      </c>
      <c r="C17" s="120"/>
      <c r="D17" s="121"/>
      <c r="E17" s="121"/>
      <c r="F17" s="121"/>
      <c r="G17" s="120"/>
      <c r="H17" s="122">
        <v>1</v>
      </c>
      <c r="I17" s="123">
        <f>H17*100/H$35</f>
        <v>2.2222222222222223</v>
      </c>
    </row>
    <row r="18" spans="1:9" s="117" customFormat="1" ht="21.75">
      <c r="A18" s="116"/>
      <c r="B18" s="119" t="s">
        <v>40</v>
      </c>
      <c r="C18" s="120"/>
      <c r="D18" s="121"/>
      <c r="E18" s="121"/>
      <c r="F18" s="121"/>
      <c r="G18" s="120"/>
      <c r="H18" s="122">
        <v>2</v>
      </c>
      <c r="I18" s="123">
        <f>H18*100/H$35</f>
        <v>4.444444444444445</v>
      </c>
    </row>
    <row r="19" spans="1:9" s="117" customFormat="1" ht="21.75">
      <c r="A19" s="124"/>
      <c r="B19" s="119" t="s">
        <v>65</v>
      </c>
      <c r="C19" s="120"/>
      <c r="D19" s="121"/>
      <c r="E19" s="121"/>
      <c r="F19" s="121"/>
      <c r="G19" s="120"/>
      <c r="H19" s="122">
        <v>7</v>
      </c>
      <c r="I19" s="123">
        <f>H19*100/H$35</f>
        <v>15.555555555555555</v>
      </c>
    </row>
    <row r="20" spans="1:9" s="117" customFormat="1" ht="21.75">
      <c r="A20" s="124"/>
      <c r="B20" s="119" t="s">
        <v>49</v>
      </c>
      <c r="C20" s="120"/>
      <c r="D20" s="121"/>
      <c r="E20" s="121"/>
      <c r="F20" s="121"/>
      <c r="G20" s="120"/>
      <c r="H20" s="122">
        <v>5</v>
      </c>
      <c r="I20" s="123">
        <f>H20*100/H$35</f>
        <v>11.11111111111111</v>
      </c>
    </row>
    <row r="21" spans="1:9" s="117" customFormat="1" ht="21.75">
      <c r="A21" s="124"/>
      <c r="B21" s="119" t="s">
        <v>51</v>
      </c>
      <c r="C21" s="120"/>
      <c r="D21" s="121"/>
      <c r="E21" s="121"/>
      <c r="F21" s="121"/>
      <c r="G21" s="120"/>
      <c r="H21" s="122">
        <v>1</v>
      </c>
      <c r="I21" s="123">
        <f>H21*100/H$35</f>
        <v>2.2222222222222223</v>
      </c>
    </row>
    <row r="22" spans="1:9" s="117" customFormat="1" ht="21.75">
      <c r="A22" s="124"/>
      <c r="B22" s="119" t="s">
        <v>39</v>
      </c>
      <c r="C22" s="120"/>
      <c r="D22" s="121"/>
      <c r="E22" s="121"/>
      <c r="F22" s="121"/>
      <c r="G22" s="120"/>
      <c r="H22" s="122">
        <v>1</v>
      </c>
      <c r="I22" s="123">
        <f>H22*100/H$35</f>
        <v>2.2222222222222223</v>
      </c>
    </row>
    <row r="23" spans="1:9" s="117" customFormat="1" ht="21.75">
      <c r="A23" s="124"/>
      <c r="B23" s="125" t="s">
        <v>139</v>
      </c>
      <c r="C23" s="120"/>
      <c r="D23" s="121"/>
      <c r="E23" s="121"/>
      <c r="F23" s="121"/>
      <c r="G23" s="120"/>
      <c r="H23" s="122">
        <v>2</v>
      </c>
      <c r="I23" s="123">
        <f>H23*100/H$35</f>
        <v>4.444444444444445</v>
      </c>
    </row>
    <row r="24" spans="1:9" s="117" customFormat="1" ht="21.75">
      <c r="A24" s="124"/>
      <c r="B24" s="119" t="s">
        <v>50</v>
      </c>
      <c r="C24" s="120"/>
      <c r="D24" s="121"/>
      <c r="E24" s="121"/>
      <c r="F24" s="121"/>
      <c r="G24" s="120"/>
      <c r="H24" s="122">
        <v>1</v>
      </c>
      <c r="I24" s="123">
        <f>H24*100/H$35</f>
        <v>2.2222222222222223</v>
      </c>
    </row>
    <row r="25" spans="1:9" s="117" customFormat="1" ht="21.75">
      <c r="A25" s="113">
        <v>3</v>
      </c>
      <c r="B25" s="114" t="s">
        <v>64</v>
      </c>
      <c r="C25" s="115"/>
      <c r="D25" s="116"/>
      <c r="E25" s="116"/>
      <c r="F25" s="116"/>
      <c r="H25" s="113">
        <f>SUM(H26:H34)</f>
        <v>25</v>
      </c>
      <c r="I25" s="118">
        <f>H25*100/H$35</f>
        <v>55.55555555555556</v>
      </c>
    </row>
    <row r="26" spans="1:9" s="117" customFormat="1" ht="21.75">
      <c r="A26" s="124"/>
      <c r="B26" s="120" t="s">
        <v>37</v>
      </c>
      <c r="C26" s="120"/>
      <c r="D26" s="121"/>
      <c r="E26" s="121"/>
      <c r="F26" s="121"/>
      <c r="G26" s="120"/>
      <c r="H26" s="122">
        <v>2</v>
      </c>
      <c r="I26" s="123">
        <f>H26*100/H$35</f>
        <v>4.444444444444445</v>
      </c>
    </row>
    <row r="27" spans="1:9" s="117" customFormat="1" ht="21.75">
      <c r="A27" s="124"/>
      <c r="B27" s="119" t="s">
        <v>40</v>
      </c>
      <c r="C27" s="120"/>
      <c r="D27" s="121"/>
      <c r="E27" s="121"/>
      <c r="F27" s="121"/>
      <c r="G27" s="120"/>
      <c r="H27" s="122">
        <v>1</v>
      </c>
      <c r="I27" s="123">
        <f>H27*100/H$35</f>
        <v>2.2222222222222223</v>
      </c>
    </row>
    <row r="28" spans="1:9" s="117" customFormat="1" ht="21.75">
      <c r="A28" s="124"/>
      <c r="B28" s="119" t="s">
        <v>65</v>
      </c>
      <c r="C28" s="120"/>
      <c r="D28" s="121"/>
      <c r="E28" s="121"/>
      <c r="F28" s="121"/>
      <c r="G28" s="120"/>
      <c r="H28" s="122">
        <v>4</v>
      </c>
      <c r="I28" s="123">
        <f>H28*100/H$35</f>
        <v>8.88888888888889</v>
      </c>
    </row>
    <row r="29" spans="1:9" s="117" customFormat="1" ht="21.75">
      <c r="A29" s="116"/>
      <c r="B29" s="119" t="s">
        <v>49</v>
      </c>
      <c r="C29" s="120"/>
      <c r="D29" s="121"/>
      <c r="E29" s="121"/>
      <c r="F29" s="121"/>
      <c r="G29" s="120"/>
      <c r="H29" s="122">
        <v>1</v>
      </c>
      <c r="I29" s="123">
        <f>H29*100/H$35</f>
        <v>2.2222222222222223</v>
      </c>
    </row>
    <row r="30" spans="1:9" s="117" customFormat="1" ht="21.75">
      <c r="A30" s="116"/>
      <c r="B30" s="119" t="s">
        <v>38</v>
      </c>
      <c r="C30" s="120"/>
      <c r="D30" s="121"/>
      <c r="E30" s="121"/>
      <c r="F30" s="121"/>
      <c r="G30" s="120"/>
      <c r="H30" s="122">
        <v>1</v>
      </c>
      <c r="I30" s="123">
        <f>H30*100/H$35</f>
        <v>2.2222222222222223</v>
      </c>
    </row>
    <row r="31" spans="1:9" s="117" customFormat="1" ht="21.75">
      <c r="A31" s="124"/>
      <c r="B31" s="119" t="s">
        <v>51</v>
      </c>
      <c r="C31" s="120"/>
      <c r="D31" s="121"/>
      <c r="E31" s="121"/>
      <c r="F31" s="121"/>
      <c r="G31" s="120"/>
      <c r="H31" s="122">
        <v>1</v>
      </c>
      <c r="I31" s="123">
        <f>H31*100/H$35</f>
        <v>2.2222222222222223</v>
      </c>
    </row>
    <row r="32" spans="1:9" s="117" customFormat="1" ht="21.75">
      <c r="A32" s="124"/>
      <c r="B32" s="119" t="s">
        <v>39</v>
      </c>
      <c r="C32" s="120"/>
      <c r="D32" s="121"/>
      <c r="E32" s="121"/>
      <c r="F32" s="121"/>
      <c r="G32" s="120"/>
      <c r="H32" s="122">
        <v>10</v>
      </c>
      <c r="I32" s="123">
        <f>H32*100/H$35</f>
        <v>22.22222222222222</v>
      </c>
    </row>
    <row r="33" spans="1:9" s="117" customFormat="1" ht="23.25" customHeight="1">
      <c r="A33" s="124"/>
      <c r="B33" s="119" t="s">
        <v>41</v>
      </c>
      <c r="C33" s="120"/>
      <c r="D33" s="121"/>
      <c r="E33" s="121"/>
      <c r="F33" s="121"/>
      <c r="G33" s="120"/>
      <c r="H33" s="122">
        <v>4</v>
      </c>
      <c r="I33" s="123">
        <f>H33*100/H$35</f>
        <v>8.88888888888889</v>
      </c>
    </row>
    <row r="34" spans="1:9" s="117" customFormat="1" ht="21.75">
      <c r="A34" s="126"/>
      <c r="B34" s="127" t="s">
        <v>48</v>
      </c>
      <c r="C34" s="128"/>
      <c r="D34" s="129"/>
      <c r="E34" s="129"/>
      <c r="F34" s="129"/>
      <c r="G34" s="128"/>
      <c r="H34" s="130">
        <v>1</v>
      </c>
      <c r="I34" s="131">
        <f>H34*100/H$35</f>
        <v>2.2222222222222223</v>
      </c>
    </row>
    <row r="35" spans="1:10" s="117" customFormat="1" ht="22.5" thickBot="1">
      <c r="A35" s="132"/>
      <c r="B35" s="133" t="s">
        <v>4</v>
      </c>
      <c r="C35" s="133"/>
      <c r="D35" s="133"/>
      <c r="E35" s="133"/>
      <c r="F35" s="133"/>
      <c r="G35" s="133"/>
      <c r="H35" s="134">
        <f>SUM(H16,H25)</f>
        <v>45</v>
      </c>
      <c r="I35" s="135">
        <f>H35*100/H35</f>
        <v>100</v>
      </c>
      <c r="J35" s="136"/>
    </row>
    <row r="36" spans="1:10" ht="24.75" thickTop="1">
      <c r="A36" s="4"/>
      <c r="B36" s="45"/>
      <c r="C36" s="41"/>
      <c r="D36" s="42"/>
      <c r="E36" s="42"/>
      <c r="F36" s="42"/>
      <c r="G36" s="41"/>
      <c r="H36" s="43"/>
      <c r="I36" s="44"/>
      <c r="J36" s="35"/>
    </row>
    <row r="37" ht="24">
      <c r="A37" s="7" t="s">
        <v>140</v>
      </c>
    </row>
    <row r="38" ht="24">
      <c r="A38" s="7" t="s">
        <v>141</v>
      </c>
    </row>
    <row r="39" ht="24">
      <c r="A39" s="7" t="s">
        <v>142</v>
      </c>
    </row>
    <row r="40" ht="24">
      <c r="A40" s="7"/>
    </row>
  </sheetData>
  <sheetProtection/>
  <mergeCells count="6">
    <mergeCell ref="A1:J1"/>
    <mergeCell ref="B35:G35"/>
    <mergeCell ref="A2:J2"/>
    <mergeCell ref="A3:J3"/>
    <mergeCell ref="A4:J4"/>
    <mergeCell ref="B15:F1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20" zoomScaleNormal="120" zoomScalePageLayoutView="0" workbookViewId="0" topLeftCell="A1">
      <selection activeCell="C8" sqref="C8"/>
    </sheetView>
  </sheetViews>
  <sheetFormatPr defaultColWidth="8.7109375" defaultRowHeight="12.75"/>
  <cols>
    <col min="1" max="3" width="8.7109375" style="1" customWidth="1"/>
    <col min="4" max="4" width="38.57421875" style="1" customWidth="1"/>
    <col min="5" max="5" width="5.57421875" style="1" customWidth="1"/>
    <col min="6" max="6" width="6.00390625" style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86" t="s">
        <v>5</v>
      </c>
      <c r="B1" s="86"/>
      <c r="C1" s="86"/>
      <c r="D1" s="86"/>
      <c r="E1" s="86"/>
      <c r="F1" s="86"/>
      <c r="G1" s="86"/>
    </row>
    <row r="2" spans="1:7" ht="10.5" customHeight="1">
      <c r="A2" s="5"/>
      <c r="B2" s="5"/>
      <c r="C2" s="5"/>
      <c r="D2" s="5"/>
      <c r="E2" s="5"/>
      <c r="F2" s="5"/>
      <c r="G2" s="5"/>
    </row>
    <row r="3" ht="24">
      <c r="A3" s="7" t="s">
        <v>140</v>
      </c>
    </row>
    <row r="4" ht="24">
      <c r="A4" s="7" t="s">
        <v>141</v>
      </c>
    </row>
    <row r="5" ht="24">
      <c r="A5" s="7" t="s">
        <v>142</v>
      </c>
    </row>
    <row r="6" spans="1:7" ht="24">
      <c r="A6" s="5"/>
      <c r="B6" s="5"/>
      <c r="C6" s="5"/>
      <c r="D6" s="5"/>
      <c r="E6" s="5"/>
      <c r="F6" s="5"/>
      <c r="G6" s="5"/>
    </row>
    <row r="7" ht="24">
      <c r="A7" s="8" t="s">
        <v>52</v>
      </c>
    </row>
    <row r="8" ht="9" customHeight="1">
      <c r="A8" s="8"/>
    </row>
    <row r="9" ht="24.75" thickBot="1">
      <c r="A9" s="7" t="s">
        <v>60</v>
      </c>
    </row>
    <row r="10" spans="1:7" s="12" customFormat="1" ht="24" thickTop="1">
      <c r="A10" s="89" t="s">
        <v>1</v>
      </c>
      <c r="B10" s="90"/>
      <c r="C10" s="90"/>
      <c r="D10" s="90"/>
      <c r="E10" s="93" t="s">
        <v>143</v>
      </c>
      <c r="F10" s="94"/>
      <c r="G10" s="95"/>
    </row>
    <row r="11" spans="1:7" s="12" customFormat="1" ht="24" thickBot="1">
      <c r="A11" s="91"/>
      <c r="B11" s="92"/>
      <c r="C11" s="92"/>
      <c r="D11" s="92"/>
      <c r="E11" s="13"/>
      <c r="F11" s="13" t="s">
        <v>3</v>
      </c>
      <c r="G11" s="13" t="s">
        <v>10</v>
      </c>
    </row>
    <row r="12" spans="1:7" s="117" customFormat="1" ht="19.5" customHeight="1" thickTop="1">
      <c r="A12" s="137" t="s">
        <v>19</v>
      </c>
      <c r="B12" s="138"/>
      <c r="C12" s="138"/>
      <c r="D12" s="138"/>
      <c r="E12" s="139"/>
      <c r="F12" s="140"/>
      <c r="G12" s="141"/>
    </row>
    <row r="13" spans="1:7" s="117" customFormat="1" ht="19.5" customHeight="1">
      <c r="A13" s="142" t="s">
        <v>20</v>
      </c>
      <c r="B13" s="124"/>
      <c r="C13" s="124"/>
      <c r="D13" s="124"/>
      <c r="E13" s="143">
        <f>คีย์!G48</f>
        <v>4.395348837209302</v>
      </c>
      <c r="F13" s="143">
        <f>คีย์!G49</f>
        <v>0.6225728063646913</v>
      </c>
      <c r="G13" s="144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s="117" customFormat="1" ht="19.5" customHeight="1">
      <c r="A14" s="145" t="s">
        <v>53</v>
      </c>
      <c r="B14" s="146"/>
      <c r="C14" s="146"/>
      <c r="D14" s="146"/>
      <c r="E14" s="147">
        <f>คีย์!H48</f>
        <v>4.209302325581396</v>
      </c>
      <c r="F14" s="147">
        <f>คีย์!H49</f>
        <v>0.9143860686895388</v>
      </c>
      <c r="G14" s="148" t="str">
        <f aca="true" t="shared" si="0" ref="G14:G35">IF(E14&gt;4.5,"มากที่สุด",IF(E14&gt;3.5,"มาก",IF(E14&gt;2.5,"ปานกลาง",IF(E14&gt;1.5,"น้อย",IF(E14&lt;=1.5,"น้อยที่สุด")))))</f>
        <v>มาก</v>
      </c>
    </row>
    <row r="15" spans="1:7" s="117" customFormat="1" ht="19.5" customHeight="1">
      <c r="A15" s="149" t="s">
        <v>54</v>
      </c>
      <c r="B15" s="146"/>
      <c r="C15" s="146"/>
      <c r="D15" s="150"/>
      <c r="E15" s="147">
        <f>คีย์!I48</f>
        <v>4.255813953488372</v>
      </c>
      <c r="F15" s="147">
        <f>คีย์!I49</f>
        <v>1.135845044256728</v>
      </c>
      <c r="G15" s="148" t="str">
        <f t="shared" si="0"/>
        <v>มาก</v>
      </c>
    </row>
    <row r="16" spans="1:7" s="117" customFormat="1" ht="19.5" customHeight="1">
      <c r="A16" s="151" t="s">
        <v>23</v>
      </c>
      <c r="B16" s="152"/>
      <c r="C16" s="152"/>
      <c r="D16" s="152"/>
      <c r="E16" s="153"/>
      <c r="F16" s="153"/>
      <c r="G16" s="153"/>
    </row>
    <row r="17" spans="1:7" s="117" customFormat="1" ht="19.5" customHeight="1">
      <c r="A17" s="154" t="s">
        <v>21</v>
      </c>
      <c r="B17" s="155"/>
      <c r="C17" s="155"/>
      <c r="D17" s="155"/>
      <c r="E17" s="156">
        <f>คีย์!J48</f>
        <v>4.534883720930233</v>
      </c>
      <c r="F17" s="156">
        <f>คีย์!J49</f>
        <v>0.5915611794348877</v>
      </c>
      <c r="G17" s="144" t="str">
        <f t="shared" si="0"/>
        <v>มากที่สุด</v>
      </c>
    </row>
    <row r="18" spans="1:7" s="117" customFormat="1" ht="19.5" customHeight="1">
      <c r="A18" s="157" t="s">
        <v>22</v>
      </c>
      <c r="B18" s="158"/>
      <c r="C18" s="158"/>
      <c r="D18" s="158"/>
      <c r="E18" s="159">
        <f>คีย์!K48</f>
        <v>4.4186046511627906</v>
      </c>
      <c r="F18" s="159">
        <f>คีย์!K49</f>
        <v>0.6261202584752309</v>
      </c>
      <c r="G18" s="160" t="str">
        <f t="shared" si="0"/>
        <v>มาก</v>
      </c>
    </row>
    <row r="19" spans="1:7" s="117" customFormat="1" ht="19.5" customHeight="1">
      <c r="A19" s="151" t="s">
        <v>24</v>
      </c>
      <c r="B19" s="152"/>
      <c r="C19" s="152"/>
      <c r="D19" s="152"/>
      <c r="E19" s="153"/>
      <c r="F19" s="153"/>
      <c r="G19" s="153"/>
    </row>
    <row r="20" spans="1:7" s="117" customFormat="1" ht="19.5" customHeight="1">
      <c r="A20" s="142" t="s">
        <v>27</v>
      </c>
      <c r="B20" s="124"/>
      <c r="C20" s="124"/>
      <c r="D20" s="124"/>
      <c r="E20" s="143">
        <f>คีย์!L48</f>
        <v>4.372093023255814</v>
      </c>
      <c r="F20" s="143">
        <f>คีย์!L49</f>
        <v>0.9264179817204153</v>
      </c>
      <c r="G20" s="161" t="str">
        <f t="shared" si="0"/>
        <v>มาก</v>
      </c>
    </row>
    <row r="21" spans="1:7" s="117" customFormat="1" ht="19.5" customHeight="1">
      <c r="A21" s="145" t="s">
        <v>28</v>
      </c>
      <c r="B21" s="146"/>
      <c r="C21" s="146"/>
      <c r="D21" s="162"/>
      <c r="E21" s="147">
        <f>คีย์!M48</f>
        <v>4.093023255813954</v>
      </c>
      <c r="F21" s="147">
        <f>คีย์!M49</f>
        <v>0.9210230721574185</v>
      </c>
      <c r="G21" s="148" t="str">
        <f t="shared" si="0"/>
        <v>มาก</v>
      </c>
    </row>
    <row r="22" spans="1:7" s="117" customFormat="1" ht="19.5" customHeight="1">
      <c r="A22" s="145" t="s">
        <v>29</v>
      </c>
      <c r="B22" s="146"/>
      <c r="C22" s="146"/>
      <c r="D22" s="146"/>
      <c r="E22" s="147">
        <f>คีย์!N48</f>
        <v>4.488372093023256</v>
      </c>
      <c r="F22" s="147">
        <f>คีย์!N49</f>
        <v>0.631404067412868</v>
      </c>
      <c r="G22" s="148" t="str">
        <f t="shared" si="0"/>
        <v>มาก</v>
      </c>
    </row>
    <row r="23" spans="1:7" s="117" customFormat="1" ht="19.5" customHeight="1">
      <c r="A23" s="145" t="s">
        <v>30</v>
      </c>
      <c r="B23" s="146"/>
      <c r="C23" s="146"/>
      <c r="D23" s="146"/>
      <c r="E23" s="147">
        <f>คีย์!O48</f>
        <v>4.4186046511627906</v>
      </c>
      <c r="F23" s="147">
        <f>คีย์!O49</f>
        <v>0.6630577845799999</v>
      </c>
      <c r="G23" s="148" t="str">
        <f t="shared" si="0"/>
        <v>มาก</v>
      </c>
    </row>
    <row r="24" spans="1:7" s="117" customFormat="1" ht="19.5" customHeight="1">
      <c r="A24" s="145" t="s">
        <v>31</v>
      </c>
      <c r="B24" s="146"/>
      <c r="C24" s="146"/>
      <c r="D24" s="146"/>
      <c r="E24" s="147">
        <f>คีย์!P48</f>
        <v>4.558139534883721</v>
      </c>
      <c r="F24" s="147">
        <f>คีย์!P49</f>
        <v>0.5478236413036649</v>
      </c>
      <c r="G24" s="148" t="str">
        <f t="shared" si="0"/>
        <v>มากที่สุด</v>
      </c>
    </row>
    <row r="25" spans="1:7" s="117" customFormat="1" ht="19.5" customHeight="1">
      <c r="A25" s="149" t="s">
        <v>32</v>
      </c>
      <c r="B25" s="163"/>
      <c r="C25" s="163"/>
      <c r="D25" s="163"/>
      <c r="E25" s="164">
        <f>คีย์!Q48</f>
        <v>4.1395348837209305</v>
      </c>
      <c r="F25" s="164">
        <f>คีย์!Q49</f>
        <v>0.9149914219956276</v>
      </c>
      <c r="G25" s="165" t="str">
        <f t="shared" si="0"/>
        <v>มาก</v>
      </c>
    </row>
    <row r="26" spans="1:7" s="117" customFormat="1" ht="19.5" customHeight="1">
      <c r="A26" s="166" t="s">
        <v>55</v>
      </c>
      <c r="B26" s="152"/>
      <c r="C26" s="152"/>
      <c r="D26" s="152"/>
      <c r="E26" s="167"/>
      <c r="F26" s="167"/>
      <c r="G26" s="153"/>
    </row>
    <row r="27" spans="1:7" s="117" customFormat="1" ht="19.5" customHeight="1">
      <c r="A27" s="142" t="s">
        <v>56</v>
      </c>
      <c r="B27" s="124"/>
      <c r="C27" s="124"/>
      <c r="D27" s="124"/>
      <c r="E27" s="143">
        <f>คีย์!R48</f>
        <v>1.9534883720930232</v>
      </c>
      <c r="F27" s="143">
        <f>คีย์!R49</f>
        <v>1.132916345671711</v>
      </c>
      <c r="G27" s="161" t="str">
        <f t="shared" si="0"/>
        <v>น้อย</v>
      </c>
    </row>
    <row r="28" spans="1:7" s="117" customFormat="1" ht="19.5" customHeight="1">
      <c r="A28" s="154" t="s">
        <v>57</v>
      </c>
      <c r="B28" s="155"/>
      <c r="C28" s="155"/>
      <c r="D28" s="155"/>
      <c r="E28" s="156"/>
      <c r="F28" s="156"/>
      <c r="G28" s="144"/>
    </row>
    <row r="29" spans="1:7" s="117" customFormat="1" ht="19.5" customHeight="1">
      <c r="A29" s="149" t="s">
        <v>149</v>
      </c>
      <c r="B29" s="163"/>
      <c r="C29" s="163"/>
      <c r="D29" s="163"/>
      <c r="E29" s="164">
        <f>คีย์!S48</f>
        <v>3.9767441860465116</v>
      </c>
      <c r="F29" s="164">
        <f>คีย์!S49</f>
        <v>0.8860928708991233</v>
      </c>
      <c r="G29" s="165" t="str">
        <f t="shared" si="0"/>
        <v>มาก</v>
      </c>
    </row>
    <row r="30" spans="1:7" s="117" customFormat="1" ht="19.5" customHeight="1">
      <c r="A30" s="157" t="s">
        <v>58</v>
      </c>
      <c r="B30" s="158"/>
      <c r="C30" s="158"/>
      <c r="D30" s="158"/>
      <c r="E30" s="159">
        <f>คีย์!U48</f>
        <v>4.604651162790698</v>
      </c>
      <c r="F30" s="159">
        <f>คีย์!U49</f>
        <v>0.5407021398022317</v>
      </c>
      <c r="G30" s="165" t="str">
        <f t="shared" si="0"/>
        <v>มากที่สุด</v>
      </c>
    </row>
    <row r="31" spans="1:7" s="117" customFormat="1" ht="19.5" customHeight="1">
      <c r="A31" s="151" t="s">
        <v>62</v>
      </c>
      <c r="B31" s="152"/>
      <c r="C31" s="152"/>
      <c r="D31" s="152"/>
      <c r="E31" s="167"/>
      <c r="F31" s="167"/>
      <c r="G31" s="153"/>
    </row>
    <row r="32" spans="1:7" s="117" customFormat="1" ht="19.5" customHeight="1">
      <c r="A32" s="142" t="s">
        <v>33</v>
      </c>
      <c r="B32" s="124"/>
      <c r="C32" s="124"/>
      <c r="D32" s="124"/>
      <c r="E32" s="143">
        <f>คีย์!V48</f>
        <v>4.232558139534884</v>
      </c>
      <c r="F32" s="143">
        <f>คีย์!V49</f>
        <v>0.6487060124485756</v>
      </c>
      <c r="G32" s="161" t="str">
        <f t="shared" si="0"/>
        <v>มาก</v>
      </c>
    </row>
    <row r="33" spans="1:7" s="117" customFormat="1" ht="19.5" customHeight="1">
      <c r="A33" s="145" t="s">
        <v>34</v>
      </c>
      <c r="B33" s="146"/>
      <c r="C33" s="146"/>
      <c r="D33" s="146"/>
      <c r="E33" s="147">
        <f>คีย์!W48</f>
        <v>4.069767441860465</v>
      </c>
      <c r="F33" s="147">
        <f>คีย์!W49</f>
        <v>0.7366380786483481</v>
      </c>
      <c r="G33" s="148" t="str">
        <f t="shared" si="0"/>
        <v>มาก</v>
      </c>
    </row>
    <row r="34" spans="1:7" s="117" customFormat="1" ht="19.5" customHeight="1">
      <c r="A34" s="145" t="s">
        <v>35</v>
      </c>
      <c r="B34" s="146"/>
      <c r="C34" s="146"/>
      <c r="D34" s="146"/>
      <c r="E34" s="147">
        <f>คีย์!X48</f>
        <v>4.255813953488372</v>
      </c>
      <c r="F34" s="147">
        <f>คีย์!X49</f>
        <v>0.6207914785180797</v>
      </c>
      <c r="G34" s="148" t="str">
        <f t="shared" si="0"/>
        <v>มาก</v>
      </c>
    </row>
    <row r="35" spans="1:7" s="117" customFormat="1" ht="19.5" customHeight="1" thickBot="1">
      <c r="A35" s="142" t="s">
        <v>36</v>
      </c>
      <c r="B35" s="124"/>
      <c r="C35" s="124"/>
      <c r="D35" s="124"/>
      <c r="E35" s="143">
        <f>คีย์!Y48</f>
        <v>4.372093023255814</v>
      </c>
      <c r="F35" s="143">
        <f>คีย์!Y49</f>
        <v>0.6554989308027124</v>
      </c>
      <c r="G35" s="161" t="str">
        <f t="shared" si="0"/>
        <v>มาก</v>
      </c>
    </row>
    <row r="36" spans="1:7" s="117" customFormat="1" ht="19.5" customHeight="1" thickBot="1" thickTop="1">
      <c r="A36" s="168" t="s">
        <v>4</v>
      </c>
      <c r="B36" s="169"/>
      <c r="C36" s="169"/>
      <c r="D36" s="170"/>
      <c r="E36" s="171">
        <f>คีย์!AA48</f>
        <v>4.186046511627906</v>
      </c>
      <c r="F36" s="171">
        <f>คีย์!AA49</f>
        <v>0.9584996871292121</v>
      </c>
      <c r="G36" s="172" t="str">
        <f>IF(E36&gt;4.5,"มากที่สุด",IF(E36&gt;3.5,"มาก",IF(E36&gt;2.5,"ปานกลาง",IF(E36&gt;1.5,"น้อย",IF(E36&lt;=1.5,"น้อยที่สุด")))))</f>
        <v>มาก</v>
      </c>
    </row>
    <row r="37" spans="1:7" s="12" customFormat="1" ht="24" thickTop="1">
      <c r="A37" s="96"/>
      <c r="B37" s="96"/>
      <c r="C37" s="96"/>
      <c r="D37" s="96"/>
      <c r="E37" s="96"/>
      <c r="F37" s="96"/>
      <c r="G37" s="96"/>
    </row>
    <row r="38" spans="1:7" s="12" customFormat="1" ht="23.25">
      <c r="A38" s="28"/>
      <c r="B38" s="28"/>
      <c r="C38" s="28"/>
      <c r="D38" s="28"/>
      <c r="E38" s="29"/>
      <c r="F38" s="29"/>
      <c r="G38" s="28"/>
    </row>
    <row r="39" ht="24">
      <c r="A39" s="7"/>
    </row>
    <row r="40" ht="24">
      <c r="A40" s="7"/>
    </row>
  </sheetData>
  <sheetProtection/>
  <mergeCells count="5">
    <mergeCell ref="A1:G1"/>
    <mergeCell ref="A10:D11"/>
    <mergeCell ref="E10:G10"/>
    <mergeCell ref="A36:D36"/>
    <mergeCell ref="A37:G37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6.7109375" style="12" customWidth="1"/>
    <col min="2" max="2" width="6.421875" style="12" customWidth="1"/>
    <col min="3" max="3" width="79.140625" style="12" customWidth="1"/>
    <col min="4" max="4" width="8.421875" style="12" customWidth="1"/>
    <col min="5" max="16384" width="9.140625" style="12" customWidth="1"/>
  </cols>
  <sheetData>
    <row r="1" spans="1:4" ht="21" customHeight="1">
      <c r="A1" s="83" t="s">
        <v>157</v>
      </c>
      <c r="B1" s="83"/>
      <c r="C1" s="83"/>
      <c r="D1" s="83"/>
    </row>
    <row r="2" ht="23.25">
      <c r="A2" s="64" t="s">
        <v>160</v>
      </c>
    </row>
    <row r="3" ht="6" customHeight="1">
      <c r="A3" s="64"/>
    </row>
    <row r="4" ht="23.25">
      <c r="B4" s="12" t="s">
        <v>72</v>
      </c>
    </row>
    <row r="5" ht="7.5" customHeight="1" thickBot="1"/>
    <row r="6" spans="2:4" ht="24.75" thickBot="1" thickTop="1">
      <c r="B6" s="65" t="s">
        <v>13</v>
      </c>
      <c r="C6" s="65" t="s">
        <v>1</v>
      </c>
      <c r="D6" s="49" t="s">
        <v>2</v>
      </c>
    </row>
    <row r="7" spans="2:4" ht="24" thickTop="1">
      <c r="B7" s="66">
        <v>1</v>
      </c>
      <c r="C7" s="14" t="s">
        <v>94</v>
      </c>
      <c r="D7" s="68">
        <v>7</v>
      </c>
    </row>
    <row r="8" spans="2:4" ht="23.25">
      <c r="B8" s="66">
        <v>2</v>
      </c>
      <c r="C8" s="14" t="s">
        <v>107</v>
      </c>
      <c r="D8" s="68">
        <v>7</v>
      </c>
    </row>
    <row r="9" spans="2:4" ht="23.25">
      <c r="B9" s="66">
        <v>3</v>
      </c>
      <c r="C9" s="67" t="s">
        <v>92</v>
      </c>
      <c r="D9" s="68">
        <v>6</v>
      </c>
    </row>
    <row r="10" spans="2:4" ht="23.25">
      <c r="B10" s="66">
        <v>4</v>
      </c>
      <c r="C10" s="14" t="s">
        <v>96</v>
      </c>
      <c r="D10" s="68">
        <v>6</v>
      </c>
    </row>
    <row r="11" spans="2:4" ht="23.25">
      <c r="B11" s="66">
        <v>5</v>
      </c>
      <c r="C11" s="14" t="s">
        <v>111</v>
      </c>
      <c r="D11" s="68">
        <v>5</v>
      </c>
    </row>
    <row r="12" spans="2:4" ht="23.25">
      <c r="B12" s="66">
        <v>6</v>
      </c>
      <c r="C12" s="14" t="s">
        <v>117</v>
      </c>
      <c r="D12" s="68">
        <v>4</v>
      </c>
    </row>
    <row r="13" spans="2:4" ht="23.25">
      <c r="B13" s="66">
        <v>7</v>
      </c>
      <c r="C13" s="14" t="s">
        <v>102</v>
      </c>
      <c r="D13" s="68">
        <v>2</v>
      </c>
    </row>
    <row r="14" spans="2:4" ht="23.25">
      <c r="B14" s="66">
        <v>8</v>
      </c>
      <c r="C14" s="14" t="s">
        <v>112</v>
      </c>
      <c r="D14" s="68">
        <v>2</v>
      </c>
    </row>
    <row r="15" spans="2:4" ht="23.25">
      <c r="B15" s="66">
        <v>9</v>
      </c>
      <c r="C15" s="67" t="s">
        <v>105</v>
      </c>
      <c r="D15" s="68">
        <v>1</v>
      </c>
    </row>
    <row r="16" spans="2:4" ht="23.25">
      <c r="B16" s="66">
        <v>10</v>
      </c>
      <c r="C16" s="14" t="s">
        <v>109</v>
      </c>
      <c r="D16" s="68">
        <v>1</v>
      </c>
    </row>
    <row r="17" spans="2:4" ht="23.25">
      <c r="B17" s="66">
        <v>11</v>
      </c>
      <c r="C17" s="14" t="s">
        <v>118</v>
      </c>
      <c r="D17" s="68">
        <v>1</v>
      </c>
    </row>
    <row r="18" spans="2:4" ht="23.25">
      <c r="B18" s="66">
        <v>12</v>
      </c>
      <c r="C18" s="14" t="s">
        <v>121</v>
      </c>
      <c r="D18" s="68">
        <v>1</v>
      </c>
    </row>
    <row r="19" spans="2:4" ht="23.25">
      <c r="B19" s="66"/>
      <c r="C19" s="14"/>
      <c r="D19" s="68"/>
    </row>
    <row r="20" spans="2:4" ht="20.25" customHeight="1" thickBot="1">
      <c r="B20" s="69"/>
      <c r="C20" s="70" t="s">
        <v>4</v>
      </c>
      <c r="D20" s="70">
        <f>SUM(D7:D18)</f>
        <v>43</v>
      </c>
    </row>
    <row r="21" spans="2:4" ht="20.25" customHeight="1" thickTop="1">
      <c r="B21" s="71"/>
      <c r="C21" s="68"/>
      <c r="D21" s="68"/>
    </row>
    <row r="22" spans="2:4" ht="20.25" customHeight="1">
      <c r="B22" s="71"/>
      <c r="C22" s="68"/>
      <c r="D22" s="68"/>
    </row>
    <row r="23" spans="1:4" s="14" customFormat="1" ht="23.25">
      <c r="A23" s="84" t="s">
        <v>158</v>
      </c>
      <c r="B23" s="84"/>
      <c r="C23" s="84"/>
      <c r="D23" s="84"/>
    </row>
    <row r="24" spans="1:3" s="14" customFormat="1" ht="23.25">
      <c r="A24" s="68"/>
      <c r="B24" s="14" t="s">
        <v>73</v>
      </c>
      <c r="C24" s="68"/>
    </row>
    <row r="25" spans="1:3" s="14" customFormat="1" ht="24" thickBot="1">
      <c r="A25" s="68"/>
      <c r="C25" s="68"/>
    </row>
    <row r="26" spans="2:4" ht="24.75" thickBot="1" thickTop="1">
      <c r="B26" s="65" t="s">
        <v>13</v>
      </c>
      <c r="C26" s="65" t="s">
        <v>1</v>
      </c>
      <c r="D26" s="49" t="s">
        <v>2</v>
      </c>
    </row>
    <row r="27" spans="2:4" ht="24" thickTop="1">
      <c r="B27" s="72">
        <v>1</v>
      </c>
      <c r="C27" s="67" t="s">
        <v>100</v>
      </c>
      <c r="D27" s="68">
        <v>20</v>
      </c>
    </row>
    <row r="28" spans="2:4" ht="23.25">
      <c r="B28" s="72">
        <v>2</v>
      </c>
      <c r="C28" s="67" t="s">
        <v>97</v>
      </c>
      <c r="D28" s="68">
        <v>5</v>
      </c>
    </row>
    <row r="29" spans="2:4" ht="23.25">
      <c r="B29" s="72">
        <v>3</v>
      </c>
      <c r="C29" s="67" t="s">
        <v>106</v>
      </c>
      <c r="D29" s="68">
        <v>3</v>
      </c>
    </row>
    <row r="30" spans="2:4" ht="23.25">
      <c r="B30" s="72">
        <v>4</v>
      </c>
      <c r="C30" s="67" t="s">
        <v>93</v>
      </c>
      <c r="D30" s="68">
        <v>2</v>
      </c>
    </row>
    <row r="31" spans="2:4" ht="23.25">
      <c r="B31" s="72">
        <v>5</v>
      </c>
      <c r="C31" s="14" t="s">
        <v>110</v>
      </c>
      <c r="D31" s="68">
        <v>2</v>
      </c>
    </row>
    <row r="32" spans="2:4" ht="23.25">
      <c r="B32" s="72">
        <v>6</v>
      </c>
      <c r="C32" s="67" t="s">
        <v>123</v>
      </c>
      <c r="D32" s="68">
        <v>2</v>
      </c>
    </row>
    <row r="33" spans="2:4" ht="23.25">
      <c r="B33" s="72">
        <v>7</v>
      </c>
      <c r="C33" s="67" t="s">
        <v>98</v>
      </c>
      <c r="D33" s="68">
        <v>1</v>
      </c>
    </row>
    <row r="34" spans="2:4" ht="23.25">
      <c r="B34" s="72">
        <v>8</v>
      </c>
      <c r="C34" s="67" t="s">
        <v>113</v>
      </c>
      <c r="D34" s="68">
        <v>1</v>
      </c>
    </row>
    <row r="35" spans="2:4" ht="23.25">
      <c r="B35" s="72">
        <v>9</v>
      </c>
      <c r="C35" s="67" t="s">
        <v>122</v>
      </c>
      <c r="D35" s="68">
        <v>1</v>
      </c>
    </row>
    <row r="36" spans="2:4" ht="23.25">
      <c r="B36" s="72"/>
      <c r="C36" s="67"/>
      <c r="D36" s="68"/>
    </row>
    <row r="37" spans="2:4" ht="23.25">
      <c r="B37" s="73"/>
      <c r="C37" s="74"/>
      <c r="D37" s="75"/>
    </row>
    <row r="38" spans="2:4" ht="24" thickBot="1">
      <c r="B38" s="76"/>
      <c r="C38" s="77" t="s">
        <v>4</v>
      </c>
      <c r="D38" s="70">
        <f>SUM(D27:D35)</f>
        <v>37</v>
      </c>
    </row>
    <row r="39" spans="2:4" ht="24" thickTop="1">
      <c r="B39" s="72"/>
      <c r="C39" s="78"/>
      <c r="D39" s="68"/>
    </row>
    <row r="40" spans="2:4" ht="23.25">
      <c r="B40" s="72"/>
      <c r="C40" s="78"/>
      <c r="D40" s="68"/>
    </row>
    <row r="41" spans="2:4" ht="23.25">
      <c r="B41" s="72"/>
      <c r="C41" s="78"/>
      <c r="D41" s="68"/>
    </row>
    <row r="42" spans="2:4" ht="23.25">
      <c r="B42" s="72"/>
      <c r="C42" s="78"/>
      <c r="D42" s="68"/>
    </row>
    <row r="43" spans="2:4" ht="23.25">
      <c r="B43" s="72"/>
      <c r="C43" s="78"/>
      <c r="D43" s="68"/>
    </row>
    <row r="44" spans="2:4" ht="23.25">
      <c r="B44" s="72"/>
      <c r="C44" s="78"/>
      <c r="D44" s="68"/>
    </row>
    <row r="45" spans="2:4" ht="23.25">
      <c r="B45" s="72"/>
      <c r="C45" s="78"/>
      <c r="D45" s="68"/>
    </row>
    <row r="46" spans="2:4" ht="23.25">
      <c r="B46" s="72"/>
      <c r="C46" s="78"/>
      <c r="D46" s="68"/>
    </row>
    <row r="47" spans="2:4" ht="23.25">
      <c r="B47" s="72"/>
      <c r="C47" s="78"/>
      <c r="D47" s="68"/>
    </row>
    <row r="48" spans="2:4" ht="23.25">
      <c r="B48" s="72"/>
      <c r="C48" s="78"/>
      <c r="D48" s="68"/>
    </row>
    <row r="49" spans="2:4" ht="23.25">
      <c r="B49" s="72"/>
      <c r="C49" s="78"/>
      <c r="D49" s="68"/>
    </row>
    <row r="50" spans="2:4" ht="23.25">
      <c r="B50" s="72"/>
      <c r="C50" s="78"/>
      <c r="D50" s="68"/>
    </row>
    <row r="51" spans="2:4" ht="23.25">
      <c r="B51" s="72"/>
      <c r="C51" s="78"/>
      <c r="D51" s="68"/>
    </row>
    <row r="52" spans="2:4" ht="23.25">
      <c r="B52" s="72"/>
      <c r="C52" s="78"/>
      <c r="D52" s="68"/>
    </row>
    <row r="53" spans="2:4" ht="23.25">
      <c r="B53" s="72"/>
      <c r="C53" s="78"/>
      <c r="D53" s="68"/>
    </row>
    <row r="54" spans="2:4" ht="23.25">
      <c r="B54" s="72"/>
      <c r="C54" s="78"/>
      <c r="D54" s="68"/>
    </row>
    <row r="55" spans="2:4" ht="23.25">
      <c r="B55" s="72"/>
      <c r="C55" s="78"/>
      <c r="D55" s="68"/>
    </row>
    <row r="56" spans="2:4" ht="23.25">
      <c r="B56" s="72"/>
      <c r="C56" s="78"/>
      <c r="D56" s="68"/>
    </row>
    <row r="57" s="14" customFormat="1" ht="23.25">
      <c r="B57" s="14" t="s">
        <v>74</v>
      </c>
    </row>
    <row r="58" s="14" customFormat="1" ht="24" thickBot="1"/>
    <row r="59" spans="2:4" ht="24.75" thickBot="1" thickTop="1">
      <c r="B59" s="65" t="s">
        <v>13</v>
      </c>
      <c r="C59" s="65" t="s">
        <v>1</v>
      </c>
      <c r="D59" s="49" t="s">
        <v>2</v>
      </c>
    </row>
    <row r="60" spans="2:4" s="14" customFormat="1" ht="24" thickTop="1">
      <c r="B60" s="68">
        <v>1</v>
      </c>
      <c r="C60" s="14" t="s">
        <v>75</v>
      </c>
      <c r="D60" s="68">
        <v>1</v>
      </c>
    </row>
    <row r="61" spans="2:4" s="14" customFormat="1" ht="23.25">
      <c r="B61" s="68">
        <v>2</v>
      </c>
      <c r="C61" s="14" t="s">
        <v>76</v>
      </c>
      <c r="D61" s="68">
        <v>1</v>
      </c>
    </row>
    <row r="62" spans="2:4" s="14" customFormat="1" ht="23.25">
      <c r="B62" s="68">
        <v>3</v>
      </c>
      <c r="C62" s="14" t="s">
        <v>77</v>
      </c>
      <c r="D62" s="68">
        <v>1</v>
      </c>
    </row>
    <row r="63" spans="2:4" s="14" customFormat="1" ht="23.25">
      <c r="B63" s="68">
        <v>4</v>
      </c>
      <c r="C63" s="14" t="s">
        <v>78</v>
      </c>
      <c r="D63" s="68">
        <v>1</v>
      </c>
    </row>
    <row r="64" spans="2:4" s="14" customFormat="1" ht="23.25">
      <c r="B64" s="68">
        <v>5</v>
      </c>
      <c r="C64" s="14" t="s">
        <v>79</v>
      </c>
      <c r="D64" s="68">
        <v>1</v>
      </c>
    </row>
    <row r="65" spans="2:4" s="14" customFormat="1" ht="23.25">
      <c r="B65" s="68">
        <v>6</v>
      </c>
      <c r="C65" s="14" t="s">
        <v>80</v>
      </c>
      <c r="D65" s="68">
        <v>1</v>
      </c>
    </row>
    <row r="66" spans="2:4" s="14" customFormat="1" ht="23.25">
      <c r="B66" s="68">
        <v>7</v>
      </c>
      <c r="C66" s="14" t="s">
        <v>81</v>
      </c>
      <c r="D66" s="68">
        <v>1</v>
      </c>
    </row>
    <row r="67" spans="2:4" s="14" customFormat="1" ht="23.25">
      <c r="B67" s="68">
        <v>8</v>
      </c>
      <c r="C67" s="14" t="s">
        <v>82</v>
      </c>
      <c r="D67" s="68">
        <v>1</v>
      </c>
    </row>
    <row r="68" spans="2:4" ht="23.25">
      <c r="B68" s="79">
        <v>9</v>
      </c>
      <c r="C68" s="12" t="s">
        <v>83</v>
      </c>
      <c r="D68" s="79">
        <v>1</v>
      </c>
    </row>
    <row r="69" spans="2:4" ht="23.25">
      <c r="B69" s="79">
        <v>10</v>
      </c>
      <c r="C69" s="12" t="s">
        <v>84</v>
      </c>
      <c r="D69" s="79">
        <v>1</v>
      </c>
    </row>
    <row r="70" spans="2:4" ht="23.25">
      <c r="B70" s="79">
        <v>11</v>
      </c>
      <c r="C70" s="12" t="s">
        <v>85</v>
      </c>
      <c r="D70" s="79">
        <v>1</v>
      </c>
    </row>
    <row r="71" spans="2:4" ht="23.25">
      <c r="B71" s="79">
        <v>12</v>
      </c>
      <c r="C71" s="12" t="s">
        <v>86</v>
      </c>
      <c r="D71" s="79">
        <v>1</v>
      </c>
    </row>
    <row r="72" spans="2:4" ht="23.25">
      <c r="B72" s="79">
        <v>13</v>
      </c>
      <c r="C72" s="12" t="s">
        <v>87</v>
      </c>
      <c r="D72" s="79">
        <v>1</v>
      </c>
    </row>
    <row r="73" spans="2:4" ht="23.25">
      <c r="B73" s="79">
        <v>14</v>
      </c>
      <c r="C73" s="12" t="s">
        <v>88</v>
      </c>
      <c r="D73" s="79">
        <v>2</v>
      </c>
    </row>
    <row r="74" spans="2:4" ht="23.25">
      <c r="B74" s="79">
        <v>15</v>
      </c>
      <c r="C74" s="12" t="s">
        <v>89</v>
      </c>
      <c r="D74" s="79">
        <v>1</v>
      </c>
    </row>
    <row r="75" spans="2:4" ht="23.25">
      <c r="B75" s="79">
        <v>16</v>
      </c>
      <c r="C75" s="12" t="s">
        <v>90</v>
      </c>
      <c r="D75" s="79">
        <v>1</v>
      </c>
    </row>
    <row r="76" spans="2:4" ht="23.25">
      <c r="B76" s="79"/>
      <c r="D76" s="79"/>
    </row>
    <row r="77" spans="2:4" ht="24" thickBot="1">
      <c r="B77" s="76"/>
      <c r="C77" s="77" t="s">
        <v>4</v>
      </c>
      <c r="D77" s="70">
        <f>SUM(D60:D76)</f>
        <v>17</v>
      </c>
    </row>
    <row r="78" spans="2:4" ht="24" thickTop="1">
      <c r="B78" s="72"/>
      <c r="C78" s="78"/>
      <c r="D78" s="68"/>
    </row>
  </sheetData>
  <sheetProtection/>
  <mergeCells count="2">
    <mergeCell ref="A1:D1"/>
    <mergeCell ref="A23:D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130" zoomScaleNormal="130" zoomScalePageLayoutView="0" workbookViewId="0" topLeftCell="A1">
      <selection activeCell="A11" sqref="A11"/>
    </sheetView>
  </sheetViews>
  <sheetFormatPr defaultColWidth="8.7109375" defaultRowHeight="12.75"/>
  <cols>
    <col min="1" max="1" width="4.57421875" style="1" customWidth="1"/>
    <col min="2" max="2" width="80.28125" style="1" customWidth="1"/>
    <col min="3" max="3" width="7.00390625" style="5" bestFit="1" customWidth="1"/>
    <col min="4" max="4" width="1.7109375" style="1" customWidth="1"/>
    <col min="5" max="16384" width="8.7109375" style="1" customWidth="1"/>
  </cols>
  <sheetData>
    <row r="1" spans="1:7" ht="24">
      <c r="A1" s="97" t="s">
        <v>159</v>
      </c>
      <c r="B1" s="97"/>
      <c r="C1" s="97"/>
      <c r="D1" s="25"/>
      <c r="E1" s="25"/>
      <c r="F1" s="25"/>
      <c r="G1" s="25"/>
    </row>
    <row r="2" spans="1:7" ht="24">
      <c r="A2" s="23"/>
      <c r="B2" s="23"/>
      <c r="C2" s="23"/>
      <c r="D2" s="25"/>
      <c r="E2" s="25"/>
      <c r="F2" s="25"/>
      <c r="G2" s="25"/>
    </row>
    <row r="3" spans="1:7" ht="24">
      <c r="A3" s="36" t="s">
        <v>63</v>
      </c>
      <c r="B3" s="23"/>
      <c r="C3" s="23"/>
      <c r="D3" s="25"/>
      <c r="E3" s="25"/>
      <c r="F3" s="25"/>
      <c r="G3" s="25"/>
    </row>
    <row r="4" spans="1:7" ht="24">
      <c r="A4" s="36" t="s">
        <v>144</v>
      </c>
      <c r="B4" s="23"/>
      <c r="C4" s="23"/>
      <c r="D4" s="25"/>
      <c r="E4" s="25"/>
      <c r="F4" s="25"/>
      <c r="G4" s="25"/>
    </row>
    <row r="5" spans="1:7" ht="24">
      <c r="A5" s="36" t="s">
        <v>145</v>
      </c>
      <c r="B5" s="23"/>
      <c r="C5" s="23"/>
      <c r="D5" s="25"/>
      <c r="E5" s="25"/>
      <c r="F5" s="25"/>
      <c r="G5" s="25"/>
    </row>
    <row r="6" spans="1:7" ht="24">
      <c r="A6" s="36" t="s">
        <v>146</v>
      </c>
      <c r="B6" s="23"/>
      <c r="C6" s="23"/>
      <c r="D6" s="25"/>
      <c r="E6" s="25"/>
      <c r="F6" s="25"/>
      <c r="G6" s="25"/>
    </row>
    <row r="7" spans="1:7" ht="24">
      <c r="A7" s="36" t="s">
        <v>147</v>
      </c>
      <c r="B7" s="23"/>
      <c r="C7" s="23"/>
      <c r="D7" s="25"/>
      <c r="E7" s="25"/>
      <c r="F7" s="25"/>
      <c r="G7" s="25"/>
    </row>
    <row r="8" spans="1:7" ht="24">
      <c r="A8" s="36" t="s">
        <v>148</v>
      </c>
      <c r="B8" s="23"/>
      <c r="C8" s="23"/>
      <c r="D8" s="25"/>
      <c r="E8" s="25"/>
      <c r="F8" s="25"/>
      <c r="G8" s="25"/>
    </row>
    <row r="9" spans="1:7" ht="24">
      <c r="A9" s="10"/>
      <c r="B9" s="10"/>
      <c r="C9" s="23"/>
      <c r="D9" s="9"/>
      <c r="E9" s="9"/>
      <c r="F9" s="9"/>
      <c r="G9" s="9"/>
    </row>
    <row r="10" ht="24">
      <c r="A10" s="2" t="s">
        <v>26</v>
      </c>
    </row>
    <row r="11" ht="12" customHeight="1" thickBot="1">
      <c r="A11" s="2"/>
    </row>
    <row r="12" spans="1:3" ht="25.5" thickBot="1" thickTop="1">
      <c r="A12" s="32" t="s">
        <v>13</v>
      </c>
      <c r="B12" s="24" t="s">
        <v>1</v>
      </c>
      <c r="C12" s="24" t="s">
        <v>2</v>
      </c>
    </row>
    <row r="13" spans="1:3" ht="24.75" thickTop="1">
      <c r="A13" s="6">
        <v>1</v>
      </c>
      <c r="B13" s="1" t="s">
        <v>95</v>
      </c>
      <c r="C13" s="5">
        <v>3</v>
      </c>
    </row>
    <row r="14" spans="1:3" ht="24">
      <c r="A14" s="48">
        <v>2</v>
      </c>
      <c r="B14" s="47" t="s">
        <v>99</v>
      </c>
      <c r="C14" s="3">
        <v>1</v>
      </c>
    </row>
    <row r="15" spans="1:3" ht="24">
      <c r="A15" s="3">
        <v>3</v>
      </c>
      <c r="B15" s="4" t="s">
        <v>101</v>
      </c>
      <c r="C15" s="3">
        <v>1</v>
      </c>
    </row>
    <row r="16" spans="1:3" ht="24">
      <c r="A16" s="5">
        <v>4</v>
      </c>
      <c r="B16" s="4" t="s">
        <v>103</v>
      </c>
      <c r="C16" s="3">
        <v>1</v>
      </c>
    </row>
    <row r="17" spans="1:3" ht="24">
      <c r="A17" s="5">
        <v>5</v>
      </c>
      <c r="B17" s="4" t="s">
        <v>104</v>
      </c>
      <c r="C17" s="3">
        <v>1</v>
      </c>
    </row>
    <row r="18" spans="1:3" ht="24">
      <c r="A18" s="5">
        <v>6</v>
      </c>
      <c r="B18" s="4" t="s">
        <v>108</v>
      </c>
      <c r="C18" s="3">
        <v>1</v>
      </c>
    </row>
    <row r="19" spans="1:3" ht="24">
      <c r="A19" s="5">
        <v>7</v>
      </c>
      <c r="B19" s="4" t="s">
        <v>114</v>
      </c>
      <c r="C19" s="3">
        <v>1</v>
      </c>
    </row>
    <row r="20" spans="1:3" ht="24">
      <c r="A20" s="5">
        <v>8</v>
      </c>
      <c r="B20" s="4" t="s">
        <v>115</v>
      </c>
      <c r="C20" s="5">
        <v>1</v>
      </c>
    </row>
    <row r="21" spans="1:3" ht="24">
      <c r="A21" s="5">
        <v>9</v>
      </c>
      <c r="B21" s="4" t="s">
        <v>116</v>
      </c>
      <c r="C21" s="5">
        <v>1</v>
      </c>
    </row>
    <row r="22" spans="1:3" ht="24">
      <c r="A22" s="5">
        <v>10</v>
      </c>
      <c r="B22" s="4" t="s">
        <v>119</v>
      </c>
      <c r="C22" s="5">
        <v>1</v>
      </c>
    </row>
    <row r="23" spans="1:3" ht="24">
      <c r="A23" s="5">
        <v>11</v>
      </c>
      <c r="B23" s="4" t="s">
        <v>120</v>
      </c>
      <c r="C23" s="5">
        <v>1</v>
      </c>
    </row>
    <row r="24" spans="1:4" ht="24">
      <c r="A24" s="30"/>
      <c r="B24" s="31"/>
      <c r="C24" s="30"/>
      <c r="D24" s="31"/>
    </row>
    <row r="25" spans="1:4" ht="24">
      <c r="A25" s="3"/>
      <c r="B25" s="4"/>
      <c r="C25" s="3"/>
      <c r="D25" s="4"/>
    </row>
    <row r="26" spans="1:3" ht="24">
      <c r="A26" s="3"/>
      <c r="B26" s="4"/>
      <c r="C26" s="3"/>
    </row>
    <row r="27" spans="1:3" ht="24">
      <c r="A27" s="3"/>
      <c r="B27" s="4"/>
      <c r="C27" s="3"/>
    </row>
    <row r="28" spans="1:3" ht="24">
      <c r="A28" s="5"/>
      <c r="B28" s="4"/>
      <c r="C28" s="3"/>
    </row>
  </sheetData>
  <sheetProtection/>
  <mergeCells count="1">
    <mergeCell ref="A1:C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GRAD</cp:lastModifiedBy>
  <cp:lastPrinted>2013-08-30T06:13:26Z</cp:lastPrinted>
  <dcterms:created xsi:type="dcterms:W3CDTF">2006-03-16T15:57:13Z</dcterms:created>
  <dcterms:modified xsi:type="dcterms:W3CDTF">2013-08-30T06:33:49Z</dcterms:modified>
  <cp:category/>
  <cp:version/>
  <cp:contentType/>
  <cp:contentStatus/>
</cp:coreProperties>
</file>