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'คีย์'!$A$4:$N$33</definedName>
  </definedNames>
  <calcPr fullCalcOnLoad="1"/>
</workbook>
</file>

<file path=xl/sharedStrings.xml><?xml version="1.0" encoding="utf-8"?>
<sst xmlns="http://schemas.openxmlformats.org/spreadsheetml/2006/main" count="83" uniqueCount="79">
  <si>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</si>
  <si>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</si>
  <si>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</si>
  <si>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</si>
  <si>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</si>
  <si>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</si>
  <si>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</si>
  <si>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</si>
  <si>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</si>
  <si>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</si>
  <si>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</si>
  <si>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</si>
  <si>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</si>
  <si>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>ที่</t>
  </si>
  <si>
    <t>ตาราง 1  แสดงจำนวนและร้อยละของผู้ตอบแบบประเมิน จำแนกตามสถานภาพ</t>
  </si>
  <si>
    <t>สังกัด</t>
  </si>
  <si>
    <t>ผู้บริหารบัณฑิตวิทยาลัย</t>
  </si>
  <si>
    <t xml:space="preserve">   </t>
  </si>
  <si>
    <t>หัวหน้างาน</t>
  </si>
  <si>
    <t>ตอนที่ 2  ความคิดเห็นเกี่ยวกับกิจกรรมฯ</t>
  </si>
  <si>
    <t>ตาราง 2  แสดงค่าเฉลี่ย  ส่วนเบี่ยงเบนมาตรฐาน และระดับความคิดเห็นเกี่ยวกับกิจกรรมฯ</t>
  </si>
  <si>
    <t>1. ด้านกระบวนการขั้นตอนการให้บริการ</t>
  </si>
  <si>
    <t>เจ้าหน้าที่บัณฑิตวิทยาลัย</t>
  </si>
  <si>
    <t>แสงสว่างภายในห้องประชุมไม่เพียงพอ</t>
  </si>
  <si>
    <t>การจัดกิจกรรมนอกสถานที่เป็นสิ่งที่ดี เพราะทำให้บุคลากรได้มีส่วนร่วมทุกคนและเต็มเวลา</t>
  </si>
  <si>
    <t>ควรจัดกิจกรรมประกวดนวัตกรรมใหม่ของแต่ละงาน โดยมีการมอบรางวัลให้ผู้ได้รับคัดเลือก</t>
  </si>
  <si>
    <t>ควรจัดกิจกรรมแบบนี้ ปีละ 2 ครั้ง เพื่อให้บุคลากรได้เข้าใจและรู้ถึงบทบาทของบัณฑิตวิทยาลัย</t>
  </si>
  <si>
    <t>มากขึ้น</t>
  </si>
  <si>
    <t>ผลการประเมินกิจกรรมจัดทำแผนกลยุทธ์บัณฑิตวิทยาลัย</t>
  </si>
  <si>
    <t>วันที่ 21 กันยายน 2555</t>
  </si>
  <si>
    <t>ณ ทรัพย์ไพรวัลย์ แกรนด์ โฮเต็ล แอนด์ รีสอร์ท จังหวัดพิษณุโลก</t>
  </si>
  <si>
    <t xml:space="preserve">                  จากการจัดกิจกรรมจัดทำแผนกลยุทธ์บัณฑิตวิทยาลัย ในวันที่ 21 กันยายน 2555</t>
  </si>
  <si>
    <t xml:space="preserve">               จากตาราง 1 พบว่า ผู้ตอบแบบประเมินส่วนใหญ่เป็นเจ้าหน้าที่บัณฑิตวิทยาลัย ร้อยละ 70.37 </t>
  </si>
  <si>
    <t>ผู้บริหารบัณฑิตวิทยาลัย ร้อยละ 22.22 และหัวหน้างาน ร้อยละ 7.41</t>
  </si>
  <si>
    <t>N = 27</t>
  </si>
  <si>
    <t xml:space="preserve">    1.1 ความสะดวกในการลงทะเบียน</t>
  </si>
  <si>
    <t xml:space="preserve">    1.2 ความเหมาะสมของช่วงเวลาในการจัดกิจกรรม</t>
  </si>
  <si>
    <t>2. ด้านสิ่งอำนวยความสะดวก</t>
  </si>
  <si>
    <t xml:space="preserve">   2.1 ความเหมาะสมของสถานที่จัดกิจกรรม</t>
  </si>
  <si>
    <t xml:space="preserve">   2.2 ความเหมาะสมของยานพาหนะในการเดินทาง</t>
  </si>
  <si>
    <t>3. ด้านคุณภาพการให้บริการ (กิจกรรมจัดทำแผนกลยุทธ์บัณฑิตวิทยาลัย)</t>
  </si>
  <si>
    <t xml:space="preserve">   3.2 ท่านมีส่วนร่วมในการระดมความคิดในการจัดทำแผนกลยุทธ์ของบัณฑิตวิทยาลัย</t>
  </si>
  <si>
    <t xml:space="preserve">        มากน้อยพียงใด</t>
  </si>
  <si>
    <t xml:space="preserve">   3.3 ท่านรับทราบและเข้าใจแผนกลยุทธ์ของบัณฑิตวิทยาลัย</t>
  </si>
  <si>
    <t xml:space="preserve">   3.4 ท่านคาดว่าจะสามารถนำแผนกลยุทธ์ของบัณฑิตวิทยาลัยไปปรับใช้ในการปฏิบัติงาน</t>
  </si>
  <si>
    <t>4. ด้านเอกสารประกอบกิจกรรม</t>
  </si>
  <si>
    <t xml:space="preserve">   4.1 ความเพียงพอของเอกสารประกอบกิจกรรม</t>
  </si>
  <si>
    <t xml:space="preserve">   4.2 เอกสารมีเนื้อหาสาระตรงตามความต้องการของท่าน</t>
  </si>
  <si>
    <t xml:space="preserve">   4.3 ประโยชน์ที่ได้รับจากเอกสารประกอบกิจกรรม</t>
  </si>
  <si>
    <t>โดยรวมอยู่ในระดับมาก (ค่าเฉลี่ย 4.37)  โดยมีความพึงพอใจความสะดวกในการลงทะเบียน ความเหมาะสมของ</t>
  </si>
  <si>
    <t>(ค่าเฉลี่ย 4.37)</t>
  </si>
  <si>
    <t>ไปปรับใช้ในการปฏิบัติงาน (ค่าเฉลี่ย 4.41) ความเหมาะสมของสถานที่จัดกิจกรรม และมีส่วนร่วมในการระดม</t>
  </si>
  <si>
    <t>ความคิดในการจัดทำแผนกลยุทธ์ของบัณฑิตวิทยาลัย (ค่าเฉลี่ย 4.37)</t>
  </si>
  <si>
    <t xml:space="preserve">      ข้อเสนอแนะ คือ แสงสว่างภายในห้องประชุมไม่เพียงพอ  การจัดกิจกรรมนอกสถานที่เป็นสิ่งที่ดี </t>
  </si>
  <si>
    <t>เพราะทำให้บุคลากรได้มีส่วนร่วมทุกคนและเต็มเวลา ควรจัดกิจกรรมประกวดนวัตกรรมใหม่ของ</t>
  </si>
  <si>
    <t xml:space="preserve">แต่ละงาน โดยมีการมอบรางวัลให้ผู้ได้รับคัดเลือก และควรจัดกิจกรรมแบบนี้ ปีละ 2 ครั้ง </t>
  </si>
  <si>
    <t>เพื่อให้บุคลากรได้เข้าใจและรู้ถึงบทบาทของบัณฑิตวิทยาลัยมากขึ้น</t>
  </si>
  <si>
    <t xml:space="preserve"> - 4 -</t>
  </si>
  <si>
    <t xml:space="preserve">             </t>
  </si>
  <si>
    <t xml:space="preserve">               จากการจัดกิจกรรมจัดทำแผนกลยุทธ์บัณฑิตวิทยาลัย ในวันที่ 21 กันยายน 2555</t>
  </si>
  <si>
    <t>ร้อยละ 70.37 ผู้บริหารบัณฑิตวิทยาลัย ร้อยละ 22.22 และหัวหน้างาน ร้อยละ 7.41</t>
  </si>
  <si>
    <r>
      <t xml:space="preserve">   </t>
    </r>
    <r>
      <rPr>
        <sz val="15"/>
        <rFont val="TH SarabunPSK"/>
        <family val="2"/>
      </rPr>
      <t>3.1 ท่านรับทราบนโยบายในการจัดทำแผนกลยุทธ์บัณฑิตวิทยาลัย</t>
    </r>
  </si>
  <si>
    <t>ยานพาหนะในการเดินทาง สูงที่สุด (ค่าเฉลี่ย 4.44) รองลงมา ได้แก่ สามารถนำแผนกลยุทธ์ของบัณฑิตวิทยาลัย</t>
  </si>
  <si>
    <t xml:space="preserve">โดยรวมอยู่ในระดับมาก (ค่าเฉลี่ย 4.37)  โดยมีความพึงพอใจความสะดวกในการลงทะเบียน </t>
  </si>
  <si>
    <t>ความเหมาะสมของยานพาหนะในการเดินทาง สูงที่สุด (ค่าเฉลี่ย 4.44) รองลงมา ได้แก่ สามารถนำ</t>
  </si>
  <si>
    <t>แผนกลยุทธ์ของบัณฑิตวิทยาลัยไปปรับใช้ในการปฏิบัติงาน (ค่าเฉลี่ย 4.41) ความเหมาะสมของสถานที่</t>
  </si>
  <si>
    <t xml:space="preserve">จัดกิจกรรม และมีส่วนร่วมในการระดมความคิดในการจัดทำแผนกลยุทธ์ของบัณฑิตวิทยาลัย </t>
  </si>
  <si>
    <t xml:space="preserve">ผู้ตอบแบบประเมินจำนวนทั้งสิ้น 27 คน ผู้ตอบแบบประเมินส่วนใหญ่เป็นเจ้าหน้าที่บัณฑิตวิทยาลัย  </t>
  </si>
  <si>
    <t xml:space="preserve">ณ ทรัพย์ไพรวัลย์ แกรนด์ โฮเต็ล แอนด์ รีสอร์ท จังหวัดพิษณุโลก พบว่า มีผู้เข้าร่วมกิจกรรมและ </t>
  </si>
  <si>
    <t xml:space="preserve">      ข้อปรับปรุงแก้ไข</t>
  </si>
  <si>
    <t xml:space="preserve">      1. ในส่วนของข้อเสนอแนะการจัดกิจกรรมนอกสถานที่ หากมีงบประมาณเพียงพอ </t>
  </si>
  <si>
    <t>งานแผนและสารสนเทศจะดำเนินการจัดกิจกรรมนอกสถานที่ในโอกาสต่อไป</t>
  </si>
  <si>
    <t xml:space="preserve">      2. การจัดกิจกรรมประกวดนวัตกรรมใหม่ของแต่ละงาน พบว่า งานธุรการและการเงิน ได้บรรจุ</t>
  </si>
  <si>
    <t xml:space="preserve">โครงการ/กิจกรรมประกวดนวัตกรรม ในปีงบประมาณ 2556 เรียบร้อยแล้ว </t>
  </si>
  <si>
    <t>เรียบร้อยแล้ว</t>
  </si>
  <si>
    <t>ตอบแบบประเมิน จำนวน 27 คน โดยมีรายละเอียดดังนี้</t>
  </si>
  <si>
    <t xml:space="preserve">        จากตาราง 2 การประเมินความคิดเห็นเกี่ยวกับการจัดกิจกรรมฯ พบว่า ผู้ตอบแบบประเมินมีความคิดเห็น</t>
  </si>
  <si>
    <t xml:space="preserve">       การประเมินความคิดเห็นเกี่ยวกับการจัดกิจกรรมฯ พบว่า ผู้ตอบแบบประเมินมีความคิดเห็น</t>
  </si>
  <si>
    <t xml:space="preserve">      3. มีการบรรจุกิจกรรมทบทวนแผนกลยุทธ์บัณฑิตวิทยาลัยไว้ในแผนปฏิบัติการประจำปี 2556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</si>
</sst>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7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2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5"/>
  <sheetViews>
    <sheetView zoomScale="110" zoomScaleNormal="110" zoomScalePageLayoutView="0" workbookViewId="0" topLeftCell="A1">
      <pane ySplit="4" topLeftCell="A29" activePane="bottomLeft" state="frozen"/>
      <selection pane="topLeft" activeCell="A1" sqref="A1"/>
      <selection pane="bottomLeft" activeCell="I33" sqref="I33"/>
    </sheetView>
  </sheetViews>
  <sheetFormatPr defaultColWidth="8.7109375" defaultRowHeight="12.75"/>
  <cols>
    <col min="1" max="1" width="7.00390625" style="4" customWidth="1"/>
    <col min="2" max="2" width="10.140625" style="4" customWidth="1"/>
    <col min="3" max="3" width="37.7109375" style="4" bestFit="1" customWidth="1"/>
    <col min="4" max="14" width="5.00390625" style="4" customWidth="1"/>
    <col min="15" max="16384" width="8.7109375" style="1" customWidth="1"/>
  </cols>
  <sheetData>
    <row r="3" spans="1:14" ht="24">
      <c r="A3" s="20" t="s">
        <v>0</v>
      </c>
      <c r="B3" s="22"/>
      <c r="C3" s="21" t="s">
        <v>12</v>
      </c>
      <c r="D3" s="32"/>
      <c r="E3" s="32"/>
      <c r="F3" s="32"/>
      <c r="G3" s="32"/>
      <c r="H3" s="32"/>
      <c r="I3" s="32"/>
      <c r="J3" s="33"/>
      <c r="K3" s="33"/>
      <c r="L3" s="32"/>
      <c r="M3" s="32"/>
      <c r="N3" s="32"/>
    </row>
    <row r="4" spans="1:14" ht="24">
      <c r="A4" s="20"/>
      <c r="B4" s="22"/>
      <c r="C4" s="21"/>
      <c r="D4" s="43">
        <v>1.1</v>
      </c>
      <c r="E4" s="43">
        <v>1.2</v>
      </c>
      <c r="F4" s="39">
        <v>2.1</v>
      </c>
      <c r="G4" s="39">
        <v>2.2</v>
      </c>
      <c r="H4" s="46">
        <v>3.1</v>
      </c>
      <c r="I4" s="46">
        <v>3.2</v>
      </c>
      <c r="J4" s="46">
        <v>3.3</v>
      </c>
      <c r="K4" s="46">
        <v>3.4</v>
      </c>
      <c r="L4" s="47">
        <v>4.1</v>
      </c>
      <c r="M4" s="47">
        <v>4.2</v>
      </c>
      <c r="N4" s="47">
        <v>4.3</v>
      </c>
    </row>
    <row r="5" spans="1:16" ht="24">
      <c r="A5" s="4">
        <v>1</v>
      </c>
      <c r="C5" s="4">
        <v>1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P5" s="25">
        <f aca="true" t="shared" si="0" ref="P5:P12">AVERAGE(D5:N5)</f>
        <v>5</v>
      </c>
    </row>
    <row r="6" spans="1:16" ht="24">
      <c r="A6" s="4">
        <v>2</v>
      </c>
      <c r="C6" s="4">
        <v>1</v>
      </c>
      <c r="D6" s="4">
        <v>4</v>
      </c>
      <c r="E6" s="4">
        <v>4</v>
      </c>
      <c r="F6" s="4">
        <v>5</v>
      </c>
      <c r="G6" s="4">
        <v>5</v>
      </c>
      <c r="H6" s="4">
        <v>4</v>
      </c>
      <c r="I6" s="4">
        <v>4</v>
      </c>
      <c r="J6" s="4">
        <v>4</v>
      </c>
      <c r="K6" s="4">
        <v>5</v>
      </c>
      <c r="L6" s="4">
        <v>4</v>
      </c>
      <c r="M6" s="4">
        <v>4</v>
      </c>
      <c r="N6" s="4">
        <v>4</v>
      </c>
      <c r="P6" s="25">
        <f t="shared" si="0"/>
        <v>4.2727272727272725</v>
      </c>
    </row>
    <row r="7" spans="1:16" ht="24">
      <c r="A7" s="4">
        <v>3</v>
      </c>
      <c r="C7" s="4">
        <v>1</v>
      </c>
      <c r="D7" s="4">
        <v>5</v>
      </c>
      <c r="E7" s="4">
        <v>5</v>
      </c>
      <c r="F7" s="4">
        <v>5</v>
      </c>
      <c r="G7" s="4">
        <v>4</v>
      </c>
      <c r="H7" s="4">
        <v>5</v>
      </c>
      <c r="I7" s="4">
        <v>5</v>
      </c>
      <c r="J7" s="4">
        <v>5</v>
      </c>
      <c r="K7" s="4">
        <v>5</v>
      </c>
      <c r="L7" s="4">
        <v>4</v>
      </c>
      <c r="M7" s="4">
        <v>4</v>
      </c>
      <c r="N7" s="4">
        <v>5</v>
      </c>
      <c r="P7" s="25">
        <f t="shared" si="0"/>
        <v>4.7272727272727275</v>
      </c>
    </row>
    <row r="8" spans="1:16" ht="24">
      <c r="A8" s="4">
        <v>4</v>
      </c>
      <c r="C8" s="4">
        <v>3</v>
      </c>
      <c r="D8" s="4">
        <v>4</v>
      </c>
      <c r="E8" s="4">
        <v>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4">
        <v>4</v>
      </c>
      <c r="P8" s="25">
        <f t="shared" si="0"/>
        <v>4</v>
      </c>
    </row>
    <row r="9" spans="1:16" ht="24">
      <c r="A9" s="4">
        <v>5</v>
      </c>
      <c r="C9" s="4">
        <v>3</v>
      </c>
      <c r="D9" s="4">
        <v>4</v>
      </c>
      <c r="E9" s="4">
        <v>5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P9" s="25">
        <f t="shared" si="0"/>
        <v>4.090909090909091</v>
      </c>
    </row>
    <row r="10" spans="1:16" ht="24">
      <c r="A10" s="4">
        <v>6</v>
      </c>
      <c r="C10" s="4">
        <v>3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  <c r="K10" s="4">
        <v>4</v>
      </c>
      <c r="L10" s="4">
        <v>4</v>
      </c>
      <c r="M10" s="4">
        <v>4</v>
      </c>
      <c r="N10" s="4">
        <v>4</v>
      </c>
      <c r="P10" s="25">
        <f t="shared" si="0"/>
        <v>4</v>
      </c>
    </row>
    <row r="11" spans="1:16" ht="24">
      <c r="A11" s="4">
        <v>7</v>
      </c>
      <c r="C11" s="4">
        <v>3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P11" s="25">
        <f t="shared" si="0"/>
        <v>5</v>
      </c>
    </row>
    <row r="12" spans="1:16" ht="24">
      <c r="A12" s="4">
        <v>8</v>
      </c>
      <c r="C12" s="4">
        <v>3</v>
      </c>
      <c r="D12" s="4">
        <v>5</v>
      </c>
      <c r="E12" s="4">
        <v>3</v>
      </c>
      <c r="F12" s="4">
        <v>3</v>
      </c>
      <c r="G12" s="4">
        <v>4</v>
      </c>
      <c r="H12" s="4">
        <v>3</v>
      </c>
      <c r="I12" s="4">
        <v>3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P12" s="25">
        <f t="shared" si="0"/>
        <v>3.727272727272727</v>
      </c>
    </row>
    <row r="13" spans="1:16" ht="24">
      <c r="A13" s="4">
        <v>9</v>
      </c>
      <c r="C13" s="4">
        <v>3</v>
      </c>
      <c r="D13" s="4">
        <v>5</v>
      </c>
      <c r="E13" s="4">
        <v>5</v>
      </c>
      <c r="F13" s="4">
        <v>5</v>
      </c>
      <c r="G13" s="4">
        <v>5</v>
      </c>
      <c r="H13" s="4">
        <v>4</v>
      </c>
      <c r="I13" s="4">
        <v>4</v>
      </c>
      <c r="J13" s="4">
        <v>4</v>
      </c>
      <c r="K13" s="4">
        <v>4</v>
      </c>
      <c r="L13" s="4">
        <v>4</v>
      </c>
      <c r="M13" s="4">
        <v>4</v>
      </c>
      <c r="N13" s="4">
        <v>4</v>
      </c>
      <c r="P13" s="25">
        <f>AVERAGE(I13:N13)</f>
        <v>4</v>
      </c>
    </row>
    <row r="14" spans="1:16" ht="24">
      <c r="A14" s="4">
        <v>10</v>
      </c>
      <c r="C14" s="4">
        <v>3</v>
      </c>
      <c r="D14" s="4">
        <v>5</v>
      </c>
      <c r="E14" s="4">
        <v>4</v>
      </c>
      <c r="F14" s="4">
        <v>4</v>
      </c>
      <c r="G14" s="4">
        <v>4</v>
      </c>
      <c r="H14" s="4">
        <v>5</v>
      </c>
      <c r="I14" s="4">
        <v>5</v>
      </c>
      <c r="J14" s="4">
        <v>5</v>
      </c>
      <c r="K14" s="4">
        <v>5</v>
      </c>
      <c r="L14" s="4">
        <v>4</v>
      </c>
      <c r="M14" s="4">
        <v>5</v>
      </c>
      <c r="N14" s="4">
        <v>5</v>
      </c>
      <c r="P14" s="25">
        <f>AVERAGE(C14:N14)</f>
        <v>4.5</v>
      </c>
    </row>
    <row r="15" spans="1:16" ht="24">
      <c r="A15" s="4">
        <v>11</v>
      </c>
      <c r="C15" s="4">
        <v>3</v>
      </c>
      <c r="D15" s="4">
        <v>5</v>
      </c>
      <c r="E15" s="4">
        <v>4</v>
      </c>
      <c r="F15" s="4">
        <v>5</v>
      </c>
      <c r="G15" s="4">
        <v>5</v>
      </c>
      <c r="H15" s="4">
        <v>4</v>
      </c>
      <c r="I15" s="4">
        <v>4</v>
      </c>
      <c r="J15" s="4">
        <v>4</v>
      </c>
      <c r="K15" s="4">
        <v>4</v>
      </c>
      <c r="L15" s="4">
        <v>4</v>
      </c>
      <c r="M15" s="4">
        <v>4</v>
      </c>
      <c r="N15" s="4">
        <v>4</v>
      </c>
      <c r="P15" s="25">
        <f aca="true" t="shared" si="1" ref="P15:P31">AVERAGE(D15:N15)</f>
        <v>4.2727272727272725</v>
      </c>
    </row>
    <row r="16" spans="1:16" ht="24">
      <c r="A16" s="4">
        <v>12</v>
      </c>
      <c r="C16" s="4">
        <v>3</v>
      </c>
      <c r="D16" s="4">
        <v>4</v>
      </c>
      <c r="E16" s="4">
        <v>4</v>
      </c>
      <c r="F16" s="4">
        <v>4</v>
      </c>
      <c r="G16" s="4">
        <v>5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v>4</v>
      </c>
      <c r="N16" s="4">
        <v>4</v>
      </c>
      <c r="P16" s="25">
        <f t="shared" si="1"/>
        <v>4.090909090909091</v>
      </c>
    </row>
    <row r="17" spans="1:16" ht="24">
      <c r="A17" s="4">
        <v>13</v>
      </c>
      <c r="C17" s="4">
        <v>3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P17" s="25">
        <f t="shared" si="1"/>
        <v>5</v>
      </c>
    </row>
    <row r="18" spans="1:16" ht="24">
      <c r="A18" s="4">
        <v>14</v>
      </c>
      <c r="C18" s="4">
        <v>3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>
        <v>5</v>
      </c>
      <c r="P18" s="25">
        <f t="shared" si="1"/>
        <v>5</v>
      </c>
    </row>
    <row r="19" spans="1:16" ht="24">
      <c r="A19" s="4">
        <v>15</v>
      </c>
      <c r="C19" s="4">
        <v>3</v>
      </c>
      <c r="D19" s="4">
        <v>5</v>
      </c>
      <c r="E19" s="4">
        <v>5</v>
      </c>
      <c r="F19" s="4">
        <v>4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  <c r="M19" s="4">
        <v>5</v>
      </c>
      <c r="N19" s="4">
        <v>5</v>
      </c>
      <c r="P19" s="25">
        <f t="shared" si="1"/>
        <v>4.909090909090909</v>
      </c>
    </row>
    <row r="20" spans="1:16" ht="24">
      <c r="A20" s="4">
        <v>16</v>
      </c>
      <c r="C20" s="4">
        <v>3</v>
      </c>
      <c r="D20" s="4">
        <v>5</v>
      </c>
      <c r="E20" s="4">
        <v>4</v>
      </c>
      <c r="F20" s="4">
        <v>4</v>
      </c>
      <c r="G20" s="4">
        <v>4</v>
      </c>
      <c r="H20" s="4">
        <v>4</v>
      </c>
      <c r="I20" s="4">
        <v>5</v>
      </c>
      <c r="J20" s="4">
        <v>3</v>
      </c>
      <c r="K20" s="4">
        <v>4</v>
      </c>
      <c r="L20" s="4">
        <v>5</v>
      </c>
      <c r="M20" s="4">
        <v>4</v>
      </c>
      <c r="N20" s="4">
        <v>4</v>
      </c>
      <c r="P20" s="25">
        <f t="shared" si="1"/>
        <v>4.181818181818182</v>
      </c>
    </row>
    <row r="21" spans="1:16" ht="24">
      <c r="A21" s="4">
        <v>17</v>
      </c>
      <c r="C21" s="4">
        <v>1</v>
      </c>
      <c r="D21" s="4">
        <v>4</v>
      </c>
      <c r="E21" s="4">
        <v>4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>
        <v>4</v>
      </c>
      <c r="M21" s="4">
        <v>4</v>
      </c>
      <c r="N21" s="4">
        <v>4</v>
      </c>
      <c r="P21" s="25">
        <f t="shared" si="1"/>
        <v>4.545454545454546</v>
      </c>
    </row>
    <row r="22" spans="1:16" ht="24">
      <c r="A22" s="4">
        <v>18</v>
      </c>
      <c r="C22" s="4">
        <v>2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P22" s="25">
        <f t="shared" si="1"/>
        <v>5</v>
      </c>
    </row>
    <row r="23" spans="1:16" ht="24">
      <c r="A23" s="4">
        <v>19</v>
      </c>
      <c r="C23" s="4">
        <v>3</v>
      </c>
      <c r="D23" s="4">
        <v>4</v>
      </c>
      <c r="E23" s="4">
        <v>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4</v>
      </c>
      <c r="P23" s="25">
        <f t="shared" si="1"/>
        <v>4</v>
      </c>
    </row>
    <row r="24" spans="1:16" ht="24">
      <c r="A24" s="4">
        <v>20</v>
      </c>
      <c r="C24" s="4">
        <v>3</v>
      </c>
      <c r="D24" s="4">
        <v>4</v>
      </c>
      <c r="E24" s="4">
        <v>5</v>
      </c>
      <c r="F24" s="4">
        <v>5</v>
      </c>
      <c r="G24" s="4">
        <v>5</v>
      </c>
      <c r="H24" s="4">
        <v>5</v>
      </c>
      <c r="I24" s="4">
        <v>5</v>
      </c>
      <c r="J24" s="4">
        <v>5</v>
      </c>
      <c r="K24" s="4">
        <v>5</v>
      </c>
      <c r="L24" s="4">
        <v>5</v>
      </c>
      <c r="M24" s="4">
        <v>5</v>
      </c>
      <c r="N24" s="4">
        <v>5</v>
      </c>
      <c r="P24" s="25">
        <f t="shared" si="1"/>
        <v>4.909090909090909</v>
      </c>
    </row>
    <row r="25" spans="1:16" ht="24">
      <c r="A25" s="4">
        <v>21</v>
      </c>
      <c r="C25" s="4">
        <v>2</v>
      </c>
      <c r="D25" s="4">
        <v>4</v>
      </c>
      <c r="E25" s="4">
        <v>4</v>
      </c>
      <c r="F25" s="4">
        <v>4</v>
      </c>
      <c r="G25" s="4">
        <v>4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4</v>
      </c>
      <c r="P25" s="25">
        <f t="shared" si="1"/>
        <v>4</v>
      </c>
    </row>
    <row r="26" spans="1:16" ht="24">
      <c r="A26" s="4">
        <v>22</v>
      </c>
      <c r="C26" s="4">
        <v>3</v>
      </c>
      <c r="D26" s="4">
        <v>4</v>
      </c>
      <c r="E26" s="4">
        <v>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5</v>
      </c>
      <c r="M26" s="4">
        <v>5</v>
      </c>
      <c r="N26" s="4">
        <v>4</v>
      </c>
      <c r="P26" s="25">
        <f t="shared" si="1"/>
        <v>4.181818181818182</v>
      </c>
    </row>
    <row r="27" spans="1:16" ht="24">
      <c r="A27" s="4">
        <v>23</v>
      </c>
      <c r="C27" s="4">
        <v>3</v>
      </c>
      <c r="D27" s="4">
        <v>4</v>
      </c>
      <c r="E27" s="4">
        <v>4</v>
      </c>
      <c r="F27" s="4">
        <v>4</v>
      </c>
      <c r="G27" s="4">
        <v>4</v>
      </c>
      <c r="H27" s="4">
        <v>4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P27" s="25">
        <f t="shared" si="1"/>
        <v>4</v>
      </c>
    </row>
    <row r="28" spans="1:16" ht="24">
      <c r="A28" s="4">
        <v>24</v>
      </c>
      <c r="C28" s="4">
        <v>3</v>
      </c>
      <c r="D28" s="4">
        <v>4</v>
      </c>
      <c r="E28" s="4">
        <v>4</v>
      </c>
      <c r="F28" s="4">
        <v>4</v>
      </c>
      <c r="G28" s="4">
        <v>4</v>
      </c>
      <c r="H28" s="4">
        <v>4</v>
      </c>
      <c r="I28" s="4">
        <v>4</v>
      </c>
      <c r="J28" s="4">
        <v>4</v>
      </c>
      <c r="K28" s="4">
        <v>4</v>
      </c>
      <c r="L28" s="4">
        <v>4</v>
      </c>
      <c r="M28" s="4">
        <v>4</v>
      </c>
      <c r="N28" s="4">
        <v>4</v>
      </c>
      <c r="P28" s="25">
        <f t="shared" si="1"/>
        <v>4</v>
      </c>
    </row>
    <row r="29" spans="1:16" ht="24">
      <c r="A29" s="4">
        <v>25</v>
      </c>
      <c r="C29" s="4">
        <v>3</v>
      </c>
      <c r="D29" s="4">
        <v>4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P29" s="25">
        <f t="shared" si="1"/>
        <v>4</v>
      </c>
    </row>
    <row r="30" spans="1:16" ht="24">
      <c r="A30" s="4">
        <v>26</v>
      </c>
      <c r="C30" s="4">
        <v>1</v>
      </c>
      <c r="D30" s="4">
        <v>4</v>
      </c>
      <c r="E30" s="4">
        <v>4</v>
      </c>
      <c r="F30" s="4">
        <v>4</v>
      </c>
      <c r="G30" s="4">
        <v>4</v>
      </c>
      <c r="H30" s="4">
        <v>4</v>
      </c>
      <c r="I30" s="4">
        <v>4</v>
      </c>
      <c r="J30" s="4">
        <v>4</v>
      </c>
      <c r="K30" s="4">
        <v>4</v>
      </c>
      <c r="L30" s="4">
        <v>4</v>
      </c>
      <c r="M30" s="4">
        <v>4</v>
      </c>
      <c r="N30" s="4">
        <v>4</v>
      </c>
      <c r="P30" s="25">
        <f t="shared" si="1"/>
        <v>4</v>
      </c>
    </row>
    <row r="31" spans="1:16" ht="24">
      <c r="A31" s="4">
        <v>27</v>
      </c>
      <c r="C31" s="4">
        <v>1</v>
      </c>
      <c r="D31" s="4">
        <v>4</v>
      </c>
      <c r="E31" s="4">
        <v>4</v>
      </c>
      <c r="F31" s="4">
        <v>4</v>
      </c>
      <c r="G31" s="4">
        <v>4</v>
      </c>
      <c r="H31" s="4">
        <v>4</v>
      </c>
      <c r="I31" s="4">
        <v>4</v>
      </c>
      <c r="J31" s="4">
        <v>4</v>
      </c>
      <c r="K31" s="4">
        <v>4</v>
      </c>
      <c r="L31" s="4">
        <v>4</v>
      </c>
      <c r="M31" s="4">
        <v>4</v>
      </c>
      <c r="N31" s="4">
        <v>4</v>
      </c>
      <c r="P31" s="25">
        <f t="shared" si="1"/>
        <v>4</v>
      </c>
    </row>
    <row r="34" spans="2:3" ht="24">
      <c r="B34" s="40"/>
      <c r="C34" s="40" t="s">
        <v>15</v>
      </c>
    </row>
    <row r="35" spans="2:16" ht="24">
      <c r="B35" s="32">
        <f>COUNTIF(C5:C31,1)</f>
        <v>6</v>
      </c>
      <c r="C35" s="42" t="s">
        <v>16</v>
      </c>
      <c r="D35" s="23">
        <f aca="true" t="shared" si="2" ref="D35:N35">AVERAGE(D5:D32)</f>
        <v>4.444444444444445</v>
      </c>
      <c r="E35" s="23">
        <f t="shared" si="2"/>
        <v>4.333333333333333</v>
      </c>
      <c r="F35" s="23">
        <f t="shared" si="2"/>
        <v>4.37037037037037</v>
      </c>
      <c r="G35" s="23">
        <f t="shared" si="2"/>
        <v>4.444444444444445</v>
      </c>
      <c r="H35" s="23">
        <f t="shared" si="2"/>
        <v>4.333333333333333</v>
      </c>
      <c r="I35" s="23">
        <f t="shared" si="2"/>
        <v>4.37037037037037</v>
      </c>
      <c r="J35" s="23">
        <f t="shared" si="2"/>
        <v>4.333333333333333</v>
      </c>
      <c r="K35" s="23">
        <f t="shared" si="2"/>
        <v>4.407407407407407</v>
      </c>
      <c r="L35" s="23">
        <f t="shared" si="2"/>
        <v>4.333333333333333</v>
      </c>
      <c r="M35" s="23">
        <f t="shared" si="2"/>
        <v>4.333333333333333</v>
      </c>
      <c r="N35" s="23">
        <f t="shared" si="2"/>
        <v>4.333333333333333</v>
      </c>
      <c r="P35" s="26">
        <f>AVERAGE(D35:N35)</f>
        <v>4.367003367003368</v>
      </c>
    </row>
    <row r="36" spans="2:16" ht="24">
      <c r="B36" s="32">
        <f>COUNTIF(C5:C31,2)</f>
        <v>2</v>
      </c>
      <c r="C36" s="42" t="s">
        <v>18</v>
      </c>
      <c r="D36" s="24">
        <f aca="true" t="shared" si="3" ref="D36:N36">STDEV(D5:D32)</f>
        <v>0.5063696835418319</v>
      </c>
      <c r="E36" s="24">
        <f t="shared" si="3"/>
        <v>0.5547001962252291</v>
      </c>
      <c r="F36" s="24">
        <f t="shared" si="3"/>
        <v>0.5648790304908825</v>
      </c>
      <c r="G36" s="24">
        <f t="shared" si="3"/>
        <v>0.5063696835418319</v>
      </c>
      <c r="H36" s="24">
        <f t="shared" si="3"/>
        <v>0.5547001962252291</v>
      </c>
      <c r="I36" s="24">
        <f t="shared" si="3"/>
        <v>0.5648790304908825</v>
      </c>
      <c r="J36" s="24">
        <f t="shared" si="3"/>
        <v>0.5547001962252291</v>
      </c>
      <c r="K36" s="24">
        <f t="shared" si="3"/>
        <v>0.5007117441325389</v>
      </c>
      <c r="L36" s="24">
        <f t="shared" si="3"/>
        <v>0.4803844614152614</v>
      </c>
      <c r="M36" s="24">
        <f t="shared" si="3"/>
        <v>0.4803844614152614</v>
      </c>
      <c r="N36" s="24">
        <f t="shared" si="3"/>
        <v>0.4803844614152614</v>
      </c>
      <c r="P36" s="26">
        <f>STDEV(P5:P33)</f>
        <v>0.4277039930348699</v>
      </c>
    </row>
    <row r="37" spans="2:3" ht="24">
      <c r="B37" s="32">
        <f>COUNTIF(C5:C31,3)</f>
        <v>19</v>
      </c>
      <c r="C37" s="41" t="s">
        <v>22</v>
      </c>
    </row>
    <row r="38" spans="2:3" ht="24">
      <c r="B38" s="32"/>
      <c r="C38" s="41"/>
    </row>
    <row r="39" spans="2:3" ht="24">
      <c r="B39" s="32"/>
      <c r="C39" s="41"/>
    </row>
    <row r="40" spans="2:3" ht="24">
      <c r="B40" s="32"/>
      <c r="C40" s="41"/>
    </row>
    <row r="41" spans="2:3" ht="24">
      <c r="B41" s="40">
        <f>SUM(B35:B40)</f>
        <v>27</v>
      </c>
      <c r="C41" s="40"/>
    </row>
    <row r="42" spans="2:3" ht="24">
      <c r="B42" s="32"/>
      <c r="C42" s="32"/>
    </row>
    <row r="43" spans="2:3" ht="24">
      <c r="B43" s="32"/>
      <c r="C43" s="32"/>
    </row>
    <row r="44" spans="2:3" ht="24">
      <c r="B44" s="32"/>
      <c r="C44" s="32"/>
    </row>
    <row r="45" spans="2:3" ht="24">
      <c r="B45" s="32"/>
      <c r="C45" s="32"/>
    </row>
  </sheetData>
  <sheetProtection/>
  <autoFilter ref="A4:N33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PageLayoutView="0" workbookViewId="0" topLeftCell="A16">
      <selection activeCell="I23" sqref="I23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00390625" style="1" customWidth="1"/>
    <col min="12" max="16384" width="8.7109375" style="1" customWidth="1"/>
  </cols>
  <sheetData>
    <row r="1" spans="1:10" ht="27.7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</row>
    <row r="3" spans="1:12" ht="24">
      <c r="A3" s="1" t="s">
        <v>59</v>
      </c>
      <c r="L3" s="1" t="s">
        <v>58</v>
      </c>
    </row>
    <row r="4" ht="24">
      <c r="A4" s="1" t="s">
        <v>68</v>
      </c>
    </row>
    <row r="5" ht="24">
      <c r="A5" s="1" t="s">
        <v>67</v>
      </c>
    </row>
    <row r="6" spans="1:13" ht="24">
      <c r="A6" s="1" t="s">
        <v>60</v>
      </c>
      <c r="M6" s="6" t="s">
        <v>17</v>
      </c>
    </row>
    <row r="7" spans="1:13" ht="24">
      <c r="A7" s="11" t="s">
        <v>77</v>
      </c>
      <c r="B7" s="8"/>
      <c r="L7" s="6"/>
      <c r="M7" s="6"/>
    </row>
    <row r="8" ht="24">
      <c r="A8" s="6" t="s">
        <v>63</v>
      </c>
    </row>
    <row r="9" ht="24">
      <c r="A9" s="6" t="s">
        <v>64</v>
      </c>
    </row>
    <row r="10" ht="24">
      <c r="A10" s="6" t="s">
        <v>65</v>
      </c>
    </row>
    <row r="11" ht="24">
      <c r="A11" s="6" t="s">
        <v>66</v>
      </c>
    </row>
    <row r="12" ht="24">
      <c r="A12" s="6" t="s">
        <v>50</v>
      </c>
    </row>
    <row r="13" ht="24">
      <c r="A13" s="1" t="s">
        <v>53</v>
      </c>
    </row>
    <row r="14" ht="24">
      <c r="A14" s="6" t="s">
        <v>54</v>
      </c>
    </row>
    <row r="15" ht="24">
      <c r="A15" s="6" t="s">
        <v>55</v>
      </c>
    </row>
    <row r="16" ht="24">
      <c r="A16" s="1" t="s">
        <v>56</v>
      </c>
    </row>
    <row r="17" ht="24">
      <c r="A17" s="1" t="s">
        <v>69</v>
      </c>
    </row>
    <row r="18" ht="24">
      <c r="A18" s="1" t="s">
        <v>70</v>
      </c>
    </row>
    <row r="19" ht="24">
      <c r="A19" s="1" t="s">
        <v>71</v>
      </c>
    </row>
    <row r="20" ht="24">
      <c r="A20" s="1" t="s">
        <v>72</v>
      </c>
    </row>
    <row r="21" ht="24">
      <c r="A21" s="1" t="s">
        <v>73</v>
      </c>
    </row>
    <row r="22" ht="24">
      <c r="A22" s="1" t="s">
        <v>78</v>
      </c>
    </row>
    <row r="23" ht="24">
      <c r="A23" s="1" t="s">
        <v>74</v>
      </c>
    </row>
  </sheetData>
  <sheetProtection/>
  <mergeCells count="1">
    <mergeCell ref="A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120" zoomScaleNormal="120" zoomScalePageLayoutView="0" workbookViewId="0" topLeftCell="A1">
      <selection activeCell="K11" sqref="K11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0" width="6.57421875" style="1" customWidth="1"/>
    <col min="11" max="11" width="8.00390625" style="1" customWidth="1"/>
    <col min="12" max="12" width="15.57421875" style="1" customWidth="1"/>
    <col min="13" max="16384" width="8.7109375" style="1" customWidth="1"/>
  </cols>
  <sheetData>
    <row r="1" spans="1:10" ht="24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4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4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</row>
    <row r="4" ht="12" customHeight="1"/>
    <row r="5" ht="24">
      <c r="A5" s="1" t="s">
        <v>31</v>
      </c>
    </row>
    <row r="6" ht="24">
      <c r="A6" s="1" t="s">
        <v>68</v>
      </c>
    </row>
    <row r="7" ht="24">
      <c r="A7" s="1" t="s">
        <v>75</v>
      </c>
    </row>
    <row r="9" ht="24">
      <c r="A9" s="7" t="s">
        <v>8</v>
      </c>
    </row>
    <row r="10" ht="13.5" customHeight="1">
      <c r="A10" s="6"/>
    </row>
    <row r="11" ht="24">
      <c r="A11" s="6" t="s">
        <v>14</v>
      </c>
    </row>
    <row r="12" ht="24.75" thickBot="1">
      <c r="A12" s="6"/>
    </row>
    <row r="13" spans="2:7" ht="25.5" thickBot="1" thickTop="1">
      <c r="B13" s="78" t="s">
        <v>12</v>
      </c>
      <c r="C13" s="78"/>
      <c r="D13" s="78"/>
      <c r="E13" s="78"/>
      <c r="F13" s="27" t="s">
        <v>9</v>
      </c>
      <c r="G13" s="27" t="s">
        <v>10</v>
      </c>
    </row>
    <row r="14" spans="2:7" ht="24.75" thickTop="1">
      <c r="B14" s="35" t="str">
        <f>คีย์!C37</f>
        <v>เจ้าหน้าที่บัณฑิตวิทยาลัย</v>
      </c>
      <c r="C14" s="29"/>
      <c r="D14" s="29"/>
      <c r="E14" s="29"/>
      <c r="F14" s="3">
        <f>คีย์!B37</f>
        <v>19</v>
      </c>
      <c r="G14" s="10">
        <f>F14*100/F$17</f>
        <v>70.37037037037037</v>
      </c>
    </row>
    <row r="15" spans="2:7" ht="24">
      <c r="B15" s="35" t="str">
        <f>คีย์!C35</f>
        <v>ผู้บริหารบัณฑิตวิทยาลัย</v>
      </c>
      <c r="C15" s="29"/>
      <c r="D15" s="29"/>
      <c r="E15" s="29"/>
      <c r="F15" s="45">
        <f>คีย์!B35</f>
        <v>6</v>
      </c>
      <c r="G15" s="10">
        <f>F15*100/F$17</f>
        <v>22.22222222222222</v>
      </c>
    </row>
    <row r="16" spans="2:7" ht="24.75" thickBot="1">
      <c r="B16" s="35" t="str">
        <f>คีย์!C36</f>
        <v>หัวหน้างาน</v>
      </c>
      <c r="C16" s="29"/>
      <c r="D16" s="29"/>
      <c r="E16" s="29"/>
      <c r="F16" s="3">
        <f>คีย์!B36</f>
        <v>2</v>
      </c>
      <c r="G16" s="10">
        <f>F16*100/F$17</f>
        <v>7.407407407407407</v>
      </c>
    </row>
    <row r="17" spans="2:7" ht="25.5" thickBot="1" thickTop="1">
      <c r="B17" s="27" t="s">
        <v>4</v>
      </c>
      <c r="C17" s="27"/>
      <c r="D17" s="27"/>
      <c r="E17" s="27"/>
      <c r="F17" s="34">
        <f>SUM(F14:F16)</f>
        <v>27</v>
      </c>
      <c r="G17" s="28">
        <f>SUM(G14:G16)</f>
        <v>99.99999999999999</v>
      </c>
    </row>
    <row r="18" ht="24.75" thickTop="1"/>
    <row r="19" ht="24">
      <c r="A19" s="6" t="s">
        <v>32</v>
      </c>
    </row>
    <row r="20" ht="24">
      <c r="A20" s="6" t="s">
        <v>33</v>
      </c>
    </row>
  </sheetData>
  <sheetProtection/>
  <mergeCells count="4">
    <mergeCell ref="A1:J1"/>
    <mergeCell ref="A2:J2"/>
    <mergeCell ref="A3:J3"/>
    <mergeCell ref="B13:E13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120" zoomScaleNormal="120" zoomScalePageLayoutView="0" workbookViewId="0" topLeftCell="A1">
      <selection activeCell="H34" sqref="H34"/>
    </sheetView>
  </sheetViews>
  <sheetFormatPr defaultColWidth="8.7109375" defaultRowHeight="12.75"/>
  <cols>
    <col min="1" max="3" width="8.7109375" style="1" customWidth="1"/>
    <col min="4" max="4" width="41.8515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79" t="s">
        <v>6</v>
      </c>
      <c r="B1" s="79"/>
      <c r="C1" s="79"/>
      <c r="D1" s="79"/>
      <c r="E1" s="79"/>
      <c r="F1" s="79"/>
      <c r="G1" s="79"/>
    </row>
    <row r="2" spans="1:7" ht="24">
      <c r="A2" s="4"/>
      <c r="B2" s="4"/>
      <c r="C2" s="4"/>
      <c r="D2" s="4"/>
      <c r="E2" s="4"/>
      <c r="F2" s="4"/>
      <c r="G2" s="4"/>
    </row>
    <row r="3" ht="24">
      <c r="A3" s="7" t="s">
        <v>19</v>
      </c>
    </row>
    <row r="4" ht="9" customHeight="1">
      <c r="A4" s="7"/>
    </row>
    <row r="5" ht="24.75" thickBot="1">
      <c r="A5" s="6" t="s">
        <v>20</v>
      </c>
    </row>
    <row r="6" spans="1:7" s="12" customFormat="1" ht="24" thickTop="1">
      <c r="A6" s="80" t="s">
        <v>1</v>
      </c>
      <c r="B6" s="81"/>
      <c r="C6" s="81"/>
      <c r="D6" s="81"/>
      <c r="E6" s="84" t="s">
        <v>34</v>
      </c>
      <c r="F6" s="85"/>
      <c r="G6" s="86"/>
    </row>
    <row r="7" spans="1:7" s="12" customFormat="1" ht="24" thickBot="1">
      <c r="A7" s="82"/>
      <c r="B7" s="83"/>
      <c r="C7" s="83"/>
      <c r="D7" s="83"/>
      <c r="E7" s="13"/>
      <c r="F7" s="13" t="s">
        <v>3</v>
      </c>
      <c r="G7" s="13" t="s">
        <v>11</v>
      </c>
    </row>
    <row r="8" spans="1:7" s="12" customFormat="1" ht="24" thickTop="1">
      <c r="A8" s="48" t="s">
        <v>21</v>
      </c>
      <c r="B8" s="15"/>
      <c r="C8" s="15"/>
      <c r="D8" s="15"/>
      <c r="E8" s="16"/>
      <c r="F8" s="16"/>
      <c r="G8" s="17"/>
    </row>
    <row r="9" spans="1:7" s="12" customFormat="1" ht="23.25">
      <c r="A9" s="14" t="s">
        <v>35</v>
      </c>
      <c r="B9" s="15"/>
      <c r="C9" s="15"/>
      <c r="D9" s="15"/>
      <c r="E9" s="16">
        <f>คีย์!D35</f>
        <v>4.444444444444445</v>
      </c>
      <c r="F9" s="16">
        <f>คีย์!D36</f>
        <v>0.5063696835418319</v>
      </c>
      <c r="G9" s="17" t="str">
        <f aca="true" t="shared" si="0" ref="G9:G23">IF(E9&gt;4.5,"มากที่สุด",IF(E9&gt;3.5,"มาก",IF(E9&gt;2.5,"ปานกลาง",IF(E9&gt;1.5,"น้อย",IF(E9&lt;=1.5,"น้อยที่สุด")))))</f>
        <v>มาก</v>
      </c>
    </row>
    <row r="10" spans="1:7" s="12" customFormat="1" ht="23.25">
      <c r="A10" s="59" t="s">
        <v>36</v>
      </c>
      <c r="B10" s="60"/>
      <c r="C10" s="60"/>
      <c r="D10" s="60"/>
      <c r="E10" s="61">
        <f>คีย์!E35</f>
        <v>4.333333333333333</v>
      </c>
      <c r="F10" s="61">
        <f>คีย์!E36</f>
        <v>0.5547001962252291</v>
      </c>
      <c r="G10" s="62" t="str">
        <f t="shared" si="0"/>
        <v>มาก</v>
      </c>
    </row>
    <row r="11" spans="1:7" s="12" customFormat="1" ht="23.25">
      <c r="A11" s="49" t="s">
        <v>37</v>
      </c>
      <c r="B11" s="50"/>
      <c r="C11" s="50"/>
      <c r="D11" s="50"/>
      <c r="E11" s="51"/>
      <c r="F11" s="51"/>
      <c r="G11" s="52"/>
    </row>
    <row r="12" spans="1:7" s="12" customFormat="1" ht="23.25">
      <c r="A12" s="14" t="s">
        <v>38</v>
      </c>
      <c r="B12" s="15"/>
      <c r="C12" s="15"/>
      <c r="D12" s="15"/>
      <c r="E12" s="16">
        <f>คีย์!F35</f>
        <v>4.37037037037037</v>
      </c>
      <c r="F12" s="16">
        <f>คีย์!F36</f>
        <v>0.5648790304908825</v>
      </c>
      <c r="G12" s="17" t="str">
        <f t="shared" si="0"/>
        <v>มาก</v>
      </c>
    </row>
    <row r="13" spans="1:7" s="12" customFormat="1" ht="23.25" customHeight="1">
      <c r="A13" s="67" t="s">
        <v>39</v>
      </c>
      <c r="B13" s="68"/>
      <c r="C13" s="68"/>
      <c r="D13" s="68"/>
      <c r="E13" s="69">
        <f>คีย์!G35</f>
        <v>4.444444444444445</v>
      </c>
      <c r="F13" s="69">
        <f>คีย์!G36</f>
        <v>0.5063696835418319</v>
      </c>
      <c r="G13" s="70" t="str">
        <f t="shared" si="0"/>
        <v>มาก</v>
      </c>
    </row>
    <row r="14" spans="1:7" s="12" customFormat="1" ht="23.25">
      <c r="A14" s="48" t="s">
        <v>40</v>
      </c>
      <c r="B14" s="15"/>
      <c r="C14" s="15"/>
      <c r="D14" s="15"/>
      <c r="E14" s="16"/>
      <c r="F14" s="16"/>
      <c r="G14" s="62"/>
    </row>
    <row r="15" spans="1:7" s="12" customFormat="1" ht="23.25">
      <c r="A15" s="48" t="s">
        <v>61</v>
      </c>
      <c r="B15" s="15"/>
      <c r="C15" s="15"/>
      <c r="D15" s="15"/>
      <c r="E15" s="16">
        <f>คีย์!H35</f>
        <v>4.333333333333333</v>
      </c>
      <c r="F15" s="16">
        <f>คีย์!H36</f>
        <v>0.5547001962252291</v>
      </c>
      <c r="G15" s="17" t="str">
        <f t="shared" si="0"/>
        <v>มาก</v>
      </c>
    </row>
    <row r="16" spans="1:7" s="12" customFormat="1" ht="23.25">
      <c r="A16" s="59" t="s">
        <v>41</v>
      </c>
      <c r="B16" s="60"/>
      <c r="C16" s="60"/>
      <c r="D16" s="60"/>
      <c r="E16" s="61">
        <f>คีย์!I35</f>
        <v>4.37037037037037</v>
      </c>
      <c r="F16" s="61">
        <f>คีย์!I36</f>
        <v>0.5648790304908825</v>
      </c>
      <c r="G16" s="62" t="str">
        <f t="shared" si="0"/>
        <v>มาก</v>
      </c>
    </row>
    <row r="17" spans="1:7" s="12" customFormat="1" ht="23.25">
      <c r="A17" s="63" t="s">
        <v>42</v>
      </c>
      <c r="B17" s="64"/>
      <c r="C17" s="64"/>
      <c r="D17" s="64"/>
      <c r="E17" s="65"/>
      <c r="F17" s="65"/>
      <c r="G17" s="66"/>
    </row>
    <row r="18" spans="1:7" s="12" customFormat="1" ht="23.25">
      <c r="A18" s="14" t="s">
        <v>43</v>
      </c>
      <c r="B18" s="15"/>
      <c r="C18" s="15"/>
      <c r="D18" s="15"/>
      <c r="E18" s="16">
        <f>คีย์!J35</f>
        <v>4.333333333333333</v>
      </c>
      <c r="F18" s="16">
        <f>คีย์!J36</f>
        <v>0.5547001962252291</v>
      </c>
      <c r="G18" s="17" t="str">
        <f t="shared" si="0"/>
        <v>มาก</v>
      </c>
    </row>
    <row r="19" spans="1:7" s="12" customFormat="1" ht="23.25">
      <c r="A19" s="67" t="s">
        <v>44</v>
      </c>
      <c r="B19" s="68"/>
      <c r="C19" s="68"/>
      <c r="D19" s="68"/>
      <c r="E19" s="69">
        <f>คีย์!K35</f>
        <v>4.407407407407407</v>
      </c>
      <c r="F19" s="69">
        <f>คีย์!K36</f>
        <v>0.5007117441325389</v>
      </c>
      <c r="G19" s="70" t="str">
        <f t="shared" si="0"/>
        <v>มาก</v>
      </c>
    </row>
    <row r="20" spans="1:7" s="12" customFormat="1" ht="23.25">
      <c r="A20" s="49" t="s">
        <v>45</v>
      </c>
      <c r="B20" s="50"/>
      <c r="C20" s="50"/>
      <c r="D20" s="50"/>
      <c r="E20" s="51"/>
      <c r="F20" s="51"/>
      <c r="G20" s="62"/>
    </row>
    <row r="21" spans="1:7" s="12" customFormat="1" ht="23.25">
      <c r="A21" s="14" t="s">
        <v>46</v>
      </c>
      <c r="B21" s="15"/>
      <c r="C21" s="15"/>
      <c r="D21" s="15"/>
      <c r="E21" s="16">
        <f>คีย์!L35</f>
        <v>4.333333333333333</v>
      </c>
      <c r="F21" s="16">
        <f>คีย์!L36</f>
        <v>0.4803844614152614</v>
      </c>
      <c r="G21" s="17" t="str">
        <f t="shared" si="0"/>
        <v>มาก</v>
      </c>
    </row>
    <row r="22" spans="1:7" s="12" customFormat="1" ht="23.25">
      <c r="A22" s="71" t="s">
        <v>47</v>
      </c>
      <c r="B22" s="72"/>
      <c r="C22" s="72"/>
      <c r="D22" s="72"/>
      <c r="E22" s="73">
        <f>คีย์!M35</f>
        <v>4.333333333333333</v>
      </c>
      <c r="F22" s="73">
        <f>คีย์!M36</f>
        <v>0.4803844614152614</v>
      </c>
      <c r="G22" s="74" t="str">
        <f t="shared" si="0"/>
        <v>มาก</v>
      </c>
    </row>
    <row r="23" spans="1:7" s="12" customFormat="1" ht="24" thickBot="1">
      <c r="A23" s="54" t="s">
        <v>48</v>
      </c>
      <c r="B23" s="55"/>
      <c r="C23" s="55"/>
      <c r="D23" s="55"/>
      <c r="E23" s="56">
        <f>คีย์!N35</f>
        <v>4.333333333333333</v>
      </c>
      <c r="F23" s="56">
        <f>คีย์!N36</f>
        <v>0.4803844614152614</v>
      </c>
      <c r="G23" s="53" t="str">
        <f t="shared" si="0"/>
        <v>มาก</v>
      </c>
    </row>
    <row r="24" spans="1:7" s="12" customFormat="1" ht="24.75" thickBot="1" thickTop="1">
      <c r="A24" s="87" t="s">
        <v>4</v>
      </c>
      <c r="B24" s="88"/>
      <c r="C24" s="88"/>
      <c r="D24" s="89"/>
      <c r="E24" s="18">
        <f>คีย์!P35</f>
        <v>4.367003367003368</v>
      </c>
      <c r="F24" s="18">
        <f>คีย์!P36</f>
        <v>0.4277039930348699</v>
      </c>
      <c r="G24" s="19" t="str">
        <f>IF(E24&gt;4.5,"มากที่สุด",IF(E24&gt;3.5,"มาก",IF(E24&gt;2.5,"ปานกลาง",IF(E24&gt;1.5,"น้อย",IF(E24&lt;=1.5,"น้อยที่สุด")))))</f>
        <v>มาก</v>
      </c>
    </row>
    <row r="25" spans="1:7" s="12" customFormat="1" ht="24" thickTop="1">
      <c r="A25" s="36"/>
      <c r="B25" s="36"/>
      <c r="C25" s="36"/>
      <c r="D25" s="36"/>
      <c r="E25" s="37"/>
      <c r="F25" s="37"/>
      <c r="G25" s="36"/>
    </row>
    <row r="26" spans="1:7" s="12" customFormat="1" ht="24">
      <c r="A26" s="6" t="s">
        <v>76</v>
      </c>
      <c r="B26" s="36"/>
      <c r="C26" s="36"/>
      <c r="D26" s="36"/>
      <c r="E26" s="37"/>
      <c r="F26" s="37"/>
      <c r="G26" s="36"/>
    </row>
    <row r="27" ht="24">
      <c r="A27" s="6" t="s">
        <v>49</v>
      </c>
    </row>
    <row r="28" ht="24">
      <c r="A28" s="6" t="s">
        <v>62</v>
      </c>
    </row>
    <row r="29" ht="24">
      <c r="A29" s="6" t="s">
        <v>51</v>
      </c>
    </row>
    <row r="30" ht="24">
      <c r="A30" s="6" t="s">
        <v>52</v>
      </c>
    </row>
  </sheetData>
  <sheetProtection/>
  <mergeCells count="4">
    <mergeCell ref="A1:G1"/>
    <mergeCell ref="A6:D7"/>
    <mergeCell ref="E6:G6"/>
    <mergeCell ref="A24:D24"/>
  </mergeCells>
  <printOptions/>
  <pageMargins left="0.5905511811023623" right="0.5118110236220472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10" zoomScaleNormal="110" zoomScalePageLayoutView="0" workbookViewId="0" topLeftCell="A1">
      <selection activeCell="F8" sqref="F8"/>
    </sheetView>
  </sheetViews>
  <sheetFormatPr defaultColWidth="8.7109375" defaultRowHeight="12.75"/>
  <cols>
    <col min="1" max="1" width="5.28125" style="1" customWidth="1"/>
    <col min="2" max="2" width="74.28125" style="1" customWidth="1"/>
    <col min="3" max="3" width="7.00390625" style="1" bestFit="1" customWidth="1"/>
    <col min="4" max="4" width="2.8515625" style="1" customWidth="1"/>
    <col min="5" max="16384" width="8.7109375" style="1" customWidth="1"/>
  </cols>
  <sheetData>
    <row r="1" spans="1:7" ht="24">
      <c r="A1" s="90" t="s">
        <v>57</v>
      </c>
      <c r="B1" s="90"/>
      <c r="C1" s="90"/>
      <c r="D1" s="31"/>
      <c r="E1" s="31"/>
      <c r="F1" s="31"/>
      <c r="G1" s="31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8" t="s">
        <v>13</v>
      </c>
      <c r="B6" s="38" t="s">
        <v>1</v>
      </c>
      <c r="C6" s="38" t="s">
        <v>2</v>
      </c>
    </row>
    <row r="7" spans="1:3" ht="24.75" thickTop="1">
      <c r="A7" s="5">
        <v>1</v>
      </c>
      <c r="B7" s="30" t="s">
        <v>23</v>
      </c>
      <c r="C7" s="5">
        <v>1</v>
      </c>
    </row>
    <row r="8" spans="1:3" ht="24">
      <c r="A8" s="3">
        <v>2</v>
      </c>
      <c r="B8" s="44" t="s">
        <v>24</v>
      </c>
      <c r="C8" s="3">
        <v>1</v>
      </c>
    </row>
    <row r="9" spans="1:3" ht="24">
      <c r="A9" s="3">
        <v>3</v>
      </c>
      <c r="B9" s="44" t="s">
        <v>25</v>
      </c>
      <c r="C9" s="3">
        <v>1</v>
      </c>
    </row>
    <row r="10" spans="1:3" ht="24">
      <c r="A10" s="3">
        <v>4</v>
      </c>
      <c r="B10" s="1" t="s">
        <v>26</v>
      </c>
      <c r="C10" s="4">
        <v>1</v>
      </c>
    </row>
    <row r="11" spans="1:3" ht="24.75" thickBot="1">
      <c r="A11" s="57"/>
      <c r="B11" s="58" t="s">
        <v>27</v>
      </c>
      <c r="C11" s="57"/>
    </row>
    <row r="12" ht="24.75" thickTop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2012-10-01T01:55:42Z</cp:lastPrinted>
  <dcterms:created xsi:type="dcterms:W3CDTF">2006-03-16T15:57:13Z</dcterms:created>
  <dcterms:modified xsi:type="dcterms:W3CDTF">2012-10-01T02:52:21Z</dcterms:modified>
  <cp:category/>
  <cp:version/>
  <cp:contentType/>
  <cp:contentStatus/>
</cp:coreProperties>
</file>