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2"/>
  </bookViews>
  <sheets>
    <sheet name="คีย์ข้อมูล" sheetId="1" r:id="rId1"/>
    <sheet name="สรุปผล1" sheetId="2" r:id="rId2"/>
    <sheet name="สรุปผล2" sheetId="3" r:id="rId3"/>
    <sheet name="ข้อเสนอแนะ" sheetId="4" r:id="rId4"/>
  </sheets>
  <definedNames>
    <definedName name="_xlnm._FilterDatabase" localSheetId="0" hidden="1">'คีย์ข้อมูล'!$A$2:$Z$32</definedName>
  </definedNames>
  <calcPr fullCalcOnLoad="1"/>
</workbook>
</file>

<file path=xl/sharedStrings.xml><?xml version="1.0" encoding="utf-8"?>
<sst xmlns="http://schemas.openxmlformats.org/spreadsheetml/2006/main" count="348" uniqueCount="153">
  <si>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</si>
  <si>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</si>
  <si>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</si>
  <si>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</si>
  <si>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</si>
  <si>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</si>
  <si>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</si>
  <si>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</si>
  <si>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ตำแหน่ง</t>
  </si>
  <si>
    <t>ตอนที่ 1   ข้อมูลทั่วไปเกี่ยวกับผู้ตอบแบบสอบถาม</t>
  </si>
  <si>
    <t>จำนวน</t>
  </si>
  <si>
    <t>รวมเฉลี่ย</t>
  </si>
  <si>
    <t>การประชาสัมพันธ์</t>
  </si>
  <si>
    <t>ตอนที่ 3   ข้อเสนอแนะอื่น ๆ</t>
  </si>
  <si>
    <t>ไม่ระบุ</t>
  </si>
  <si>
    <t>บอร์ดประชาสัมพันธ์</t>
  </si>
  <si>
    <t>ระดับ
ความพึงพอใจ</t>
  </si>
  <si>
    <t>เพศ</t>
  </si>
  <si>
    <t>สัญชาติ</t>
  </si>
  <si>
    <t>คณะ</t>
  </si>
  <si>
    <t>ระดับ</t>
  </si>
  <si>
    <t>ช</t>
  </si>
  <si>
    <t>ไทย</t>
  </si>
  <si>
    <t>เภสัชศาสตร์</t>
  </si>
  <si>
    <t>Inter</t>
  </si>
  <si>
    <t>ข่าว</t>
  </si>
  <si>
    <t>สหเวชศาสตร์</t>
  </si>
  <si>
    <t>Thai</t>
  </si>
  <si>
    <t>สาขา</t>
  </si>
  <si>
    <t>อาจารย์ที่ปรึกษาวิทยานิพนธ์</t>
  </si>
  <si>
    <t>เว็บไซต์บัณฑิตวิทยาลัย</t>
  </si>
  <si>
    <t>ควรมีผู้เข้าร่วมโครงการมากกว่านี้</t>
  </si>
  <si>
    <t>ญ</t>
  </si>
  <si>
    <t>สาธารณสุขศาสตร์</t>
  </si>
  <si>
    <t>วิทยาศาสตร์การแพทย์</t>
  </si>
  <si>
    <t>ผศ.</t>
  </si>
  <si>
    <t>E-mail</t>
  </si>
  <si>
    <t>วิทยากรบรรยายได้ดีมาก</t>
  </si>
  <si>
    <t>เวียดนาม</t>
  </si>
  <si>
    <t>บริหารธุรกิจ</t>
  </si>
  <si>
    <t>ปริญญาโท</t>
  </si>
  <si>
    <t xml:space="preserve">ชีวเวชศาสตร์ </t>
  </si>
  <si>
    <t xml:space="preserve">เทคโนโลยีหัวใจและทรวงอก </t>
  </si>
  <si>
    <t>ปริญญาเอก</t>
  </si>
  <si>
    <t>การจัดการธุรกิจเอเชีย</t>
  </si>
  <si>
    <t xml:space="preserve"> คณะเกษตรศาสตร์ ทรัพยากรธรรมชาติและสิ่งแวดล้อม</t>
  </si>
  <si>
    <t>วิทยาศาสตร์และเทคโนโลยีการอาหาร</t>
  </si>
  <si>
    <t>ควรเพิ่มการประชาสัมพันธ์ให้นิสิตเข้าร่วมโครงการมากกว่านี้</t>
  </si>
  <si>
    <t>ทรัพยากรธรรมชาติและสิ่งแวดล้อม</t>
  </si>
  <si>
    <t>เครื่องปรับอากาศในห้องเย็นมาก</t>
  </si>
  <si>
    <t>เพื่อน</t>
  </si>
  <si>
    <t>พม่า</t>
  </si>
  <si>
    <t>วิศวกรรมศาสตร์</t>
  </si>
  <si>
    <t>วิทยาศาสตร์</t>
  </si>
  <si>
    <t>คณาจารย์</t>
  </si>
  <si>
    <t>แพทยศาสตร์</t>
  </si>
  <si>
    <t>กัมพูชา</t>
  </si>
  <si>
    <t>พลังงานทดแทน</t>
  </si>
  <si>
    <t>ต้องการเข้าร่วมโครงการที่บัณฑิตวิทยาลัยจัดขึ้นทุกโครงการฯ</t>
  </si>
  <si>
    <t>สถานภาพ</t>
  </si>
  <si>
    <t>คณะ/วิทยาลัย</t>
  </si>
  <si>
    <t>1. คณาจารย์บัณฑิตศึกษา</t>
  </si>
  <si>
    <t xml:space="preserve">    1.1 อาจารย์ผู้สอน</t>
  </si>
  <si>
    <t xml:space="preserve">    1.2 ผู้ช่วยศาสตราจารย์</t>
  </si>
  <si>
    <t>2. นิสิตระดับปริญญาเอก</t>
  </si>
  <si>
    <t>3. นิสิตระดับปริญญาโท</t>
  </si>
  <si>
    <t xml:space="preserve">    3.1 คณะบริหารธุรกิจ</t>
  </si>
  <si>
    <t xml:space="preserve">    3.2 วิทยาลัยพลังงานทดแทน</t>
  </si>
  <si>
    <t>ส่วนใหญ่เป็นนิสิตระดับปริญญาเอก ได้แก่ หลักสูตรนานาชาติ คณะเภสัชศาสตร์ หลักสูตรภาษาไทย คณะสหเวชศาสตร์</t>
  </si>
  <si>
    <r>
      <t>ตาราง 1</t>
    </r>
    <r>
      <rPr>
        <sz val="16"/>
        <rFont val="Cordia New"/>
        <family val="2"/>
      </rPr>
      <t xml:space="preserve"> แสดงจำนวนและร้อยละของผู้ตอบแบบสอบถาม จำแนกตามเพศ</t>
    </r>
  </si>
  <si>
    <r>
      <t>ตาราง 3</t>
    </r>
    <r>
      <rPr>
        <sz val="16"/>
        <rFont val="Cordia New"/>
        <family val="2"/>
      </rPr>
      <t xml:space="preserve">  แสดงจำนวนและร้อยละของผู้ตอบแบบสอบถาม จำแนกตามสถานภาพ</t>
    </r>
  </si>
  <si>
    <t>จากตาราง 3 แสดงจำนวนผู้ตอบแบบสอบถาม จำแนกตามสถานภาพ พบว่า ผู้ตอบแบบสอบถาม</t>
  </si>
  <si>
    <t>ชาย</t>
  </si>
  <si>
    <t>หญิง</t>
  </si>
  <si>
    <r>
      <t>ตาราง 2</t>
    </r>
    <r>
      <rPr>
        <sz val="16"/>
        <rFont val="Cordia New"/>
        <family val="2"/>
      </rPr>
      <t xml:space="preserve"> แสดงจำนวนและร้อยละของผู้ตอบแบบสอบถาม จำแนกตามสัญชาติ</t>
    </r>
  </si>
  <si>
    <t xml:space="preserve">จากตาราง 1 แสดงจำนวนผู้ตอบแบบสอบถาม จำแนกตามเพศ พบว่า ผู้ตอบแบบสอบถามเป็นเพศหญิง </t>
  </si>
  <si>
    <r>
      <t>ตาราง 4</t>
    </r>
    <r>
      <rPr>
        <sz val="16"/>
        <rFont val="Cordia New"/>
        <family val="2"/>
      </rPr>
      <t xml:space="preserve">  แสดงจำนวนและร้อยละของผู้ตอบแบบสอบถาม จำแนกตามการประชาสัมพันธ์จัดโครงการฯ</t>
    </r>
  </si>
  <si>
    <t>จากตาราง 4 แสดงจำนวนผู้ตอบแบบสอบถาม จำแนกตามการประชาสัมพันธ์จัดโครงการฯ พบว่า</t>
  </si>
  <si>
    <t xml:space="preserve"> - 6 -</t>
  </si>
  <si>
    <t>ตาราง 5 แสดงค่าเฉลี่ย ส่วนเบี่ยงเบนมาตรฐาน และระดับความคิดเห็นเกี่ยวกับการจัดโครงการฯ</t>
  </si>
  <si>
    <t>1. ด้านกระบวนการขั้นตอนการให้บริการ</t>
  </si>
  <si>
    <t xml:space="preserve">    1.1 ความสะดวกในการลงทะเบียน</t>
  </si>
  <si>
    <t>รวมด้านกระบวนการขั้นตอนการให้บริการ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</si>
  <si>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</si>
  <si>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</si>
  <si>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</si>
  <si>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รวมด้านเจ้าหน้าที่ผู้ให้บริการ</t>
  </si>
  <si>
    <t>3. ด้านสิ่งอำนวยความสะดวก</t>
  </si>
  <si>
    <t xml:space="preserve">   3.1 ความเหมาะสมของขนาดห้องจัดโครงการฯ</t>
  </si>
  <si>
    <t xml:space="preserve">   3.2 ความชัดเจนของจอภาพ/โปรเจคเตอร์/เสียงภายในห้องจัดโครงการฯ</t>
  </si>
  <si>
    <t xml:space="preserve">   3.3 ความสว่างภายในห้องจัดโครงการฯ</t>
  </si>
  <si>
    <t xml:space="preserve">   3.4 ความสะอาดของสถานที่จัดโครงการฯ</t>
  </si>
  <si>
    <t>รวมด้านสิ่งอำนวยความสะดวก</t>
  </si>
  <si>
    <t>5. ด้านความรู้ที่ได้จากโปรแกรมนี้</t>
  </si>
  <si>
    <t>6. ด้านเอกสารประกอบโครงการฯ</t>
  </si>
  <si>
    <t xml:space="preserve">   6.1 ความเพียงพอของเอกสารประกอบการอบรม</t>
  </si>
  <si>
    <t xml:space="preserve">   6.2 เอกสารมีเนื้อหาสาระตามความต้องการของท่าน</t>
  </si>
  <si>
    <t>รวมด้านเอกสารประกอบโครงการฯ</t>
  </si>
  <si>
    <t xml:space="preserve">   4.1 ศาสตราจารย์ นพ.ดร.อภิวัฒน์  มุทิรางกูร</t>
  </si>
  <si>
    <t xml:space="preserve">   4.2 ศาสตราจารย์ ดร.พิมพ์ใจ ใจเย็น</t>
  </si>
  <si>
    <t xml:space="preserve">   4.3 ดร.รุจเรขา วิทยาวุฑฒิกุล</t>
  </si>
  <si>
    <t xml:space="preserve">    1.2 ความเหมาะสมของวันจัดโครงการฯ (วันจันทร์ที่ 23 มีนาคม 2558)</t>
  </si>
  <si>
    <t xml:space="preserve">    1.3 ความเหมาะสมของระยะเวลาในการจัดโครงการฯ (09.00 - 17.00 น.)</t>
  </si>
  <si>
    <t>4. ด้านความเหมาะสมของวิทยากรบรรยาย</t>
  </si>
  <si>
    <t>รวมด้านความเหมาะสมของวิทยากรบรรยาย</t>
  </si>
  <si>
    <t>บทความเชิงวิชาการในวารสารสำหรับคณาจารย์และนิสิตบัณฑิตศึกษา พบว่า ผู้ตอบแบบสอบถามมีความคิดเห็น</t>
  </si>
  <si>
    <t xml:space="preserve">วันจันทร์ที่ 23 มีนาคม 2558  </t>
  </si>
  <si>
    <t>ผลการประเมินโครงการอบรมเชิงปฏิบัติการด้านการเขียน การนำเสนอบทความ</t>
  </si>
  <si>
    <t>และประเมินบทความเชิงวิชาการในวารสารสำหรับคณาจารย์และนิสิตบัณฑิตศึกษา</t>
  </si>
  <si>
    <t xml:space="preserve">ณ  ห้องสัมมนาเอกาทศรถ 209 อาคารเอกาทศรถ มหาวิทยาลัยนเรศวร </t>
  </si>
  <si>
    <r>
      <t>ตอนที่  2</t>
    </r>
    <r>
      <rPr>
        <b/>
        <sz val="16"/>
        <rFont val="Cordia New"/>
        <family val="2"/>
      </rPr>
      <t xml:space="preserve">  ความคิดเห็นเกี่ยวกับการจัดโครงการฯ</t>
    </r>
  </si>
  <si>
    <t xml:space="preserve">จากตาราง 2 แสดงจำนวนผู้ตอบแบบสอบถาม จำแนกตามสัญชาติ พบว่า ผู้ตอบแบบสอบถามสัญชาติไทย </t>
  </si>
  <si>
    <t xml:space="preserve">          - คณะแพทยศาสตร์</t>
  </si>
  <si>
    <t xml:space="preserve">          - คณะวิทยาศาสตร์การแพทย์</t>
  </si>
  <si>
    <t xml:space="preserve">    2.1 คณะเภสัชศาสตร์</t>
  </si>
  <si>
    <t xml:space="preserve">          - สาขาวิชาเภสัชศาสตร์ </t>
  </si>
  <si>
    <r>
      <rPr>
        <b/>
        <sz val="16"/>
        <rFont val="Cordia New"/>
        <family val="2"/>
      </rPr>
      <t xml:space="preserve">   </t>
    </r>
    <r>
      <rPr>
        <b/>
        <u val="single"/>
        <sz val="16"/>
        <rFont val="Cordia New"/>
        <family val="2"/>
      </rPr>
      <t>หลักสูตรนานาชาติ</t>
    </r>
  </si>
  <si>
    <r>
      <rPr>
        <b/>
        <sz val="16"/>
        <rFont val="Cordia New"/>
        <family val="2"/>
      </rPr>
      <t xml:space="preserve">   </t>
    </r>
    <r>
      <rPr>
        <b/>
        <u val="single"/>
        <sz val="16"/>
        <rFont val="Cordia New"/>
        <family val="2"/>
      </rPr>
      <t>หลักสูตรภาษาไทย</t>
    </r>
  </si>
  <si>
    <t xml:space="preserve">          - สาขาวิชาการจัดการธุรกิจเอเชีย</t>
  </si>
  <si>
    <t xml:space="preserve">          - สาขาวิชาพลังงานทดแทน</t>
  </si>
  <si>
    <t xml:space="preserve">          - สาขาวิชาทรัพยากรธรรมชาติและสิ่งแวดล้อม</t>
  </si>
  <si>
    <t xml:space="preserve">    2.2 คณะเกษตรศาสตร์ฯ</t>
  </si>
  <si>
    <t xml:space="preserve">    2.3 คณะสหเวชศาสตร์</t>
  </si>
  <si>
    <t xml:space="preserve">          - สาขาวิชาชีวเวชศาสตร์ </t>
  </si>
  <si>
    <t xml:space="preserve">          - สาขาวิชาเทคโนโลยีหัวใจและทรวงอก </t>
  </si>
  <si>
    <t xml:space="preserve">    2.4 คณะสาธารณสุขศาสตร์</t>
  </si>
  <si>
    <t xml:space="preserve">          - สาขาวิชาสาธารณสุขศาสตร์ </t>
  </si>
  <si>
    <t xml:space="preserve">    2.5 คณะเกษตรศาสตร์ฯ</t>
  </si>
  <si>
    <t xml:space="preserve">          - สาขาวิชาวิทยาศาสตร์และเทคโนโลยีการอาหาร</t>
  </si>
  <si>
    <t xml:space="preserve">    2.6 คณะบริหารธุรกิจฯ</t>
  </si>
  <si>
    <t xml:space="preserve">          - สาขาวิชาบริหารธุรกิจ</t>
  </si>
  <si>
    <t xml:space="preserve">    2.7 คณะวิศวกรรมศาสตร์</t>
  </si>
  <si>
    <t xml:space="preserve">          - ไม่ระบุสาขาวิชา</t>
  </si>
  <si>
    <t xml:space="preserve">พบว่า ข้อที่มีค่าเฉลี่ยสูงที่สุด คือ ด้านความเหมาะสมของวิทยากรบรรยาย ศาสตราจารย์ ดร.พิมพ์ใจ ใจเย็น </t>
  </si>
  <si>
    <t>1. ข้อเสนอแนะในการจัดโครงการครั้งต่อไป</t>
  </si>
  <si>
    <t>2. หัวข้อที่ท่านต้องการให้บัณฑิตวิทยาลัยจัดให้ในครั้งต่อไป</t>
  </si>
  <si>
    <t>การนำเสนอผลงานสำหรับนิสิตระดับบัณฑิตศึกษา</t>
  </si>
  <si>
    <t>อบรมเกี่ยวกับการทำวิจัย</t>
  </si>
  <si>
    <t>3. ข้อเสนอแนะอื่นๆ</t>
  </si>
  <si>
    <t>ต้องการให้จัดโครงการสำหรับนิสิตกลุ่มสังคมศาสตร์ เรื่อง การตีพิมพ์ผลงาน</t>
  </si>
  <si>
    <t>สำหรับนิสิตบัณฑิตศึกษา</t>
  </si>
  <si>
    <t xml:space="preserve">      จากตาราง 5 แสดงผลการประเมินโครงการอบรมเชิงปฏิบัติการด้านการเขียน การนำเสนอบทความและประเมิน</t>
  </si>
  <si>
    <t>ร้อยละ 53.8 และเพศชาย ร้อยละ 46.2</t>
  </si>
  <si>
    <t>ร้อยละ 88.5 สัญชาติเวียดนาม พม่า และกัมพูชา ร้อยละ 3.8</t>
  </si>
  <si>
    <t>คณะสาธารณสุขศาสตร์ และคณะเกษตรศาสตร์ ทรัพยากรธรรมชาติและสิ่งแวดล้อม ร้อยละ 76.9 รองลงมา ได้แก่</t>
  </si>
  <si>
    <t>ผู้ตอบแบบสอบถามส่วนใหญ่รับทราบข่าวการจัดโครงการจากคณะ/วิทยาลัย ร้อยละ 32.4 รองลงมา ได้แก่</t>
  </si>
  <si>
    <t>โดยรวมอยู่ในระดับมาก (ค่าเฉลี่ย 4.4) เมื่อพิจารณารายด้าน พบว่า ด้านที่มีค่าเฉลี่ยสูงที่สุด คือ ด้านความเหมาะสม</t>
  </si>
  <si>
    <t xml:space="preserve">ของวิทยากรบรรยาย (ค่าเฉลี่ย = 4.6) รองลงมา ได้แก่ ด้านเจ้าหน้าที่ผู้ให้บริการ (ค่าเฉลี่ย 4.6) เมื่อพิจารณารายข้อ </t>
  </si>
  <si>
    <t xml:space="preserve">และดร.รุจเรขา วิทยาวุฑฒิกุล (ค่าเฉลี่ย 4.7) รองลงมา ได้แก่ เจ้าหน้าที่ให้บริการด้วยความเต็มใจ ยิ้มแย้มแจ่มใส </t>
  </si>
  <si>
    <t xml:space="preserve">คณาจารย์บัณฑิตศึกษา ร้อยละ 15.4 และนิสิตระดับปริญญาโท ร้อยละ 7.7 </t>
  </si>
  <si>
    <t xml:space="preserve">และความเหมาะสมของขนาดห้องจัดโครงการฯ (ค่าเฉลี่ย 4.6) </t>
  </si>
  <si>
    <t>อีเมล์</t>
  </si>
  <si>
    <t>อาจารย์ที่ปรึกษาวิทยานิพนธ์ ร้อยละ 27.0 และ อีเมล์ ร้อยละ 18.9 ตามลำดับ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</si>
</sst>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0"/>
    </font>
    <font>
      <sz val="15"/>
      <name val="Cordia New"/>
      <family val="2"/>
    </font>
    <font>
      <sz val="15"/>
      <color indexed="10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b/>
      <sz val="15"/>
      <color indexed="8"/>
      <name val="Cordia New"/>
      <family val="2"/>
    </font>
    <font>
      <sz val="15"/>
      <color indexed="57"/>
      <name val="Cordia New"/>
      <family val="2"/>
    </font>
    <font>
      <sz val="15"/>
      <color indexed="18"/>
      <name val="Cordia New"/>
      <family val="2"/>
    </font>
    <font>
      <u val="single"/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16"/>
      <name val="Cordia New"/>
      <family val="2"/>
    </font>
    <font>
      <b/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rdia Ne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ordia New"/>
      <family val="2"/>
    </font>
    <font>
      <sz val="14"/>
      <color theme="1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35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14" xfId="0" applyFont="1" applyBorder="1" applyAlignment="1">
      <alignment horizontal="left" vertical="top"/>
    </xf>
    <xf numFmtId="0" fontId="55" fillId="0" borderId="0" xfId="53" applyFont="1" applyAlignment="1" applyProtection="1">
      <alignment/>
      <protection/>
    </xf>
    <xf numFmtId="0" fontId="54" fillId="0" borderId="15" xfId="0" applyFont="1" applyBorder="1" applyAlignment="1">
      <alignment horizontal="left" vertical="top"/>
    </xf>
    <xf numFmtId="0" fontId="55" fillId="0" borderId="15" xfId="53" applyFont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39" borderId="17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2" fontId="1" fillId="0" borderId="1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40" borderId="22" xfId="0" applyFont="1" applyFill="1" applyBorder="1" applyAlignment="1">
      <alignment horizontal="center" vertical="top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24" xfId="0" applyFont="1" applyBorder="1" applyAlignment="1">
      <alignment wrapText="1"/>
    </xf>
    <xf numFmtId="2" fontId="2" fillId="0" borderId="25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1" fillId="40" borderId="22" xfId="0" applyFont="1" applyFill="1" applyBorder="1" applyAlignment="1">
      <alignment horizontal="center"/>
    </xf>
    <xf numFmtId="2" fontId="1" fillId="40" borderId="22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2" fillId="0" borderId="17" xfId="0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176212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176212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3" name="Line 7"/>
        <xdr:cNvSpPr>
          <a:spLocks/>
        </xdr:cNvSpPr>
      </xdr:nvSpPr>
      <xdr:spPr>
        <a:xfrm>
          <a:off x="176212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4" name="Line 8"/>
        <xdr:cNvSpPr>
          <a:spLocks/>
        </xdr:cNvSpPr>
      </xdr:nvSpPr>
      <xdr:spPr>
        <a:xfrm>
          <a:off x="176212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5" name="Line 9"/>
        <xdr:cNvSpPr>
          <a:spLocks/>
        </xdr:cNvSpPr>
      </xdr:nvSpPr>
      <xdr:spPr>
        <a:xfrm>
          <a:off x="176212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361950</xdr:rowOff>
    </xdr:from>
    <xdr:to>
      <xdr:col>2</xdr:col>
      <xdr:colOff>342900</xdr:colOff>
      <xdr:row>6</xdr:row>
      <xdr:rowOff>361950</xdr:rowOff>
    </xdr:to>
    <xdr:sp>
      <xdr:nvSpPr>
        <xdr:cNvPr id="1" name="Line 1"/>
        <xdr:cNvSpPr>
          <a:spLocks/>
        </xdr:cNvSpPr>
      </xdr:nvSpPr>
      <xdr:spPr>
        <a:xfrm>
          <a:off x="5238750" y="1895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c.nu.ac.th/asian_mba/site/" TargetMode="External" /><Relationship Id="rId2" Type="http://schemas.openxmlformats.org/officeDocument/2006/relationships/hyperlink" Target="http://www.agi.nu.ac.th/agi2010/major.php?view=DNRE" TargetMode="External" /><Relationship Id="rId3" Type="http://schemas.openxmlformats.org/officeDocument/2006/relationships/hyperlink" Target="http://www.agi.nu.ac.th/agi2010/major.php?view=DNRE" TargetMode="External" /><Relationship Id="rId4" Type="http://schemas.openxmlformats.org/officeDocument/2006/relationships/hyperlink" Target="http://www.bec.nu.ac.th/2015/course_major.php?no=16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="80" zoomScaleNormal="80" zoomScalePageLayoutView="0" workbookViewId="0" topLeftCell="E1">
      <pane ySplit="2" topLeftCell="A3" activePane="bottomLeft" state="frozen"/>
      <selection pane="topLeft" activeCell="A1" sqref="A1"/>
      <selection pane="bottomLeft" activeCell="G41" sqref="G41"/>
    </sheetView>
  </sheetViews>
  <sheetFormatPr defaultColWidth="9.140625" defaultRowHeight="21.75"/>
  <cols>
    <col min="1" max="1" width="5.00390625" style="13" customWidth="1"/>
    <col min="2" max="2" width="8.00390625" style="13" bestFit="1" customWidth="1"/>
    <col min="3" max="3" width="8.7109375" style="13" bestFit="1" customWidth="1"/>
    <col min="4" max="4" width="45.8515625" style="13" bestFit="1" customWidth="1"/>
    <col min="5" max="6" width="12.421875" style="13" customWidth="1"/>
    <col min="7" max="7" width="55.7109375" style="13" bestFit="1" customWidth="1"/>
    <col min="8" max="9" width="24.421875" style="13" bestFit="1" customWidth="1"/>
    <col min="10" max="10" width="24.421875" style="24" bestFit="1" customWidth="1"/>
    <col min="11" max="15" width="4.57421875" style="13" customWidth="1"/>
    <col min="16" max="16" width="5.8515625" style="13" customWidth="1"/>
    <col min="17" max="18" width="4.57421875" style="25" customWidth="1"/>
    <col min="19" max="19" width="5.00390625" style="25" bestFit="1" customWidth="1"/>
    <col min="20" max="20" width="4.7109375" style="25" customWidth="1"/>
    <col min="21" max="21" width="5.00390625" style="25" bestFit="1" customWidth="1"/>
    <col min="22" max="22" width="4.7109375" style="25" customWidth="1"/>
    <col min="23" max="23" width="5.00390625" style="25" bestFit="1" customWidth="1"/>
    <col min="24" max="24" width="5.00390625" style="25" customWidth="1"/>
    <col min="25" max="25" width="4.8515625" style="25" customWidth="1"/>
    <col min="26" max="26" width="6.00390625" style="13" bestFit="1" customWidth="1"/>
    <col min="27" max="28" width="5.140625" style="13" customWidth="1"/>
    <col min="29" max="16384" width="9.140625" style="13" customWidth="1"/>
  </cols>
  <sheetData>
    <row r="2" spans="1:25" s="11" customFormat="1" ht="23.25">
      <c r="A2" s="9" t="s">
        <v>0</v>
      </c>
      <c r="B2" s="26" t="s">
        <v>17</v>
      </c>
      <c r="C2" s="41" t="s">
        <v>18</v>
      </c>
      <c r="D2" s="44" t="s">
        <v>19</v>
      </c>
      <c r="E2" s="46" t="s">
        <v>8</v>
      </c>
      <c r="F2" s="10" t="s">
        <v>20</v>
      </c>
      <c r="G2" s="39" t="s">
        <v>28</v>
      </c>
      <c r="H2" s="45" t="s">
        <v>25</v>
      </c>
      <c r="I2" s="55" t="s">
        <v>25</v>
      </c>
      <c r="J2" s="42" t="s">
        <v>25</v>
      </c>
      <c r="K2" s="38">
        <v>1.1</v>
      </c>
      <c r="L2" s="38">
        <v>1.2</v>
      </c>
      <c r="M2" s="38">
        <v>1.3</v>
      </c>
      <c r="N2" s="27">
        <v>2.1</v>
      </c>
      <c r="O2" s="27">
        <v>2.2</v>
      </c>
      <c r="P2" s="40">
        <v>3.1</v>
      </c>
      <c r="Q2" s="40">
        <v>3.2</v>
      </c>
      <c r="R2" s="40">
        <v>3.3</v>
      </c>
      <c r="S2" s="40">
        <v>3.4</v>
      </c>
      <c r="T2" s="43">
        <v>4.1</v>
      </c>
      <c r="U2" s="43">
        <v>4.2</v>
      </c>
      <c r="V2" s="43">
        <v>4.3</v>
      </c>
      <c r="W2" s="37">
        <v>5</v>
      </c>
      <c r="X2" s="42">
        <v>6.1</v>
      </c>
      <c r="Y2" s="42">
        <v>6.2</v>
      </c>
    </row>
    <row r="3" spans="1:25" ht="23.25">
      <c r="A3" s="12">
        <v>1</v>
      </c>
      <c r="B3" s="47" t="s">
        <v>21</v>
      </c>
      <c r="C3" s="47" t="s">
        <v>22</v>
      </c>
      <c r="D3" s="47" t="s">
        <v>23</v>
      </c>
      <c r="E3" s="47" t="s">
        <v>43</v>
      </c>
      <c r="F3" s="48" t="s">
        <v>24</v>
      </c>
      <c r="G3" s="56"/>
      <c r="H3" s="56" t="s">
        <v>19</v>
      </c>
      <c r="I3" s="56"/>
      <c r="J3" s="56"/>
      <c r="K3" s="49">
        <v>3</v>
      </c>
      <c r="L3" s="49">
        <v>4</v>
      </c>
      <c r="M3" s="49">
        <v>5</v>
      </c>
      <c r="N3" s="49">
        <v>5</v>
      </c>
      <c r="O3" s="49">
        <v>5</v>
      </c>
      <c r="P3" s="49">
        <v>5</v>
      </c>
      <c r="Q3" s="49">
        <v>5</v>
      </c>
      <c r="R3" s="49">
        <v>5</v>
      </c>
      <c r="S3" s="50">
        <v>5</v>
      </c>
      <c r="T3" s="50">
        <v>4</v>
      </c>
      <c r="U3" s="51">
        <v>4</v>
      </c>
      <c r="V3" s="50">
        <v>4</v>
      </c>
      <c r="W3" s="50">
        <v>5</v>
      </c>
      <c r="X3" s="50">
        <v>4</v>
      </c>
      <c r="Y3" s="31">
        <v>4</v>
      </c>
    </row>
    <row r="4" spans="1:25" ht="23.25">
      <c r="A4" s="12">
        <v>2</v>
      </c>
      <c r="B4" s="52" t="s">
        <v>21</v>
      </c>
      <c r="C4" s="52" t="s">
        <v>22</v>
      </c>
      <c r="D4" s="52" t="s">
        <v>26</v>
      </c>
      <c r="E4" s="53" t="s">
        <v>43</v>
      </c>
      <c r="F4" s="52" t="s">
        <v>27</v>
      </c>
      <c r="G4" s="57" t="s">
        <v>41</v>
      </c>
      <c r="H4" s="58" t="s">
        <v>19</v>
      </c>
      <c r="I4" s="58"/>
      <c r="J4" s="58" t="s">
        <v>29</v>
      </c>
      <c r="K4" s="54">
        <v>5</v>
      </c>
      <c r="L4" s="54">
        <v>5</v>
      </c>
      <c r="M4" s="54">
        <v>5</v>
      </c>
      <c r="N4" s="54">
        <v>5</v>
      </c>
      <c r="O4" s="54">
        <v>5</v>
      </c>
      <c r="P4" s="54">
        <v>5</v>
      </c>
      <c r="Q4" s="54">
        <v>3</v>
      </c>
      <c r="R4" s="54">
        <v>3</v>
      </c>
      <c r="S4" s="50">
        <v>5</v>
      </c>
      <c r="T4" s="50">
        <v>5</v>
      </c>
      <c r="U4" s="51">
        <v>5</v>
      </c>
      <c r="V4" s="50">
        <v>5</v>
      </c>
      <c r="W4" s="50">
        <v>5</v>
      </c>
      <c r="X4" s="50">
        <v>5</v>
      </c>
      <c r="Y4" s="31">
        <v>5</v>
      </c>
    </row>
    <row r="5" spans="1:25" ht="23.25">
      <c r="A5" s="12">
        <v>3</v>
      </c>
      <c r="B5" s="52" t="s">
        <v>21</v>
      </c>
      <c r="C5" s="52" t="s">
        <v>22</v>
      </c>
      <c r="D5" s="52" t="s">
        <v>26</v>
      </c>
      <c r="E5" s="53" t="s">
        <v>43</v>
      </c>
      <c r="F5" s="52" t="s">
        <v>27</v>
      </c>
      <c r="G5" s="57" t="s">
        <v>41</v>
      </c>
      <c r="H5" s="58" t="s">
        <v>19</v>
      </c>
      <c r="I5" s="58"/>
      <c r="J5" s="58"/>
      <c r="K5" s="54">
        <v>4</v>
      </c>
      <c r="L5" s="54">
        <v>4</v>
      </c>
      <c r="M5" s="54">
        <v>4</v>
      </c>
      <c r="N5" s="54">
        <v>4</v>
      </c>
      <c r="O5" s="54">
        <v>4</v>
      </c>
      <c r="P5" s="54">
        <v>4</v>
      </c>
      <c r="Q5" s="54">
        <v>2</v>
      </c>
      <c r="R5" s="54">
        <v>3</v>
      </c>
      <c r="S5" s="50">
        <v>4</v>
      </c>
      <c r="T5" s="50">
        <v>4</v>
      </c>
      <c r="U5" s="51">
        <v>4</v>
      </c>
      <c r="V5" s="50">
        <v>4</v>
      </c>
      <c r="W5" s="50">
        <v>4</v>
      </c>
      <c r="X5" s="50">
        <v>4</v>
      </c>
      <c r="Y5" s="31">
        <v>4</v>
      </c>
    </row>
    <row r="6" spans="1:25" ht="23.25">
      <c r="A6" s="12">
        <v>4</v>
      </c>
      <c r="B6" s="52" t="s">
        <v>21</v>
      </c>
      <c r="C6" s="52" t="s">
        <v>22</v>
      </c>
      <c r="D6" s="52" t="s">
        <v>26</v>
      </c>
      <c r="E6" s="53" t="s">
        <v>43</v>
      </c>
      <c r="F6" s="52" t="s">
        <v>27</v>
      </c>
      <c r="G6" s="57" t="s">
        <v>42</v>
      </c>
      <c r="H6" s="57"/>
      <c r="I6" s="58" t="s">
        <v>30</v>
      </c>
      <c r="J6" s="58" t="s">
        <v>29</v>
      </c>
      <c r="K6" s="54">
        <v>3</v>
      </c>
      <c r="L6" s="54">
        <v>3</v>
      </c>
      <c r="M6" s="54">
        <v>4</v>
      </c>
      <c r="N6" s="54">
        <v>4</v>
      </c>
      <c r="O6" s="54">
        <v>4</v>
      </c>
      <c r="P6" s="54">
        <v>5</v>
      </c>
      <c r="Q6" s="54">
        <v>4</v>
      </c>
      <c r="R6" s="54">
        <v>4</v>
      </c>
      <c r="S6" s="50">
        <v>4</v>
      </c>
      <c r="T6" s="50">
        <v>5</v>
      </c>
      <c r="U6" s="51">
        <v>5</v>
      </c>
      <c r="V6" s="50">
        <v>5</v>
      </c>
      <c r="W6" s="50">
        <v>4</v>
      </c>
      <c r="X6" s="50">
        <v>5</v>
      </c>
      <c r="Y6" s="31">
        <v>5</v>
      </c>
    </row>
    <row r="7" spans="1:25" ht="23.25">
      <c r="A7" s="12">
        <v>5</v>
      </c>
      <c r="B7" s="52" t="s">
        <v>32</v>
      </c>
      <c r="C7" s="52" t="s">
        <v>22</v>
      </c>
      <c r="D7" s="52" t="s">
        <v>26</v>
      </c>
      <c r="E7" s="53" t="s">
        <v>43</v>
      </c>
      <c r="F7" s="52" t="s">
        <v>27</v>
      </c>
      <c r="G7" s="57" t="s">
        <v>41</v>
      </c>
      <c r="H7" s="57"/>
      <c r="I7" s="58"/>
      <c r="J7" s="58" t="s">
        <v>29</v>
      </c>
      <c r="K7" s="54">
        <v>4</v>
      </c>
      <c r="L7" s="54">
        <v>4</v>
      </c>
      <c r="M7" s="54">
        <v>3</v>
      </c>
      <c r="N7" s="54">
        <v>4</v>
      </c>
      <c r="O7" s="54">
        <v>3</v>
      </c>
      <c r="P7" s="54">
        <v>3</v>
      </c>
      <c r="Q7" s="54">
        <v>4</v>
      </c>
      <c r="R7" s="54">
        <v>4</v>
      </c>
      <c r="S7" s="50">
        <v>4</v>
      </c>
      <c r="T7" s="50">
        <v>4</v>
      </c>
      <c r="U7" s="51">
        <v>4</v>
      </c>
      <c r="V7" s="50">
        <v>4</v>
      </c>
      <c r="W7" s="50">
        <v>4</v>
      </c>
      <c r="X7" s="50">
        <v>4</v>
      </c>
      <c r="Y7" s="31">
        <v>4</v>
      </c>
    </row>
    <row r="8" spans="1:25" ht="23.25">
      <c r="A8" s="12">
        <v>6</v>
      </c>
      <c r="B8" s="52" t="s">
        <v>21</v>
      </c>
      <c r="C8" s="52" t="s">
        <v>22</v>
      </c>
      <c r="D8" s="52" t="s">
        <v>33</v>
      </c>
      <c r="E8" s="53" t="s">
        <v>43</v>
      </c>
      <c r="F8" s="52" t="s">
        <v>27</v>
      </c>
      <c r="G8" s="57" t="s">
        <v>33</v>
      </c>
      <c r="H8" s="57"/>
      <c r="I8" s="58"/>
      <c r="J8" s="58" t="s">
        <v>29</v>
      </c>
      <c r="K8" s="54">
        <v>4</v>
      </c>
      <c r="L8" s="54">
        <v>4</v>
      </c>
      <c r="M8" s="54">
        <v>5</v>
      </c>
      <c r="N8" s="54">
        <v>4</v>
      </c>
      <c r="O8" s="54">
        <v>4</v>
      </c>
      <c r="P8" s="54">
        <v>5</v>
      </c>
      <c r="Q8" s="54">
        <v>5</v>
      </c>
      <c r="R8" s="54">
        <v>5</v>
      </c>
      <c r="S8" s="50">
        <v>5</v>
      </c>
      <c r="T8" s="50">
        <v>4</v>
      </c>
      <c r="U8" s="51">
        <v>4</v>
      </c>
      <c r="V8" s="50">
        <v>4</v>
      </c>
      <c r="W8" s="50">
        <v>2</v>
      </c>
      <c r="X8" s="50">
        <v>3</v>
      </c>
      <c r="Y8" s="31">
        <v>3</v>
      </c>
    </row>
    <row r="9" spans="1:25" ht="23.25">
      <c r="A9" s="12">
        <v>7</v>
      </c>
      <c r="B9" s="52" t="s">
        <v>32</v>
      </c>
      <c r="C9" s="52" t="s">
        <v>22</v>
      </c>
      <c r="D9" s="52" t="s">
        <v>33</v>
      </c>
      <c r="E9" s="53" t="s">
        <v>43</v>
      </c>
      <c r="F9" s="52" t="s">
        <v>27</v>
      </c>
      <c r="G9" s="57" t="s">
        <v>33</v>
      </c>
      <c r="H9" s="58" t="s">
        <v>19</v>
      </c>
      <c r="I9" s="58" t="s">
        <v>30</v>
      </c>
      <c r="J9" s="58" t="s">
        <v>29</v>
      </c>
      <c r="K9" s="54">
        <v>5</v>
      </c>
      <c r="L9" s="54">
        <v>5</v>
      </c>
      <c r="M9" s="54">
        <v>5</v>
      </c>
      <c r="N9" s="54">
        <v>5</v>
      </c>
      <c r="O9" s="54">
        <v>5</v>
      </c>
      <c r="P9" s="54">
        <v>5</v>
      </c>
      <c r="Q9" s="54">
        <v>5</v>
      </c>
      <c r="R9" s="54">
        <v>4</v>
      </c>
      <c r="S9" s="50">
        <v>4</v>
      </c>
      <c r="T9" s="50">
        <v>4</v>
      </c>
      <c r="U9" s="51">
        <v>4</v>
      </c>
      <c r="V9" s="50">
        <v>4</v>
      </c>
      <c r="W9" s="50">
        <v>4</v>
      </c>
      <c r="X9" s="50">
        <v>4</v>
      </c>
      <c r="Y9" s="31">
        <v>4</v>
      </c>
    </row>
    <row r="10" spans="1:25" ht="23.25">
      <c r="A10" s="12">
        <v>8</v>
      </c>
      <c r="B10" s="52" t="s">
        <v>32</v>
      </c>
      <c r="C10" s="52" t="s">
        <v>22</v>
      </c>
      <c r="D10" s="52" t="s">
        <v>33</v>
      </c>
      <c r="E10" s="53" t="s">
        <v>43</v>
      </c>
      <c r="F10" s="52" t="s">
        <v>27</v>
      </c>
      <c r="G10" s="59" t="s">
        <v>33</v>
      </c>
      <c r="H10" s="58"/>
      <c r="I10" s="58" t="s">
        <v>30</v>
      </c>
      <c r="J10" s="58"/>
      <c r="K10" s="54">
        <v>5</v>
      </c>
      <c r="L10" s="54">
        <v>5</v>
      </c>
      <c r="M10" s="54">
        <v>5</v>
      </c>
      <c r="N10" s="54">
        <v>5</v>
      </c>
      <c r="O10" s="54">
        <v>5</v>
      </c>
      <c r="P10" s="54">
        <v>5</v>
      </c>
      <c r="Q10" s="54">
        <v>5</v>
      </c>
      <c r="R10" s="54">
        <v>5</v>
      </c>
      <c r="S10" s="50">
        <v>5</v>
      </c>
      <c r="T10" s="50">
        <v>5</v>
      </c>
      <c r="U10" s="51">
        <v>5</v>
      </c>
      <c r="V10" s="50">
        <v>5</v>
      </c>
      <c r="W10" s="50">
        <v>4</v>
      </c>
      <c r="X10" s="50">
        <v>4</v>
      </c>
      <c r="Y10" s="31">
        <v>4</v>
      </c>
    </row>
    <row r="11" spans="1:25" ht="23.25">
      <c r="A11" s="12">
        <v>9</v>
      </c>
      <c r="B11" s="52" t="s">
        <v>21</v>
      </c>
      <c r="C11" s="52" t="s">
        <v>22</v>
      </c>
      <c r="D11" s="52" t="s">
        <v>23</v>
      </c>
      <c r="E11" s="53" t="s">
        <v>43</v>
      </c>
      <c r="F11" s="53" t="s">
        <v>24</v>
      </c>
      <c r="G11" s="59"/>
      <c r="H11" s="57" t="s">
        <v>19</v>
      </c>
      <c r="I11" s="57"/>
      <c r="J11" s="58"/>
      <c r="K11" s="54">
        <v>3</v>
      </c>
      <c r="L11" s="54">
        <v>4</v>
      </c>
      <c r="M11" s="54">
        <v>4</v>
      </c>
      <c r="N11" s="54">
        <v>4</v>
      </c>
      <c r="O11" s="54">
        <v>4</v>
      </c>
      <c r="P11" s="54">
        <v>4</v>
      </c>
      <c r="Q11" s="54">
        <v>3</v>
      </c>
      <c r="R11" s="54">
        <v>4</v>
      </c>
      <c r="S11" s="50">
        <v>4</v>
      </c>
      <c r="T11" s="50">
        <v>5</v>
      </c>
      <c r="U11" s="51">
        <v>5</v>
      </c>
      <c r="V11" s="50">
        <v>5</v>
      </c>
      <c r="W11" s="50">
        <v>4</v>
      </c>
      <c r="X11" s="50">
        <v>4</v>
      </c>
      <c r="Y11" s="31">
        <v>4</v>
      </c>
    </row>
    <row r="12" spans="1:25" ht="23.25">
      <c r="A12" s="12">
        <v>10</v>
      </c>
      <c r="B12" s="52" t="s">
        <v>32</v>
      </c>
      <c r="C12" s="52" t="s">
        <v>22</v>
      </c>
      <c r="D12" s="52" t="s">
        <v>33</v>
      </c>
      <c r="E12" s="53" t="s">
        <v>43</v>
      </c>
      <c r="F12" s="52" t="s">
        <v>27</v>
      </c>
      <c r="G12" s="59" t="s">
        <v>33</v>
      </c>
      <c r="H12" s="57" t="s">
        <v>19</v>
      </c>
      <c r="I12" s="58" t="s">
        <v>30</v>
      </c>
      <c r="J12" s="58"/>
      <c r="K12" s="54">
        <v>5</v>
      </c>
      <c r="L12" s="54">
        <v>5</v>
      </c>
      <c r="M12" s="54">
        <v>5</v>
      </c>
      <c r="N12" s="54">
        <v>5</v>
      </c>
      <c r="O12" s="54">
        <v>5</v>
      </c>
      <c r="P12" s="54">
        <v>5</v>
      </c>
      <c r="Q12" s="54">
        <v>4</v>
      </c>
      <c r="R12" s="54">
        <v>5</v>
      </c>
      <c r="S12" s="50">
        <v>3</v>
      </c>
      <c r="T12" s="50">
        <v>5</v>
      </c>
      <c r="U12" s="51">
        <v>5</v>
      </c>
      <c r="V12" s="50">
        <v>5</v>
      </c>
      <c r="W12" s="50">
        <v>5</v>
      </c>
      <c r="X12" s="50">
        <v>5</v>
      </c>
      <c r="Y12" s="31">
        <v>5</v>
      </c>
    </row>
    <row r="13" spans="1:25" ht="23.25">
      <c r="A13" s="12">
        <v>11</v>
      </c>
      <c r="B13" s="52" t="s">
        <v>32</v>
      </c>
      <c r="C13" s="52" t="s">
        <v>22</v>
      </c>
      <c r="D13" s="52" t="s">
        <v>23</v>
      </c>
      <c r="E13" s="52" t="s">
        <v>43</v>
      </c>
      <c r="F13" s="53" t="s">
        <v>24</v>
      </c>
      <c r="G13" s="59" t="s">
        <v>23</v>
      </c>
      <c r="H13" s="57" t="s">
        <v>19</v>
      </c>
      <c r="I13" s="57"/>
      <c r="J13" s="58"/>
      <c r="K13" s="54">
        <v>4</v>
      </c>
      <c r="L13" s="54">
        <v>4</v>
      </c>
      <c r="M13" s="54">
        <v>3</v>
      </c>
      <c r="N13" s="54">
        <v>4</v>
      </c>
      <c r="O13" s="54">
        <v>4</v>
      </c>
      <c r="P13" s="54">
        <v>3</v>
      </c>
      <c r="Q13" s="54">
        <v>2</v>
      </c>
      <c r="R13" s="54">
        <v>3</v>
      </c>
      <c r="S13" s="50">
        <v>4</v>
      </c>
      <c r="T13" s="50">
        <v>4</v>
      </c>
      <c r="U13" s="51">
        <v>5</v>
      </c>
      <c r="V13" s="50">
        <v>4</v>
      </c>
      <c r="W13" s="50">
        <v>4</v>
      </c>
      <c r="X13" s="50">
        <v>4</v>
      </c>
      <c r="Y13" s="31">
        <v>4</v>
      </c>
    </row>
    <row r="14" spans="1:25" ht="23.25">
      <c r="A14" s="12">
        <v>12</v>
      </c>
      <c r="B14" s="52" t="s">
        <v>32</v>
      </c>
      <c r="C14" s="52" t="s">
        <v>22</v>
      </c>
      <c r="D14" s="52" t="s">
        <v>34</v>
      </c>
      <c r="E14" s="52" t="s">
        <v>35</v>
      </c>
      <c r="F14" s="52"/>
      <c r="G14" s="59"/>
      <c r="H14" s="57"/>
      <c r="I14" s="58" t="s">
        <v>30</v>
      </c>
      <c r="J14" s="57" t="s">
        <v>36</v>
      </c>
      <c r="K14" s="54">
        <v>5</v>
      </c>
      <c r="L14" s="54">
        <v>5</v>
      </c>
      <c r="M14" s="54">
        <v>5</v>
      </c>
      <c r="N14" s="54">
        <v>5</v>
      </c>
      <c r="O14" s="54">
        <v>5</v>
      </c>
      <c r="P14" s="54">
        <v>5</v>
      </c>
      <c r="Q14" s="54">
        <v>5</v>
      </c>
      <c r="R14" s="54">
        <v>4</v>
      </c>
      <c r="S14" s="50">
        <v>4</v>
      </c>
      <c r="T14" s="50">
        <v>4</v>
      </c>
      <c r="U14" s="51">
        <v>4</v>
      </c>
      <c r="V14" s="50">
        <v>4</v>
      </c>
      <c r="W14" s="50">
        <v>4</v>
      </c>
      <c r="X14" s="50">
        <v>4</v>
      </c>
      <c r="Y14" s="31">
        <v>4</v>
      </c>
    </row>
    <row r="15" spans="1:25" ht="23.25">
      <c r="A15" s="12">
        <v>13</v>
      </c>
      <c r="B15" s="52" t="s">
        <v>21</v>
      </c>
      <c r="C15" s="52" t="s">
        <v>38</v>
      </c>
      <c r="D15" s="52" t="s">
        <v>39</v>
      </c>
      <c r="E15" s="52" t="s">
        <v>40</v>
      </c>
      <c r="F15" s="53" t="s">
        <v>24</v>
      </c>
      <c r="G15" s="60" t="s">
        <v>44</v>
      </c>
      <c r="H15" s="57"/>
      <c r="I15" s="57"/>
      <c r="J15" s="57" t="s">
        <v>36</v>
      </c>
      <c r="K15" s="54">
        <v>4</v>
      </c>
      <c r="L15" s="54">
        <v>5</v>
      </c>
      <c r="M15" s="54">
        <v>5</v>
      </c>
      <c r="N15" s="54">
        <v>4</v>
      </c>
      <c r="O15" s="54">
        <v>3</v>
      </c>
      <c r="P15" s="54">
        <v>4</v>
      </c>
      <c r="Q15" s="54">
        <v>2</v>
      </c>
      <c r="R15" s="54">
        <v>3</v>
      </c>
      <c r="S15" s="50">
        <v>4</v>
      </c>
      <c r="T15" s="50">
        <v>3</v>
      </c>
      <c r="U15" s="51">
        <v>4</v>
      </c>
      <c r="V15" s="50">
        <v>4</v>
      </c>
      <c r="W15" s="50">
        <v>4</v>
      </c>
      <c r="X15" s="50">
        <v>3</v>
      </c>
      <c r="Y15" s="31">
        <v>3</v>
      </c>
    </row>
    <row r="16" spans="1:25" ht="23.25">
      <c r="A16" s="12">
        <v>14</v>
      </c>
      <c r="B16" s="52" t="s">
        <v>32</v>
      </c>
      <c r="C16" s="52" t="s">
        <v>22</v>
      </c>
      <c r="D16" s="52" t="s">
        <v>45</v>
      </c>
      <c r="E16" s="52" t="s">
        <v>43</v>
      </c>
      <c r="F16" s="52" t="s">
        <v>27</v>
      </c>
      <c r="G16" s="59" t="s">
        <v>46</v>
      </c>
      <c r="H16" s="57" t="s">
        <v>19</v>
      </c>
      <c r="I16" s="57"/>
      <c r="J16" s="58" t="s">
        <v>29</v>
      </c>
      <c r="K16" s="54">
        <v>3</v>
      </c>
      <c r="L16" s="54">
        <v>5</v>
      </c>
      <c r="M16" s="54">
        <v>4</v>
      </c>
      <c r="N16" s="54">
        <v>4</v>
      </c>
      <c r="O16" s="54">
        <v>3</v>
      </c>
      <c r="P16" s="54">
        <v>4</v>
      </c>
      <c r="Q16" s="54">
        <v>4</v>
      </c>
      <c r="R16" s="54">
        <v>4</v>
      </c>
      <c r="S16" s="50">
        <v>3</v>
      </c>
      <c r="T16" s="50">
        <v>5</v>
      </c>
      <c r="U16" s="51">
        <v>5</v>
      </c>
      <c r="V16" s="50">
        <v>5</v>
      </c>
      <c r="W16" s="50">
        <v>5</v>
      </c>
      <c r="X16" s="50">
        <v>5</v>
      </c>
      <c r="Y16" s="31">
        <v>4</v>
      </c>
    </row>
    <row r="17" spans="1:25" ht="23.25">
      <c r="A17" s="12">
        <v>15</v>
      </c>
      <c r="B17" s="52" t="s">
        <v>21</v>
      </c>
      <c r="C17" s="52" t="s">
        <v>22</v>
      </c>
      <c r="D17" s="52" t="s">
        <v>45</v>
      </c>
      <c r="E17" s="52" t="s">
        <v>43</v>
      </c>
      <c r="F17" s="53" t="s">
        <v>24</v>
      </c>
      <c r="G17" s="60" t="s">
        <v>48</v>
      </c>
      <c r="H17" s="57" t="s">
        <v>19</v>
      </c>
      <c r="I17" s="57"/>
      <c r="J17" s="58" t="s">
        <v>29</v>
      </c>
      <c r="K17" s="54">
        <v>5</v>
      </c>
      <c r="L17" s="54">
        <v>5</v>
      </c>
      <c r="M17" s="54">
        <v>5</v>
      </c>
      <c r="N17" s="54">
        <v>5</v>
      </c>
      <c r="O17" s="54">
        <v>5</v>
      </c>
      <c r="P17" s="54">
        <v>5</v>
      </c>
      <c r="Q17" s="54">
        <v>4</v>
      </c>
      <c r="R17" s="54">
        <v>5</v>
      </c>
      <c r="S17" s="50">
        <v>4</v>
      </c>
      <c r="T17" s="50">
        <v>4</v>
      </c>
      <c r="U17" s="51">
        <v>5</v>
      </c>
      <c r="V17" s="50">
        <v>4</v>
      </c>
      <c r="W17" s="50">
        <v>4</v>
      </c>
      <c r="X17" s="50">
        <v>5</v>
      </c>
      <c r="Y17" s="31">
        <v>4</v>
      </c>
    </row>
    <row r="18" spans="1:25" ht="23.25">
      <c r="A18" s="12">
        <v>16</v>
      </c>
      <c r="B18" s="52" t="s">
        <v>32</v>
      </c>
      <c r="C18" s="52" t="s">
        <v>22</v>
      </c>
      <c r="D18" s="52" t="s">
        <v>45</v>
      </c>
      <c r="E18" s="52" t="s">
        <v>43</v>
      </c>
      <c r="F18" s="52" t="s">
        <v>27</v>
      </c>
      <c r="G18" s="59" t="s">
        <v>46</v>
      </c>
      <c r="H18" s="57"/>
      <c r="I18" s="57"/>
      <c r="J18" s="58" t="s">
        <v>50</v>
      </c>
      <c r="K18" s="54">
        <v>4</v>
      </c>
      <c r="L18" s="54">
        <v>4</v>
      </c>
      <c r="M18" s="54">
        <v>3</v>
      </c>
      <c r="N18" s="54">
        <v>5</v>
      </c>
      <c r="O18" s="54">
        <v>5</v>
      </c>
      <c r="P18" s="54">
        <v>5</v>
      </c>
      <c r="Q18" s="54">
        <v>5</v>
      </c>
      <c r="R18" s="54">
        <v>5</v>
      </c>
      <c r="S18" s="50">
        <v>5</v>
      </c>
      <c r="T18" s="50">
        <v>3</v>
      </c>
      <c r="U18" s="51">
        <v>5</v>
      </c>
      <c r="V18" s="50">
        <v>5</v>
      </c>
      <c r="W18" s="50">
        <v>5</v>
      </c>
      <c r="X18" s="50">
        <v>3</v>
      </c>
      <c r="Y18" s="31">
        <v>3</v>
      </c>
    </row>
    <row r="19" spans="1:25" ht="23.25">
      <c r="A19" s="12">
        <v>17</v>
      </c>
      <c r="B19" s="52" t="s">
        <v>32</v>
      </c>
      <c r="C19" s="52" t="s">
        <v>22</v>
      </c>
      <c r="D19" s="52" t="s">
        <v>45</v>
      </c>
      <c r="E19" s="52" t="s">
        <v>43</v>
      </c>
      <c r="F19" s="53" t="s">
        <v>24</v>
      </c>
      <c r="G19" s="60" t="s">
        <v>48</v>
      </c>
      <c r="H19" s="59" t="s">
        <v>19</v>
      </c>
      <c r="I19" s="59"/>
      <c r="J19" s="61"/>
      <c r="K19" s="54">
        <v>5</v>
      </c>
      <c r="L19" s="54">
        <v>5</v>
      </c>
      <c r="M19" s="54">
        <v>4</v>
      </c>
      <c r="N19" s="54">
        <v>5</v>
      </c>
      <c r="O19" s="54">
        <v>5</v>
      </c>
      <c r="P19" s="54">
        <v>5</v>
      </c>
      <c r="Q19" s="54">
        <v>5</v>
      </c>
      <c r="R19" s="54">
        <v>5</v>
      </c>
      <c r="S19" s="50">
        <v>5</v>
      </c>
      <c r="T19" s="50">
        <v>4</v>
      </c>
      <c r="U19" s="51">
        <v>5</v>
      </c>
      <c r="V19" s="50">
        <v>5</v>
      </c>
      <c r="W19" s="50">
        <v>5</v>
      </c>
      <c r="X19" s="50">
        <v>4</v>
      </c>
      <c r="Y19" s="31">
        <v>5</v>
      </c>
    </row>
    <row r="20" spans="1:25" ht="23.25">
      <c r="A20" s="12">
        <v>18</v>
      </c>
      <c r="B20" s="52" t="s">
        <v>32</v>
      </c>
      <c r="C20" s="52" t="s">
        <v>22</v>
      </c>
      <c r="D20" s="52" t="s">
        <v>45</v>
      </c>
      <c r="E20" s="52" t="s">
        <v>43</v>
      </c>
      <c r="F20" s="52" t="s">
        <v>27</v>
      </c>
      <c r="G20" s="59" t="s">
        <v>46</v>
      </c>
      <c r="H20" s="59" t="s">
        <v>19</v>
      </c>
      <c r="I20" s="59"/>
      <c r="J20" s="58" t="s">
        <v>29</v>
      </c>
      <c r="K20" s="54">
        <v>4</v>
      </c>
      <c r="L20" s="54">
        <v>4</v>
      </c>
      <c r="M20" s="54">
        <v>4</v>
      </c>
      <c r="N20" s="54">
        <v>4</v>
      </c>
      <c r="O20" s="54">
        <v>4</v>
      </c>
      <c r="P20" s="54">
        <v>4</v>
      </c>
      <c r="Q20" s="54">
        <v>3</v>
      </c>
      <c r="R20" s="54">
        <v>4</v>
      </c>
      <c r="S20" s="50">
        <v>5</v>
      </c>
      <c r="T20" s="50">
        <v>3</v>
      </c>
      <c r="U20" s="51">
        <v>4</v>
      </c>
      <c r="V20" s="50">
        <v>5</v>
      </c>
      <c r="W20" s="50">
        <v>4</v>
      </c>
      <c r="X20" s="50">
        <v>4</v>
      </c>
      <c r="Y20" s="31">
        <v>4</v>
      </c>
    </row>
    <row r="21" spans="1:25" ht="23.25">
      <c r="A21" s="12">
        <v>19</v>
      </c>
      <c r="B21" s="52" t="s">
        <v>32</v>
      </c>
      <c r="C21" s="52" t="s">
        <v>51</v>
      </c>
      <c r="D21" s="52" t="s">
        <v>39</v>
      </c>
      <c r="E21" s="52" t="s">
        <v>43</v>
      </c>
      <c r="F21" s="52" t="s">
        <v>27</v>
      </c>
      <c r="G21" s="62" t="s">
        <v>39</v>
      </c>
      <c r="H21" s="57" t="s">
        <v>36</v>
      </c>
      <c r="I21" s="59"/>
      <c r="J21" s="61"/>
      <c r="K21" s="54">
        <v>5</v>
      </c>
      <c r="L21" s="54">
        <v>5</v>
      </c>
      <c r="M21" s="54">
        <v>5</v>
      </c>
      <c r="N21" s="54">
        <v>5</v>
      </c>
      <c r="O21" s="54">
        <v>5</v>
      </c>
      <c r="P21" s="54">
        <v>5</v>
      </c>
      <c r="Q21" s="54">
        <v>5</v>
      </c>
      <c r="R21" s="54">
        <v>5</v>
      </c>
      <c r="S21" s="50">
        <v>5</v>
      </c>
      <c r="T21" s="50">
        <v>5</v>
      </c>
      <c r="U21" s="51">
        <v>5</v>
      </c>
      <c r="V21" s="50">
        <v>5</v>
      </c>
      <c r="W21" s="50">
        <v>5</v>
      </c>
      <c r="X21" s="50">
        <v>5</v>
      </c>
      <c r="Y21" s="31">
        <v>5</v>
      </c>
    </row>
    <row r="22" spans="1:25" ht="23.25">
      <c r="A22" s="12">
        <v>20</v>
      </c>
      <c r="B22" s="52" t="s">
        <v>21</v>
      </c>
      <c r="C22" s="52" t="s">
        <v>22</v>
      </c>
      <c r="D22" s="52" t="s">
        <v>52</v>
      </c>
      <c r="E22" s="52" t="s">
        <v>43</v>
      </c>
      <c r="F22" s="52" t="s">
        <v>27</v>
      </c>
      <c r="G22" s="59" t="s">
        <v>14</v>
      </c>
      <c r="H22" s="57" t="s">
        <v>36</v>
      </c>
      <c r="I22" s="59"/>
      <c r="J22" s="58" t="s">
        <v>29</v>
      </c>
      <c r="K22" s="54">
        <v>5</v>
      </c>
      <c r="L22" s="54">
        <v>4</v>
      </c>
      <c r="M22" s="54">
        <v>4</v>
      </c>
      <c r="N22" s="54">
        <v>5</v>
      </c>
      <c r="O22" s="54">
        <v>5</v>
      </c>
      <c r="P22" s="54">
        <v>5</v>
      </c>
      <c r="Q22" s="54">
        <v>5</v>
      </c>
      <c r="R22" s="54">
        <v>5</v>
      </c>
      <c r="S22" s="50">
        <v>4</v>
      </c>
      <c r="T22" s="50">
        <v>5</v>
      </c>
      <c r="U22" s="51">
        <v>5</v>
      </c>
      <c r="V22" s="50">
        <v>5</v>
      </c>
      <c r="W22" s="50">
        <v>4</v>
      </c>
      <c r="X22" s="50">
        <v>4</v>
      </c>
      <c r="Y22" s="31">
        <v>4</v>
      </c>
    </row>
    <row r="23" spans="1:25" ht="23.25">
      <c r="A23" s="12">
        <v>21</v>
      </c>
      <c r="B23" s="52" t="s">
        <v>32</v>
      </c>
      <c r="C23" s="52" t="s">
        <v>22</v>
      </c>
      <c r="D23" s="52" t="s">
        <v>53</v>
      </c>
      <c r="E23" s="52" t="s">
        <v>54</v>
      </c>
      <c r="F23" s="52"/>
      <c r="G23" s="59"/>
      <c r="H23" s="57" t="s">
        <v>36</v>
      </c>
      <c r="I23" s="59"/>
      <c r="J23" s="61"/>
      <c r="K23" s="54">
        <v>5</v>
      </c>
      <c r="L23" s="54">
        <v>5</v>
      </c>
      <c r="M23" s="54">
        <v>5</v>
      </c>
      <c r="N23" s="54">
        <v>5</v>
      </c>
      <c r="O23" s="54">
        <v>5</v>
      </c>
      <c r="P23" s="54">
        <v>5</v>
      </c>
      <c r="Q23" s="54">
        <v>5</v>
      </c>
      <c r="R23" s="54">
        <v>5</v>
      </c>
      <c r="S23" s="50">
        <v>5</v>
      </c>
      <c r="T23" s="50">
        <v>5</v>
      </c>
      <c r="U23" s="51">
        <v>5</v>
      </c>
      <c r="V23" s="50">
        <v>5</v>
      </c>
      <c r="W23" s="50">
        <v>5</v>
      </c>
      <c r="X23" s="50">
        <v>5</v>
      </c>
      <c r="Y23" s="31">
        <v>5</v>
      </c>
    </row>
    <row r="24" spans="1:25" ht="23.25">
      <c r="A24" s="12">
        <v>22</v>
      </c>
      <c r="B24" s="52" t="s">
        <v>21</v>
      </c>
      <c r="C24" s="52" t="s">
        <v>22</v>
      </c>
      <c r="D24" s="52" t="s">
        <v>55</v>
      </c>
      <c r="E24" s="52" t="s">
        <v>35</v>
      </c>
      <c r="F24" s="52"/>
      <c r="G24" s="59"/>
      <c r="H24" s="57" t="s">
        <v>36</v>
      </c>
      <c r="I24" s="59"/>
      <c r="J24" s="61"/>
      <c r="K24" s="54">
        <v>4</v>
      </c>
      <c r="L24" s="54">
        <v>4</v>
      </c>
      <c r="M24" s="54">
        <v>4</v>
      </c>
      <c r="N24" s="54">
        <v>4</v>
      </c>
      <c r="O24" s="54">
        <v>4</v>
      </c>
      <c r="P24" s="54">
        <v>4</v>
      </c>
      <c r="Q24" s="54">
        <v>4</v>
      </c>
      <c r="R24" s="54">
        <v>4</v>
      </c>
      <c r="S24" s="50">
        <v>4</v>
      </c>
      <c r="T24" s="50">
        <v>5</v>
      </c>
      <c r="U24" s="51">
        <v>5</v>
      </c>
      <c r="V24" s="50">
        <v>5</v>
      </c>
      <c r="W24" s="50">
        <v>4</v>
      </c>
      <c r="X24" s="50">
        <v>4</v>
      </c>
      <c r="Y24" s="31">
        <v>3</v>
      </c>
    </row>
    <row r="25" spans="1:25" ht="23.25">
      <c r="A25" s="12">
        <v>23</v>
      </c>
      <c r="B25" s="52" t="s">
        <v>21</v>
      </c>
      <c r="C25" s="52" t="s">
        <v>22</v>
      </c>
      <c r="D25" s="52" t="s">
        <v>45</v>
      </c>
      <c r="E25" s="52" t="s">
        <v>43</v>
      </c>
      <c r="F25" s="52" t="s">
        <v>27</v>
      </c>
      <c r="G25" s="59" t="s">
        <v>46</v>
      </c>
      <c r="H25" s="58"/>
      <c r="I25" s="59"/>
      <c r="J25" s="58" t="s">
        <v>29</v>
      </c>
      <c r="K25" s="54">
        <v>5</v>
      </c>
      <c r="L25" s="54">
        <v>5</v>
      </c>
      <c r="M25" s="54">
        <v>5</v>
      </c>
      <c r="N25" s="54">
        <v>5</v>
      </c>
      <c r="O25" s="54">
        <v>5</v>
      </c>
      <c r="P25" s="54">
        <v>5</v>
      </c>
      <c r="Q25" s="54">
        <v>3</v>
      </c>
      <c r="R25" s="54">
        <v>4</v>
      </c>
      <c r="S25" s="50">
        <v>4</v>
      </c>
      <c r="T25" s="50">
        <v>5</v>
      </c>
      <c r="U25" s="51">
        <v>5</v>
      </c>
      <c r="V25" s="50">
        <v>5</v>
      </c>
      <c r="W25" s="50">
        <v>5</v>
      </c>
      <c r="X25" s="50">
        <v>5</v>
      </c>
      <c r="Y25" s="31">
        <v>5</v>
      </c>
    </row>
    <row r="26" spans="1:25" ht="23.25">
      <c r="A26" s="12">
        <v>24</v>
      </c>
      <c r="B26" s="52" t="s">
        <v>32</v>
      </c>
      <c r="C26" s="52" t="s">
        <v>22</v>
      </c>
      <c r="D26" s="52" t="s">
        <v>33</v>
      </c>
      <c r="E26" s="52" t="s">
        <v>54</v>
      </c>
      <c r="F26" s="52" t="s">
        <v>27</v>
      </c>
      <c r="G26" s="59"/>
      <c r="H26" s="57" t="s">
        <v>19</v>
      </c>
      <c r="I26" s="59"/>
      <c r="J26" s="61"/>
      <c r="K26" s="54">
        <v>5</v>
      </c>
      <c r="L26" s="54">
        <v>5</v>
      </c>
      <c r="M26" s="54">
        <v>5</v>
      </c>
      <c r="N26" s="54">
        <v>5</v>
      </c>
      <c r="O26" s="54">
        <v>5</v>
      </c>
      <c r="P26" s="54">
        <v>5</v>
      </c>
      <c r="Q26" s="54">
        <v>5</v>
      </c>
      <c r="R26" s="54">
        <v>5</v>
      </c>
      <c r="S26" s="50">
        <v>5</v>
      </c>
      <c r="T26" s="50">
        <v>5</v>
      </c>
      <c r="U26" s="51">
        <v>5</v>
      </c>
      <c r="V26" s="50">
        <v>5</v>
      </c>
      <c r="W26" s="50">
        <v>5</v>
      </c>
      <c r="X26" s="50">
        <v>4</v>
      </c>
      <c r="Y26" s="31">
        <v>4</v>
      </c>
    </row>
    <row r="27" spans="1:25" ht="23.25">
      <c r="A27" s="12">
        <v>25</v>
      </c>
      <c r="B27" s="52" t="s">
        <v>21</v>
      </c>
      <c r="C27" s="52" t="s">
        <v>56</v>
      </c>
      <c r="D27" s="52" t="s">
        <v>57</v>
      </c>
      <c r="E27" s="52" t="s">
        <v>40</v>
      </c>
      <c r="F27" s="53" t="s">
        <v>24</v>
      </c>
      <c r="G27" s="59" t="s">
        <v>57</v>
      </c>
      <c r="H27" s="57" t="s">
        <v>36</v>
      </c>
      <c r="I27" s="59"/>
      <c r="J27" s="61"/>
      <c r="K27" s="54">
        <v>5</v>
      </c>
      <c r="L27" s="54">
        <v>5</v>
      </c>
      <c r="M27" s="54">
        <v>5</v>
      </c>
      <c r="N27" s="54">
        <v>5</v>
      </c>
      <c r="O27" s="54">
        <v>5</v>
      </c>
      <c r="P27" s="54">
        <v>5</v>
      </c>
      <c r="Q27" s="54">
        <v>5</v>
      </c>
      <c r="R27" s="54">
        <v>5</v>
      </c>
      <c r="S27" s="50">
        <v>5</v>
      </c>
      <c r="T27" s="50">
        <v>5</v>
      </c>
      <c r="U27" s="51">
        <v>5</v>
      </c>
      <c r="V27" s="50">
        <v>5</v>
      </c>
      <c r="W27" s="50">
        <v>4</v>
      </c>
      <c r="X27" s="50">
        <v>3</v>
      </c>
      <c r="Y27" s="31">
        <v>3</v>
      </c>
    </row>
    <row r="28" spans="1:25" ht="23.25">
      <c r="A28" s="12">
        <v>26</v>
      </c>
      <c r="B28" s="52" t="s">
        <v>32</v>
      </c>
      <c r="C28" s="52" t="s">
        <v>22</v>
      </c>
      <c r="D28" s="52" t="s">
        <v>23</v>
      </c>
      <c r="E28" s="52" t="s">
        <v>43</v>
      </c>
      <c r="F28" s="53" t="s">
        <v>24</v>
      </c>
      <c r="G28" s="52"/>
      <c r="H28" s="58"/>
      <c r="I28" s="58" t="s">
        <v>30</v>
      </c>
      <c r="J28" s="59" t="s">
        <v>15</v>
      </c>
      <c r="K28" s="54">
        <v>5</v>
      </c>
      <c r="L28" s="54">
        <v>5</v>
      </c>
      <c r="M28" s="54">
        <v>5</v>
      </c>
      <c r="N28" s="54">
        <v>5</v>
      </c>
      <c r="O28" s="54">
        <v>5</v>
      </c>
      <c r="P28" s="54">
        <v>5</v>
      </c>
      <c r="Q28" s="54">
        <v>5</v>
      </c>
      <c r="R28" s="54">
        <v>5</v>
      </c>
      <c r="S28" s="50">
        <v>5</v>
      </c>
      <c r="T28" s="50">
        <v>5</v>
      </c>
      <c r="U28" s="51">
        <v>5</v>
      </c>
      <c r="V28" s="50">
        <v>5</v>
      </c>
      <c r="W28" s="50">
        <v>5</v>
      </c>
      <c r="X28" s="50">
        <v>5</v>
      </c>
      <c r="Y28" s="31">
        <v>5</v>
      </c>
    </row>
    <row r="29" spans="1:25" ht="23.25">
      <c r="A29" s="12">
        <v>27</v>
      </c>
      <c r="B29" s="52"/>
      <c r="C29" s="52"/>
      <c r="D29" s="52"/>
      <c r="E29" s="52"/>
      <c r="F29" s="52"/>
      <c r="G29" s="52"/>
      <c r="H29" s="59"/>
      <c r="I29" s="59"/>
      <c r="J29" s="61"/>
      <c r="K29" s="54"/>
      <c r="L29" s="54"/>
      <c r="M29" s="54"/>
      <c r="N29" s="54"/>
      <c r="O29" s="54"/>
      <c r="P29" s="54"/>
      <c r="Q29" s="54"/>
      <c r="R29" s="54"/>
      <c r="S29" s="50"/>
      <c r="T29" s="50"/>
      <c r="U29" s="51"/>
      <c r="V29" s="50"/>
      <c r="W29" s="50"/>
      <c r="X29" s="50"/>
      <c r="Y29" s="31"/>
    </row>
    <row r="30" spans="1:25" ht="23.25">
      <c r="A30" s="12">
        <v>28</v>
      </c>
      <c r="B30" s="52"/>
      <c r="C30" s="52"/>
      <c r="D30" s="52"/>
      <c r="E30" s="52"/>
      <c r="F30" s="52"/>
      <c r="G30" s="52"/>
      <c r="H30" s="59"/>
      <c r="I30" s="59"/>
      <c r="J30" s="61"/>
      <c r="K30" s="54"/>
      <c r="L30" s="54"/>
      <c r="M30" s="54"/>
      <c r="N30" s="54"/>
      <c r="O30" s="54"/>
      <c r="P30" s="54"/>
      <c r="Q30" s="54"/>
      <c r="R30" s="54"/>
      <c r="S30" s="50"/>
      <c r="T30" s="50"/>
      <c r="U30" s="51"/>
      <c r="V30" s="50"/>
      <c r="W30" s="50"/>
      <c r="X30" s="50"/>
      <c r="Y30" s="31"/>
    </row>
    <row r="31" spans="1:25" ht="23.25">
      <c r="A31" s="12">
        <v>29</v>
      </c>
      <c r="B31" s="52"/>
      <c r="C31" s="52"/>
      <c r="D31" s="52"/>
      <c r="E31" s="52"/>
      <c r="F31" s="52"/>
      <c r="G31" s="52"/>
      <c r="H31" s="52"/>
      <c r="I31" s="52"/>
      <c r="J31" s="53"/>
      <c r="K31" s="54"/>
      <c r="L31" s="54"/>
      <c r="M31" s="54"/>
      <c r="N31" s="54"/>
      <c r="O31" s="54"/>
      <c r="P31" s="54"/>
      <c r="Q31" s="54"/>
      <c r="R31" s="54"/>
      <c r="S31" s="50"/>
      <c r="T31" s="50"/>
      <c r="U31" s="51"/>
      <c r="V31" s="50"/>
      <c r="W31" s="50"/>
      <c r="X31" s="50"/>
      <c r="Y31" s="31"/>
    </row>
    <row r="32" spans="1:25" ht="23.25">
      <c r="A32" s="12">
        <v>30</v>
      </c>
      <c r="B32" s="52"/>
      <c r="C32" s="52"/>
      <c r="D32" s="52"/>
      <c r="E32" s="52"/>
      <c r="F32" s="52"/>
      <c r="G32" s="52"/>
      <c r="H32" s="52"/>
      <c r="I32" s="52"/>
      <c r="J32" s="53"/>
      <c r="K32" s="54"/>
      <c r="L32" s="54"/>
      <c r="M32" s="54"/>
      <c r="N32" s="54"/>
      <c r="O32" s="54"/>
      <c r="P32" s="54"/>
      <c r="Q32" s="54"/>
      <c r="R32" s="54"/>
      <c r="S32" s="50"/>
      <c r="T32" s="50"/>
      <c r="U32" s="51"/>
      <c r="V32" s="50"/>
      <c r="W32" s="50"/>
      <c r="X32" s="50"/>
      <c r="Y32" s="31"/>
    </row>
    <row r="33" spans="1:25" ht="23.25">
      <c r="A33" s="18"/>
      <c r="B33" s="16"/>
      <c r="C33" s="16"/>
      <c r="D33" s="16"/>
      <c r="E33" s="16"/>
      <c r="F33" s="16"/>
      <c r="G33" s="16"/>
      <c r="H33" s="16"/>
      <c r="I33" s="16"/>
      <c r="J33" s="17"/>
      <c r="K33" s="14"/>
      <c r="L33" s="14"/>
      <c r="M33" s="14"/>
      <c r="N33" s="15"/>
      <c r="O33" s="15"/>
      <c r="P33" s="15"/>
      <c r="Q33" s="29"/>
      <c r="R33" s="29"/>
      <c r="S33" s="28"/>
      <c r="T33" s="28"/>
      <c r="U33" s="30"/>
      <c r="Y33" s="31"/>
    </row>
    <row r="34" spans="1:25" ht="23.25">
      <c r="A34" s="18" t="s">
        <v>3</v>
      </c>
      <c r="B34" s="16">
        <f>COUNT(B3:B32)</f>
        <v>0</v>
      </c>
      <c r="C34" s="16">
        <f>COUNT(C3:C32)</f>
        <v>0</v>
      </c>
      <c r="D34" s="16">
        <f>COUNT(D3:D32)</f>
        <v>0</v>
      </c>
      <c r="E34" s="16"/>
      <c r="F34" s="16"/>
      <c r="G34" s="16"/>
      <c r="H34" s="16"/>
      <c r="I34" s="16"/>
      <c r="J34" s="16">
        <f aca="true" t="shared" si="0" ref="J34:Y34">COUNT(J3:J32)</f>
        <v>0</v>
      </c>
      <c r="K34" s="16">
        <f t="shared" si="0"/>
        <v>26</v>
      </c>
      <c r="L34" s="14">
        <f t="shared" si="0"/>
        <v>26</v>
      </c>
      <c r="M34" s="14">
        <f t="shared" si="0"/>
        <v>26</v>
      </c>
      <c r="N34" s="14">
        <f t="shared" si="0"/>
        <v>26</v>
      </c>
      <c r="O34" s="14">
        <f t="shared" si="0"/>
        <v>26</v>
      </c>
      <c r="P34" s="14">
        <f t="shared" si="0"/>
        <v>26</v>
      </c>
      <c r="Q34" s="14">
        <f t="shared" si="0"/>
        <v>26</v>
      </c>
      <c r="R34" s="14">
        <f t="shared" si="0"/>
        <v>26</v>
      </c>
      <c r="S34" s="14">
        <f t="shared" si="0"/>
        <v>26</v>
      </c>
      <c r="T34" s="14">
        <f t="shared" si="0"/>
        <v>26</v>
      </c>
      <c r="U34" s="14">
        <f t="shared" si="0"/>
        <v>26</v>
      </c>
      <c r="V34" s="14">
        <f t="shared" si="0"/>
        <v>26</v>
      </c>
      <c r="W34" s="14">
        <f t="shared" si="0"/>
        <v>26</v>
      </c>
      <c r="X34" s="14">
        <f t="shared" si="0"/>
        <v>26</v>
      </c>
      <c r="Y34" s="14">
        <f t="shared" si="0"/>
        <v>26</v>
      </c>
    </row>
    <row r="36" spans="2:26" s="19" customFormat="1" ht="23.25">
      <c r="B36" s="20" t="s">
        <v>2</v>
      </c>
      <c r="C36" s="20"/>
      <c r="D36" s="20"/>
      <c r="E36" s="20"/>
      <c r="F36" s="20"/>
      <c r="G36" s="20"/>
      <c r="H36" s="20"/>
      <c r="I36" s="20"/>
      <c r="J36" s="21" t="e">
        <f aca="true" t="shared" si="1" ref="J36:Y36">AVERAGE(J3:J32)</f>
        <v>#DIV/0!</v>
      </c>
      <c r="K36" s="22">
        <f t="shared" si="1"/>
        <v>4.384615384615385</v>
      </c>
      <c r="L36" s="22">
        <f t="shared" si="1"/>
        <v>4.538461538461538</v>
      </c>
      <c r="M36" s="22">
        <f t="shared" si="1"/>
        <v>4.461538461538462</v>
      </c>
      <c r="N36" s="22">
        <f t="shared" si="1"/>
        <v>4.615384615384615</v>
      </c>
      <c r="O36" s="22">
        <f t="shared" si="1"/>
        <v>4.5</v>
      </c>
      <c r="P36" s="22">
        <f t="shared" si="1"/>
        <v>4.615384615384615</v>
      </c>
      <c r="Q36" s="22">
        <f t="shared" si="1"/>
        <v>4.115384615384615</v>
      </c>
      <c r="R36" s="22">
        <f t="shared" si="1"/>
        <v>4.346153846153846</v>
      </c>
      <c r="S36" s="22">
        <f t="shared" si="1"/>
        <v>4.384615384615385</v>
      </c>
      <c r="T36" s="22">
        <f t="shared" si="1"/>
        <v>4.423076923076923</v>
      </c>
      <c r="U36" s="22">
        <f t="shared" si="1"/>
        <v>4.6923076923076925</v>
      </c>
      <c r="V36" s="22">
        <f t="shared" si="1"/>
        <v>4.653846153846154</v>
      </c>
      <c r="W36" s="22">
        <f t="shared" si="1"/>
        <v>4.346153846153846</v>
      </c>
      <c r="X36" s="22">
        <f t="shared" si="1"/>
        <v>4.1923076923076925</v>
      </c>
      <c r="Y36" s="22">
        <f t="shared" si="1"/>
        <v>4.115384615384615</v>
      </c>
      <c r="Z36" s="36">
        <f>AVERAGE(K36:Y36)</f>
        <v>4.425641025641026</v>
      </c>
    </row>
    <row r="37" spans="2:26" s="19" customFormat="1" ht="23.25">
      <c r="B37" s="20" t="s">
        <v>1</v>
      </c>
      <c r="C37" s="20"/>
      <c r="D37" s="20"/>
      <c r="E37" s="20"/>
      <c r="F37" s="20"/>
      <c r="G37" s="20"/>
      <c r="H37" s="20"/>
      <c r="I37" s="20"/>
      <c r="J37" s="21" t="e">
        <f aca="true" t="shared" si="2" ref="J37:Y37">STDEV(J3:J32)</f>
        <v>#DIV/0!</v>
      </c>
      <c r="K37" s="23">
        <f t="shared" si="2"/>
        <v>0.7524319545007676</v>
      </c>
      <c r="L37" s="23">
        <f t="shared" si="2"/>
        <v>0.5817744738827393</v>
      </c>
      <c r="M37" s="23">
        <f t="shared" si="2"/>
        <v>0.7060180864974622</v>
      </c>
      <c r="N37" s="23">
        <f t="shared" si="2"/>
        <v>0.49613893835683526</v>
      </c>
      <c r="O37" s="23">
        <f t="shared" si="2"/>
        <v>0.7071067811865476</v>
      </c>
      <c r="P37" s="23">
        <f t="shared" si="2"/>
        <v>0.6373020054525543</v>
      </c>
      <c r="Q37" s="23">
        <f t="shared" si="2"/>
        <v>1.070585749089649</v>
      </c>
      <c r="R37" s="23">
        <f t="shared" si="2"/>
        <v>0.7452413135250986</v>
      </c>
      <c r="S37" s="23">
        <f t="shared" si="2"/>
        <v>0.6373020054525524</v>
      </c>
      <c r="T37" s="23">
        <f t="shared" si="2"/>
        <v>0.702741882803462</v>
      </c>
      <c r="U37" s="23">
        <f t="shared" si="2"/>
        <v>0.4706787243316416</v>
      </c>
      <c r="V37" s="23">
        <f t="shared" si="2"/>
        <v>0.48516452403758287</v>
      </c>
      <c r="W37" s="23">
        <f t="shared" si="2"/>
        <v>0.6894814104706626</v>
      </c>
      <c r="X37" s="23">
        <f t="shared" si="2"/>
        <v>0.6939297237750102</v>
      </c>
      <c r="Y37" s="23">
        <f t="shared" si="2"/>
        <v>0.7114449002936526</v>
      </c>
      <c r="Z37" s="36">
        <f>AVERAGE(K37:Y37)</f>
        <v>0.6724894982437478</v>
      </c>
    </row>
    <row r="39" spans="2:19" s="25" customFormat="1" ht="23.25">
      <c r="B39" s="34"/>
      <c r="C39" s="34"/>
      <c r="D39" s="34"/>
      <c r="E39" s="34"/>
      <c r="F39" s="34"/>
      <c r="G39" s="34"/>
      <c r="H39" s="34"/>
      <c r="I39" s="34"/>
      <c r="J39" s="34"/>
      <c r="K39" s="145"/>
      <c r="L39" s="145"/>
      <c r="M39" s="34"/>
      <c r="N39" s="34"/>
      <c r="O39" s="34"/>
      <c r="P39" s="34"/>
      <c r="Q39" s="34"/>
      <c r="R39" s="34"/>
      <c r="S39" s="34"/>
    </row>
    <row r="40" spans="1:19" s="25" customFormat="1" ht="23.25">
      <c r="A40" s="25">
        <v>1</v>
      </c>
      <c r="B40" s="25">
        <f>COUNTIF(J3:J32,1)</f>
        <v>0</v>
      </c>
      <c r="I40" s="34"/>
      <c r="J40" s="114"/>
      <c r="K40" s="146"/>
      <c r="L40" s="146"/>
      <c r="M40" s="146"/>
      <c r="N40" s="146"/>
      <c r="O40" s="146"/>
      <c r="P40" s="146"/>
      <c r="Q40" s="146"/>
      <c r="R40" s="34"/>
      <c r="S40" s="34"/>
    </row>
    <row r="41" spans="1:19" s="25" customFormat="1" ht="23.25">
      <c r="A41" s="25">
        <v>2</v>
      </c>
      <c r="B41" s="25">
        <f>COUNTIF(J3:J32,2)</f>
        <v>0</v>
      </c>
      <c r="I41" s="34"/>
      <c r="J41" s="114"/>
      <c r="K41" s="146"/>
      <c r="L41" s="146"/>
      <c r="M41" s="146"/>
      <c r="N41" s="146"/>
      <c r="O41" s="146"/>
      <c r="P41" s="146"/>
      <c r="Q41" s="146"/>
      <c r="R41" s="34"/>
      <c r="S41" s="34"/>
    </row>
    <row r="42" spans="1:19" s="25" customFormat="1" ht="23.25">
      <c r="A42" s="25">
        <v>3</v>
      </c>
      <c r="B42" s="25">
        <f>COUNTIF(J3:J32,3)</f>
        <v>0</v>
      </c>
      <c r="I42" s="34"/>
      <c r="J42" s="114"/>
      <c r="K42" s="146"/>
      <c r="L42" s="146"/>
      <c r="M42" s="146"/>
      <c r="N42" s="146"/>
      <c r="O42" s="146"/>
      <c r="P42" s="146"/>
      <c r="Q42" s="146"/>
      <c r="R42" s="34"/>
      <c r="S42" s="34"/>
    </row>
    <row r="43" spans="1:19" s="25" customFormat="1" ht="23.25">
      <c r="A43" s="25">
        <v>4</v>
      </c>
      <c r="B43" s="25">
        <f>COUNTIF(J3:J32,4)</f>
        <v>0</v>
      </c>
      <c r="I43" s="34"/>
      <c r="J43" s="114"/>
      <c r="K43" s="146"/>
      <c r="L43" s="146"/>
      <c r="M43" s="146"/>
      <c r="N43" s="146"/>
      <c r="O43" s="146"/>
      <c r="P43" s="146"/>
      <c r="Q43" s="146"/>
      <c r="R43" s="34"/>
      <c r="S43" s="34"/>
    </row>
    <row r="44" spans="1:19" s="25" customFormat="1" ht="23.25">
      <c r="A44" s="25">
        <v>5</v>
      </c>
      <c r="B44" s="25">
        <f>COUNTIF(J3:J32,5)</f>
        <v>0</v>
      </c>
      <c r="I44" s="34"/>
      <c r="J44" s="114"/>
      <c r="K44" s="115"/>
      <c r="L44" s="115"/>
      <c r="M44" s="115"/>
      <c r="N44" s="115"/>
      <c r="O44" s="115"/>
      <c r="P44" s="115"/>
      <c r="Q44" s="115"/>
      <c r="R44" s="34"/>
      <c r="S44" s="34"/>
    </row>
    <row r="45" spans="1:19" s="25" customFormat="1" ht="23.25">
      <c r="A45" s="25">
        <v>6</v>
      </c>
      <c r="B45" s="25">
        <f>COUNTIF(J3:J32,6)</f>
        <v>0</v>
      </c>
      <c r="I45" s="34"/>
      <c r="J45" s="114"/>
      <c r="K45" s="146"/>
      <c r="L45" s="146"/>
      <c r="M45" s="146"/>
      <c r="N45" s="146"/>
      <c r="O45" s="146"/>
      <c r="P45" s="146"/>
      <c r="Q45" s="146"/>
      <c r="R45" s="34"/>
      <c r="S45" s="34"/>
    </row>
    <row r="46" spans="1:19" s="25" customFormat="1" ht="23.25">
      <c r="A46" s="25">
        <v>7</v>
      </c>
      <c r="B46" s="25">
        <f>COUNTIF(J3:J32,7)</f>
        <v>0</v>
      </c>
      <c r="I46" s="34"/>
      <c r="J46" s="114"/>
      <c r="K46" s="34"/>
      <c r="L46" s="34"/>
      <c r="M46" s="34"/>
      <c r="N46" s="116"/>
      <c r="O46" s="34"/>
      <c r="P46" s="34"/>
      <c r="Q46" s="34"/>
      <c r="R46" s="34"/>
      <c r="S46" s="34"/>
    </row>
    <row r="47" spans="1:19" ht="23.25">
      <c r="A47" s="25">
        <v>8</v>
      </c>
      <c r="B47" s="25">
        <f>COUNTIF(J3:J32,8)</f>
        <v>0</v>
      </c>
      <c r="C47" s="25"/>
      <c r="D47" s="25"/>
      <c r="E47" s="25"/>
      <c r="F47" s="25"/>
      <c r="G47" s="25"/>
      <c r="H47" s="25"/>
      <c r="I47" s="34"/>
      <c r="J47" s="114"/>
      <c r="K47" s="117"/>
      <c r="L47" s="117"/>
      <c r="M47" s="117"/>
      <c r="N47" s="117"/>
      <c r="O47" s="117"/>
      <c r="P47" s="117"/>
      <c r="Q47" s="34"/>
      <c r="R47" s="34"/>
      <c r="S47" s="34"/>
    </row>
    <row r="48" spans="1:19" ht="23.25">
      <c r="A48" s="25">
        <v>9</v>
      </c>
      <c r="B48" s="25">
        <f>COUNTIF(J3:J32,9)</f>
        <v>0</v>
      </c>
      <c r="C48" s="25"/>
      <c r="D48" s="25"/>
      <c r="E48" s="25"/>
      <c r="F48" s="25"/>
      <c r="G48" s="25"/>
      <c r="H48" s="25"/>
      <c r="I48" s="34"/>
      <c r="J48" s="114"/>
      <c r="K48" s="117"/>
      <c r="L48" s="117"/>
      <c r="M48" s="117"/>
      <c r="N48" s="117"/>
      <c r="O48" s="117"/>
      <c r="P48" s="117"/>
      <c r="Q48" s="34"/>
      <c r="R48" s="34"/>
      <c r="S48" s="34"/>
    </row>
    <row r="49" spans="1:19" ht="23.25">
      <c r="A49" s="25">
        <v>10</v>
      </c>
      <c r="B49" s="25">
        <f>COUNTIF(J3:J32,10)</f>
        <v>0</v>
      </c>
      <c r="C49" s="25"/>
      <c r="D49" s="25"/>
      <c r="E49" s="25"/>
      <c r="F49" s="25"/>
      <c r="G49" s="25"/>
      <c r="H49" s="25"/>
      <c r="I49" s="34"/>
      <c r="J49" s="114"/>
      <c r="K49" s="117"/>
      <c r="L49" s="117"/>
      <c r="M49" s="117"/>
      <c r="N49" s="117"/>
      <c r="O49" s="117"/>
      <c r="P49" s="117"/>
      <c r="Q49" s="34"/>
      <c r="R49" s="34"/>
      <c r="S49" s="34"/>
    </row>
    <row r="50" spans="1:19" ht="23.25">
      <c r="A50" s="25">
        <v>11</v>
      </c>
      <c r="B50" s="25">
        <f>COUNTIF(J3:J32,11)</f>
        <v>0</v>
      </c>
      <c r="C50" s="25"/>
      <c r="D50" s="25"/>
      <c r="E50" s="25"/>
      <c r="F50" s="25"/>
      <c r="G50" s="25"/>
      <c r="H50" s="25"/>
      <c r="I50" s="34"/>
      <c r="J50" s="114"/>
      <c r="K50" s="117"/>
      <c r="L50" s="117"/>
      <c r="M50" s="117"/>
      <c r="N50" s="117"/>
      <c r="O50" s="117"/>
      <c r="P50" s="117"/>
      <c r="Q50" s="34"/>
      <c r="R50" s="34"/>
      <c r="S50" s="34"/>
    </row>
    <row r="51" spans="2:19" ht="23.25">
      <c r="B51" s="25">
        <f>SUM(B40:B50)</f>
        <v>0</v>
      </c>
      <c r="C51" s="25"/>
      <c r="D51" s="25"/>
      <c r="E51" s="25"/>
      <c r="F51" s="25"/>
      <c r="G51" s="25"/>
      <c r="H51" s="25"/>
      <c r="I51" s="34"/>
      <c r="J51" s="34"/>
      <c r="K51" s="117"/>
      <c r="L51" s="117"/>
      <c r="M51" s="117"/>
      <c r="N51" s="117"/>
      <c r="O51" s="117"/>
      <c r="P51" s="117"/>
      <c r="Q51" s="34"/>
      <c r="R51" s="34"/>
      <c r="S51" s="34"/>
    </row>
  </sheetData>
  <sheetProtection/>
  <autoFilter ref="A2:Z32"/>
  <mergeCells count="6">
    <mergeCell ref="K39:L39"/>
    <mergeCell ref="K41:Q41"/>
    <mergeCell ref="K40:Q40"/>
    <mergeCell ref="K45:Q45"/>
    <mergeCell ref="K43:Q43"/>
    <mergeCell ref="K42:Q42"/>
  </mergeCells>
  <hyperlinks>
    <hyperlink ref="G15" r:id="rId1" display="http://www.bec.nu.ac.th/asian_mba/site/"/>
    <hyperlink ref="G17" r:id="rId2" display="http://www.agi.nu.ac.th/agi2010/major.php?view=DNRE"/>
    <hyperlink ref="G19" r:id="rId3" display="http://www.agi.nu.ac.th/agi2010/major.php?view=DNRE"/>
    <hyperlink ref="G21" r:id="rId4" display="http://www.bec.nu.ac.th/2015/course_major.php?no=16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5"/>
  <sheetViews>
    <sheetView zoomScalePageLayoutView="0" workbookViewId="0" topLeftCell="A79">
      <selection activeCell="H87" sqref="H87"/>
    </sheetView>
  </sheetViews>
  <sheetFormatPr defaultColWidth="9.140625" defaultRowHeight="21.75"/>
  <cols>
    <col min="1" max="1" width="11.00390625" style="2" customWidth="1"/>
    <col min="2" max="2" width="51.57421875" style="2" customWidth="1"/>
    <col min="3" max="3" width="12.00390625" style="2" customWidth="1"/>
    <col min="4" max="4" width="12.140625" style="2" customWidth="1"/>
    <col min="5" max="5" width="14.140625" style="2" customWidth="1"/>
    <col min="6" max="6" width="10.8515625" style="2" customWidth="1"/>
    <col min="7" max="16384" width="9.140625" style="2" customWidth="1"/>
  </cols>
  <sheetData>
    <row r="3" spans="1:6" ht="23.25" customHeight="1">
      <c r="A3" s="147" t="s">
        <v>107</v>
      </c>
      <c r="B3" s="147"/>
      <c r="C3" s="147"/>
      <c r="D3" s="147"/>
      <c r="E3" s="147"/>
      <c r="F3" s="147"/>
    </row>
    <row r="4" spans="1:6" ht="23.25" customHeight="1">
      <c r="A4" s="147" t="s">
        <v>108</v>
      </c>
      <c r="B4" s="147"/>
      <c r="C4" s="147"/>
      <c r="D4" s="147"/>
      <c r="E4" s="147"/>
      <c r="F4" s="147"/>
    </row>
    <row r="5" spans="1:6" ht="23.25" customHeight="1">
      <c r="A5" s="147" t="s">
        <v>106</v>
      </c>
      <c r="B5" s="147"/>
      <c r="C5" s="147"/>
      <c r="D5" s="147"/>
      <c r="E5" s="147"/>
      <c r="F5" s="147"/>
    </row>
    <row r="6" spans="1:6" ht="23.25" customHeight="1">
      <c r="A6" s="147" t="s">
        <v>109</v>
      </c>
      <c r="B6" s="147"/>
      <c r="C6" s="147"/>
      <c r="D6" s="147"/>
      <c r="E6" s="147"/>
      <c r="F6" s="147"/>
    </row>
    <row r="7" spans="1:6" ht="23.25" customHeight="1">
      <c r="A7" s="33"/>
      <c r="B7" s="33"/>
      <c r="C7" s="33"/>
      <c r="D7" s="33"/>
      <c r="E7" s="33"/>
      <c r="F7" s="33"/>
    </row>
    <row r="8" ht="23.25" customHeight="1">
      <c r="A8" s="1" t="s">
        <v>9</v>
      </c>
    </row>
    <row r="9" ht="12.75" customHeight="1"/>
    <row r="10" ht="24">
      <c r="A10" s="35" t="s">
        <v>69</v>
      </c>
    </row>
    <row r="11" ht="24.75" thickBot="1"/>
    <row r="12" spans="2:4" ht="25.5" thickBot="1" thickTop="1">
      <c r="B12" s="70" t="s">
        <v>17</v>
      </c>
      <c r="C12" s="70" t="s">
        <v>10</v>
      </c>
      <c r="D12" s="70" t="s">
        <v>7</v>
      </c>
    </row>
    <row r="13" spans="2:4" ht="24.75" thickTop="1">
      <c r="B13" s="69" t="s">
        <v>73</v>
      </c>
      <c r="C13" s="4">
        <v>14</v>
      </c>
      <c r="D13" s="142">
        <f>C13*100/C$75</f>
        <v>53.84615384615385</v>
      </c>
    </row>
    <row r="14" spans="2:4" ht="24.75" thickBot="1">
      <c r="B14" s="69" t="s">
        <v>72</v>
      </c>
      <c r="C14" s="4">
        <v>12</v>
      </c>
      <c r="D14" s="142">
        <f>C14*100/C$75</f>
        <v>46.15384615384615</v>
      </c>
    </row>
    <row r="15" spans="2:4" ht="25.5" thickBot="1" thickTop="1">
      <c r="B15" s="70" t="s">
        <v>4</v>
      </c>
      <c r="C15" s="70">
        <f>SUM(C13:C14)</f>
        <v>26</v>
      </c>
      <c r="D15" s="71">
        <f>SUM(D13:D14)</f>
        <v>100</v>
      </c>
    </row>
    <row r="16" ht="24.75" thickTop="1"/>
    <row r="17" ht="24">
      <c r="B17" s="8" t="s">
        <v>75</v>
      </c>
    </row>
    <row r="18" ht="24">
      <c r="A18" s="2" t="s">
        <v>142</v>
      </c>
    </row>
    <row r="20" ht="24">
      <c r="A20" s="35" t="s">
        <v>74</v>
      </c>
    </row>
    <row r="21" ht="24.75" thickBot="1"/>
    <row r="22" spans="2:4" ht="25.5" thickBot="1" thickTop="1">
      <c r="B22" s="70" t="s">
        <v>18</v>
      </c>
      <c r="C22" s="70" t="s">
        <v>10</v>
      </c>
      <c r="D22" s="70" t="s">
        <v>7</v>
      </c>
    </row>
    <row r="23" spans="2:4" ht="24.75" thickTop="1">
      <c r="B23" s="69" t="s">
        <v>22</v>
      </c>
      <c r="C23" s="4">
        <v>23</v>
      </c>
      <c r="D23" s="142">
        <f>C23*100/C$75</f>
        <v>88.46153846153847</v>
      </c>
    </row>
    <row r="24" spans="2:4" ht="24">
      <c r="B24" s="69" t="s">
        <v>38</v>
      </c>
      <c r="C24" s="4">
        <v>1</v>
      </c>
      <c r="D24" s="142">
        <f>C24*100/C$75</f>
        <v>3.8461538461538463</v>
      </c>
    </row>
    <row r="25" spans="2:4" ht="24">
      <c r="B25" s="69" t="s">
        <v>51</v>
      </c>
      <c r="C25" s="4">
        <v>1</v>
      </c>
      <c r="D25" s="142">
        <f>C25*100/C$75</f>
        <v>3.8461538461538463</v>
      </c>
    </row>
    <row r="26" spans="2:4" ht="24.75" thickBot="1">
      <c r="B26" s="69" t="s">
        <v>56</v>
      </c>
      <c r="C26" s="4">
        <v>1</v>
      </c>
      <c r="D26" s="142">
        <f>C26*100/C$75</f>
        <v>3.8461538461538463</v>
      </c>
    </row>
    <row r="27" spans="2:4" ht="25.5" thickBot="1" thickTop="1">
      <c r="B27" s="70" t="s">
        <v>4</v>
      </c>
      <c r="C27" s="70">
        <f>SUM(C23:C26)</f>
        <v>26</v>
      </c>
      <c r="D27" s="71">
        <f>SUM(D23:D26)</f>
        <v>99.99999999999999</v>
      </c>
    </row>
    <row r="28" ht="24.75" thickTop="1"/>
    <row r="29" ht="24">
      <c r="B29" s="8" t="s">
        <v>111</v>
      </c>
    </row>
    <row r="30" ht="24">
      <c r="A30" s="2" t="s">
        <v>143</v>
      </c>
    </row>
    <row r="33" spans="1:5" ht="24">
      <c r="A33" s="148"/>
      <c r="B33" s="148"/>
      <c r="C33" s="148"/>
      <c r="D33" s="148"/>
      <c r="E33" s="148"/>
    </row>
    <row r="35" ht="23.25" customHeight="1">
      <c r="A35" s="35" t="s">
        <v>70</v>
      </c>
    </row>
    <row r="36" ht="24.75" thickBot="1"/>
    <row r="37" spans="2:4" ht="23.25" customHeight="1" thickBot="1" thickTop="1">
      <c r="B37" s="70" t="s">
        <v>59</v>
      </c>
      <c r="C37" s="70" t="s">
        <v>10</v>
      </c>
      <c r="D37" s="70" t="s">
        <v>7</v>
      </c>
    </row>
    <row r="38" spans="2:5" ht="23.25" customHeight="1" thickTop="1">
      <c r="B38" s="119" t="s">
        <v>61</v>
      </c>
      <c r="C38" s="120">
        <v>4</v>
      </c>
      <c r="D38" s="143">
        <f aca="true" t="shared" si="0" ref="D38:D43">C38*100/C$75</f>
        <v>15.384615384615385</v>
      </c>
      <c r="E38" s="6"/>
    </row>
    <row r="39" spans="2:5" ht="23.25" customHeight="1">
      <c r="B39" s="69" t="s">
        <v>62</v>
      </c>
      <c r="C39" s="4">
        <v>2</v>
      </c>
      <c r="D39" s="142">
        <f t="shared" si="0"/>
        <v>7.6923076923076925</v>
      </c>
      <c r="E39" s="6"/>
    </row>
    <row r="40" spans="2:5" ht="23.25" customHeight="1">
      <c r="B40" s="69" t="s">
        <v>63</v>
      </c>
      <c r="C40" s="4"/>
      <c r="D40" s="5"/>
      <c r="E40" s="6"/>
    </row>
    <row r="41" spans="2:5" ht="23.25" customHeight="1">
      <c r="B41" s="69" t="s">
        <v>112</v>
      </c>
      <c r="C41" s="4">
        <v>1</v>
      </c>
      <c r="D41" s="142">
        <f t="shared" si="0"/>
        <v>3.8461538461538463</v>
      </c>
      <c r="E41" s="6"/>
    </row>
    <row r="42" spans="2:5" ht="23.25" customHeight="1">
      <c r="B42" s="69" t="s">
        <v>113</v>
      </c>
      <c r="C42" s="4">
        <v>1</v>
      </c>
      <c r="D42" s="142">
        <f t="shared" si="0"/>
        <v>3.8461538461538463</v>
      </c>
      <c r="E42" s="6"/>
    </row>
    <row r="43" spans="2:5" ht="23.25" customHeight="1">
      <c r="B43" s="119" t="s">
        <v>64</v>
      </c>
      <c r="C43" s="120">
        <v>20</v>
      </c>
      <c r="D43" s="143">
        <f t="shared" si="0"/>
        <v>76.92307692307692</v>
      </c>
      <c r="E43" s="6"/>
    </row>
    <row r="44" spans="2:5" ht="23.25" customHeight="1">
      <c r="B44" s="136" t="s">
        <v>116</v>
      </c>
      <c r="C44" s="4"/>
      <c r="D44" s="121"/>
      <c r="E44" s="6"/>
    </row>
    <row r="45" spans="2:5" ht="23.25" customHeight="1">
      <c r="B45" s="69" t="s">
        <v>114</v>
      </c>
      <c r="C45" s="4"/>
      <c r="D45" s="5"/>
      <c r="E45" s="6"/>
    </row>
    <row r="46" spans="2:5" ht="23.25" customHeight="1">
      <c r="B46" s="69" t="s">
        <v>115</v>
      </c>
      <c r="C46" s="4">
        <v>1</v>
      </c>
      <c r="D46" s="142">
        <f>C46*100/C$75</f>
        <v>3.8461538461538463</v>
      </c>
      <c r="E46" s="6"/>
    </row>
    <row r="47" spans="2:5" ht="23.25" customHeight="1">
      <c r="B47" s="69" t="s">
        <v>132</v>
      </c>
      <c r="C47" s="4">
        <v>3</v>
      </c>
      <c r="D47" s="142">
        <f>C47*100/C$75</f>
        <v>11.538461538461538</v>
      </c>
      <c r="E47" s="6"/>
    </row>
    <row r="48" spans="2:5" ht="23.25" customHeight="1">
      <c r="B48" s="69" t="s">
        <v>121</v>
      </c>
      <c r="C48" s="4"/>
      <c r="D48" s="5"/>
      <c r="E48" s="6"/>
    </row>
    <row r="49" spans="2:5" ht="23.25" customHeight="1">
      <c r="B49" s="69" t="s">
        <v>120</v>
      </c>
      <c r="C49" s="4">
        <v>2</v>
      </c>
      <c r="D49" s="142">
        <f>C49*100/C$75</f>
        <v>7.6923076923076925</v>
      </c>
      <c r="E49" s="6"/>
    </row>
    <row r="50" spans="2:5" ht="23.25" customHeight="1">
      <c r="B50" s="136" t="s">
        <v>117</v>
      </c>
      <c r="C50" s="120"/>
      <c r="D50" s="121"/>
      <c r="E50" s="6"/>
    </row>
    <row r="51" spans="2:5" ht="23.25" customHeight="1">
      <c r="B51" s="69" t="s">
        <v>122</v>
      </c>
      <c r="C51" s="4"/>
      <c r="D51" s="5"/>
      <c r="E51" s="6"/>
    </row>
    <row r="52" spans="2:5" ht="23.25" customHeight="1">
      <c r="B52" s="69" t="s">
        <v>123</v>
      </c>
      <c r="C52" s="4">
        <v>3</v>
      </c>
      <c r="D52" s="142">
        <f aca="true" t="shared" si="1" ref="D52:D61">C52*100/C$75</f>
        <v>11.538461538461538</v>
      </c>
      <c r="E52" s="6"/>
    </row>
    <row r="53" spans="2:5" ht="23.25" customHeight="1">
      <c r="B53" s="69" t="s">
        <v>124</v>
      </c>
      <c r="C53" s="4">
        <v>1</v>
      </c>
      <c r="D53" s="142">
        <f t="shared" si="1"/>
        <v>3.8461538461538463</v>
      </c>
      <c r="E53" s="6"/>
    </row>
    <row r="54" spans="2:5" ht="23.25" customHeight="1">
      <c r="B54" s="69" t="s">
        <v>125</v>
      </c>
      <c r="C54" s="4"/>
      <c r="D54" s="5"/>
      <c r="E54" s="6"/>
    </row>
    <row r="55" spans="2:5" ht="23.25" customHeight="1">
      <c r="B55" s="69" t="s">
        <v>126</v>
      </c>
      <c r="C55" s="4">
        <v>4</v>
      </c>
      <c r="D55" s="142">
        <f t="shared" si="1"/>
        <v>15.384615384615385</v>
      </c>
      <c r="E55" s="6"/>
    </row>
    <row r="56" spans="2:5" ht="23.25" customHeight="1">
      <c r="B56" s="69" t="s">
        <v>127</v>
      </c>
      <c r="C56" s="4"/>
      <c r="D56" s="5"/>
      <c r="E56" s="6"/>
    </row>
    <row r="57" spans="2:5" ht="23.25" customHeight="1">
      <c r="B57" s="69" t="s">
        <v>128</v>
      </c>
      <c r="C57" s="4">
        <v>4</v>
      </c>
      <c r="D57" s="142">
        <f t="shared" si="1"/>
        <v>15.384615384615385</v>
      </c>
      <c r="E57" s="6"/>
    </row>
    <row r="58" spans="2:5" ht="23.25" customHeight="1">
      <c r="B58" s="69" t="s">
        <v>129</v>
      </c>
      <c r="C58" s="4"/>
      <c r="D58" s="5"/>
      <c r="E58" s="6"/>
    </row>
    <row r="59" spans="2:5" ht="23.25" customHeight="1">
      <c r="B59" s="69" t="s">
        <v>130</v>
      </c>
      <c r="C59" s="4">
        <v>1</v>
      </c>
      <c r="D59" s="142">
        <f t="shared" si="1"/>
        <v>3.8461538461538463</v>
      </c>
      <c r="E59" s="6"/>
    </row>
    <row r="60" spans="2:5" ht="23.25" customHeight="1">
      <c r="B60" s="69" t="s">
        <v>131</v>
      </c>
      <c r="C60" s="4"/>
      <c r="D60" s="5"/>
      <c r="E60" s="6"/>
    </row>
    <row r="61" spans="2:5" ht="23.25" customHeight="1" thickBot="1">
      <c r="B61" s="72" t="s">
        <v>132</v>
      </c>
      <c r="C61" s="67">
        <v>1</v>
      </c>
      <c r="D61" s="144">
        <f t="shared" si="1"/>
        <v>3.8461538461538463</v>
      </c>
      <c r="E61" s="6"/>
    </row>
    <row r="62" spans="2:5" ht="23.25" customHeight="1" thickTop="1">
      <c r="B62" s="69"/>
      <c r="C62" s="4"/>
      <c r="D62" s="5"/>
      <c r="E62" s="6"/>
    </row>
    <row r="63" spans="2:5" ht="23.25" customHeight="1">
      <c r="B63" s="69"/>
      <c r="C63" s="4"/>
      <c r="D63" s="5"/>
      <c r="E63" s="6"/>
    </row>
    <row r="64" spans="2:5" ht="23.25" customHeight="1">
      <c r="B64" s="69"/>
      <c r="C64" s="4"/>
      <c r="D64" s="5"/>
      <c r="E64" s="6"/>
    </row>
    <row r="65" spans="2:5" ht="23.25" customHeight="1">
      <c r="B65" s="69"/>
      <c r="C65" s="4"/>
      <c r="D65" s="5"/>
      <c r="E65" s="6"/>
    </row>
    <row r="66" spans="1:5" ht="23.25" customHeight="1">
      <c r="A66" s="148"/>
      <c r="B66" s="148"/>
      <c r="C66" s="148"/>
      <c r="D66" s="148"/>
      <c r="E66" s="148"/>
    </row>
    <row r="67" spans="1:5" ht="23.25" customHeight="1" thickBot="1">
      <c r="A67" s="32"/>
      <c r="B67" s="32"/>
      <c r="C67" s="32"/>
      <c r="D67" s="32"/>
      <c r="E67" s="32"/>
    </row>
    <row r="68" spans="2:5" ht="23.25" customHeight="1" thickBot="1" thickTop="1">
      <c r="B68" s="70" t="s">
        <v>59</v>
      </c>
      <c r="C68" s="70" t="s">
        <v>10</v>
      </c>
      <c r="D68" s="70" t="s">
        <v>7</v>
      </c>
      <c r="E68" s="6"/>
    </row>
    <row r="69" spans="2:5" ht="23.25" customHeight="1" thickTop="1">
      <c r="B69" s="119" t="s">
        <v>65</v>
      </c>
      <c r="C69" s="120">
        <v>2</v>
      </c>
      <c r="D69" s="143">
        <f>C69*100/C$75</f>
        <v>7.6923076923076925</v>
      </c>
      <c r="E69" s="6"/>
    </row>
    <row r="70" spans="2:5" ht="23.25" customHeight="1">
      <c r="B70" s="136" t="s">
        <v>116</v>
      </c>
      <c r="C70" s="4"/>
      <c r="D70" s="5"/>
      <c r="E70" s="6"/>
    </row>
    <row r="71" spans="2:5" ht="23.25" customHeight="1">
      <c r="B71" s="69" t="s">
        <v>66</v>
      </c>
      <c r="C71" s="4"/>
      <c r="D71" s="5"/>
      <c r="E71" s="6"/>
    </row>
    <row r="72" spans="2:5" ht="23.25" customHeight="1">
      <c r="B72" s="69" t="s">
        <v>118</v>
      </c>
      <c r="C72" s="4">
        <v>1</v>
      </c>
      <c r="D72" s="142">
        <f>C72*100/C$75</f>
        <v>3.8461538461538463</v>
      </c>
      <c r="E72" s="6"/>
    </row>
    <row r="73" spans="2:5" ht="23.25" customHeight="1">
      <c r="B73" s="69" t="s">
        <v>67</v>
      </c>
      <c r="C73" s="4"/>
      <c r="D73" s="5"/>
      <c r="E73" s="6"/>
    </row>
    <row r="74" spans="2:5" ht="23.25" customHeight="1" thickBot="1">
      <c r="B74" s="69" t="s">
        <v>119</v>
      </c>
      <c r="C74" s="4">
        <v>1</v>
      </c>
      <c r="D74" s="142">
        <f>C74*100/C$75</f>
        <v>3.8461538461538463</v>
      </c>
      <c r="E74" s="6"/>
    </row>
    <row r="75" spans="2:5" ht="23.25" customHeight="1" thickBot="1" thickTop="1">
      <c r="B75" s="70" t="s">
        <v>4</v>
      </c>
      <c r="C75" s="70">
        <f>C69+C43+C38</f>
        <v>26</v>
      </c>
      <c r="D75" s="71">
        <f>D69+D43+D38</f>
        <v>100</v>
      </c>
      <c r="E75" s="7"/>
    </row>
    <row r="76" ht="23.25" customHeight="1" thickTop="1"/>
    <row r="77" ht="23.25" customHeight="1">
      <c r="B77" s="8" t="s">
        <v>71</v>
      </c>
    </row>
    <row r="78" ht="23.25" customHeight="1">
      <c r="A78" s="2" t="s">
        <v>68</v>
      </c>
    </row>
    <row r="79" ht="23.25" customHeight="1">
      <c r="A79" s="2" t="s">
        <v>144</v>
      </c>
    </row>
    <row r="80" ht="23.25" customHeight="1">
      <c r="A80" s="2" t="s">
        <v>149</v>
      </c>
    </row>
    <row r="81" spans="1:6" ht="23.25" customHeight="1">
      <c r="A81" s="32"/>
      <c r="B81" s="32"/>
      <c r="C81" s="32"/>
      <c r="D81" s="32"/>
      <c r="E81" s="32"/>
      <c r="F81" s="32"/>
    </row>
    <row r="82" ht="23.25" customHeight="1">
      <c r="A82" s="35" t="s">
        <v>76</v>
      </c>
    </row>
    <row r="83" ht="23.25" customHeight="1" thickBot="1"/>
    <row r="84" spans="2:4" ht="23.25" customHeight="1" thickBot="1" thickTop="1">
      <c r="B84" s="70" t="s">
        <v>12</v>
      </c>
      <c r="C84" s="70" t="s">
        <v>10</v>
      </c>
      <c r="D84" s="70" t="s">
        <v>7</v>
      </c>
    </row>
    <row r="85" spans="2:4" ht="23.25" customHeight="1" thickTop="1">
      <c r="B85" s="69" t="s">
        <v>60</v>
      </c>
      <c r="C85" s="4">
        <v>12</v>
      </c>
      <c r="D85" s="142">
        <f aca="true" t="shared" si="2" ref="D85:D90">C85*100/C$91</f>
        <v>32.432432432432435</v>
      </c>
    </row>
    <row r="86" spans="2:4" ht="23.25" customHeight="1">
      <c r="B86" s="69" t="s">
        <v>29</v>
      </c>
      <c r="C86" s="4">
        <v>10</v>
      </c>
      <c r="D86" s="142">
        <f t="shared" si="2"/>
        <v>27.027027027027028</v>
      </c>
    </row>
    <row r="87" spans="2:4" ht="23.25" customHeight="1">
      <c r="B87" s="69" t="s">
        <v>151</v>
      </c>
      <c r="C87" s="4">
        <v>7</v>
      </c>
      <c r="D87" s="142">
        <f t="shared" si="2"/>
        <v>18.91891891891892</v>
      </c>
    </row>
    <row r="88" spans="2:4" ht="23.25" customHeight="1">
      <c r="B88" s="69" t="s">
        <v>30</v>
      </c>
      <c r="C88" s="4">
        <v>6</v>
      </c>
      <c r="D88" s="142">
        <f t="shared" si="2"/>
        <v>16.216216216216218</v>
      </c>
    </row>
    <row r="89" spans="2:4" ht="23.25" customHeight="1">
      <c r="B89" s="69" t="s">
        <v>15</v>
      </c>
      <c r="C89" s="4">
        <v>1</v>
      </c>
      <c r="D89" s="142">
        <f t="shared" si="2"/>
        <v>2.7027027027027026</v>
      </c>
    </row>
    <row r="90" spans="2:5" ht="23.25" customHeight="1" thickBot="1">
      <c r="B90" s="69" t="s">
        <v>50</v>
      </c>
      <c r="C90" s="4">
        <v>1</v>
      </c>
      <c r="D90" s="142">
        <f t="shared" si="2"/>
        <v>2.7027027027027026</v>
      </c>
      <c r="E90" s="6"/>
    </row>
    <row r="91" spans="2:5" ht="23.25" customHeight="1" thickBot="1" thickTop="1">
      <c r="B91" s="122" t="s">
        <v>4</v>
      </c>
      <c r="C91" s="122">
        <f>SUM(C85:C90)</f>
        <v>37</v>
      </c>
      <c r="D91" s="123">
        <f>SUM(D85:D90)</f>
        <v>100.00000000000003</v>
      </c>
      <c r="E91" s="6"/>
    </row>
    <row r="92" ht="24.75" thickTop="1"/>
    <row r="93" ht="24">
      <c r="B93" s="2" t="s">
        <v>77</v>
      </c>
    </row>
    <row r="94" ht="24">
      <c r="A94" s="2" t="s">
        <v>145</v>
      </c>
    </row>
    <row r="95" ht="24">
      <c r="A95" s="2" t="s">
        <v>152</v>
      </c>
    </row>
  </sheetData>
  <sheetProtection/>
  <mergeCells count="6">
    <mergeCell ref="A5:F5"/>
    <mergeCell ref="A3:F3"/>
    <mergeCell ref="A6:F6"/>
    <mergeCell ref="A4:F4"/>
    <mergeCell ref="A66:E66"/>
    <mergeCell ref="A33:E33"/>
  </mergeCells>
  <printOptions/>
  <pageMargins left="0.5" right="0.5" top="0.8" bottom="0.8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9"/>
  <sheetViews>
    <sheetView tabSelected="1" zoomScalePageLayoutView="0" workbookViewId="0" topLeftCell="A22">
      <selection activeCell="H31" sqref="H31"/>
    </sheetView>
  </sheetViews>
  <sheetFormatPr defaultColWidth="9.140625" defaultRowHeight="21.75"/>
  <cols>
    <col min="1" max="1" width="4.140625" style="75" customWidth="1"/>
    <col min="2" max="2" width="70.8515625" style="75" customWidth="1"/>
    <col min="3" max="3" width="8.421875" style="75" customWidth="1"/>
    <col min="4" max="4" width="8.28125" style="75" customWidth="1"/>
    <col min="5" max="5" width="10.421875" style="73" customWidth="1"/>
    <col min="6" max="16384" width="9.140625" style="75" customWidth="1"/>
  </cols>
  <sheetData>
    <row r="1" ht="14.25" customHeight="1"/>
    <row r="2" spans="2:5" ht="24">
      <c r="B2" s="149"/>
      <c r="C2" s="149"/>
      <c r="D2" s="149"/>
      <c r="E2" s="149"/>
    </row>
    <row r="4" ht="24">
      <c r="B4" s="124" t="s">
        <v>110</v>
      </c>
    </row>
    <row r="5" ht="12" customHeight="1">
      <c r="B5" s="124"/>
    </row>
    <row r="6" ht="24.75" thickBot="1">
      <c r="B6" s="75" t="s">
        <v>79</v>
      </c>
    </row>
    <row r="7" spans="2:5" ht="72" thickBot="1" thickTop="1">
      <c r="B7" s="137" t="s">
        <v>5</v>
      </c>
      <c r="C7" s="137" t="s">
        <v>2</v>
      </c>
      <c r="D7" s="137" t="s">
        <v>1</v>
      </c>
      <c r="E7" s="138" t="s">
        <v>16</v>
      </c>
    </row>
    <row r="8" spans="2:11" ht="24.75" thickTop="1">
      <c r="B8" s="88" t="s">
        <v>80</v>
      </c>
      <c r="D8" s="89"/>
      <c r="E8" s="90"/>
      <c r="H8" s="125"/>
      <c r="I8" s="125"/>
      <c r="J8" s="125"/>
      <c r="K8" s="125"/>
    </row>
    <row r="9" spans="2:11" ht="24">
      <c r="B9" s="88" t="s">
        <v>81</v>
      </c>
      <c r="C9" s="91">
        <f>คีย์ข้อมูล!K36</f>
        <v>4.384615384615385</v>
      </c>
      <c r="D9" s="89">
        <f>คีย์ข้อมูล!K37</f>
        <v>0.7524319545007676</v>
      </c>
      <c r="E9" s="90" t="str">
        <f>IF(C9&gt;4.5,"มากที่สุด",IF(C9&gt;3.5,"มาก",IF(C9&gt;2.5,"ปานกลาง",IF(C9&gt;1.5,"น้อย",IF(C9&lt;=1.5,"น้อยที่สุด")))))</f>
        <v>มาก</v>
      </c>
      <c r="H9" s="125"/>
      <c r="I9" s="125"/>
      <c r="J9" s="125"/>
      <c r="K9" s="125"/>
    </row>
    <row r="10" spans="2:11" ht="24">
      <c r="B10" s="84" t="s">
        <v>101</v>
      </c>
      <c r="C10" s="92">
        <f>คีย์ข้อมูล!L36</f>
        <v>4.538461538461538</v>
      </c>
      <c r="D10" s="93">
        <f>คีย์ข้อมูล!L37</f>
        <v>0.5817744738827393</v>
      </c>
      <c r="E10" s="94" t="str">
        <f>IF(C10&gt;4.5,"มากที่สุด",IF(C10&gt;3.5,"มาก",IF(C10&gt;2.5,"ปานกลาง",IF(C10&gt;1.5,"น้อย",IF(C10&lt;=1.5,"น้อยที่สุด")))))</f>
        <v>มากที่สุด</v>
      </c>
      <c r="H10" s="126"/>
      <c r="I10" s="125"/>
      <c r="J10" s="125"/>
      <c r="K10" s="125"/>
    </row>
    <row r="11" spans="2:11" ht="24">
      <c r="B11" s="83" t="s">
        <v>102</v>
      </c>
      <c r="C11" s="91">
        <f>คีย์ข้อมูล!M36</f>
        <v>4.461538461538462</v>
      </c>
      <c r="D11" s="89">
        <f>คีย์ข้อมูล!M37</f>
        <v>0.7060180864974622</v>
      </c>
      <c r="E11" s="94" t="str">
        <f>IF(C11&gt;4.5,"มากที่สุด",IF(C11&gt;3.5,"มาก",IF(C11&gt;2.5,"ปานกลาง",IF(C11&gt;1.5,"น้อย",IF(C11&lt;=1.5,"น้อยที่สุด")))))</f>
        <v>มาก</v>
      </c>
      <c r="H11" s="127"/>
      <c r="I11" s="125"/>
      <c r="J11" s="125"/>
      <c r="K11" s="125"/>
    </row>
    <row r="12" spans="2:11" ht="24">
      <c r="B12" s="77" t="s">
        <v>82</v>
      </c>
      <c r="C12" s="78">
        <f>AVERAGE(C9:C11)</f>
        <v>4.461538461538462</v>
      </c>
      <c r="D12" s="79">
        <f>AVERAGE(D9:D11)</f>
        <v>0.6800748382936564</v>
      </c>
      <c r="E12" s="80" t="str">
        <f aca="true" t="shared" si="0" ref="E12:E33">IF(C12&gt;4.5,"มากที่สุด",IF(C12&gt;3.5,"มาก",IF(C12&gt;2.5,"ปานกลาง",IF(C12&gt;1.5,"น้อย",IF(C12&lt;=1.5,"น้อยที่สุด")))))</f>
        <v>มาก</v>
      </c>
      <c r="H12" s="127"/>
      <c r="I12" s="126"/>
      <c r="J12" s="126"/>
      <c r="K12" s="126"/>
    </row>
    <row r="13" spans="2:11" ht="24">
      <c r="B13" s="83" t="s">
        <v>83</v>
      </c>
      <c r="C13" s="95"/>
      <c r="D13" s="96"/>
      <c r="E13" s="97"/>
      <c r="H13" s="127"/>
      <c r="I13" s="127"/>
      <c r="J13" s="127"/>
      <c r="K13" s="127"/>
    </row>
    <row r="14" spans="2:11" ht="24">
      <c r="B14" s="98" t="s">
        <v>84</v>
      </c>
      <c r="C14" s="99">
        <f>คีย์ข้อมูล!N36</f>
        <v>4.615384615384615</v>
      </c>
      <c r="D14" s="100">
        <f>คีย์ข้อมูล!N37</f>
        <v>0.49613893835683526</v>
      </c>
      <c r="E14" s="101" t="str">
        <f t="shared" si="0"/>
        <v>มากที่สุด</v>
      </c>
      <c r="H14" s="125"/>
      <c r="I14" s="125"/>
      <c r="J14" s="125"/>
      <c r="K14" s="125"/>
    </row>
    <row r="15" spans="2:11" ht="24">
      <c r="B15" s="83" t="s">
        <v>85</v>
      </c>
      <c r="C15" s="95">
        <f>คีย์ข้อมูล!O36</f>
        <v>4.5</v>
      </c>
      <c r="D15" s="96">
        <f>คีย์ข้อมูล!O37</f>
        <v>0.7071067811865476</v>
      </c>
      <c r="E15" s="97" t="str">
        <f t="shared" si="0"/>
        <v>มาก</v>
      </c>
      <c r="H15" s="125"/>
      <c r="I15" s="125"/>
      <c r="J15" s="125"/>
      <c r="K15" s="125"/>
    </row>
    <row r="16" spans="2:11" ht="24">
      <c r="B16" s="77" t="s">
        <v>86</v>
      </c>
      <c r="C16" s="78">
        <f>AVERAGE(C14:C15)</f>
        <v>4.5576923076923075</v>
      </c>
      <c r="D16" s="79">
        <f>AVERAGE(D14:D15)</f>
        <v>0.6016228597716914</v>
      </c>
      <c r="E16" s="102" t="str">
        <f t="shared" si="0"/>
        <v>มากที่สุด</v>
      </c>
      <c r="H16" s="127"/>
      <c r="I16" s="126"/>
      <c r="J16" s="126"/>
      <c r="K16" s="126"/>
    </row>
    <row r="17" spans="2:11" ht="24">
      <c r="B17" s="83" t="s">
        <v>87</v>
      </c>
      <c r="C17" s="95"/>
      <c r="D17" s="96"/>
      <c r="E17" s="97"/>
      <c r="H17" s="128"/>
      <c r="I17" s="127"/>
      <c r="J17" s="127"/>
      <c r="K17" s="127"/>
    </row>
    <row r="18" spans="2:11" ht="24">
      <c r="B18" s="83" t="s">
        <v>88</v>
      </c>
      <c r="C18" s="95">
        <f>คีย์ข้อมูล!P36</f>
        <v>4.615384615384615</v>
      </c>
      <c r="D18" s="96">
        <f>คีย์ข้อมูล!P37</f>
        <v>0.6373020054525543</v>
      </c>
      <c r="E18" s="97" t="str">
        <f t="shared" si="0"/>
        <v>มากที่สุด</v>
      </c>
      <c r="H18" s="125"/>
      <c r="I18" s="125"/>
      <c r="J18" s="125"/>
      <c r="K18" s="125"/>
    </row>
    <row r="19" spans="2:11" ht="24">
      <c r="B19" s="84" t="s">
        <v>89</v>
      </c>
      <c r="C19" s="103">
        <f>คีย์ข้อมูล!Q36</f>
        <v>4.115384615384615</v>
      </c>
      <c r="D19" s="104">
        <f>คีย์ข้อมูล!Q37</f>
        <v>1.070585749089649</v>
      </c>
      <c r="E19" s="105" t="str">
        <f t="shared" si="0"/>
        <v>มาก</v>
      </c>
      <c r="H19" s="125"/>
      <c r="I19" s="125"/>
      <c r="J19" s="125"/>
      <c r="K19" s="125"/>
    </row>
    <row r="20" spans="2:11" ht="24">
      <c r="B20" s="106" t="s">
        <v>90</v>
      </c>
      <c r="C20" s="103">
        <f>คีย์ข้อมูล!R36</f>
        <v>4.346153846153846</v>
      </c>
      <c r="D20" s="104">
        <f>คีย์ข้อมูล!R37</f>
        <v>0.7452413135250986</v>
      </c>
      <c r="E20" s="105" t="str">
        <f t="shared" si="0"/>
        <v>มาก</v>
      </c>
      <c r="H20" s="125"/>
      <c r="I20" s="125"/>
      <c r="J20" s="125"/>
      <c r="K20" s="125"/>
    </row>
    <row r="21" spans="2:11" ht="24">
      <c r="B21" s="107" t="s">
        <v>91</v>
      </c>
      <c r="C21" s="95">
        <f>คีย์ข้อมูล!S36</f>
        <v>4.384615384615385</v>
      </c>
      <c r="D21" s="96">
        <f>คีย์ข้อมูล!S37</f>
        <v>0.6373020054525524</v>
      </c>
      <c r="E21" s="97" t="str">
        <f t="shared" si="0"/>
        <v>มาก</v>
      </c>
      <c r="H21" s="125"/>
      <c r="I21" s="125"/>
      <c r="J21" s="125"/>
      <c r="K21" s="125"/>
    </row>
    <row r="22" spans="2:11" ht="24">
      <c r="B22" s="77" t="s">
        <v>92</v>
      </c>
      <c r="C22" s="78">
        <f>AVERAGE(C18:C21)</f>
        <v>4.365384615384615</v>
      </c>
      <c r="D22" s="79">
        <f>AVERAGE(D18:D21)</f>
        <v>0.7726077683799635</v>
      </c>
      <c r="E22" s="102" t="str">
        <f t="shared" si="0"/>
        <v>มาก</v>
      </c>
      <c r="H22" s="127"/>
      <c r="I22" s="126"/>
      <c r="J22" s="126"/>
      <c r="K22" s="126"/>
    </row>
    <row r="23" spans="2:11" ht="24">
      <c r="B23" s="83" t="s">
        <v>103</v>
      </c>
      <c r="C23" s="91"/>
      <c r="D23" s="96"/>
      <c r="E23" s="97"/>
      <c r="H23" s="129"/>
      <c r="I23" s="125"/>
      <c r="J23" s="125"/>
      <c r="K23" s="125"/>
    </row>
    <row r="24" spans="2:11" ht="24">
      <c r="B24" s="83" t="s">
        <v>98</v>
      </c>
      <c r="C24" s="91">
        <f>คีย์ข้อมูล!T36</f>
        <v>4.423076923076923</v>
      </c>
      <c r="D24" s="96">
        <f>คีย์ข้อมูล!T37</f>
        <v>0.702741882803462</v>
      </c>
      <c r="E24" s="97" t="str">
        <f t="shared" si="0"/>
        <v>มาก</v>
      </c>
      <c r="H24" s="129"/>
      <c r="I24" s="125"/>
      <c r="J24" s="125"/>
      <c r="K24" s="125"/>
    </row>
    <row r="25" spans="2:11" ht="24">
      <c r="B25" s="84" t="s">
        <v>99</v>
      </c>
      <c r="C25" s="92">
        <f>คีย์ข้อมูล!U36</f>
        <v>4.6923076923076925</v>
      </c>
      <c r="D25" s="104">
        <f>คีย์ข้อมูล!U37</f>
        <v>0.4706787243316416</v>
      </c>
      <c r="E25" s="105" t="str">
        <f t="shared" si="0"/>
        <v>มากที่สุด</v>
      </c>
      <c r="H25" s="129"/>
      <c r="I25" s="125"/>
      <c r="J25" s="125"/>
      <c r="K25" s="125"/>
    </row>
    <row r="26" spans="2:11" ht="24">
      <c r="B26" s="83" t="s">
        <v>100</v>
      </c>
      <c r="C26" s="91">
        <f>คีย์ข้อมูล!V36</f>
        <v>4.653846153846154</v>
      </c>
      <c r="D26" s="96">
        <f>คีย์ข้อมูล!V37</f>
        <v>0.48516452403758287</v>
      </c>
      <c r="E26" s="97" t="str">
        <f t="shared" si="0"/>
        <v>มากที่สุด</v>
      </c>
      <c r="H26" s="129"/>
      <c r="I26" s="125"/>
      <c r="J26" s="125"/>
      <c r="K26" s="125"/>
    </row>
    <row r="27" spans="2:11" ht="24">
      <c r="B27" s="77" t="s">
        <v>104</v>
      </c>
      <c r="C27" s="85">
        <f>AVERAGE(C24:C26)</f>
        <v>4.58974358974359</v>
      </c>
      <c r="D27" s="79">
        <f>AVERAGE(D24:D26)</f>
        <v>0.5528617103908955</v>
      </c>
      <c r="E27" s="80" t="str">
        <f t="shared" si="0"/>
        <v>มากที่สุด</v>
      </c>
      <c r="H27" s="129"/>
      <c r="I27" s="125"/>
      <c r="J27" s="125"/>
      <c r="K27" s="125"/>
    </row>
    <row r="28" spans="2:11" ht="24">
      <c r="B28" s="108" t="s">
        <v>93</v>
      </c>
      <c r="C28" s="85">
        <f>คีย์ข้อมูล!W36</f>
        <v>4.346153846153846</v>
      </c>
      <c r="D28" s="79">
        <f>คีย์ข้อมูล!W37</f>
        <v>0.6894814104706626</v>
      </c>
      <c r="E28" s="80" t="str">
        <f t="shared" si="0"/>
        <v>มาก</v>
      </c>
      <c r="H28" s="129"/>
      <c r="I28" s="125"/>
      <c r="J28" s="125"/>
      <c r="K28" s="125"/>
    </row>
    <row r="29" spans="2:11" ht="24">
      <c r="B29" s="83" t="s">
        <v>94</v>
      </c>
      <c r="C29" s="91"/>
      <c r="D29" s="96"/>
      <c r="E29" s="97"/>
      <c r="H29" s="129"/>
      <c r="I29" s="125"/>
      <c r="J29" s="125"/>
      <c r="K29" s="125"/>
    </row>
    <row r="30" spans="2:11" ht="24">
      <c r="B30" s="98" t="s">
        <v>95</v>
      </c>
      <c r="C30" s="109">
        <f>คีย์ข้อมูล!X36</f>
        <v>4.1923076923076925</v>
      </c>
      <c r="D30" s="100">
        <f>คีย์ข้อมูล!X37</f>
        <v>0.6939297237750102</v>
      </c>
      <c r="E30" s="97" t="str">
        <f t="shared" si="0"/>
        <v>มาก</v>
      </c>
      <c r="H30" s="129"/>
      <c r="I30" s="125"/>
      <c r="J30" s="125"/>
      <c r="K30" s="125"/>
    </row>
    <row r="31" spans="2:11" ht="24">
      <c r="B31" s="83" t="s">
        <v>96</v>
      </c>
      <c r="C31" s="91">
        <f>คีย์ข้อมูล!Y36</f>
        <v>4.115384615384615</v>
      </c>
      <c r="D31" s="96">
        <f>คีย์ข้อมูล!Y37</f>
        <v>0.7114449002936526</v>
      </c>
      <c r="E31" s="110" t="str">
        <f t="shared" si="0"/>
        <v>มาก</v>
      </c>
      <c r="H31" s="129"/>
      <c r="I31" s="125"/>
      <c r="J31" s="125"/>
      <c r="K31" s="125"/>
    </row>
    <row r="32" spans="2:11" ht="24.75" thickBot="1">
      <c r="B32" s="76" t="s">
        <v>97</v>
      </c>
      <c r="C32" s="81">
        <f>AVERAGE(C30:C31)</f>
        <v>4.153846153846153</v>
      </c>
      <c r="D32" s="82">
        <f>AVERAGE(D30:D31)</f>
        <v>0.7026873120343313</v>
      </c>
      <c r="E32" s="86" t="str">
        <f t="shared" si="0"/>
        <v>มาก</v>
      </c>
      <c r="H32" s="130"/>
      <c r="I32" s="125"/>
      <c r="J32" s="125"/>
      <c r="K32" s="125"/>
    </row>
    <row r="33" spans="2:11" ht="25.5" thickBot="1" thickTop="1">
      <c r="B33" s="111" t="s">
        <v>11</v>
      </c>
      <c r="C33" s="112">
        <f>คีย์ข้อมูล!Z36</f>
        <v>4.425641025641026</v>
      </c>
      <c r="D33" s="112">
        <f>คีย์ข้อมูล!Z37</f>
        <v>0.6724894982437478</v>
      </c>
      <c r="E33" s="87" t="str">
        <f t="shared" si="0"/>
        <v>มาก</v>
      </c>
      <c r="H33" s="130"/>
      <c r="I33" s="125"/>
      <c r="J33" s="125"/>
      <c r="K33" s="125"/>
    </row>
    <row r="34" spans="8:11" ht="24.75" thickTop="1">
      <c r="H34" s="130"/>
      <c r="I34" s="126"/>
      <c r="J34" s="126"/>
      <c r="K34" s="126"/>
    </row>
    <row r="35" spans="2:11" ht="24">
      <c r="B35" s="149"/>
      <c r="C35" s="149"/>
      <c r="D35" s="149"/>
      <c r="E35" s="149"/>
      <c r="H35" s="130"/>
      <c r="I35" s="126"/>
      <c r="J35" s="126"/>
      <c r="K35" s="126"/>
    </row>
    <row r="36" spans="8:11" ht="24">
      <c r="H36" s="130"/>
      <c r="I36" s="127"/>
      <c r="J36" s="127"/>
      <c r="K36" s="127"/>
    </row>
    <row r="37" spans="2:11" ht="24">
      <c r="B37" s="75" t="s">
        <v>141</v>
      </c>
      <c r="E37" s="75"/>
      <c r="H37" s="130"/>
      <c r="I37" s="127"/>
      <c r="J37" s="127"/>
      <c r="K37" s="127"/>
    </row>
    <row r="38" spans="1:11" ht="24">
      <c r="A38" s="75" t="s">
        <v>105</v>
      </c>
      <c r="E38" s="75"/>
      <c r="H38" s="130"/>
      <c r="I38" s="127"/>
      <c r="J38" s="127"/>
      <c r="K38" s="127"/>
    </row>
    <row r="39" ht="24">
      <c r="A39" s="113" t="s">
        <v>146</v>
      </c>
    </row>
    <row r="40" ht="24">
      <c r="A40" s="113" t="s">
        <v>147</v>
      </c>
    </row>
    <row r="41" ht="24">
      <c r="A41" s="113" t="s">
        <v>133</v>
      </c>
    </row>
    <row r="42" ht="24">
      <c r="A42" s="113" t="s">
        <v>148</v>
      </c>
    </row>
    <row r="43" ht="24">
      <c r="A43" s="113" t="s">
        <v>150</v>
      </c>
    </row>
    <row r="44" ht="24">
      <c r="B44" s="113"/>
    </row>
    <row r="45" spans="1:2" ht="24">
      <c r="A45" s="118" t="s">
        <v>13</v>
      </c>
      <c r="B45" s="118"/>
    </row>
    <row r="46" spans="1:2" ht="14.25" customHeight="1">
      <c r="A46" s="118"/>
      <c r="B46" s="118"/>
    </row>
    <row r="47" spans="1:2" ht="24">
      <c r="A47" s="75" t="s">
        <v>134</v>
      </c>
      <c r="B47" s="118"/>
    </row>
    <row r="48" ht="6.75" customHeight="1" thickBot="1"/>
    <row r="49" spans="1:4" ht="25.5" thickBot="1" thickTop="1">
      <c r="A49" s="140" t="s">
        <v>0</v>
      </c>
      <c r="B49" s="140" t="s">
        <v>5</v>
      </c>
      <c r="C49" s="141"/>
      <c r="D49" s="140" t="s">
        <v>6</v>
      </c>
    </row>
    <row r="50" spans="1:4" ht="24.75" thickTop="1">
      <c r="A50" s="66">
        <v>1</v>
      </c>
      <c r="B50" s="131" t="s">
        <v>31</v>
      </c>
      <c r="D50" s="132">
        <v>3</v>
      </c>
    </row>
    <row r="51" spans="1:4" ht="24">
      <c r="A51" s="66">
        <v>2</v>
      </c>
      <c r="B51" s="130" t="s">
        <v>47</v>
      </c>
      <c r="D51" s="133">
        <v>2</v>
      </c>
    </row>
    <row r="52" spans="1:4" ht="24">
      <c r="A52" s="66">
        <v>3</v>
      </c>
      <c r="B52" s="130" t="s">
        <v>37</v>
      </c>
      <c r="D52" s="133">
        <v>1</v>
      </c>
    </row>
    <row r="53" spans="1:4" ht="24">
      <c r="A53" s="133">
        <v>3</v>
      </c>
      <c r="B53" s="131" t="s">
        <v>49</v>
      </c>
      <c r="D53" s="133">
        <v>1</v>
      </c>
    </row>
    <row r="54" spans="1:4" ht="24">
      <c r="A54" s="133">
        <v>4</v>
      </c>
      <c r="B54" s="131" t="s">
        <v>58</v>
      </c>
      <c r="D54" s="133">
        <v>1</v>
      </c>
    </row>
    <row r="55" spans="1:4" ht="10.5" customHeight="1" thickBot="1">
      <c r="A55" s="134"/>
      <c r="B55" s="135"/>
      <c r="C55" s="135"/>
      <c r="D55" s="134"/>
    </row>
    <row r="56" ht="24.75" thickTop="1"/>
    <row r="57" ht="24">
      <c r="A57" s="75" t="s">
        <v>135</v>
      </c>
    </row>
    <row r="58" ht="6" customHeight="1" thickBot="1"/>
    <row r="59" spans="1:4" ht="25.5" thickBot="1" thickTop="1">
      <c r="A59" s="140" t="s">
        <v>0</v>
      </c>
      <c r="B59" s="140" t="s">
        <v>5</v>
      </c>
      <c r="C59" s="140"/>
      <c r="D59" s="140" t="s">
        <v>6</v>
      </c>
    </row>
    <row r="60" spans="1:4" ht="24.75" thickTop="1">
      <c r="A60" s="66">
        <v>1</v>
      </c>
      <c r="B60" s="131" t="s">
        <v>136</v>
      </c>
      <c r="C60" s="132"/>
      <c r="D60" s="132">
        <v>1</v>
      </c>
    </row>
    <row r="61" spans="1:4" ht="24">
      <c r="A61" s="66">
        <v>2</v>
      </c>
      <c r="B61" s="130" t="s">
        <v>137</v>
      </c>
      <c r="C61" s="133"/>
      <c r="D61" s="133">
        <v>1</v>
      </c>
    </row>
    <row r="62" spans="1:4" ht="11.25" customHeight="1" thickBot="1">
      <c r="A62" s="139"/>
      <c r="B62" s="135"/>
      <c r="C62" s="134"/>
      <c r="D62" s="134"/>
    </row>
    <row r="63" spans="1:3" ht="24.75" thickTop="1">
      <c r="A63" s="133"/>
      <c r="B63" s="131"/>
      <c r="C63" s="133"/>
    </row>
    <row r="64" ht="24">
      <c r="A64" s="75" t="s">
        <v>138</v>
      </c>
    </row>
    <row r="65" ht="7.5" customHeight="1" thickBot="1"/>
    <row r="66" spans="1:4" ht="25.5" thickBot="1" thickTop="1">
      <c r="A66" s="140" t="s">
        <v>0</v>
      </c>
      <c r="B66" s="140" t="s">
        <v>5</v>
      </c>
      <c r="C66" s="140"/>
      <c r="D66" s="140" t="s">
        <v>6</v>
      </c>
    </row>
    <row r="67" spans="1:4" ht="24.75" thickTop="1">
      <c r="A67" s="66">
        <v>1</v>
      </c>
      <c r="B67" s="150" t="s">
        <v>139</v>
      </c>
      <c r="C67" s="150"/>
      <c r="D67" s="132">
        <v>1</v>
      </c>
    </row>
    <row r="68" spans="1:4" ht="24">
      <c r="A68" s="66"/>
      <c r="B68" s="130" t="s">
        <v>140</v>
      </c>
      <c r="C68" s="133"/>
      <c r="D68" s="133"/>
    </row>
    <row r="69" spans="1:4" ht="11.25" customHeight="1" thickBot="1">
      <c r="A69" s="135"/>
      <c r="B69" s="135"/>
      <c r="C69" s="135"/>
      <c r="D69" s="135"/>
    </row>
    <row r="70" ht="24.75" thickTop="1"/>
  </sheetData>
  <sheetProtection/>
  <mergeCells count="3">
    <mergeCell ref="B2:E2"/>
    <mergeCell ref="B35:E35"/>
    <mergeCell ref="B67:C67"/>
  </mergeCells>
  <printOptions/>
  <pageMargins left="0.593700787401575" right="0.31496062992126" top="0.5" bottom="0.5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5" sqref="A5:C11"/>
    </sheetView>
  </sheetViews>
  <sheetFormatPr defaultColWidth="9.140625" defaultRowHeight="21.75"/>
  <cols>
    <col min="1" max="1" width="3.8515625" style="2" customWidth="1"/>
    <col min="2" max="2" width="63.8515625" style="2" customWidth="1"/>
    <col min="3" max="3" width="14.7109375" style="2" customWidth="1"/>
    <col min="4" max="16384" width="9.140625" style="2" customWidth="1"/>
  </cols>
  <sheetData>
    <row r="1" spans="1:3" ht="24">
      <c r="A1" s="148" t="s">
        <v>78</v>
      </c>
      <c r="B1" s="148"/>
      <c r="C1" s="148"/>
    </row>
    <row r="3" ht="24">
      <c r="A3" s="1" t="s">
        <v>13</v>
      </c>
    </row>
    <row r="4" ht="24.75" thickBot="1"/>
    <row r="5" spans="1:3" ht="25.5" thickBot="1" thickTop="1">
      <c r="A5" s="74" t="s">
        <v>0</v>
      </c>
      <c r="B5" s="74" t="s">
        <v>5</v>
      </c>
      <c r="C5" s="74" t="s">
        <v>6</v>
      </c>
    </row>
    <row r="6" spans="1:3" ht="24.75" thickTop="1">
      <c r="A6" s="63">
        <v>1</v>
      </c>
      <c r="B6" s="64" t="s">
        <v>31</v>
      </c>
      <c r="C6" s="65">
        <v>3</v>
      </c>
    </row>
    <row r="7" spans="1:3" ht="24">
      <c r="A7" s="66">
        <v>2</v>
      </c>
      <c r="B7" s="3" t="s">
        <v>47</v>
      </c>
      <c r="C7" s="4">
        <v>2</v>
      </c>
    </row>
    <row r="8" spans="1:3" ht="24">
      <c r="A8" s="66">
        <v>3</v>
      </c>
      <c r="B8" s="3" t="s">
        <v>37</v>
      </c>
      <c r="C8" s="4">
        <v>1</v>
      </c>
    </row>
    <row r="9" spans="1:3" ht="24">
      <c r="A9" s="4">
        <v>3</v>
      </c>
      <c r="B9" s="64" t="s">
        <v>49</v>
      </c>
      <c r="C9" s="4">
        <v>1</v>
      </c>
    </row>
    <row r="10" spans="1:3" ht="24">
      <c r="A10" s="4">
        <v>4</v>
      </c>
      <c r="B10" s="64" t="s">
        <v>58</v>
      </c>
      <c r="C10" s="4">
        <v>1</v>
      </c>
    </row>
    <row r="11" spans="1:3" ht="12" customHeight="1" thickBot="1">
      <c r="A11" s="67"/>
      <c r="B11" s="68"/>
      <c r="C11" s="67"/>
    </row>
    <row r="12" ht="24.75" thickTop="1"/>
    <row r="13" spans="1:3" ht="24">
      <c r="A13" s="3"/>
      <c r="B13" s="3"/>
      <c r="C13" s="3"/>
    </row>
    <row r="14" spans="1:3" s="3" customFormat="1" ht="24">
      <c r="A14" s="4"/>
      <c r="C14" s="4"/>
    </row>
    <row r="15" spans="1:3" s="3" customFormat="1" ht="24">
      <c r="A15" s="4"/>
      <c r="C15" s="4"/>
    </row>
    <row r="16" spans="1:3" s="3" customFormat="1" ht="24">
      <c r="A16" s="4"/>
      <c r="C16" s="4"/>
    </row>
    <row r="17" spans="1:3" s="3" customFormat="1" ht="24">
      <c r="A17" s="4"/>
      <c r="C17" s="4"/>
    </row>
    <row r="18" spans="1:3" s="3" customFormat="1" ht="24">
      <c r="A18" s="4"/>
      <c r="C18" s="4"/>
    </row>
    <row r="19" spans="1:3" s="3" customFormat="1" ht="24">
      <c r="A19" s="4"/>
      <c r="C19" s="4"/>
    </row>
    <row r="20" spans="1:3" s="3" customFormat="1" ht="24">
      <c r="A20" s="4"/>
      <c r="C20" s="4"/>
    </row>
    <row r="21" spans="1:3" s="3" customFormat="1" ht="24">
      <c r="A21" s="4"/>
      <c r="C21" s="4"/>
    </row>
    <row r="22" spans="1:3" s="3" customFormat="1" ht="24">
      <c r="A22" s="4"/>
      <c r="C22" s="4"/>
    </row>
    <row r="23" spans="1:3" s="3" customFormat="1" ht="24">
      <c r="A23" s="4"/>
      <c r="C23" s="4"/>
    </row>
    <row r="24" spans="1:3" s="3" customFormat="1" ht="24">
      <c r="A24" s="4"/>
      <c r="C24" s="4"/>
    </row>
    <row r="25" spans="1:3" s="3" customFormat="1" ht="24">
      <c r="A25" s="4"/>
      <c r="C25" s="4"/>
    </row>
    <row r="26" spans="1:3" s="3" customFormat="1" ht="24">
      <c r="A26" s="4"/>
      <c r="C26" s="4"/>
    </row>
    <row r="27" spans="1:3" s="3" customFormat="1" ht="24">
      <c r="A27" s="4"/>
      <c r="C27" s="4"/>
    </row>
    <row r="28" spans="1:3" s="3" customFormat="1" ht="24">
      <c r="A28" s="4"/>
      <c r="C28" s="4"/>
    </row>
    <row r="29" s="3" customFormat="1" ht="24"/>
    <row r="30" s="3" customFormat="1" ht="24"/>
    <row r="31" s="3" customFormat="1" ht="24"/>
    <row r="32" s="3" customFormat="1" ht="24"/>
    <row r="33" s="3" customFormat="1" ht="24"/>
    <row r="34" s="3" customFormat="1" ht="24"/>
    <row r="35" s="3" customFormat="1" ht="24"/>
    <row r="36" s="3" customFormat="1" ht="24"/>
    <row r="37" s="3" customFormat="1" ht="24"/>
    <row r="38" s="3" customFormat="1" ht="24"/>
    <row r="39" s="3" customFormat="1" ht="24"/>
    <row r="40" s="3" customFormat="1" ht="24"/>
    <row r="41" s="3" customFormat="1" ht="24"/>
    <row r="42" s="3" customFormat="1" ht="24"/>
  </sheetData>
  <sheetProtection/>
  <mergeCells count="1">
    <mergeCell ref="A1:C1"/>
  </mergeCells>
  <printOptions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2015-03-30T03:43:10Z</cp:lastPrinted>
  <dcterms:created xsi:type="dcterms:W3CDTF">2002-09-01T05:31:45Z</dcterms:created>
  <dcterms:modified xsi:type="dcterms:W3CDTF">2015-04-01T03:17:15Z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