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คีย์" sheetId="1" r:id="rId1"/>
    <sheet name="สรุป" sheetId="2" r:id="rId2"/>
    <sheet name="ตาราง1" sheetId="3" r:id="rId3"/>
    <sheet name="ตาราง2" sheetId="4" r:id="rId4"/>
    <sheet name="ข้อเสนอแนะ" sheetId="5" r:id="rId5"/>
  </sheets>
  <definedNames>
    <definedName name="_xlnm._FilterDatabase" localSheetId="0" hidden="1">'คีย์'!$A$4:$N$33</definedName>
  </definedNames>
  <calcPr fullCalcOnLoad="1"/>
</workbook>
</file>

<file path=xl/sharedStrings.xml><?xml version="1.0" encoding="utf-8"?>
<sst xmlns="http://schemas.openxmlformats.org/spreadsheetml/2006/main" count="73" uniqueCount="70">
  <si>
    <t>ลำดับที่</t>
  </si>
  <si>
    <t>รายการ</t>
  </si>
  <si>
    <t>ความถี่</t>
  </si>
  <si>
    <t>SD</t>
  </si>
  <si>
    <t>รวม</t>
  </si>
  <si>
    <t>ตอนที่ 3 ข้อเสนอแนะ</t>
  </si>
  <si>
    <t xml:space="preserve"> - 3 -</t>
  </si>
  <si>
    <t>บทสรุปสำหรับผู้บริหาร</t>
  </si>
  <si>
    <t>ตอนที่ 1  ข้อมูลทั่วไปเกี่ยวกับผู้ตอบแบบประเมิน</t>
  </si>
  <si>
    <t>จำนวน</t>
  </si>
  <si>
    <t>ร้อยละ</t>
  </si>
  <si>
    <t>ระดับความคิดเห็น</t>
  </si>
  <si>
    <t>สถานภาพ</t>
  </si>
  <si>
    <t xml:space="preserve"> </t>
  </si>
  <si>
    <t>ที่</t>
  </si>
  <si>
    <t>ตาราง 1  แสดงจำนวนและร้อยละของผู้ตอบแบบประเมิน จำแนกตามสถานภาพ</t>
  </si>
  <si>
    <t xml:space="preserve"> - 2 -</t>
  </si>
  <si>
    <t>สังกัด</t>
  </si>
  <si>
    <t>ผู้บริหารบัณฑิตวิทยาลัย</t>
  </si>
  <si>
    <t>เจ้าหน้าที่งานธุรการและการเงิน</t>
  </si>
  <si>
    <t>เจ้าหน้าที่งานวิชาการ</t>
  </si>
  <si>
    <t>เจ้าหน้าที่งานแผนและสารสนเทศ</t>
  </si>
  <si>
    <t>เจ้าหน้าที่งานสนับสนุนวิชาการ</t>
  </si>
  <si>
    <t xml:space="preserve">   </t>
  </si>
  <si>
    <t>หัวหน้างาน</t>
  </si>
  <si>
    <t>ลุงชาว</t>
  </si>
  <si>
    <t>ผลการประเมินกิจกรรมติดตามและประเมินผล แผนปฎิบัติการประจำปี 2555</t>
  </si>
  <si>
    <t>วันที่ 4 พฤษภาคม 2555</t>
  </si>
  <si>
    <t>ตอนที่ 2  ความคิดเห็นเกี่ยวกับกิจกรรมฯ</t>
  </si>
  <si>
    <t>ตาราง 2  แสดงค่าเฉลี่ย  ส่วนเบี่ยงเบนมาตรฐาน และระดับความคิดเห็นเกี่ยวกับกิจกรรมฯ</t>
  </si>
  <si>
    <t>N = 21</t>
  </si>
  <si>
    <t xml:space="preserve">    1.1 ความรวดเร็วในการลงทะเบียน</t>
  </si>
  <si>
    <t>1. ด้านกระบวนการขั้นตอนการให้บริการ</t>
  </si>
  <si>
    <t xml:space="preserve">    1.2 ความเหมาะสมของวันจัดกิจกรรม (วันศุกร์ที 4 พ.ค. 55)</t>
  </si>
  <si>
    <t xml:space="preserve">    1.3 ความเหมาะสมของระยะเวลาในการจัดกิจกรรม (09.00 - 16.00 น.)</t>
  </si>
  <si>
    <t>2. ด้านเจ้าหน้าที่ผู้ให้บริการ</t>
  </si>
  <si>
    <t xml:space="preserve">   2.1 เจ้าหน้าที่ให้บริการด้วยความเต็มใจ ยิ้มแย้มแจ่มใส</t>
  </si>
  <si>
    <t xml:space="preserve">   2.2 เจ้าหน้าที่ให้บริการด้วยความรวดเร็ว</t>
  </si>
  <si>
    <t>3. ด้านสิ่งอำนวยความสะดวก</t>
  </si>
  <si>
    <t xml:space="preserve">   3.1 ความชัดเจนของระบบเสียงภายในห้องประชุมฯ</t>
  </si>
  <si>
    <t xml:space="preserve">   3.2 ความสว่างภายในห้องประชุมฯ</t>
  </si>
  <si>
    <t xml:space="preserve">   3.3 ความสะอาดของสถานที่จัดประชุมฯ</t>
  </si>
  <si>
    <t xml:space="preserve">   3.4 เอกสารประกอบกิจกรรมมีความเหมาะสมต่อกิจกรรมที่จัดขึ้น</t>
  </si>
  <si>
    <t>4. ด้านคุณภาพการจัดกิจกรรมฯ</t>
  </si>
  <si>
    <t xml:space="preserve">         ประจำปี 2555</t>
  </si>
  <si>
    <t xml:space="preserve">   4.2 ท่านคิดว่ากิจกรรมติดตามและประเมินผลแผนปฏิบัติกาประจำปี 2555 </t>
  </si>
  <si>
    <t xml:space="preserve">        ทำให้ท่านได้แนวทางไปปรับปรุงแก้ไขโครงการเดิม และสร้างโครงการใหม่ได้</t>
  </si>
  <si>
    <t>(ค่าเฉลี่ย 4.40)</t>
  </si>
  <si>
    <t xml:space="preserve">   4.1 ประโยชน์ที่ได้รับจากการจัดกิจกรรมติดตามและประเมินผลแผนปฏิบัติการ-</t>
  </si>
  <si>
    <t xml:space="preserve">       จากการจัดกิจกรรมติดตามและประเมินผล แผนปฏิบัติการประจำปี 2555 ในวันที่ 4 พฤษภาคม 2555</t>
  </si>
  <si>
    <t xml:space="preserve">       การประเมินความคิดเห็นเกี่ยวกับการจัดโครงการฯ พบว่า ผู้ตอบแบบประเมินมีความคิดเห็น</t>
  </si>
  <si>
    <t>ร้อยละ 33.33 เจ้าหน้าที่งานวิชาการ ร้อยละ 23.81 เจ้าหน้าที่งานแผนและสารสนเทศ ร้อยละ 14.29 และ</t>
  </si>
  <si>
    <t>ผู้บริหารบัณฑิตวิทยาลัย หัวหน้างาน และเจ้าหน้าที่งานสนับสนุนวิชาการ ร้อยละ 9.52</t>
  </si>
  <si>
    <t xml:space="preserve">        จากตาราง 2 การประเมินความคิดเห็นเกี่ยวกับการจัดโครงการฯ พบว่า ผู้ตอบแบบประเมินมีความคิดเห็น</t>
  </si>
  <si>
    <t xml:space="preserve">               จากการจัดกิจกรรมติดตามและประเมินผล แผนปฏิบัติการประจำปี 2555 ในวันศุกร์ที่ </t>
  </si>
  <si>
    <t>ประเมินผลแผนปฏิบัติการประจำปี 2555 (ค่าเฉลี่ย 4.40)</t>
  </si>
  <si>
    <t xml:space="preserve">มากที่สุด (ค่าเฉลี่ย 4.52) รองลงมาได้แก่ ความรวดเร็วในการลงทะเบียน เจ้าหน้าที่ให้บริการด้วยความรวดเร็ว </t>
  </si>
  <si>
    <t xml:space="preserve">(ค่าเฉลี่ย 4.48) และประโยชน์ที่ได้รับจากการจัดกิจกรรมติดตามและประเมินผลแผนปฏิบัติการประจำปี 2555 </t>
  </si>
  <si>
    <t>ยิ้มแย้มแจ่มใส มากที่สุด (ค่าเฉลี่ย 4.52) รองลงมาได้แก่ ความรวดเร็วในการลงทะเบียน เจ้าหน้าที่</t>
  </si>
  <si>
    <t>ให้บริการด้วยความรวดเร็ว (ค่าเฉลี่ย 4.48) และประโยชน์ที่ได้รับจากการจัดกิจกรรมติดตามและ</t>
  </si>
  <si>
    <t>ณ ห้องประชุมบัณฑิตวิทยาลัย มหาวิทยาลัยนเรศวร</t>
  </si>
  <si>
    <t>ณ ห้องประชุมบัณฑิตวิทยาลัย มหาวิทยาลัยนเรศวร พบว่า มีผู้เข้าร่วมโครงการจำนวนทั้งสิ้น 28 คน และ</t>
  </si>
  <si>
    <t>มีผู้ตอบแบบประเมิน จำนวน 21 คน คิดเป็นร้อยละ 75.00 โดยมีรายละเอียดดังนี้</t>
  </si>
  <si>
    <t xml:space="preserve">               จากตาราง 1 พบว่า ผู้ตอบแบบประเมินส่วนใหญ่เป็นเจ้าหน้าที่งานธุรการและการเงิน </t>
  </si>
  <si>
    <t>โดยรวมอยู่ในระดับมาก (ค่าเฉลี่ย 4.34)  โดยมีความพึงพอใจเจ้าหน้าที่ให้บริการด้วยความเต็มใจ ยิ้มแย้มแจ่มใส</t>
  </si>
  <si>
    <t xml:space="preserve">โดยรวมอยู่ในระดับมาก (ค่าเฉลี่ย 4.34)  โดยมีความพึงพอใจเจ้าหน้าที่ให้บริการด้วยความเต็มใจ </t>
  </si>
  <si>
    <t>4 พฤษภาคม 2555 ณ ห้องประชุมบัณฑิตวิทยาลัย มหาวิทยาลัยนเรศวร พบว่า มีผู้เข้าร่วมโครงการ</t>
  </si>
  <si>
    <t>จำนวนทั้งสิ้น 28 คน และมีผู้ตอบแบบประเมิน จำนวน 21 คน คิดเป็นร้อยละ 75.00 ผู้ตอบแบบประเมิน</t>
  </si>
  <si>
    <t xml:space="preserve">เจ้าหน้าที่งานแผนและสารสนเทศ ร้อยละ 14.29   </t>
  </si>
  <si>
    <t>ส่วนใหญ่เป็นเจ้าหน้าที่งานธุรการและการเงิน ร้อยละ 33.33 เจ้าหน้าที่งานวิชาการ ร้อยละ 23.81 และ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</si>
</sst>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sz val="1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2" fontId="4" fillId="33" borderId="0" xfId="0" applyNumberFormat="1" applyFont="1" applyFill="1" applyAlignment="1">
      <alignment horizontal="center"/>
    </xf>
    <xf numFmtId="2" fontId="4" fillId="36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 horizontal="center"/>
    </xf>
    <xf numFmtId="0" fontId="5" fillId="0" borderId="15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" fontId="5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7" borderId="0" xfId="0" applyFont="1" applyFill="1" applyAlignment="1">
      <alignment horizontal="center"/>
    </xf>
    <xf numFmtId="0" fontId="4" fillId="19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38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4" fillId="39" borderId="0" xfId="0" applyFont="1" applyFill="1" applyAlignment="1">
      <alignment horizontal="center"/>
    </xf>
    <xf numFmtId="0" fontId="4" fillId="25" borderId="0" xfId="0" applyFont="1" applyFill="1" applyAlignment="1">
      <alignment horizontal="center"/>
    </xf>
    <xf numFmtId="0" fontId="6" fillId="0" borderId="12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2" fontId="7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7" fillId="0" borderId="20" xfId="0" applyFont="1" applyBorder="1" applyAlignment="1">
      <alignment/>
    </xf>
    <xf numFmtId="2" fontId="7" fillId="0" borderId="21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2" fontId="7" fillId="0" borderId="24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2" fontId="7" fillId="0" borderId="27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2" fontId="7" fillId="0" borderId="30" xfId="0" applyNumberFormat="1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2" fontId="7" fillId="0" borderId="33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3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45"/>
  <sheetViews>
    <sheetView zoomScale="110" zoomScaleNormal="110" zoomScalePageLayoutView="0" workbookViewId="0" topLeftCell="A1">
      <pane ySplit="4" topLeftCell="A32" activePane="bottomLeft" state="frozen"/>
      <selection pane="topLeft" activeCell="A1" sqref="A1"/>
      <selection pane="bottomLeft" activeCell="R35" sqref="R35"/>
    </sheetView>
  </sheetViews>
  <sheetFormatPr defaultColWidth="8.7109375" defaultRowHeight="12.75"/>
  <cols>
    <col min="1" max="1" width="7.00390625" style="4" customWidth="1"/>
    <col min="2" max="2" width="10.140625" style="4" customWidth="1"/>
    <col min="3" max="3" width="37.7109375" style="4" bestFit="1" customWidth="1"/>
    <col min="4" max="14" width="5.00390625" style="4" customWidth="1"/>
    <col min="15" max="16384" width="8.7109375" style="1" customWidth="1"/>
  </cols>
  <sheetData>
    <row r="3" spans="1:14" ht="24">
      <c r="A3" s="20" t="s">
        <v>0</v>
      </c>
      <c r="B3" s="22"/>
      <c r="C3" s="21" t="s">
        <v>12</v>
      </c>
      <c r="D3" s="32"/>
      <c r="E3" s="32"/>
      <c r="F3" s="32"/>
      <c r="G3" s="32"/>
      <c r="H3" s="32"/>
      <c r="I3" s="32"/>
      <c r="J3" s="32"/>
      <c r="K3" s="33"/>
      <c r="L3" s="33"/>
      <c r="M3" s="32"/>
      <c r="N3" s="32"/>
    </row>
    <row r="4" spans="1:14" ht="24">
      <c r="A4" s="20"/>
      <c r="B4" s="22"/>
      <c r="C4" s="21"/>
      <c r="D4" s="43">
        <v>1.1</v>
      </c>
      <c r="E4" s="43">
        <v>1.2</v>
      </c>
      <c r="F4" s="43">
        <v>1.3</v>
      </c>
      <c r="G4" s="39">
        <v>2.1</v>
      </c>
      <c r="H4" s="39">
        <v>2.2</v>
      </c>
      <c r="I4" s="46">
        <v>3.1</v>
      </c>
      <c r="J4" s="46">
        <v>3.2</v>
      </c>
      <c r="K4" s="46">
        <v>3.3</v>
      </c>
      <c r="L4" s="46">
        <v>3.4</v>
      </c>
      <c r="M4" s="47">
        <v>4.1</v>
      </c>
      <c r="N4" s="47">
        <v>4.2</v>
      </c>
    </row>
    <row r="5" spans="1:16" ht="24">
      <c r="A5" s="4">
        <v>1</v>
      </c>
      <c r="C5" s="4">
        <v>1</v>
      </c>
      <c r="D5" s="4">
        <v>5</v>
      </c>
      <c r="E5" s="4">
        <v>5</v>
      </c>
      <c r="F5" s="4">
        <v>5</v>
      </c>
      <c r="G5" s="4">
        <v>5</v>
      </c>
      <c r="H5" s="4">
        <v>5</v>
      </c>
      <c r="I5" s="4">
        <v>5</v>
      </c>
      <c r="J5" s="4">
        <v>5</v>
      </c>
      <c r="K5" s="4">
        <v>5</v>
      </c>
      <c r="L5" s="4">
        <v>5</v>
      </c>
      <c r="M5" s="4">
        <v>5</v>
      </c>
      <c r="N5" s="4">
        <v>5</v>
      </c>
      <c r="P5" s="25">
        <f aca="true" t="shared" si="0" ref="P5:P12">AVERAGE(D5:N5)</f>
        <v>5</v>
      </c>
    </row>
    <row r="6" spans="1:16" ht="24">
      <c r="A6" s="4">
        <v>2</v>
      </c>
      <c r="C6" s="4">
        <v>2</v>
      </c>
      <c r="D6" s="4">
        <v>5</v>
      </c>
      <c r="E6" s="4">
        <v>4</v>
      </c>
      <c r="F6" s="4">
        <v>4</v>
      </c>
      <c r="G6" s="4">
        <v>5</v>
      </c>
      <c r="H6" s="4">
        <v>5</v>
      </c>
      <c r="I6" s="4">
        <v>4</v>
      </c>
      <c r="J6" s="4">
        <v>5</v>
      </c>
      <c r="K6" s="4">
        <v>4</v>
      </c>
      <c r="L6" s="4">
        <v>5</v>
      </c>
      <c r="M6" s="4">
        <v>4</v>
      </c>
      <c r="N6" s="4">
        <v>3</v>
      </c>
      <c r="P6" s="25">
        <f t="shared" si="0"/>
        <v>4.363636363636363</v>
      </c>
    </row>
    <row r="7" spans="1:16" ht="24">
      <c r="A7" s="4">
        <v>3</v>
      </c>
      <c r="C7" s="4">
        <v>6</v>
      </c>
      <c r="D7" s="4">
        <v>5</v>
      </c>
      <c r="E7" s="4">
        <v>5</v>
      </c>
      <c r="F7" s="4">
        <v>5</v>
      </c>
      <c r="G7" s="4">
        <v>5</v>
      </c>
      <c r="H7" s="4">
        <v>5</v>
      </c>
      <c r="I7" s="4">
        <v>5</v>
      </c>
      <c r="J7" s="4">
        <v>5</v>
      </c>
      <c r="K7" s="4">
        <v>5</v>
      </c>
      <c r="L7" s="4">
        <v>5</v>
      </c>
      <c r="M7" s="4">
        <v>5</v>
      </c>
      <c r="N7" s="4">
        <v>5</v>
      </c>
      <c r="P7" s="25">
        <f t="shared" si="0"/>
        <v>5</v>
      </c>
    </row>
    <row r="8" spans="1:16" ht="24">
      <c r="A8" s="4">
        <v>4</v>
      </c>
      <c r="C8" s="4">
        <v>4</v>
      </c>
      <c r="D8" s="4">
        <v>5</v>
      </c>
      <c r="E8" s="4">
        <v>5</v>
      </c>
      <c r="F8" s="4">
        <v>4</v>
      </c>
      <c r="G8" s="4">
        <v>5</v>
      </c>
      <c r="H8" s="4">
        <v>5</v>
      </c>
      <c r="I8" s="4">
        <v>5</v>
      </c>
      <c r="J8" s="4">
        <v>5</v>
      </c>
      <c r="K8" s="4">
        <v>5</v>
      </c>
      <c r="L8" s="4">
        <v>5</v>
      </c>
      <c r="M8" s="4">
        <v>5</v>
      </c>
      <c r="N8" s="4">
        <v>5</v>
      </c>
      <c r="P8" s="25">
        <f t="shared" si="0"/>
        <v>4.909090909090909</v>
      </c>
    </row>
    <row r="9" spans="1:16" ht="24">
      <c r="A9" s="4">
        <v>5</v>
      </c>
      <c r="C9" s="4">
        <v>5</v>
      </c>
      <c r="D9" s="4">
        <v>4</v>
      </c>
      <c r="E9" s="4">
        <v>4</v>
      </c>
      <c r="F9" s="4">
        <v>4</v>
      </c>
      <c r="G9" s="4">
        <v>4</v>
      </c>
      <c r="H9" s="4">
        <v>4</v>
      </c>
      <c r="I9" s="4">
        <v>4</v>
      </c>
      <c r="J9" s="4">
        <v>4</v>
      </c>
      <c r="K9" s="4">
        <v>4</v>
      </c>
      <c r="L9" s="4">
        <v>4</v>
      </c>
      <c r="M9" s="4">
        <v>4</v>
      </c>
      <c r="N9" s="4">
        <v>4</v>
      </c>
      <c r="P9" s="25">
        <f t="shared" si="0"/>
        <v>4</v>
      </c>
    </row>
    <row r="10" spans="1:16" ht="24">
      <c r="A10" s="4">
        <v>6</v>
      </c>
      <c r="C10" s="4">
        <v>3</v>
      </c>
      <c r="D10" s="4">
        <v>5</v>
      </c>
      <c r="E10" s="4">
        <v>5</v>
      </c>
      <c r="F10" s="4">
        <v>5</v>
      </c>
      <c r="G10" s="4">
        <v>5</v>
      </c>
      <c r="H10" s="4">
        <v>5</v>
      </c>
      <c r="I10" s="4">
        <v>4</v>
      </c>
      <c r="J10" s="4">
        <v>4</v>
      </c>
      <c r="K10" s="4">
        <v>4</v>
      </c>
      <c r="L10" s="4">
        <v>4</v>
      </c>
      <c r="M10" s="4">
        <v>5</v>
      </c>
      <c r="N10" s="4">
        <v>5</v>
      </c>
      <c r="P10" s="25">
        <f t="shared" si="0"/>
        <v>4.636363636363637</v>
      </c>
    </row>
    <row r="11" spans="1:16" ht="24">
      <c r="A11" s="4">
        <v>7</v>
      </c>
      <c r="C11" s="4">
        <v>4</v>
      </c>
      <c r="D11" s="4">
        <v>4</v>
      </c>
      <c r="E11" s="4">
        <v>3</v>
      </c>
      <c r="F11" s="4">
        <v>3</v>
      </c>
      <c r="G11" s="4">
        <v>4</v>
      </c>
      <c r="H11" s="4">
        <v>4</v>
      </c>
      <c r="I11" s="4">
        <v>4</v>
      </c>
      <c r="J11" s="4">
        <v>4</v>
      </c>
      <c r="K11" s="4">
        <v>4</v>
      </c>
      <c r="L11" s="4">
        <v>4</v>
      </c>
      <c r="M11" s="4">
        <v>4</v>
      </c>
      <c r="N11" s="4">
        <v>4</v>
      </c>
      <c r="P11" s="25">
        <f t="shared" si="0"/>
        <v>3.8181818181818183</v>
      </c>
    </row>
    <row r="12" spans="1:16" ht="24">
      <c r="A12" s="4">
        <v>8</v>
      </c>
      <c r="C12" s="4">
        <v>4</v>
      </c>
      <c r="D12" s="4">
        <v>4</v>
      </c>
      <c r="E12" s="4">
        <v>4</v>
      </c>
      <c r="F12" s="4">
        <v>4</v>
      </c>
      <c r="G12" s="4">
        <v>4</v>
      </c>
      <c r="H12" s="4">
        <v>4</v>
      </c>
      <c r="I12" s="4">
        <v>4</v>
      </c>
      <c r="J12" s="4">
        <v>4</v>
      </c>
      <c r="K12" s="4">
        <v>4</v>
      </c>
      <c r="L12" s="4">
        <v>4</v>
      </c>
      <c r="M12" s="4">
        <v>4</v>
      </c>
      <c r="N12" s="4">
        <v>4</v>
      </c>
      <c r="P12" s="25">
        <f t="shared" si="0"/>
        <v>4</v>
      </c>
    </row>
    <row r="13" spans="1:16" ht="24">
      <c r="A13" s="4">
        <v>9</v>
      </c>
      <c r="C13" s="4">
        <v>3</v>
      </c>
      <c r="D13" s="4">
        <v>5</v>
      </c>
      <c r="E13" s="4">
        <v>4</v>
      </c>
      <c r="F13" s="4">
        <v>4</v>
      </c>
      <c r="G13" s="4">
        <v>5</v>
      </c>
      <c r="H13" s="4">
        <v>5</v>
      </c>
      <c r="I13" s="4">
        <v>4</v>
      </c>
      <c r="J13" s="4">
        <v>4</v>
      </c>
      <c r="K13" s="4">
        <v>4</v>
      </c>
      <c r="L13" s="4">
        <v>4</v>
      </c>
      <c r="M13" s="4">
        <v>5</v>
      </c>
      <c r="N13" s="4">
        <v>5</v>
      </c>
      <c r="P13" s="25">
        <f>AVERAGE(J13:N13)</f>
        <v>4.4</v>
      </c>
    </row>
    <row r="14" spans="1:16" ht="24">
      <c r="A14" s="4">
        <v>10</v>
      </c>
      <c r="C14" s="4">
        <v>1</v>
      </c>
      <c r="D14" s="4">
        <v>5</v>
      </c>
      <c r="E14" s="4">
        <v>5</v>
      </c>
      <c r="F14" s="4">
        <v>5</v>
      </c>
      <c r="G14" s="4">
        <v>5</v>
      </c>
      <c r="H14" s="4">
        <v>5</v>
      </c>
      <c r="I14" s="4">
        <v>5</v>
      </c>
      <c r="J14" s="4">
        <v>5</v>
      </c>
      <c r="K14" s="4">
        <v>5</v>
      </c>
      <c r="L14" s="4">
        <v>5</v>
      </c>
      <c r="M14" s="4">
        <v>5</v>
      </c>
      <c r="N14" s="4">
        <v>5</v>
      </c>
      <c r="P14" s="25">
        <f>AVERAGE(C14:N14)</f>
        <v>4.666666666666667</v>
      </c>
    </row>
    <row r="15" spans="1:16" ht="24">
      <c r="A15" s="4">
        <v>11</v>
      </c>
      <c r="C15" s="4">
        <v>3</v>
      </c>
      <c r="D15" s="4">
        <v>5</v>
      </c>
      <c r="E15" s="4">
        <v>4</v>
      </c>
      <c r="F15" s="4">
        <v>4</v>
      </c>
      <c r="G15" s="4">
        <v>4</v>
      </c>
      <c r="H15" s="4">
        <v>4</v>
      </c>
      <c r="I15" s="4">
        <v>5</v>
      </c>
      <c r="J15" s="4">
        <v>4</v>
      </c>
      <c r="K15" s="4">
        <v>4</v>
      </c>
      <c r="L15" s="4">
        <v>5</v>
      </c>
      <c r="M15" s="4">
        <v>4</v>
      </c>
      <c r="N15" s="4">
        <v>3</v>
      </c>
      <c r="P15" s="25">
        <f aca="true" t="shared" si="1" ref="P15:P25">AVERAGE(D15:N15)</f>
        <v>4.181818181818182</v>
      </c>
    </row>
    <row r="16" spans="1:16" ht="24">
      <c r="A16" s="4">
        <v>12</v>
      </c>
      <c r="C16" s="4">
        <v>3</v>
      </c>
      <c r="D16" s="4">
        <v>4</v>
      </c>
      <c r="E16" s="4">
        <v>4</v>
      </c>
      <c r="F16" s="4">
        <v>4</v>
      </c>
      <c r="G16" s="4">
        <v>4</v>
      </c>
      <c r="H16" s="4">
        <v>4</v>
      </c>
      <c r="I16" s="4">
        <v>4</v>
      </c>
      <c r="J16" s="4">
        <v>4</v>
      </c>
      <c r="K16" s="4">
        <v>4</v>
      </c>
      <c r="L16" s="4">
        <v>4</v>
      </c>
      <c r="M16" s="4">
        <v>4</v>
      </c>
      <c r="N16" s="4">
        <v>4</v>
      </c>
      <c r="P16" s="25">
        <f t="shared" si="1"/>
        <v>4</v>
      </c>
    </row>
    <row r="17" spans="1:16" ht="24">
      <c r="A17" s="4">
        <v>13</v>
      </c>
      <c r="C17" s="4">
        <v>4</v>
      </c>
      <c r="D17" s="4">
        <v>5</v>
      </c>
      <c r="E17" s="4">
        <v>5</v>
      </c>
      <c r="F17" s="4">
        <v>4</v>
      </c>
      <c r="G17" s="4">
        <v>5</v>
      </c>
      <c r="H17" s="4">
        <v>5</v>
      </c>
      <c r="I17" s="4">
        <v>5</v>
      </c>
      <c r="J17" s="4">
        <v>5</v>
      </c>
      <c r="K17" s="4">
        <v>5</v>
      </c>
      <c r="L17" s="4">
        <v>5</v>
      </c>
      <c r="M17" s="4">
        <v>5</v>
      </c>
      <c r="N17" s="4">
        <v>5</v>
      </c>
      <c r="P17" s="25">
        <f t="shared" si="1"/>
        <v>4.909090909090909</v>
      </c>
    </row>
    <row r="18" spans="1:16" ht="24">
      <c r="A18" s="4">
        <v>14</v>
      </c>
      <c r="C18" s="4">
        <v>6</v>
      </c>
      <c r="D18" s="4">
        <v>4</v>
      </c>
      <c r="E18" s="4">
        <v>4</v>
      </c>
      <c r="F18" s="4">
        <v>4</v>
      </c>
      <c r="G18" s="4">
        <v>4</v>
      </c>
      <c r="H18" s="4">
        <v>4</v>
      </c>
      <c r="I18" s="4">
        <v>4</v>
      </c>
      <c r="J18" s="4">
        <v>4</v>
      </c>
      <c r="K18" s="4">
        <v>4</v>
      </c>
      <c r="L18" s="4">
        <v>4</v>
      </c>
      <c r="M18" s="4">
        <v>4</v>
      </c>
      <c r="N18" s="4">
        <v>4</v>
      </c>
      <c r="P18" s="25">
        <f t="shared" si="1"/>
        <v>4</v>
      </c>
    </row>
    <row r="19" spans="1:16" ht="24">
      <c r="A19" s="4">
        <v>15</v>
      </c>
      <c r="C19" s="4">
        <v>6</v>
      </c>
      <c r="D19" s="4">
        <v>4</v>
      </c>
      <c r="E19" s="4">
        <v>4</v>
      </c>
      <c r="F19" s="4">
        <v>4</v>
      </c>
      <c r="G19" s="4">
        <v>4</v>
      </c>
      <c r="H19" s="4">
        <v>4</v>
      </c>
      <c r="I19" s="4">
        <v>4</v>
      </c>
      <c r="J19" s="4">
        <v>4</v>
      </c>
      <c r="K19" s="4">
        <v>4</v>
      </c>
      <c r="L19" s="4">
        <v>4</v>
      </c>
      <c r="M19" s="4">
        <v>4</v>
      </c>
      <c r="N19" s="4">
        <v>4</v>
      </c>
      <c r="P19" s="25">
        <f t="shared" si="1"/>
        <v>4</v>
      </c>
    </row>
    <row r="20" spans="1:16" ht="24">
      <c r="A20" s="4">
        <v>16</v>
      </c>
      <c r="C20" s="4">
        <v>4</v>
      </c>
      <c r="D20" s="4">
        <v>4</v>
      </c>
      <c r="E20" s="4">
        <v>4</v>
      </c>
      <c r="F20" s="4">
        <v>4</v>
      </c>
      <c r="G20" s="4">
        <v>5</v>
      </c>
      <c r="H20" s="4">
        <v>4</v>
      </c>
      <c r="I20" s="4">
        <v>4</v>
      </c>
      <c r="J20" s="4">
        <v>4</v>
      </c>
      <c r="K20" s="4">
        <v>4</v>
      </c>
      <c r="L20" s="4">
        <v>4</v>
      </c>
      <c r="M20" s="4">
        <v>4</v>
      </c>
      <c r="N20" s="4">
        <v>4</v>
      </c>
      <c r="P20" s="25">
        <f t="shared" si="1"/>
        <v>4.090909090909091</v>
      </c>
    </row>
    <row r="21" spans="1:16" ht="24">
      <c r="A21" s="4">
        <v>17</v>
      </c>
      <c r="C21" s="4">
        <v>5</v>
      </c>
      <c r="D21" s="4">
        <v>4</v>
      </c>
      <c r="E21" s="4">
        <v>3</v>
      </c>
      <c r="F21" s="4">
        <v>3</v>
      </c>
      <c r="G21" s="4">
        <v>5</v>
      </c>
      <c r="H21" s="4">
        <v>5</v>
      </c>
      <c r="I21" s="4">
        <v>4</v>
      </c>
      <c r="J21" s="4">
        <v>4</v>
      </c>
      <c r="K21" s="4">
        <v>3</v>
      </c>
      <c r="L21" s="4">
        <v>4</v>
      </c>
      <c r="P21" s="25">
        <f t="shared" si="1"/>
        <v>3.888888888888889</v>
      </c>
    </row>
    <row r="22" spans="1:16" ht="24">
      <c r="A22" s="4">
        <v>18</v>
      </c>
      <c r="C22" s="4">
        <v>3</v>
      </c>
      <c r="D22" s="4">
        <v>4</v>
      </c>
      <c r="E22" s="4">
        <v>4</v>
      </c>
      <c r="F22" s="4">
        <v>4</v>
      </c>
      <c r="G22" s="4">
        <v>4</v>
      </c>
      <c r="H22" s="4">
        <v>4</v>
      </c>
      <c r="I22" s="4">
        <v>4</v>
      </c>
      <c r="J22" s="4">
        <v>4</v>
      </c>
      <c r="K22" s="4">
        <v>4</v>
      </c>
      <c r="L22" s="4">
        <v>4</v>
      </c>
      <c r="M22" s="4">
        <v>4</v>
      </c>
      <c r="N22" s="4">
        <v>4</v>
      </c>
      <c r="P22" s="25">
        <f t="shared" si="1"/>
        <v>4</v>
      </c>
    </row>
    <row r="23" spans="1:16" ht="24">
      <c r="A23" s="4">
        <v>19</v>
      </c>
      <c r="C23" s="4">
        <v>3</v>
      </c>
      <c r="D23" s="4">
        <v>4</v>
      </c>
      <c r="E23" s="4">
        <v>3</v>
      </c>
      <c r="F23" s="4">
        <v>4</v>
      </c>
      <c r="G23" s="4">
        <v>4</v>
      </c>
      <c r="H23" s="4">
        <v>4</v>
      </c>
      <c r="I23" s="4">
        <v>4</v>
      </c>
      <c r="J23" s="4">
        <v>4</v>
      </c>
      <c r="K23" s="4">
        <v>4</v>
      </c>
      <c r="L23" s="4">
        <v>4</v>
      </c>
      <c r="M23" s="4">
        <v>4</v>
      </c>
      <c r="N23" s="4">
        <v>4</v>
      </c>
      <c r="P23" s="25">
        <f t="shared" si="1"/>
        <v>3.909090909090909</v>
      </c>
    </row>
    <row r="24" spans="1:16" ht="24">
      <c r="A24" s="4">
        <v>20</v>
      </c>
      <c r="C24" s="4">
        <v>2</v>
      </c>
      <c r="D24" s="4">
        <v>5</v>
      </c>
      <c r="E24" s="4">
        <v>5</v>
      </c>
      <c r="F24" s="4">
        <v>4</v>
      </c>
      <c r="G24" s="4">
        <v>5</v>
      </c>
      <c r="H24" s="4">
        <v>5</v>
      </c>
      <c r="I24" s="4">
        <v>5</v>
      </c>
      <c r="J24" s="4">
        <v>5</v>
      </c>
      <c r="K24" s="4">
        <v>4</v>
      </c>
      <c r="L24" s="4">
        <v>5</v>
      </c>
      <c r="M24" s="4">
        <v>5</v>
      </c>
      <c r="N24" s="4">
        <v>5</v>
      </c>
      <c r="P24" s="25">
        <f t="shared" si="1"/>
        <v>4.818181818181818</v>
      </c>
    </row>
    <row r="25" spans="1:16" ht="24">
      <c r="A25" s="4">
        <v>21</v>
      </c>
      <c r="B25" s="4" t="s">
        <v>25</v>
      </c>
      <c r="C25" s="4">
        <v>3</v>
      </c>
      <c r="D25" s="4">
        <v>4</v>
      </c>
      <c r="E25" s="4">
        <v>4</v>
      </c>
      <c r="F25" s="4">
        <v>4</v>
      </c>
      <c r="G25" s="4">
        <v>4</v>
      </c>
      <c r="H25" s="4">
        <v>4</v>
      </c>
      <c r="I25" s="4">
        <v>4</v>
      </c>
      <c r="J25" s="4">
        <v>4</v>
      </c>
      <c r="K25" s="4">
        <v>4</v>
      </c>
      <c r="L25" s="4">
        <v>4</v>
      </c>
      <c r="M25" s="4">
        <v>4</v>
      </c>
      <c r="N25" s="4">
        <v>4</v>
      </c>
      <c r="P25" s="25">
        <f t="shared" si="1"/>
        <v>4</v>
      </c>
    </row>
    <row r="26" spans="1:16" ht="24">
      <c r="A26" s="4">
        <v>22</v>
      </c>
      <c r="P26" s="25"/>
    </row>
    <row r="27" spans="1:16" ht="24">
      <c r="A27" s="4">
        <v>23</v>
      </c>
      <c r="P27" s="25"/>
    </row>
    <row r="28" spans="1:16" ht="24">
      <c r="A28" s="4">
        <v>24</v>
      </c>
      <c r="P28" s="25"/>
    </row>
    <row r="29" spans="1:16" ht="24">
      <c r="A29" s="4">
        <v>25</v>
      </c>
      <c r="P29" s="25"/>
    </row>
    <row r="30" spans="1:16" ht="24">
      <c r="A30" s="4">
        <v>26</v>
      </c>
      <c r="P30" s="25"/>
    </row>
    <row r="31" spans="1:16" ht="24">
      <c r="A31" s="4">
        <v>27</v>
      </c>
      <c r="P31" s="25"/>
    </row>
    <row r="34" spans="2:3" ht="24">
      <c r="B34" s="40"/>
      <c r="C34" s="40" t="s">
        <v>17</v>
      </c>
    </row>
    <row r="35" spans="1:16" ht="24">
      <c r="A35" s="4">
        <v>6</v>
      </c>
      <c r="B35" s="32">
        <f>COUNTIF(C5:C31,1)</f>
        <v>2</v>
      </c>
      <c r="C35" s="42" t="s">
        <v>18</v>
      </c>
      <c r="D35" s="23">
        <f aca="true" t="shared" si="2" ref="D35:N35">AVERAGE(D5:D32)</f>
        <v>4.476190476190476</v>
      </c>
      <c r="E35" s="23">
        <f t="shared" si="2"/>
        <v>4.190476190476191</v>
      </c>
      <c r="F35" s="23">
        <f t="shared" si="2"/>
        <v>4.095238095238095</v>
      </c>
      <c r="G35" s="23">
        <f t="shared" si="2"/>
        <v>4.523809523809524</v>
      </c>
      <c r="H35" s="23">
        <f t="shared" si="2"/>
        <v>4.476190476190476</v>
      </c>
      <c r="I35" s="23">
        <f t="shared" si="2"/>
        <v>4.333333333333333</v>
      </c>
      <c r="J35" s="23">
        <f t="shared" si="2"/>
        <v>4.333333333333333</v>
      </c>
      <c r="K35" s="23">
        <f t="shared" si="2"/>
        <v>4.190476190476191</v>
      </c>
      <c r="L35" s="23">
        <f t="shared" si="2"/>
        <v>4.380952380952381</v>
      </c>
      <c r="M35" s="23">
        <f t="shared" si="2"/>
        <v>4.4</v>
      </c>
      <c r="N35" s="23">
        <f t="shared" si="2"/>
        <v>4.3</v>
      </c>
      <c r="P35" s="26">
        <f>AVERAGE(D35:N35)</f>
        <v>4.336363636363635</v>
      </c>
    </row>
    <row r="36" spans="1:16" ht="24">
      <c r="A36" s="4">
        <v>3</v>
      </c>
      <c r="B36" s="32">
        <f>COUNTIF(C5:C31,2)</f>
        <v>2</v>
      </c>
      <c r="C36" s="42" t="s">
        <v>24</v>
      </c>
      <c r="D36" s="24">
        <f aca="true" t="shared" si="3" ref="D36:N36">STDEV(D5:D32)</f>
        <v>0.5117663157191591</v>
      </c>
      <c r="E36" s="24">
        <f t="shared" si="3"/>
        <v>0.6796357567879739</v>
      </c>
      <c r="F36" s="24">
        <f t="shared" si="3"/>
        <v>0.538958431120796</v>
      </c>
      <c r="G36" s="24">
        <f t="shared" si="3"/>
        <v>0.5117663157191591</v>
      </c>
      <c r="H36" s="24">
        <f t="shared" si="3"/>
        <v>0.5117663157191591</v>
      </c>
      <c r="I36" s="24">
        <f t="shared" si="3"/>
        <v>0.48304589153964894</v>
      </c>
      <c r="J36" s="24">
        <f t="shared" si="3"/>
        <v>0.48304589153964894</v>
      </c>
      <c r="K36" s="24">
        <f t="shared" si="3"/>
        <v>0.5117663157191591</v>
      </c>
      <c r="L36" s="24">
        <f t="shared" si="3"/>
        <v>0.4976133515281198</v>
      </c>
      <c r="M36" s="24">
        <f t="shared" si="3"/>
        <v>0.5026246899500352</v>
      </c>
      <c r="N36" s="24">
        <f t="shared" si="3"/>
        <v>0.6569466853317858</v>
      </c>
      <c r="P36" s="26">
        <f>STDEV(P5:P33)</f>
        <v>0.41771577807661037</v>
      </c>
    </row>
    <row r="37" spans="1:3" ht="24">
      <c r="A37" s="4">
        <v>7</v>
      </c>
      <c r="B37" s="32">
        <f>COUNTIF(C5:C31,3)</f>
        <v>7</v>
      </c>
      <c r="C37" s="41" t="s">
        <v>19</v>
      </c>
    </row>
    <row r="38" spans="1:3" ht="24">
      <c r="A38" s="4">
        <v>6</v>
      </c>
      <c r="B38" s="32">
        <f>COUNTIF(C5:C31,4)</f>
        <v>5</v>
      </c>
      <c r="C38" s="41" t="s">
        <v>20</v>
      </c>
    </row>
    <row r="39" spans="1:3" ht="24">
      <c r="A39" s="4">
        <v>2</v>
      </c>
      <c r="B39" s="32">
        <f>COUNTIF(C5:C31,5)</f>
        <v>2</v>
      </c>
      <c r="C39" s="41" t="s">
        <v>22</v>
      </c>
    </row>
    <row r="40" spans="1:3" ht="24">
      <c r="A40" s="4">
        <v>4</v>
      </c>
      <c r="B40" s="32">
        <f>COUNTIF(C5:C31,6)</f>
        <v>3</v>
      </c>
      <c r="C40" s="41" t="s">
        <v>21</v>
      </c>
    </row>
    <row r="41" spans="1:3" ht="24">
      <c r="A41" s="4">
        <f>SUM(A35:A40)</f>
        <v>28</v>
      </c>
      <c r="B41" s="40">
        <f>SUM(B35:B40)</f>
        <v>21</v>
      </c>
      <c r="C41" s="40"/>
    </row>
    <row r="42" spans="2:3" ht="24">
      <c r="B42" s="32"/>
      <c r="C42" s="32"/>
    </row>
    <row r="43" spans="2:3" ht="24">
      <c r="B43" s="32"/>
      <c r="C43" s="32"/>
    </row>
    <row r="44" spans="2:3" ht="24">
      <c r="B44" s="32"/>
      <c r="C44" s="32"/>
    </row>
    <row r="45" spans="2:3" ht="24">
      <c r="B45" s="32"/>
      <c r="C45" s="32"/>
    </row>
  </sheetData>
  <sheetProtection/>
  <autoFilter ref="A4:N33"/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120" zoomScaleNormal="120" zoomScalePageLayoutView="0" workbookViewId="0" topLeftCell="A46">
      <selection activeCell="N9" sqref="N9"/>
    </sheetView>
  </sheetViews>
  <sheetFormatPr defaultColWidth="8.7109375" defaultRowHeight="12.75"/>
  <cols>
    <col min="1" max="9" width="8.7109375" style="1" customWidth="1"/>
    <col min="10" max="10" width="4.00390625" style="1" customWidth="1"/>
    <col min="11" max="11" width="9.00390625" style="1" customWidth="1"/>
    <col min="12" max="16384" width="8.7109375" style="1" customWidth="1"/>
  </cols>
  <sheetData>
    <row r="1" spans="1:10" ht="27.75">
      <c r="A1" s="71" t="s">
        <v>7</v>
      </c>
      <c r="B1" s="71"/>
      <c r="C1" s="71"/>
      <c r="D1" s="71"/>
      <c r="E1" s="71"/>
      <c r="F1" s="71"/>
      <c r="G1" s="71"/>
      <c r="H1" s="71"/>
      <c r="I1" s="71"/>
      <c r="J1" s="71"/>
    </row>
    <row r="3" ht="24">
      <c r="A3" s="1" t="s">
        <v>54</v>
      </c>
    </row>
    <row r="4" spans="1:12" ht="24">
      <c r="A4" s="1" t="s">
        <v>66</v>
      </c>
      <c r="L4" s="1" t="s">
        <v>13</v>
      </c>
    </row>
    <row r="5" ht="24">
      <c r="A5" s="1" t="s">
        <v>67</v>
      </c>
    </row>
    <row r="6" spans="1:13" ht="24">
      <c r="A6" s="1" t="s">
        <v>69</v>
      </c>
      <c r="M6" s="6" t="s">
        <v>23</v>
      </c>
    </row>
    <row r="7" spans="1:13" ht="24">
      <c r="A7" s="9" t="s">
        <v>68</v>
      </c>
      <c r="M7" s="6"/>
    </row>
    <row r="8" spans="1:13" ht="24">
      <c r="A8" s="11" t="s">
        <v>50</v>
      </c>
      <c r="B8" s="8"/>
      <c r="M8" s="6"/>
    </row>
    <row r="9" ht="24">
      <c r="A9" s="6" t="s">
        <v>65</v>
      </c>
    </row>
    <row r="10" ht="24">
      <c r="A10" s="6" t="s">
        <v>58</v>
      </c>
    </row>
    <row r="11" ht="24">
      <c r="A11" s="6" t="s">
        <v>59</v>
      </c>
    </row>
    <row r="12" ht="24">
      <c r="A12" s="6" t="s">
        <v>55</v>
      </c>
    </row>
    <row r="14" ht="24">
      <c r="A14" s="6"/>
    </row>
    <row r="15" ht="24">
      <c r="A15" s="6"/>
    </row>
  </sheetData>
  <sheetProtection/>
  <mergeCells count="1">
    <mergeCell ref="A1:J1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="120" zoomScaleNormal="120" zoomScalePageLayoutView="0" workbookViewId="0" topLeftCell="A13">
      <selection activeCell="L19" sqref="L19"/>
    </sheetView>
  </sheetViews>
  <sheetFormatPr defaultColWidth="8.7109375" defaultRowHeight="12.75"/>
  <cols>
    <col min="1" max="1" width="7.140625" style="1" customWidth="1"/>
    <col min="2" max="2" width="9.57421875" style="1" customWidth="1"/>
    <col min="3" max="3" width="11.28125" style="1" customWidth="1"/>
    <col min="4" max="5" width="8.7109375" style="1" customWidth="1"/>
    <col min="6" max="6" width="10.00390625" style="1" customWidth="1"/>
    <col min="7" max="7" width="9.8515625" style="1" customWidth="1"/>
    <col min="8" max="8" width="9.421875" style="1" customWidth="1"/>
    <col min="9" max="9" width="13.8515625" style="1" customWidth="1"/>
    <col min="10" max="10" width="6.57421875" style="1" customWidth="1"/>
    <col min="11" max="11" width="8.00390625" style="1" customWidth="1"/>
    <col min="12" max="12" width="15.57421875" style="1" customWidth="1"/>
    <col min="13" max="16384" width="8.7109375" style="1" customWidth="1"/>
  </cols>
  <sheetData>
    <row r="1" spans="1:10" ht="24">
      <c r="A1" s="72" t="s">
        <v>26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4">
      <c r="A2" s="73" t="s">
        <v>27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24">
      <c r="A3" s="72" t="s">
        <v>60</v>
      </c>
      <c r="B3" s="72"/>
      <c r="C3" s="72"/>
      <c r="D3" s="72"/>
      <c r="E3" s="72"/>
      <c r="F3" s="72"/>
      <c r="G3" s="72"/>
      <c r="H3" s="72"/>
      <c r="I3" s="72"/>
      <c r="J3" s="72"/>
    </row>
    <row r="4" ht="12" customHeight="1"/>
    <row r="5" ht="24">
      <c r="A5" s="1" t="s">
        <v>49</v>
      </c>
    </row>
    <row r="6" ht="24">
      <c r="A6" s="1" t="s">
        <v>61</v>
      </c>
    </row>
    <row r="7" ht="24">
      <c r="A7" s="1" t="s">
        <v>62</v>
      </c>
    </row>
    <row r="9" ht="24">
      <c r="A9" s="7" t="s">
        <v>8</v>
      </c>
    </row>
    <row r="10" ht="13.5" customHeight="1">
      <c r="A10" s="6"/>
    </row>
    <row r="11" ht="24">
      <c r="A11" s="6" t="s">
        <v>15</v>
      </c>
    </row>
    <row r="12" ht="24.75" thickBot="1">
      <c r="A12" s="6"/>
    </row>
    <row r="13" spans="2:7" ht="25.5" thickBot="1" thickTop="1">
      <c r="B13" s="74" t="s">
        <v>12</v>
      </c>
      <c r="C13" s="74"/>
      <c r="D13" s="74"/>
      <c r="E13" s="74"/>
      <c r="F13" s="27" t="s">
        <v>9</v>
      </c>
      <c r="G13" s="27" t="s">
        <v>10</v>
      </c>
    </row>
    <row r="14" spans="2:7" ht="24.75" thickTop="1">
      <c r="B14" s="35" t="str">
        <f>คีย์!C37</f>
        <v>เจ้าหน้าที่งานธุรการและการเงิน</v>
      </c>
      <c r="C14" s="29"/>
      <c r="D14" s="29"/>
      <c r="E14" s="29"/>
      <c r="F14" s="3">
        <f>คีย์!B37</f>
        <v>7</v>
      </c>
      <c r="G14" s="10">
        <f aca="true" t="shared" si="0" ref="G14:G19">F14*100/F$20</f>
        <v>33.333333333333336</v>
      </c>
    </row>
    <row r="15" spans="2:7" ht="24">
      <c r="B15" s="35" t="str">
        <f>คีย์!C38</f>
        <v>เจ้าหน้าที่งานวิชาการ</v>
      </c>
      <c r="C15" s="29"/>
      <c r="D15" s="29"/>
      <c r="E15" s="29"/>
      <c r="F15" s="3">
        <f>คีย์!B38</f>
        <v>5</v>
      </c>
      <c r="G15" s="10">
        <f t="shared" si="0"/>
        <v>23.80952380952381</v>
      </c>
    </row>
    <row r="16" spans="2:7" ht="24">
      <c r="B16" s="35" t="str">
        <f>คีย์!C40</f>
        <v>เจ้าหน้าที่งานแผนและสารสนเทศ</v>
      </c>
      <c r="C16" s="29"/>
      <c r="D16" s="29"/>
      <c r="E16" s="29"/>
      <c r="F16" s="45">
        <f>คีย์!B40</f>
        <v>3</v>
      </c>
      <c r="G16" s="10">
        <f t="shared" si="0"/>
        <v>14.285714285714286</v>
      </c>
    </row>
    <row r="17" spans="2:7" ht="24">
      <c r="B17" s="35" t="str">
        <f>คีย์!C35</f>
        <v>ผู้บริหารบัณฑิตวิทยาลัย</v>
      </c>
      <c r="C17" s="29"/>
      <c r="D17" s="29"/>
      <c r="E17" s="29"/>
      <c r="F17" s="45">
        <f>คีย์!B35</f>
        <v>2</v>
      </c>
      <c r="G17" s="10">
        <f t="shared" si="0"/>
        <v>9.523809523809524</v>
      </c>
    </row>
    <row r="18" spans="2:7" ht="24">
      <c r="B18" s="35" t="str">
        <f>คีย์!C36</f>
        <v>หัวหน้างาน</v>
      </c>
      <c r="C18" s="29"/>
      <c r="D18" s="29"/>
      <c r="E18" s="29"/>
      <c r="F18" s="3">
        <f>คีย์!B36</f>
        <v>2</v>
      </c>
      <c r="G18" s="10">
        <f t="shared" si="0"/>
        <v>9.523809523809524</v>
      </c>
    </row>
    <row r="19" spans="2:7" ht="24.75" thickBot="1">
      <c r="B19" s="35" t="str">
        <f>คีย์!C39</f>
        <v>เจ้าหน้าที่งานสนับสนุนวิชาการ</v>
      </c>
      <c r="C19" s="29"/>
      <c r="D19" s="29"/>
      <c r="E19" s="29"/>
      <c r="F19" s="45">
        <f>คีย์!B39</f>
        <v>2</v>
      </c>
      <c r="G19" s="10">
        <f t="shared" si="0"/>
        <v>9.523809523809524</v>
      </c>
    </row>
    <row r="20" spans="2:7" ht="25.5" thickBot="1" thickTop="1">
      <c r="B20" s="27" t="s">
        <v>4</v>
      </c>
      <c r="C20" s="27"/>
      <c r="D20" s="27"/>
      <c r="E20" s="27"/>
      <c r="F20" s="34">
        <f>SUM(F14:F19)</f>
        <v>21</v>
      </c>
      <c r="G20" s="28">
        <f>SUM(G15:G19)</f>
        <v>66.66666666666667</v>
      </c>
    </row>
    <row r="21" ht="24.75" thickTop="1"/>
    <row r="22" ht="24">
      <c r="A22" s="6" t="s">
        <v>63</v>
      </c>
    </row>
    <row r="23" ht="24">
      <c r="A23" s="6" t="s">
        <v>51</v>
      </c>
    </row>
    <row r="24" ht="24">
      <c r="A24" s="1" t="s">
        <v>52</v>
      </c>
    </row>
  </sheetData>
  <sheetProtection/>
  <mergeCells count="4">
    <mergeCell ref="A1:J1"/>
    <mergeCell ref="A2:J2"/>
    <mergeCell ref="A3:J3"/>
    <mergeCell ref="B13:E13"/>
  </mergeCells>
  <printOptions/>
  <pageMargins left="0.7874015748031497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="120" zoomScaleNormal="120" zoomScalePageLayoutView="0" workbookViewId="0" topLeftCell="A22">
      <selection activeCell="I28" sqref="I28"/>
    </sheetView>
  </sheetViews>
  <sheetFormatPr defaultColWidth="8.7109375" defaultRowHeight="12.75"/>
  <cols>
    <col min="1" max="3" width="8.7109375" style="1" customWidth="1"/>
    <col min="4" max="4" width="41.00390625" style="1" customWidth="1"/>
    <col min="5" max="6" width="4.8515625" style="1" bestFit="1" customWidth="1"/>
    <col min="7" max="7" width="15.140625" style="1" bestFit="1" customWidth="1"/>
    <col min="8" max="8" width="6.57421875" style="1" customWidth="1"/>
    <col min="9" max="16384" width="8.7109375" style="1" customWidth="1"/>
  </cols>
  <sheetData>
    <row r="1" spans="1:7" ht="24">
      <c r="A1" s="75" t="s">
        <v>16</v>
      </c>
      <c r="B1" s="75"/>
      <c r="C1" s="75"/>
      <c r="D1" s="75"/>
      <c r="E1" s="75"/>
      <c r="F1" s="75"/>
      <c r="G1" s="75"/>
    </row>
    <row r="2" ht="24">
      <c r="A2" s="7" t="s">
        <v>28</v>
      </c>
    </row>
    <row r="3" ht="9" customHeight="1">
      <c r="A3" s="7"/>
    </row>
    <row r="4" ht="24.75" thickBot="1">
      <c r="A4" s="6" t="s">
        <v>29</v>
      </c>
    </row>
    <row r="5" spans="1:7" s="12" customFormat="1" ht="24" thickTop="1">
      <c r="A5" s="76" t="s">
        <v>1</v>
      </c>
      <c r="B5" s="77"/>
      <c r="C5" s="77"/>
      <c r="D5" s="77"/>
      <c r="E5" s="80" t="s">
        <v>30</v>
      </c>
      <c r="F5" s="81"/>
      <c r="G5" s="82"/>
    </row>
    <row r="6" spans="1:7" s="12" customFormat="1" ht="24" thickBot="1">
      <c r="A6" s="78"/>
      <c r="B6" s="79"/>
      <c r="C6" s="79"/>
      <c r="D6" s="79"/>
      <c r="E6" s="13"/>
      <c r="F6" s="13" t="s">
        <v>3</v>
      </c>
      <c r="G6" s="13" t="s">
        <v>11</v>
      </c>
    </row>
    <row r="7" spans="1:7" s="12" customFormat="1" ht="24" thickTop="1">
      <c r="A7" s="48" t="s">
        <v>32</v>
      </c>
      <c r="B7" s="15"/>
      <c r="C7" s="15"/>
      <c r="D7" s="15"/>
      <c r="E7" s="16"/>
      <c r="F7" s="16"/>
      <c r="G7" s="17"/>
    </row>
    <row r="8" spans="1:7" s="12" customFormat="1" ht="23.25">
      <c r="A8" s="14" t="s">
        <v>31</v>
      </c>
      <c r="B8" s="15"/>
      <c r="C8" s="15"/>
      <c r="D8" s="15"/>
      <c r="E8" s="16">
        <f>คีย์!D35</f>
        <v>4.476190476190476</v>
      </c>
      <c r="F8" s="16">
        <f>คีย์!D36</f>
        <v>0.5117663157191591</v>
      </c>
      <c r="G8" s="17" t="str">
        <f aca="true" t="shared" si="0" ref="G8:G22">IF(E8&gt;4.5,"มากที่สุด",IF(E8&gt;3.5,"มาก",IF(E8&gt;2.5,"ปานกลาง",IF(E8&gt;1.5,"น้อย",IF(E8&lt;=1.5,"น้อยที่สุด")))))</f>
        <v>มาก</v>
      </c>
    </row>
    <row r="9" spans="1:7" s="12" customFormat="1" ht="23.25">
      <c r="A9" s="49" t="s">
        <v>33</v>
      </c>
      <c r="B9" s="50"/>
      <c r="C9" s="50"/>
      <c r="D9" s="50"/>
      <c r="E9" s="51">
        <f>คีย์!E35</f>
        <v>4.190476190476191</v>
      </c>
      <c r="F9" s="51">
        <f>คีย์!E36</f>
        <v>0.6796357567879739</v>
      </c>
      <c r="G9" s="52" t="str">
        <f t="shared" si="0"/>
        <v>มาก</v>
      </c>
    </row>
    <row r="10" spans="1:7" s="12" customFormat="1" ht="23.25">
      <c r="A10" s="14" t="s">
        <v>34</v>
      </c>
      <c r="B10" s="15"/>
      <c r="C10" s="15"/>
      <c r="D10" s="15"/>
      <c r="E10" s="16">
        <f>คีย์!F35</f>
        <v>4.095238095238095</v>
      </c>
      <c r="F10" s="16">
        <f>คีย์!F36</f>
        <v>0.538958431120796</v>
      </c>
      <c r="G10" s="17" t="str">
        <f t="shared" si="0"/>
        <v>มาก</v>
      </c>
    </row>
    <row r="11" spans="1:7" s="12" customFormat="1" ht="23.25">
      <c r="A11" s="53" t="s">
        <v>35</v>
      </c>
      <c r="B11" s="54"/>
      <c r="C11" s="54"/>
      <c r="D11" s="54"/>
      <c r="E11" s="55"/>
      <c r="F11" s="55"/>
      <c r="G11" s="56"/>
    </row>
    <row r="12" spans="1:7" s="12" customFormat="1" ht="23.25">
      <c r="A12" s="61" t="s">
        <v>36</v>
      </c>
      <c r="B12" s="62"/>
      <c r="C12" s="62"/>
      <c r="D12" s="62"/>
      <c r="E12" s="63">
        <f>คีย์!G35</f>
        <v>4.523809523809524</v>
      </c>
      <c r="F12" s="63">
        <f>คีย์!G36</f>
        <v>0.5117663157191591</v>
      </c>
      <c r="G12" s="64" t="str">
        <f t="shared" si="0"/>
        <v>มากที่สุด</v>
      </c>
    </row>
    <row r="13" spans="1:7" s="12" customFormat="1" ht="23.25">
      <c r="A13" s="57" t="s">
        <v>37</v>
      </c>
      <c r="B13" s="58"/>
      <c r="C13" s="58"/>
      <c r="D13" s="58"/>
      <c r="E13" s="59">
        <f>คีย์!H35</f>
        <v>4.476190476190476</v>
      </c>
      <c r="F13" s="59">
        <f>คีย์!H36</f>
        <v>0.5117663157191591</v>
      </c>
      <c r="G13" s="60" t="str">
        <f t="shared" si="0"/>
        <v>มาก</v>
      </c>
    </row>
    <row r="14" spans="1:7" s="12" customFormat="1" ht="23.25">
      <c r="A14" s="48" t="s">
        <v>38</v>
      </c>
      <c r="B14" s="15"/>
      <c r="C14" s="15"/>
      <c r="D14" s="15"/>
      <c r="E14" s="16"/>
      <c r="F14" s="16"/>
      <c r="G14" s="17"/>
    </row>
    <row r="15" spans="1:7" s="12" customFormat="1" ht="23.25">
      <c r="A15" s="14" t="s">
        <v>39</v>
      </c>
      <c r="B15" s="15"/>
      <c r="C15" s="15"/>
      <c r="D15" s="15"/>
      <c r="E15" s="16">
        <f>คีย์!I35</f>
        <v>4.333333333333333</v>
      </c>
      <c r="F15" s="16">
        <f>คีย์!I36</f>
        <v>0.48304589153964894</v>
      </c>
      <c r="G15" s="17" t="str">
        <f t="shared" si="0"/>
        <v>มาก</v>
      </c>
    </row>
    <row r="16" spans="1:7" s="12" customFormat="1" ht="23.25" customHeight="1">
      <c r="A16" s="49" t="s">
        <v>40</v>
      </c>
      <c r="B16" s="50"/>
      <c r="C16" s="50"/>
      <c r="D16" s="50"/>
      <c r="E16" s="51">
        <f>คีย์!J35</f>
        <v>4.333333333333333</v>
      </c>
      <c r="F16" s="51">
        <f>คีย์!J36</f>
        <v>0.48304589153964894</v>
      </c>
      <c r="G16" s="52" t="str">
        <f t="shared" si="0"/>
        <v>มาก</v>
      </c>
    </row>
    <row r="17" spans="1:7" s="12" customFormat="1" ht="23.25" customHeight="1">
      <c r="A17" s="49" t="s">
        <v>41</v>
      </c>
      <c r="B17" s="50"/>
      <c r="C17" s="50"/>
      <c r="D17" s="50"/>
      <c r="E17" s="51">
        <f>คีย์!K35</f>
        <v>4.190476190476191</v>
      </c>
      <c r="F17" s="51">
        <f>คีย์!K36</f>
        <v>0.5117663157191591</v>
      </c>
      <c r="G17" s="52" t="str">
        <f t="shared" si="0"/>
        <v>มาก</v>
      </c>
    </row>
    <row r="18" spans="1:7" s="12" customFormat="1" ht="23.25">
      <c r="A18" s="65" t="s">
        <v>42</v>
      </c>
      <c r="B18" s="66"/>
      <c r="C18" s="66"/>
      <c r="D18" s="66"/>
      <c r="E18" s="67">
        <f>คีย์!L35</f>
        <v>4.380952380952381</v>
      </c>
      <c r="F18" s="67">
        <f>คีย์!L36</f>
        <v>0.4976133515281198</v>
      </c>
      <c r="G18" s="17" t="str">
        <f t="shared" si="0"/>
        <v>มาก</v>
      </c>
    </row>
    <row r="19" spans="1:7" s="12" customFormat="1" ht="23.25">
      <c r="A19" s="48" t="s">
        <v>43</v>
      </c>
      <c r="B19" s="15"/>
      <c r="C19" s="15"/>
      <c r="D19" s="15"/>
      <c r="E19" s="16"/>
      <c r="F19" s="16"/>
      <c r="G19" s="56"/>
    </row>
    <row r="20" spans="1:7" s="12" customFormat="1" ht="23.25">
      <c r="A20" s="14" t="s">
        <v>48</v>
      </c>
      <c r="B20" s="15"/>
      <c r="C20" s="15"/>
      <c r="D20" s="15"/>
      <c r="E20" s="16">
        <f>คีย์!M35</f>
        <v>4.4</v>
      </c>
      <c r="F20" s="16">
        <f>คีย์!M36</f>
        <v>0.5026246899500352</v>
      </c>
      <c r="G20" s="17" t="str">
        <f t="shared" si="0"/>
        <v>มาก</v>
      </c>
    </row>
    <row r="21" spans="1:7" s="12" customFormat="1" ht="23.25">
      <c r="A21" s="14" t="s">
        <v>44</v>
      </c>
      <c r="B21" s="15"/>
      <c r="C21" s="15"/>
      <c r="D21" s="15"/>
      <c r="E21" s="16"/>
      <c r="F21" s="16"/>
      <c r="G21" s="64"/>
    </row>
    <row r="22" spans="1:7" s="12" customFormat="1" ht="23.25">
      <c r="A22" s="68" t="s">
        <v>45</v>
      </c>
      <c r="B22" s="69"/>
      <c r="C22" s="69"/>
      <c r="D22" s="69"/>
      <c r="E22" s="70">
        <f>คีย์!N35</f>
        <v>4.3</v>
      </c>
      <c r="F22" s="70">
        <f>คีย์!N36</f>
        <v>0.6569466853317858</v>
      </c>
      <c r="G22" s="17" t="str">
        <f t="shared" si="0"/>
        <v>มาก</v>
      </c>
    </row>
    <row r="23" spans="1:7" s="12" customFormat="1" ht="24" thickBot="1">
      <c r="A23" s="61" t="s">
        <v>46</v>
      </c>
      <c r="B23" s="62"/>
      <c r="C23" s="62"/>
      <c r="D23" s="62"/>
      <c r="E23" s="63"/>
      <c r="F23" s="63"/>
      <c r="G23" s="17"/>
    </row>
    <row r="24" spans="1:7" s="12" customFormat="1" ht="24.75" thickBot="1" thickTop="1">
      <c r="A24" s="83" t="s">
        <v>4</v>
      </c>
      <c r="B24" s="84"/>
      <c r="C24" s="84"/>
      <c r="D24" s="85"/>
      <c r="E24" s="18">
        <f>คีย์!P35</f>
        <v>4.336363636363635</v>
      </c>
      <c r="F24" s="18">
        <f>คีย์!P36</f>
        <v>0.41771577807661037</v>
      </c>
      <c r="G24" s="19" t="str">
        <f>IF(E24&gt;4.5,"มากที่สุด",IF(E24&gt;3.5,"มาก",IF(E24&gt;2.5,"ปานกลาง",IF(E24&gt;1.5,"น้อย",IF(E24&lt;=1.5,"น้อยที่สุด")))))</f>
        <v>มาก</v>
      </c>
    </row>
    <row r="25" spans="1:7" s="12" customFormat="1" ht="24" thickTop="1">
      <c r="A25" s="36"/>
      <c r="B25" s="36"/>
      <c r="C25" s="36"/>
      <c r="D25" s="36"/>
      <c r="E25" s="37"/>
      <c r="F25" s="37"/>
      <c r="G25" s="36"/>
    </row>
    <row r="26" spans="1:7" s="12" customFormat="1" ht="24">
      <c r="A26" s="6" t="s">
        <v>53</v>
      </c>
      <c r="B26" s="36"/>
      <c r="C26" s="36"/>
      <c r="D26" s="36"/>
      <c r="E26" s="37"/>
      <c r="F26" s="37"/>
      <c r="G26" s="36"/>
    </row>
    <row r="27" ht="24">
      <c r="A27" s="6" t="s">
        <v>64</v>
      </c>
    </row>
    <row r="28" ht="24">
      <c r="A28" s="6" t="s">
        <v>56</v>
      </c>
    </row>
    <row r="29" ht="24">
      <c r="A29" s="6" t="s">
        <v>57</v>
      </c>
    </row>
    <row r="30" ht="24">
      <c r="A30" s="6" t="s">
        <v>47</v>
      </c>
    </row>
  </sheetData>
  <sheetProtection/>
  <mergeCells count="4">
    <mergeCell ref="A1:G1"/>
    <mergeCell ref="A5:D6"/>
    <mergeCell ref="E5:G5"/>
    <mergeCell ref="A24:D24"/>
  </mergeCells>
  <printOptions/>
  <pageMargins left="0.5905511811023623" right="0.5905511811023623" top="0.7086614173228347" bottom="0.7086614173228347" header="0.31496062992125984" footer="0.31496062992125984"/>
  <pageSetup horizontalDpi="600" verticalDpi="600" orientation="portrait" paperSize="9" r:id="rId3"/>
  <legacyDrawing r:id="rId2"/>
  <oleObjects>
    <oleObject progId="Equation.3" shapeId="108386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="110" zoomScaleNormal="110" zoomScalePageLayoutView="0" workbookViewId="0" topLeftCell="A1">
      <selection activeCell="G8" sqref="G8"/>
    </sheetView>
  </sheetViews>
  <sheetFormatPr defaultColWidth="8.7109375" defaultRowHeight="12.75"/>
  <cols>
    <col min="1" max="1" width="5.28125" style="1" customWidth="1"/>
    <col min="2" max="2" width="73.8515625" style="1" bestFit="1" customWidth="1"/>
    <col min="3" max="3" width="7.00390625" style="1" bestFit="1" customWidth="1"/>
    <col min="4" max="4" width="2.8515625" style="1" customWidth="1"/>
    <col min="5" max="16384" width="8.7109375" style="1" customWidth="1"/>
  </cols>
  <sheetData>
    <row r="1" spans="1:7" ht="24">
      <c r="A1" s="86" t="s">
        <v>6</v>
      </c>
      <c r="B1" s="86"/>
      <c r="C1" s="86"/>
      <c r="D1" s="31"/>
      <c r="E1" s="31"/>
      <c r="F1" s="31"/>
      <c r="G1" s="31"/>
    </row>
    <row r="2" spans="1:7" ht="24">
      <c r="A2" s="9"/>
      <c r="B2" s="9"/>
      <c r="C2" s="9"/>
      <c r="D2" s="8"/>
      <c r="E2" s="8"/>
      <c r="F2" s="8"/>
      <c r="G2" s="8"/>
    </row>
    <row r="3" ht="24">
      <c r="A3" s="2" t="s">
        <v>5</v>
      </c>
    </row>
    <row r="4" ht="10.5" customHeight="1"/>
    <row r="5" ht="24.75" thickBot="1"/>
    <row r="6" spans="1:3" ht="25.5" thickBot="1" thickTop="1">
      <c r="A6" s="38" t="s">
        <v>14</v>
      </c>
      <c r="B6" s="38" t="s">
        <v>1</v>
      </c>
      <c r="C6" s="38" t="s">
        <v>2</v>
      </c>
    </row>
    <row r="7" spans="1:3" ht="24.75" thickTop="1">
      <c r="A7" s="5">
        <v>1</v>
      </c>
      <c r="B7" s="30"/>
      <c r="C7" s="5"/>
    </row>
    <row r="8" spans="1:3" ht="24">
      <c r="A8" s="3">
        <v>2</v>
      </c>
      <c r="B8" s="44"/>
      <c r="C8" s="3"/>
    </row>
    <row r="9" spans="1:3" ht="24.75" thickBot="1">
      <c r="A9" s="3"/>
      <c r="C9" s="4"/>
    </row>
    <row r="10" spans="1:3" ht="24.75" thickTop="1">
      <c r="A10" s="5"/>
      <c r="B10" s="30"/>
      <c r="C10" s="5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Tharaporn Teerapabvisadpong</cp:lastModifiedBy>
  <cp:lastPrinted>2012-05-10T09:21:11Z</cp:lastPrinted>
  <dcterms:created xsi:type="dcterms:W3CDTF">2006-03-16T15:57:13Z</dcterms:created>
  <dcterms:modified xsi:type="dcterms:W3CDTF">2012-05-10T09:28:02Z</dcterms:modified>
  <cp:category/>
  <cp:version/>
  <cp:contentType/>
  <cp:contentStatus/>
</cp:coreProperties>
</file>