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225" tabRatio="598" firstSheet="2" activeTab="2"/>
  </bookViews>
  <sheets>
    <sheet name="Sheet2" sheetId="1" state="hidden" r:id="rId1"/>
    <sheet name="คีย์" sheetId="2" state="hidden" r:id="rId2"/>
    <sheet name="สรุป" sheetId="3" r:id="rId3"/>
    <sheet name="ตาราง1" sheetId="4" r:id="rId4"/>
    <sheet name="ตาราง2" sheetId="5" r:id="rId5"/>
    <sheet name="ตาราง3" sheetId="6" r:id="rId6"/>
    <sheet name="ตาราง4" sheetId="7" r:id="rId7"/>
    <sheet name="ก่อน - หลัง" sheetId="8" r:id="rId8"/>
  </sheets>
  <definedNames>
    <definedName name="_xlnm._FilterDatabase" localSheetId="1" hidden="1">'คีย์'!$B$1:$B$51</definedName>
    <definedName name="_xlnm.Print_Area" localSheetId="3">'ตาราง1'!$A$1:$H$24</definedName>
    <definedName name="_xlnm.Print_Area" localSheetId="4">'ตาราง2'!$A$1:$H$20</definedName>
    <definedName name="_xlnm.Print_Area" localSheetId="2">'สรุป'!$A$1:$K$28</definedName>
  </definedNames>
  <calcPr fullCalcOnLoad="1"/>
</workbook>
</file>

<file path=xl/sharedStrings.xml><?xml version="1.0" encoding="utf-8"?>
<sst xmlns="http://schemas.openxmlformats.org/spreadsheetml/2006/main" count="223" uniqueCount="141">
  <si>
    <t>ลำดับที่</t>
  </si>
  <si>
    <t>รายการ</t>
  </si>
  <si>
    <t>SD</t>
  </si>
  <si>
    <t>รวม</t>
  </si>
  <si>
    <t>บทสรุปสำหรับผู้บริหาร</t>
  </si>
  <si>
    <t>จำนวน</t>
  </si>
  <si>
    <t>ร้อยละ</t>
  </si>
  <si>
    <t>ระดับความคิดเห็น</t>
  </si>
  <si>
    <t>1. ด้านกระบวนการขั้นตอนการให้บริการ</t>
  </si>
  <si>
    <t>รวมด้านกระบวนการขั้นตอนการให้บริการ</t>
  </si>
  <si>
    <t>คณะ</t>
  </si>
  <si>
    <t>แหล่งข้อมูล</t>
  </si>
  <si>
    <t xml:space="preserve"> - 4 -</t>
  </si>
  <si>
    <t>รับทราบข้อมูล</t>
  </si>
  <si>
    <t>คณะที่สังกัด</t>
  </si>
  <si>
    <t xml:space="preserve"> - 1 -</t>
  </si>
  <si>
    <t xml:space="preserve"> - 3 -</t>
  </si>
  <si>
    <t>รวมด้านความเหมาะสมของวิทยากรบรรยาย</t>
  </si>
  <si>
    <t>Website บัณฑิตวิทยาลัย</t>
  </si>
  <si>
    <t>-</t>
  </si>
  <si>
    <t>สถานภาพ</t>
  </si>
  <si>
    <t xml:space="preserve">Website </t>
  </si>
  <si>
    <t>บัณฑิตวิทยาลัย</t>
  </si>
  <si>
    <t>ที่สังกัด</t>
  </si>
  <si>
    <t>ตอนที่ 2  ความคิดเห็นเกี่ยวกับโครงการฯ</t>
  </si>
  <si>
    <t xml:space="preserve">           ตอนที่ 1  ข้อมูลทั่วไปเกี่ยวกับผู้ตอบแบบประเมิน</t>
  </si>
  <si>
    <r>
      <rPr>
        <b/>
        <sz val="16"/>
        <rFont val="TH SarabunPSK"/>
        <family val="2"/>
      </rPr>
      <t xml:space="preserve">           </t>
    </r>
    <r>
      <rPr>
        <b/>
        <u val="single"/>
        <sz val="16"/>
        <rFont val="TH SarabunPSK"/>
        <family val="2"/>
      </rPr>
      <t>ตาราง 1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จำแนกตามสถานภาพ</t>
    </r>
  </si>
  <si>
    <t>จากตาราง 1 แสดงจำนวนและร้อยละของผู้ตอบแบบประเมิน จำแนกตามสถานภาพ พบว่า ผู้ตอบแบบ</t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</si>
  <si>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</si>
  <si>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ความรู้ก่อนการอบรม</t>
  </si>
  <si>
    <t>เฉลี่ยรวม</t>
  </si>
  <si>
    <t>ความรู้หลังเข้ารับการอบรม</t>
  </si>
  <si>
    <t>-5-</t>
  </si>
  <si>
    <t>ประทับเวลา</t>
  </si>
  <si>
    <t>ประเภท</t>
  </si>
  <si>
    <t>สาขาวิชา</t>
  </si>
  <si>
    <t xml:space="preserve">การประชาสัมพันธ์โครงการฯ ท่านได้รับทราบข่าวการดำเนินโครงการฯ จากแหล่งใด </t>
  </si>
  <si>
    <t xml:space="preserve"> [1. ความเหมาะสมของวัน – เวลาของกิจกรรม]</t>
  </si>
  <si>
    <t xml:space="preserve"> [2. ความเหมาะสมของสถานที่และสิ่งอำนวยความสะดวก]</t>
  </si>
  <si>
    <t xml:space="preserve"> [5. ความรู้ ความสามารถ และการถ่ายทอดความรู้ของวิทยากร]</t>
  </si>
  <si>
    <t xml:space="preserve"> [6. ความเหมาะสมของเอกสารประกอบกิจกรรม]</t>
  </si>
  <si>
    <t>1. ข้อเสนอแนะเพื่อการปรับปรุงการดำเนินการในครั้งต่อไป</t>
  </si>
  <si>
    <t>2. หัวข้อที่ท่านสนใจให้บัณฑิตวิทยาลัยจัดในครั้งต่อไป</t>
  </si>
  <si>
    <t>บุคลากรสายสนับสนุน</t>
  </si>
  <si>
    <t>ไม่เคย</t>
  </si>
  <si>
    <t>Facebook</t>
  </si>
  <si>
    <t>บุคลากรสายวิชาการ</t>
  </si>
  <si>
    <t>facebook</t>
  </si>
  <si>
    <t>อีเมล</t>
  </si>
  <si>
    <t>facebook บัณฑิตวิทยาลัย</t>
  </si>
  <si>
    <t xml:space="preserve">ผลการประเมินโครงการส่งเสริมการเรียนรู้ระดับบัณฑิตศึกษา มหาวิทยาลัยนเรศวร 
</t>
  </si>
  <si>
    <t>- 2 -</t>
  </si>
  <si>
    <t>รวมทั้งสิ้น</t>
  </si>
  <si>
    <t>Facebook บัณฑิตวิทยาลัย</t>
  </si>
  <si>
    <t xml:space="preserve">    1.2 ความเหมาะสมของสถานที่และสิ่งอำนวยความสะดวก</t>
  </si>
  <si>
    <t>2. ด้านความเหมาะสมของวิทยากรบรรยาย</t>
  </si>
  <si>
    <t xml:space="preserve">   2.1 ความรู้ ความสามารถ และการถ่ายทอดความรู้ ของวิทยากร</t>
  </si>
  <si>
    <t xml:space="preserve">   2.2 ความเหมาะสมของเอกสารประกอบกิจกรรม</t>
  </si>
  <si>
    <t xml:space="preserve">ผลการประเมินโครงการส่งเสริมการเรียนรู้ระดับบัณฑิตศึกษา มหาวิทยาลัยนเรศวร </t>
  </si>
  <si>
    <t>จากตาราง 4 การประเมินความคิดเห็นเกี่ยวกับการจัดโครงการฯ พบว่า ผู้ตอบแบบประเมินมีความคิดเห็นโดยรวม</t>
  </si>
  <si>
    <t>จากตาราง 5 ก่อนเข้ารับการอบรมผู้เข้าร่วมโครงการมีความรู้ความเข้าใจเกี่ยวกับกิจกรรม</t>
  </si>
  <si>
    <t xml:space="preserve">ผู้ตอบแบบประเมินส่วนใหญ่ได้รับข้อมูลการจัดโครงการฯ จากทาง Facebook บัณฑิตวิทยาลัย </t>
  </si>
  <si>
    <r>
      <rPr>
        <b/>
        <u val="single"/>
        <sz val="16"/>
        <rFont val="TH SarabunPSK"/>
        <family val="2"/>
      </rPr>
      <t>ตาราง 3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แสดงข้อมูลการรับทราบการจัดโครงการฯ  (ตอบได้มากกว่า 1 ข้อ)</t>
    </r>
  </si>
  <si>
    <t>นิสิต ป.โท</t>
  </si>
  <si>
    <t>นิสิตระดับปริญญาโท</t>
  </si>
  <si>
    <t>คณะบริหารธุรกิจเศรษฐศาสตร์และการสื่อสาร</t>
  </si>
  <si>
    <r>
      <rPr>
        <b/>
        <u val="single"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 แสดงค่าเฉลี่ย ส่วนเบี่ยงเบนมาตรฐาน และระดับความคิดเห็นเกี่ยวกับโครงการฯ</t>
    </r>
  </si>
  <si>
    <t xml:space="preserve">จากตาราง 3 พบว่า ผู้ตอบแบบประเมินส่วนใหญ่ได้รับข้อมูลการจัดโครงการฯ จากทาง Facebook </t>
  </si>
  <si>
    <t>คณะ วิทยาลัย หน่วยงาน กอง</t>
  </si>
  <si>
    <t>ท่านเคยเรียนหรืออบรมในหัวข้อ “การทำการตลาดดิจิทัลผ่าน LINE OA” มาแล้วหรือไม่</t>
  </si>
  <si>
    <t xml:space="preserve"> [3. ก่อนเข้าร่วมโครงการฯ ท่านมีความรู้เกี่ยวกับการทำการตลาดดิจิทัล ผ่าน LINE OA อยู่ในระดับใด]</t>
  </si>
  <si>
    <t xml:space="preserve"> [4. ท่านคิดว่าความรู้ที่ท่านได้รับในครั้งนี้ จะสามารถทำให้ท่านพัฒนาการทำการตลาดดิจิทัลผ่าน LINE OA ได้มากน้อยเพียงใด]</t>
  </si>
  <si>
    <t>คณะทันตแพทยศาสตร์</t>
  </si>
  <si>
    <t>ทันตกรรม​บดเคี้ยว</t>
  </si>
  <si>
    <t>คณะวิทยาศาสตร์การแพทย์</t>
  </si>
  <si>
    <t>คณะบริหารธุรกิจ เศรษฐศาสตร์และการสื่อสาร</t>
  </si>
  <si>
    <t>บริหารเทคโนโลยีสารสนเทศเชิงกลยุทธ์</t>
  </si>
  <si>
    <t>อยากให้เพิ่มเวลา</t>
  </si>
  <si>
    <t>Data Analysis หรือ Data Science</t>
  </si>
  <si>
    <t>กองกิจการนิสิต</t>
  </si>
  <si>
    <t>นักวิชาการศึกษา</t>
  </si>
  <si>
    <t>Website, E-Mail</t>
  </si>
  <si>
    <t>เพิ่มเวลาให้อีกหน่อย</t>
  </si>
  <si>
    <t>การประชาสัมพันธ์ เชิงรุกในโซเชี่ยวมีเดีย</t>
  </si>
  <si>
    <t>ปรสิตวิทยา</t>
  </si>
  <si>
    <t>ก่อน</t>
  </si>
  <si>
    <t>หลัง</t>
  </si>
  <si>
    <t>ประเมินส่วนใหญ่เป็นบุคลากรสายสนับสนุน คิดเป็นร้อยละ 50.00 รองลงมาได้แก่ บุคลากรสายวิชาการ</t>
  </si>
  <si>
    <t>คิดเป็นร้อยละ 33.33</t>
  </si>
  <si>
    <t>สาขาวิชาทันตกรรม​บดเคี้ยว</t>
  </si>
  <si>
    <t>สาขาวิชาบริหารเทคโนโลยีสารสนเทศเชิงกลยุทธ์</t>
  </si>
  <si>
    <t>สาขาวิชาปรสิตวิทยา</t>
  </si>
  <si>
    <t>คณะ/กอง/สาขาวิชา</t>
  </si>
  <si>
    <r>
      <rPr>
        <b/>
        <i/>
        <sz val="15"/>
        <rFont val="TH SarabunPSK"/>
        <family val="2"/>
      </rPr>
      <t xml:space="preserve">                 ตาราง 2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จำแนกตามคณะ/กอง/สาขาวิชา</t>
    </r>
  </si>
  <si>
    <t xml:space="preserve">     จากตาราง 2 พบว่า ผู้ตอบแบบสอบถามส่วนใหญ่สังกัดคณะวิทยาศาสตร์การแพทย์ มากที่สุด </t>
  </si>
  <si>
    <t xml:space="preserve">     เมื่อพิจารณารายสาขาวิชา พบว่า ผู้ตอบแบบสอบถามส่วนใหญ่สังกัดสาขาวิชาปรสิตวิทยา</t>
  </si>
  <si>
    <t>สาขาวิชาทันตกรรม​บดเคี้ยว และนักวิชาการศึกษา คิดเป็นร้อยละ 16.67</t>
  </si>
  <si>
    <t>บัณฑิตวิทยาลัย มากที่สุด คิดเป็นร้อยละ 57.14 รองลงมาได้แก่ Website บัณฑิตวิทยาลัย คณะที่สังกัด</t>
  </si>
  <si>
    <t>และอีเมล คิดเป็นร้อยละ 14.29</t>
  </si>
  <si>
    <t>N = 6</t>
  </si>
  <si>
    <t xml:space="preserve">    1.1 ความเหมาะสมของวันจัดกิจกรรมฯ (วันที่ 18 พฤศจิกายน 2565)</t>
  </si>
  <si>
    <t>วันที่ 18 พฤศจิกายน 2565</t>
  </si>
  <si>
    <r>
      <rPr>
        <b/>
        <i/>
        <sz val="16"/>
        <rFont val="TH SarabunPSK"/>
        <family val="2"/>
      </rPr>
      <t>ตาราง 5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 (N = 6)</t>
    </r>
  </si>
  <si>
    <t xml:space="preserve">อยู่ในระดับมากที่สุด (ค่าเฉลี่ย 4.67) เมื่อพิจารณารายด้าน พบว่า ด้านกระบวนการขั้นตอนการให้บริการ (ค่าเฉลี่ย 4.58) </t>
  </si>
  <si>
    <t>คือ ความรู้ ความสามารถ และการถ่ายทอดความรู้ ของวิทยากร (ค่าเฉลี่ย 4.83) รองลงมาได้แก่ ความเหมาะสมของสถานที่</t>
  </si>
  <si>
    <t xml:space="preserve">และสิ่งอำนวยความสะดวก ความเหมาะสมของเอกสารประกอบกิจกรรม (ค่าเฉลี่ย 4.67) </t>
  </si>
  <si>
    <t xml:space="preserve">ที่จัดในโครงการฯ ภาพรวม อยู่ในระดับมาก (ค่าเฉลี่ย 3.67) และหลังเข้ารับการอบรมค่าเฉลี่ยความรู้ </t>
  </si>
  <si>
    <t xml:space="preserve">ความเข้าใจสูงขึ้น อยู่ในระดับมาก (ค่าเฉลี่ย 4.50) </t>
  </si>
  <si>
    <t xml:space="preserve">ผู้ตอบแบบประเมินส่วนใหญ่เป็นบุคลากรสายสนับสนุน คิดเป็นร้อยละ 50.00 รองลงมาได้แก่ </t>
  </si>
  <si>
    <t>บุคลากรสายวิชาการ คิดเป็นร้อยละ 33.33</t>
  </si>
  <si>
    <t xml:space="preserve">ผู้ตอบแบบประเมินส่วนใหญ่สังกัดคณะวิทยาศาสตร์การแพทย์ มากที่สุด คิดเป็นร้อยละ 50.00 </t>
  </si>
  <si>
    <t xml:space="preserve">รองลงมาได้แก่ คณะบริหารธุรกิจเศรษฐศาสตร์และการสื่อสาร คณะทันตแพทยศาสตร์ และกองกิจการนิสิต    </t>
  </si>
  <si>
    <t>คิดเป็นร้อยละ 16.67</t>
  </si>
  <si>
    <t>เมื่อพิจารณารายสาขาวิชา พบว่า ผู้ตอบแบบสอบถามส่วนใหญ่สังกัดสาขาวิชาปรสิตวิทยา</t>
  </si>
  <si>
    <t>คิดเป็นร้อยละ 50.00 รองลงมาได้แก่ สาขาวิชาบริหารเทคโนโลยีสารสนเทศเชิงกลยุทธ์ สาขาวิชา</t>
  </si>
  <si>
    <t>ทันตกรรม​บดเคี้ยว และนักวิชาการศึกษา คิดเป็นร้อยละ 16.67</t>
  </si>
  <si>
    <t>คิดเป็นร้อยละ 14.29</t>
  </si>
  <si>
    <t xml:space="preserve">มากที่สุด คิดเป็นร้อยละ 57.14 รองลงมาได้แก่ Website บัณฑิตวิทยาลัย คณะที่สังกัด และอีเมล </t>
  </si>
  <si>
    <t xml:space="preserve">ผู้ตอบแบบประเมินมีความคิดเห็นโดยรวมอยู่ในระดับมากที่สุด (ค่าเฉลี่ย 4.67)  เมื่อพิจารณารายด้าน </t>
  </si>
  <si>
    <t>และการถ่ายทอดความรู้ ของวิทยากร (ค่าเฉลี่ย 4.83) รองลงมาได้แก่ ความเหมาะสมของสถานที่</t>
  </si>
  <si>
    <t>บรรยาย (ค่าเฉลี่ย 4.50) เมื่อพิจารณารายข้อ พบว่า ข้อที่มีค่าเฉลี่ยสูงที่สุด คือ ความรู้ ความสามารถ</t>
  </si>
  <si>
    <t>พบว่า ด้านกระบวนการขั้นตอนการให้บริการ (ค่าเฉลี่ย 4.58) รองลงมาได้แก่ ด้านความเหมาะสมของวิทยากร</t>
  </si>
  <si>
    <t xml:space="preserve">                 คิดเป็นร้อยละ 50.00 รองลงมาได้แก่ สาขาวิชาบริหารเทคโนโลยีสารสนเทศเชิงกลยุทธ์</t>
  </si>
  <si>
    <t xml:space="preserve">                 และกองกิจการนิสิต คิดเป็นร้อยละ 16.67   </t>
  </si>
  <si>
    <t xml:space="preserve">                 คิดเป็นร้อยละ 50.00 รองลงมาได้แก่ คณะบริหารธุรกิจเศรษฐศาสตร์และการสื่อสาร คณะทันตแพทยศาสตร์ </t>
  </si>
  <si>
    <t xml:space="preserve">รองลงมาได้แก่ ด้านความเหมาะสมของวิทยากรบรรยาย (ค่าเฉลี่ย 4.50) เมื่อพิจารณารายข้อ พบว่า ข้อที่มีค่าเฉลี่ยสูงที่สุด </t>
  </si>
  <si>
    <t xml:space="preserve"> หัวข้อ "การทำการตลาดดิจิทัล ผ่าน LINE Official Account (LINE OA)" ครั้งที่ 1</t>
  </si>
  <si>
    <t xml:space="preserve">จากการจัดโครงการ Soft Skills สำหรับผู้ประกอบการ หัวข้อ "การทำการตลาดดิจิทัล ผ่าน LINE Official </t>
  </si>
  <si>
    <t xml:space="preserve">และประเภทของ LINE Official Account การสร้างข้อความทักทายเพื่อนใหม่ (Greeting Message) ข้อความแบบการ์ด </t>
  </si>
  <si>
    <t xml:space="preserve">(Card message) ริชเมสเสจ (Rich message) ริชวิดีโอ (Rich Video) เมนูลัดบนหน้าแชท (Rich Menu) ไทม์ไลน์ </t>
  </si>
  <si>
    <t xml:space="preserve">(Timeline) แชท (Chats) การติดแท็กลูกค้า (Chat Tag) การตั้งค่าข้อความตอบกลับ (Quick Replies) การบรอดแคสต์
</t>
  </si>
  <si>
    <t>ข้อความ (Broadcast) บัตรสะสมแต้ม (Reward card) คูปอง (Coupon) และแบบสอบถาม (Surveys)</t>
  </si>
  <si>
    <t>Account (LINE OA)" ครั้งที่ 1 วันที่ 18 พฤศจิกายน 2565 โดยมีวัตถุประสงค์ เพื่อให้ผู้เข้ารับการอบรมได้เรียนรู้ความหมาย</t>
  </si>
  <si>
    <t>พบว่า มีผู้เข้าร่วมโครงการ จำนวนทั้งสิ้น 6 คน และมีผู้ตอบแบบประเมิน จำนวน 6 คน คิดเป็นร้อยละ 100.00</t>
  </si>
  <si>
    <t>จากการจัดโครงการส่งเสริมการเรียนรู้ระดับบัณฑิตศึกษา มหาวิทยาลัยนเรศวร หัวข้อ "การทำการตลาด</t>
  </si>
  <si>
    <t xml:space="preserve">ดิจิทัล ผ่าน LINE Official Account (LINE OA)" ครั้งที่ 1 วันที่ 18 พฤศจิกายน 2565 ผู้เข้าร่วมโครงการ </t>
  </si>
  <si>
    <t>มีจำนวนทั้งสิ้น 11 คน ผู้ตอบแบบประเมิน จำนวน 6 คน คิดเป็นร้อยละ 100.00 โดยมีรายละเอียดดังนี้</t>
  </si>
  <si>
    <t>5.1 ก่อนเข้าร่วมโครงการฯ ท่านมีความรู้เกี่ยวกับการทำตลาด</t>
  </si>
  <si>
    <t>ดิจิทัลผ่าน LINE OA อยู่ในระดับใด</t>
  </si>
  <si>
    <t>5.2 หลังเข้าร่วมโครงการฯ ท่านพัฒนาการตลาด</t>
  </si>
  <si>
    <t>ดิจิทัลผ่าน LINE OA ได้มากน้อยเพียงใด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</si>
</sst>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/d/yyyy\ h:mm:ss"/>
  </numFmts>
  <fonts count="7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sz val="16"/>
      <name val="Arial"/>
      <family val="2"/>
    </font>
    <font>
      <b/>
      <sz val="12"/>
      <name val="TH Sarabun New"/>
      <family val="2"/>
    </font>
    <font>
      <b/>
      <sz val="20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name val="Tahoma"/>
      <family val="2"/>
    </font>
    <font>
      <b/>
      <sz val="12"/>
      <color indexed="8"/>
      <name val="TH Sarabun New"/>
      <family val="2"/>
    </font>
    <font>
      <sz val="12"/>
      <color indexed="8"/>
      <name val="TH Sarabun New"/>
      <family val="2"/>
    </font>
    <font>
      <b/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i/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0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name val="Calibri"/>
      <family val="2"/>
    </font>
    <font>
      <b/>
      <sz val="12"/>
      <color theme="1"/>
      <name val="TH Sarabun New"/>
      <family val="2"/>
    </font>
    <font>
      <sz val="12"/>
      <color theme="1"/>
      <name val="TH Sarabun New"/>
      <family val="2"/>
    </font>
    <font>
      <b/>
      <sz val="12"/>
      <color rgb="FF000000"/>
      <name val="TH Sarabun New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2"/>
      <color rgb="FF000000"/>
      <name val="TH Sarabun New"/>
      <family val="2"/>
    </font>
    <font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dashed"/>
      <right>
        <color indexed="63"/>
      </right>
      <top style="double"/>
      <bottom style="dashed"/>
    </border>
    <border>
      <left style="thin"/>
      <right style="dashed"/>
      <top style="double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2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4" fillId="0" borderId="0" xfId="0" applyFont="1" applyAlignment="1">
      <alignment/>
    </xf>
    <xf numFmtId="2" fontId="5" fillId="0" borderId="12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21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2" fontId="7" fillId="0" borderId="23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4" fillId="13" borderId="0" xfId="0" applyFont="1" applyFill="1" applyAlignment="1">
      <alignment horizontal="center"/>
    </xf>
    <xf numFmtId="0" fontId="64" fillId="12" borderId="0" xfId="0" applyFont="1" applyFill="1" applyAlignment="1">
      <alignment horizontal="center"/>
    </xf>
    <xf numFmtId="0" fontId="64" fillId="3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64" fillId="0" borderId="0" xfId="0" applyFont="1" applyAlignment="1">
      <alignment/>
    </xf>
    <xf numFmtId="0" fontId="64" fillId="9" borderId="0" xfId="0" applyFont="1" applyFill="1" applyAlignment="1">
      <alignment horizontal="center"/>
    </xf>
    <xf numFmtId="0" fontId="64" fillId="8" borderId="0" xfId="0" applyFont="1" applyFill="1" applyAlignment="1">
      <alignment horizontal="center"/>
    </xf>
    <xf numFmtId="0" fontId="64" fillId="33" borderId="0" xfId="0" applyFont="1" applyFill="1" applyAlignment="1">
      <alignment horizontal="center"/>
    </xf>
    <xf numFmtId="0" fontId="64" fillId="11" borderId="0" xfId="0" applyFont="1" applyFill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9" borderId="0" xfId="0" applyFont="1" applyFill="1" applyAlignment="1">
      <alignment/>
    </xf>
    <xf numFmtId="0" fontId="65" fillId="8" borderId="0" xfId="0" applyFont="1" applyFill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top"/>
    </xf>
    <xf numFmtId="0" fontId="65" fillId="0" borderId="0" xfId="0" applyFont="1" applyAlignment="1">
      <alignment vertical="top"/>
    </xf>
    <xf numFmtId="0" fontId="65" fillId="0" borderId="0" xfId="0" applyFont="1" applyAlignment="1">
      <alignment horizontal="left"/>
    </xf>
    <xf numFmtId="0" fontId="11" fillId="18" borderId="0" xfId="0" applyFont="1" applyFill="1" applyBorder="1" applyAlignment="1">
      <alignment horizontal="center"/>
    </xf>
    <xf numFmtId="2" fontId="64" fillId="18" borderId="0" xfId="0" applyNumberFormat="1" applyFont="1" applyFill="1" applyAlignment="1">
      <alignment horizontal="center"/>
    </xf>
    <xf numFmtId="2" fontId="66" fillId="11" borderId="0" xfId="0" applyNumberFormat="1" applyFont="1" applyFill="1" applyBorder="1" applyAlignment="1">
      <alignment horizontal="center" wrapText="1"/>
    </xf>
    <xf numFmtId="2" fontId="64" fillId="11" borderId="0" xfId="0" applyNumberFormat="1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2" fontId="66" fillId="9" borderId="0" xfId="0" applyNumberFormat="1" applyFont="1" applyFill="1" applyBorder="1" applyAlignment="1">
      <alignment wrapText="1"/>
    </xf>
    <xf numFmtId="0" fontId="65" fillId="0" borderId="0" xfId="0" applyFont="1" applyFill="1" applyBorder="1" applyAlignment="1">
      <alignment horizontal="center"/>
    </xf>
    <xf numFmtId="2" fontId="11" fillId="9" borderId="0" xfId="0" applyNumberFormat="1" applyFont="1" applyFill="1" applyBorder="1" applyAlignment="1">
      <alignment wrapText="1"/>
    </xf>
    <xf numFmtId="0" fontId="65" fillId="0" borderId="0" xfId="0" applyFont="1" applyBorder="1" applyAlignment="1">
      <alignment/>
    </xf>
    <xf numFmtId="0" fontId="65" fillId="9" borderId="0" xfId="0" applyFont="1" applyFill="1" applyAlignment="1">
      <alignment horizont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top" wrapText="1"/>
    </xf>
    <xf numFmtId="0" fontId="64" fillId="0" borderId="0" xfId="0" applyFont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0" fontId="6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top"/>
    </xf>
    <xf numFmtId="0" fontId="5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4" fillId="0" borderId="32" xfId="0" applyFont="1" applyBorder="1" applyAlignment="1">
      <alignment horizontal="center"/>
    </xf>
    <xf numFmtId="2" fontId="14" fillId="0" borderId="33" xfId="0" applyNumberFormat="1" applyFont="1" applyBorder="1" applyAlignment="1">
      <alignment horizontal="center"/>
    </xf>
    <xf numFmtId="0" fontId="4" fillId="0" borderId="14" xfId="0" applyFont="1" applyBorder="1" applyAlignment="1">
      <alignment vertical="top"/>
    </xf>
    <xf numFmtId="2" fontId="1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 indent="5"/>
    </xf>
    <xf numFmtId="0" fontId="67" fillId="0" borderId="0" xfId="0" applyFont="1" applyFill="1" applyBorder="1" applyAlignment="1">
      <alignment horizontal="center"/>
    </xf>
    <xf numFmtId="2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34" borderId="0" xfId="0" applyFont="1" applyFill="1" applyBorder="1" applyAlignment="1">
      <alignment horizontal="center" wrapText="1"/>
    </xf>
    <xf numFmtId="0" fontId="65" fillId="11" borderId="0" xfId="0" applyFont="1" applyFill="1" applyAlignment="1">
      <alignment horizontal="center"/>
    </xf>
    <xf numFmtId="0" fontId="65" fillId="33" borderId="0" xfId="0" applyFont="1" applyFill="1" applyAlignment="1">
      <alignment horizontal="center"/>
    </xf>
    <xf numFmtId="0" fontId="64" fillId="35" borderId="0" xfId="0" applyFont="1" applyFill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71" fillId="0" borderId="14" xfId="0" applyFont="1" applyFill="1" applyBorder="1" applyAlignment="1">
      <alignment horizontal="center"/>
    </xf>
    <xf numFmtId="2" fontId="71" fillId="0" borderId="14" xfId="0" applyNumberFormat="1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0" fontId="72" fillId="0" borderId="34" xfId="0" applyFont="1" applyBorder="1" applyAlignment="1">
      <alignment horizontal="left"/>
    </xf>
    <xf numFmtId="0" fontId="72" fillId="0" borderId="35" xfId="0" applyFont="1" applyBorder="1" applyAlignment="1">
      <alignment horizontal="left"/>
    </xf>
    <xf numFmtId="0" fontId="71" fillId="0" borderId="36" xfId="0" applyFont="1" applyFill="1" applyBorder="1" applyAlignment="1">
      <alignment horizontal="center"/>
    </xf>
    <xf numFmtId="1" fontId="72" fillId="0" borderId="13" xfId="0" applyNumberFormat="1" applyFont="1" applyFill="1" applyBorder="1" applyAlignment="1">
      <alignment horizontal="center"/>
    </xf>
    <xf numFmtId="2" fontId="72" fillId="0" borderId="13" xfId="0" applyNumberFormat="1" applyFont="1" applyFill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2" fontId="7" fillId="0" borderId="34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2" fontId="7" fillId="0" borderId="39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212" fontId="73" fillId="0" borderId="0" xfId="0" applyNumberFormat="1" applyFont="1" applyAlignment="1">
      <alignment/>
    </xf>
    <xf numFmtId="0" fontId="64" fillId="16" borderId="0" xfId="0" applyFont="1" applyFill="1" applyAlignment="1">
      <alignment horizontal="center"/>
    </xf>
    <xf numFmtId="0" fontId="65" fillId="16" borderId="0" xfId="0" applyFont="1" applyFill="1" applyAlignment="1">
      <alignment horizontal="center"/>
    </xf>
    <xf numFmtId="0" fontId="65" fillId="16" borderId="0" xfId="0" applyFont="1" applyFill="1" applyAlignment="1">
      <alignment vertical="top"/>
    </xf>
    <xf numFmtId="0" fontId="65" fillId="16" borderId="0" xfId="0" applyFont="1" applyFill="1" applyAlignment="1">
      <alignment/>
    </xf>
    <xf numFmtId="0" fontId="65" fillId="0" borderId="0" xfId="0" applyFont="1" applyAlignment="1">
      <alignment horizontal="left" vertical="top"/>
    </xf>
    <xf numFmtId="0" fontId="64" fillId="3" borderId="0" xfId="0" applyFont="1" applyFill="1" applyAlignment="1">
      <alignment horizontal="center" vertical="top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49" fontId="4" fillId="0" borderId="0" xfId="0" applyNumberFormat="1" applyFont="1" applyAlignment="1">
      <alignment horizontal="center"/>
    </xf>
    <xf numFmtId="0" fontId="6" fillId="0" borderId="4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1" fillId="0" borderId="42" xfId="0" applyFont="1" applyBorder="1" applyAlignment="1">
      <alignment horizontal="left"/>
    </xf>
    <xf numFmtId="0" fontId="71" fillId="0" borderId="43" xfId="0" applyFont="1" applyBorder="1" applyAlignment="1">
      <alignment horizontal="left"/>
    </xf>
    <xf numFmtId="0" fontId="71" fillId="0" borderId="44" xfId="0" applyFont="1" applyBorder="1" applyAlignment="1">
      <alignment horizontal="left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2" fontId="4" fillId="0" borderId="25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C2" sqref="C2:C7"/>
    </sheetView>
  </sheetViews>
  <sheetFormatPr defaultColWidth="12.57421875" defaultRowHeight="15.75" customHeight="1"/>
  <cols>
    <col min="1" max="20" width="18.8515625" style="152" customWidth="1"/>
    <col min="21" max="16384" width="12.57421875" style="152" customWidth="1"/>
  </cols>
  <sheetData>
    <row r="1" spans="1:14" ht="12.75">
      <c r="A1" s="151" t="s">
        <v>33</v>
      </c>
      <c r="B1" s="151" t="s">
        <v>34</v>
      </c>
      <c r="C1" s="151" t="s">
        <v>68</v>
      </c>
      <c r="D1" s="151" t="s">
        <v>35</v>
      </c>
      <c r="E1" s="151" t="s">
        <v>69</v>
      </c>
      <c r="F1" s="151" t="s">
        <v>36</v>
      </c>
      <c r="G1" s="151" t="s">
        <v>37</v>
      </c>
      <c r="H1" s="151" t="s">
        <v>38</v>
      </c>
      <c r="I1" s="151" t="s">
        <v>70</v>
      </c>
      <c r="J1" s="151" t="s">
        <v>71</v>
      </c>
      <c r="K1" s="151" t="s">
        <v>39</v>
      </c>
      <c r="L1" s="151" t="s">
        <v>40</v>
      </c>
      <c r="M1" s="151" t="s">
        <v>41</v>
      </c>
      <c r="N1" s="151" t="s">
        <v>42</v>
      </c>
    </row>
    <row r="2" spans="1:12" ht="12.75">
      <c r="A2" s="153">
        <v>44883.68270711806</v>
      </c>
      <c r="B2" s="152" t="s">
        <v>46</v>
      </c>
      <c r="C2" s="152" t="s">
        <v>72</v>
      </c>
      <c r="D2" s="152" t="s">
        <v>73</v>
      </c>
      <c r="E2" s="152" t="s">
        <v>44</v>
      </c>
      <c r="F2" s="152" t="s">
        <v>14</v>
      </c>
      <c r="G2" s="152">
        <v>5</v>
      </c>
      <c r="H2" s="152">
        <v>5</v>
      </c>
      <c r="I2" s="152">
        <v>3</v>
      </c>
      <c r="J2" s="152">
        <v>4</v>
      </c>
      <c r="K2" s="152">
        <v>5</v>
      </c>
      <c r="L2" s="152">
        <v>5</v>
      </c>
    </row>
    <row r="3" spans="1:12" ht="12.75">
      <c r="A3" s="153">
        <v>44883.68274034723</v>
      </c>
      <c r="B3" s="152" t="s">
        <v>43</v>
      </c>
      <c r="C3" s="152" t="s">
        <v>74</v>
      </c>
      <c r="D3" s="152" t="s">
        <v>84</v>
      </c>
      <c r="E3" s="152" t="s">
        <v>44</v>
      </c>
      <c r="F3" s="152" t="s">
        <v>45</v>
      </c>
      <c r="G3" s="152">
        <v>4</v>
      </c>
      <c r="H3" s="152">
        <v>4</v>
      </c>
      <c r="I3" s="152">
        <v>4</v>
      </c>
      <c r="J3" s="152">
        <v>4</v>
      </c>
      <c r="K3" s="152">
        <v>4</v>
      </c>
      <c r="L3" s="152">
        <v>4</v>
      </c>
    </row>
    <row r="4" spans="1:12" ht="12.75">
      <c r="A4" s="153">
        <v>44883.682856643514</v>
      </c>
      <c r="B4" s="152" t="s">
        <v>46</v>
      </c>
      <c r="C4" s="152" t="s">
        <v>74</v>
      </c>
      <c r="D4" s="152" t="s">
        <v>84</v>
      </c>
      <c r="E4" s="152" t="s">
        <v>44</v>
      </c>
      <c r="F4" s="152" t="s">
        <v>45</v>
      </c>
      <c r="G4" s="152">
        <v>5</v>
      </c>
      <c r="H4" s="152">
        <v>5</v>
      </c>
      <c r="I4" s="152">
        <v>2</v>
      </c>
      <c r="J4" s="152">
        <v>4</v>
      </c>
      <c r="K4" s="152">
        <v>5</v>
      </c>
      <c r="L4" s="152">
        <v>5</v>
      </c>
    </row>
    <row r="5" spans="1:14" ht="12.75">
      <c r="A5" s="153">
        <v>44883.68287597223</v>
      </c>
      <c r="B5" s="152" t="s">
        <v>43</v>
      </c>
      <c r="C5" s="152" t="s">
        <v>74</v>
      </c>
      <c r="D5" s="152" t="s">
        <v>84</v>
      </c>
      <c r="E5" s="152" t="s">
        <v>44</v>
      </c>
      <c r="F5" s="152" t="s">
        <v>45</v>
      </c>
      <c r="G5" s="152">
        <v>5</v>
      </c>
      <c r="H5" s="152">
        <v>5</v>
      </c>
      <c r="I5" s="152">
        <v>5</v>
      </c>
      <c r="J5" s="152">
        <v>5</v>
      </c>
      <c r="K5" s="152">
        <v>5</v>
      </c>
      <c r="L5" s="152">
        <v>5</v>
      </c>
      <c r="M5" s="152" t="s">
        <v>19</v>
      </c>
      <c r="N5" s="152" t="s">
        <v>19</v>
      </c>
    </row>
    <row r="6" spans="1:14" ht="12.75">
      <c r="A6" s="153">
        <v>44883.683499293984</v>
      </c>
      <c r="B6" s="152" t="s">
        <v>63</v>
      </c>
      <c r="C6" s="152" t="s">
        <v>75</v>
      </c>
      <c r="D6" s="152" t="s">
        <v>76</v>
      </c>
      <c r="E6" s="152" t="s">
        <v>44</v>
      </c>
      <c r="F6" s="152" t="s">
        <v>45</v>
      </c>
      <c r="G6" s="152">
        <v>5</v>
      </c>
      <c r="H6" s="152">
        <v>5</v>
      </c>
      <c r="I6" s="152">
        <v>5</v>
      </c>
      <c r="J6" s="152">
        <v>5</v>
      </c>
      <c r="K6" s="152">
        <v>5</v>
      </c>
      <c r="L6" s="152">
        <v>5</v>
      </c>
      <c r="M6" s="152" t="s">
        <v>77</v>
      </c>
      <c r="N6" s="152" t="s">
        <v>78</v>
      </c>
    </row>
    <row r="7" spans="1:14" ht="12.75">
      <c r="A7" s="153">
        <v>44883.80488229167</v>
      </c>
      <c r="B7" s="152" t="s">
        <v>43</v>
      </c>
      <c r="C7" s="152" t="s">
        <v>79</v>
      </c>
      <c r="D7" s="152" t="s">
        <v>80</v>
      </c>
      <c r="E7" s="152" t="s">
        <v>44</v>
      </c>
      <c r="F7" s="152" t="s">
        <v>81</v>
      </c>
      <c r="G7" s="152">
        <v>3</v>
      </c>
      <c r="H7" s="152">
        <v>4</v>
      </c>
      <c r="I7" s="152">
        <v>3</v>
      </c>
      <c r="J7" s="152">
        <v>5</v>
      </c>
      <c r="K7" s="152">
        <v>5</v>
      </c>
      <c r="L7" s="152">
        <v>4</v>
      </c>
      <c r="M7" s="152" t="s">
        <v>82</v>
      </c>
      <c r="N7" s="15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zoomScale="80" zoomScaleNormal="80" zoomScalePageLayoutView="0" workbookViewId="0" topLeftCell="A1">
      <selection activeCell="D8" sqref="D8"/>
    </sheetView>
  </sheetViews>
  <sheetFormatPr defaultColWidth="8.7109375" defaultRowHeight="12.75"/>
  <cols>
    <col min="1" max="1" width="7.00390625" style="60" customWidth="1"/>
    <col min="2" max="2" width="29.28125" style="60" bestFit="1" customWidth="1"/>
    <col min="3" max="4" width="29.28125" style="60" customWidth="1"/>
    <col min="5" max="7" width="10.8515625" style="60" bestFit="1" customWidth="1"/>
    <col min="8" max="8" width="11.57421875" style="60" bestFit="1" customWidth="1"/>
    <col min="9" max="9" width="9.00390625" style="60" hidden="1" customWidth="1"/>
    <col min="10" max="10" width="0.2890625" style="60" customWidth="1"/>
    <col min="11" max="16" width="5.00390625" style="60" customWidth="1"/>
    <col min="17" max="17" width="8.140625" style="64" bestFit="1" customWidth="1"/>
    <col min="18" max="16384" width="8.7109375" style="64" customWidth="1"/>
  </cols>
  <sheetData>
    <row r="1" spans="1:16" s="55" customFormat="1" ht="18.75">
      <c r="A1" s="51" t="s">
        <v>0</v>
      </c>
      <c r="B1" s="52" t="s">
        <v>20</v>
      </c>
      <c r="C1" s="52" t="s">
        <v>10</v>
      </c>
      <c r="D1" s="52" t="s">
        <v>35</v>
      </c>
      <c r="E1" s="53" t="s">
        <v>14</v>
      </c>
      <c r="F1" s="53" t="s">
        <v>47</v>
      </c>
      <c r="G1" s="53" t="s">
        <v>21</v>
      </c>
      <c r="H1" s="53" t="s">
        <v>48</v>
      </c>
      <c r="I1" s="53" t="s">
        <v>10</v>
      </c>
      <c r="J1" s="159" t="s">
        <v>48</v>
      </c>
      <c r="K1" s="54"/>
      <c r="L1" s="54"/>
      <c r="M1" s="54"/>
      <c r="N1" s="54"/>
      <c r="O1" s="54" t="s">
        <v>85</v>
      </c>
      <c r="P1" s="54" t="s">
        <v>86</v>
      </c>
    </row>
    <row r="2" spans="1:16" s="55" customFormat="1" ht="18.75">
      <c r="A2" s="51"/>
      <c r="B2" s="52"/>
      <c r="C2" s="52"/>
      <c r="D2" s="52"/>
      <c r="E2" s="53"/>
      <c r="F2" s="53" t="s">
        <v>22</v>
      </c>
      <c r="G2" s="53" t="s">
        <v>22</v>
      </c>
      <c r="H2" s="53"/>
      <c r="I2" s="53" t="s">
        <v>23</v>
      </c>
      <c r="J2" s="159"/>
      <c r="K2" s="56">
        <v>1</v>
      </c>
      <c r="L2" s="56">
        <v>2</v>
      </c>
      <c r="M2" s="154">
        <v>5</v>
      </c>
      <c r="N2" s="154">
        <v>6</v>
      </c>
      <c r="O2" s="57">
        <v>3</v>
      </c>
      <c r="P2" s="57">
        <v>4</v>
      </c>
    </row>
    <row r="3" spans="1:17" ht="18.75">
      <c r="A3" s="60">
        <v>1</v>
      </c>
      <c r="B3" s="61" t="s">
        <v>46</v>
      </c>
      <c r="C3" s="67" t="s">
        <v>72</v>
      </c>
      <c r="D3" s="61" t="s">
        <v>73</v>
      </c>
      <c r="E3" s="60">
        <v>1</v>
      </c>
      <c r="F3" s="60">
        <v>0</v>
      </c>
      <c r="G3" s="60">
        <v>0</v>
      </c>
      <c r="H3" s="60">
        <v>0</v>
      </c>
      <c r="I3" s="60">
        <v>0</v>
      </c>
      <c r="J3" s="60">
        <v>0</v>
      </c>
      <c r="K3" s="62">
        <v>5</v>
      </c>
      <c r="L3" s="62">
        <v>5</v>
      </c>
      <c r="M3" s="155">
        <v>5</v>
      </c>
      <c r="N3" s="155">
        <v>5</v>
      </c>
      <c r="O3" s="63">
        <v>3</v>
      </c>
      <c r="P3" s="63">
        <v>4</v>
      </c>
      <c r="Q3" s="55"/>
    </row>
    <row r="4" spans="1:17" s="66" customFormat="1" ht="18.75">
      <c r="A4" s="65">
        <v>2</v>
      </c>
      <c r="B4" s="61" t="s">
        <v>43</v>
      </c>
      <c r="C4" s="158" t="s">
        <v>74</v>
      </c>
      <c r="D4" s="61" t="s">
        <v>84</v>
      </c>
      <c r="E4" s="60">
        <v>0</v>
      </c>
      <c r="F4" s="60">
        <v>1</v>
      </c>
      <c r="G4" s="60">
        <v>0</v>
      </c>
      <c r="H4" s="60">
        <v>0</v>
      </c>
      <c r="I4" s="60">
        <v>0</v>
      </c>
      <c r="J4" s="60">
        <v>0</v>
      </c>
      <c r="K4" s="62">
        <v>4</v>
      </c>
      <c r="L4" s="62">
        <v>4</v>
      </c>
      <c r="M4" s="156">
        <v>4</v>
      </c>
      <c r="N4" s="156">
        <v>4</v>
      </c>
      <c r="O4" s="63">
        <v>4</v>
      </c>
      <c r="P4" s="63">
        <v>4</v>
      </c>
      <c r="Q4" s="55"/>
    </row>
    <row r="5" spans="1:17" ht="18.75">
      <c r="A5" s="60">
        <v>3</v>
      </c>
      <c r="B5" s="61" t="s">
        <v>46</v>
      </c>
      <c r="C5" s="67" t="s">
        <v>74</v>
      </c>
      <c r="D5" s="61" t="s">
        <v>84</v>
      </c>
      <c r="E5" s="60">
        <v>0</v>
      </c>
      <c r="F5" s="60">
        <v>1</v>
      </c>
      <c r="G5" s="60">
        <v>0</v>
      </c>
      <c r="H5" s="60">
        <v>0</v>
      </c>
      <c r="I5" s="60">
        <v>0</v>
      </c>
      <c r="J5" s="60">
        <v>0</v>
      </c>
      <c r="K5" s="62">
        <v>5</v>
      </c>
      <c r="L5" s="62">
        <v>5</v>
      </c>
      <c r="M5" s="155">
        <v>5</v>
      </c>
      <c r="N5" s="155">
        <v>5</v>
      </c>
      <c r="O5" s="63">
        <v>2</v>
      </c>
      <c r="P5" s="63">
        <v>4</v>
      </c>
      <c r="Q5" s="55"/>
    </row>
    <row r="6" spans="1:17" ht="18.75">
      <c r="A6" s="65">
        <v>4</v>
      </c>
      <c r="B6" s="61" t="s">
        <v>43</v>
      </c>
      <c r="C6" s="67" t="s">
        <v>74</v>
      </c>
      <c r="D6" s="61" t="s">
        <v>84</v>
      </c>
      <c r="E6" s="60">
        <v>0</v>
      </c>
      <c r="F6" s="60">
        <v>1</v>
      </c>
      <c r="G6" s="60">
        <v>0</v>
      </c>
      <c r="H6" s="60">
        <v>0</v>
      </c>
      <c r="I6" s="60">
        <v>0</v>
      </c>
      <c r="J6" s="60">
        <v>0</v>
      </c>
      <c r="K6" s="62">
        <v>5</v>
      </c>
      <c r="L6" s="62">
        <v>5</v>
      </c>
      <c r="M6" s="157">
        <v>5</v>
      </c>
      <c r="N6" s="157">
        <v>5</v>
      </c>
      <c r="O6" s="63">
        <v>5</v>
      </c>
      <c r="P6" s="63">
        <v>5</v>
      </c>
      <c r="Q6" s="55"/>
    </row>
    <row r="7" spans="1:17" ht="18.75">
      <c r="A7" s="60">
        <v>5</v>
      </c>
      <c r="B7" s="61" t="s">
        <v>63</v>
      </c>
      <c r="C7" s="67" t="s">
        <v>75</v>
      </c>
      <c r="D7" s="61" t="s">
        <v>76</v>
      </c>
      <c r="E7" s="60">
        <v>0</v>
      </c>
      <c r="F7" s="60">
        <v>1</v>
      </c>
      <c r="G7" s="60">
        <v>0</v>
      </c>
      <c r="H7" s="60">
        <v>0</v>
      </c>
      <c r="K7" s="62">
        <v>5</v>
      </c>
      <c r="L7" s="62">
        <v>5</v>
      </c>
      <c r="M7" s="157">
        <v>5</v>
      </c>
      <c r="N7" s="157">
        <v>5</v>
      </c>
      <c r="O7" s="63">
        <v>5</v>
      </c>
      <c r="P7" s="63">
        <v>5</v>
      </c>
      <c r="Q7" s="55"/>
    </row>
    <row r="8" spans="1:17" ht="18.75">
      <c r="A8" s="65">
        <v>6</v>
      </c>
      <c r="B8" s="61" t="s">
        <v>43</v>
      </c>
      <c r="C8" s="67" t="s">
        <v>79</v>
      </c>
      <c r="D8" s="61" t="s">
        <v>80</v>
      </c>
      <c r="E8" s="60">
        <v>0</v>
      </c>
      <c r="F8" s="60">
        <v>0</v>
      </c>
      <c r="G8" s="60">
        <v>1</v>
      </c>
      <c r="H8" s="60">
        <v>1</v>
      </c>
      <c r="K8" s="62">
        <v>3</v>
      </c>
      <c r="L8" s="62">
        <v>4</v>
      </c>
      <c r="M8" s="157">
        <v>5</v>
      </c>
      <c r="N8" s="157">
        <v>4</v>
      </c>
      <c r="O8" s="63">
        <v>3</v>
      </c>
      <c r="P8" s="63">
        <v>5</v>
      </c>
      <c r="Q8" s="55"/>
    </row>
    <row r="9" spans="2:17" ht="18.75">
      <c r="B9" s="67"/>
      <c r="C9" s="67"/>
      <c r="D9" s="67"/>
      <c r="E9" s="68">
        <f aca="true" t="shared" si="0" ref="E9:J9">COUNTIF(E3:E8,1)</f>
        <v>1</v>
      </c>
      <c r="F9" s="68">
        <f t="shared" si="0"/>
        <v>4</v>
      </c>
      <c r="G9" s="68">
        <f t="shared" si="0"/>
        <v>1</v>
      </c>
      <c r="H9" s="68">
        <f t="shared" si="0"/>
        <v>1</v>
      </c>
      <c r="I9" s="68">
        <f t="shared" si="0"/>
        <v>0</v>
      </c>
      <c r="J9" s="68">
        <f t="shared" si="0"/>
        <v>0</v>
      </c>
      <c r="K9" s="69">
        <f aca="true" t="shared" si="1" ref="K9:P9">AVERAGE(K3:K8)</f>
        <v>4.5</v>
      </c>
      <c r="L9" s="69">
        <f t="shared" si="1"/>
        <v>4.666666666666667</v>
      </c>
      <c r="M9" s="69">
        <f t="shared" si="1"/>
        <v>4.833333333333333</v>
      </c>
      <c r="N9" s="69">
        <f t="shared" si="1"/>
        <v>4.666666666666667</v>
      </c>
      <c r="O9" s="69">
        <f t="shared" si="1"/>
        <v>3.6666666666666665</v>
      </c>
      <c r="P9" s="69">
        <f t="shared" si="1"/>
        <v>4.5</v>
      </c>
      <c r="Q9" s="69">
        <f>AVERAGE(K3:N8)</f>
        <v>4.666666666666667</v>
      </c>
    </row>
    <row r="10" spans="2:17" ht="23.25" customHeight="1">
      <c r="B10" s="67"/>
      <c r="C10" s="67"/>
      <c r="D10" s="67"/>
      <c r="E10" s="70">
        <f aca="true" t="shared" si="2" ref="E10:P10">STDEV(E3:E8)</f>
        <v>0.408248290463863</v>
      </c>
      <c r="F10" s="70">
        <f t="shared" si="2"/>
        <v>0.5163977794943223</v>
      </c>
      <c r="G10" s="70">
        <f t="shared" si="2"/>
        <v>0.408248290463863</v>
      </c>
      <c r="H10" s="70">
        <f t="shared" si="2"/>
        <v>0.408248290463863</v>
      </c>
      <c r="I10" s="70">
        <f t="shared" si="2"/>
        <v>0</v>
      </c>
      <c r="J10" s="70">
        <f t="shared" si="2"/>
        <v>0</v>
      </c>
      <c r="K10" s="71">
        <f t="shared" si="2"/>
        <v>0.8366600265340756</v>
      </c>
      <c r="L10" s="71">
        <f t="shared" si="2"/>
        <v>0.5163977794943241</v>
      </c>
      <c r="M10" s="71">
        <f t="shared" si="2"/>
        <v>0.408248290463863</v>
      </c>
      <c r="N10" s="71">
        <f t="shared" si="2"/>
        <v>0.5163977794943241</v>
      </c>
      <c r="O10" s="71">
        <f t="shared" si="2"/>
        <v>1.2110601416389963</v>
      </c>
      <c r="P10" s="71">
        <f t="shared" si="2"/>
        <v>0.5477225575051661</v>
      </c>
      <c r="Q10" s="71">
        <f>STDEV(K3:N8)</f>
        <v>0.5646597025732814</v>
      </c>
    </row>
    <row r="11" spans="2:22" ht="18.75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3">
        <f>STDEV(K3:L8)</f>
        <v>0.6685579234215209</v>
      </c>
      <c r="M11" s="72"/>
      <c r="N11" s="73">
        <f>STDEV(M3:N8)</f>
        <v>0.45226701686664544</v>
      </c>
      <c r="O11" s="73">
        <f>STDEV(O3:O8)</f>
        <v>1.2110601416389963</v>
      </c>
      <c r="P11" s="73">
        <f>STDEV(P3:Q8)</f>
        <v>0.5477225575051661</v>
      </c>
      <c r="Q11" s="74"/>
      <c r="R11" s="72"/>
      <c r="S11" s="72"/>
      <c r="T11" s="72"/>
      <c r="U11" s="72"/>
      <c r="V11" s="72"/>
    </row>
    <row r="12" spans="2:17" ht="18.75">
      <c r="B12" s="112" t="s">
        <v>20</v>
      </c>
      <c r="C12" s="112"/>
      <c r="D12" s="112"/>
      <c r="E12" s="72"/>
      <c r="F12" s="72"/>
      <c r="G12" s="72"/>
      <c r="H12" s="72"/>
      <c r="I12" s="72"/>
      <c r="J12" s="72"/>
      <c r="K12" s="72"/>
      <c r="L12" s="75">
        <f>AVERAGE(K3:L8)</f>
        <v>4.583333333333333</v>
      </c>
      <c r="M12" s="72"/>
      <c r="N12" s="75">
        <f>AVERAGE(M3:N8)</f>
        <v>4.75</v>
      </c>
      <c r="O12" s="75">
        <f>AVERAGE(O3:O8)</f>
        <v>3.6666666666666665</v>
      </c>
      <c r="P12" s="75">
        <f>AVERAGE(P3:Q8)</f>
        <v>4.5</v>
      </c>
      <c r="Q12" s="74"/>
    </row>
    <row r="13" spans="2:17" ht="18.75">
      <c r="B13" s="61" t="s">
        <v>43</v>
      </c>
      <c r="C13" s="109">
        <f>COUNTIF(B1:B10,"บุคลากรสายสนับสนุน")</f>
        <v>3</v>
      </c>
      <c r="D13" s="76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2:17" ht="18.75">
      <c r="B14" s="61" t="s">
        <v>63</v>
      </c>
      <c r="C14" s="109">
        <f>COUNTIF(B2:B12,"นิสิต ป.โท")</f>
        <v>1</v>
      </c>
      <c r="D14" s="76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8.75">
      <c r="B15" s="61" t="s">
        <v>46</v>
      </c>
      <c r="C15" s="109">
        <f>COUNTIF(B3:B6,"บุคลากรสายวิชาการ")</f>
        <v>2</v>
      </c>
      <c r="D15" s="76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2:10" ht="18.75">
      <c r="B16" s="54" t="s">
        <v>3</v>
      </c>
      <c r="C16" s="54">
        <f>SUM(C13:C15)</f>
        <v>6</v>
      </c>
      <c r="D16" s="54"/>
      <c r="E16" s="72"/>
      <c r="F16" s="72"/>
      <c r="G16" s="72"/>
      <c r="H16" s="72"/>
      <c r="I16" s="72"/>
      <c r="J16" s="72"/>
    </row>
    <row r="17" spans="5:10" ht="18.75">
      <c r="E17" s="72"/>
      <c r="F17" s="72"/>
      <c r="G17" s="72"/>
      <c r="H17" s="72"/>
      <c r="I17" s="72"/>
      <c r="J17" s="72"/>
    </row>
    <row r="18" spans="2:10" ht="18.75">
      <c r="B18" s="59" t="s">
        <v>10</v>
      </c>
      <c r="C18" s="110"/>
      <c r="D18" s="59"/>
      <c r="E18" s="72"/>
      <c r="F18" s="72"/>
      <c r="G18" s="72"/>
      <c r="H18" s="72"/>
      <c r="I18" s="72"/>
      <c r="J18" s="72"/>
    </row>
    <row r="19" spans="2:10" ht="24.75" customHeight="1">
      <c r="B19" s="61" t="s">
        <v>74</v>
      </c>
      <c r="C19" s="109">
        <v>3</v>
      </c>
      <c r="D19" s="67"/>
      <c r="E19" s="72"/>
      <c r="F19" s="72"/>
      <c r="G19" s="72"/>
      <c r="H19" s="72"/>
      <c r="I19" s="72"/>
      <c r="J19" s="72"/>
    </row>
    <row r="20" spans="2:10" ht="18.75">
      <c r="B20" s="61" t="s">
        <v>75</v>
      </c>
      <c r="C20" s="109">
        <v>1</v>
      </c>
      <c r="D20" s="79"/>
      <c r="E20" s="72"/>
      <c r="F20" s="72"/>
      <c r="G20" s="72"/>
      <c r="H20" s="72"/>
      <c r="I20" s="72"/>
      <c r="J20" s="78"/>
    </row>
    <row r="21" spans="2:10" ht="18.75">
      <c r="B21" s="67" t="s">
        <v>72</v>
      </c>
      <c r="C21" s="109">
        <v>1</v>
      </c>
      <c r="D21" s="79"/>
      <c r="E21" s="72"/>
      <c r="F21" s="72"/>
      <c r="G21" s="72"/>
      <c r="H21" s="72"/>
      <c r="I21" s="72"/>
      <c r="J21" s="78"/>
    </row>
    <row r="22" spans="2:10" ht="18.75">
      <c r="B22" s="61" t="s">
        <v>79</v>
      </c>
      <c r="C22" s="80">
        <v>1</v>
      </c>
      <c r="D22" s="80"/>
      <c r="E22" s="72"/>
      <c r="F22" s="72"/>
      <c r="G22" s="72"/>
      <c r="H22" s="72"/>
      <c r="I22" s="72"/>
      <c r="J22" s="78"/>
    </row>
    <row r="23" spans="2:10" ht="18.75">
      <c r="B23" s="54" t="s">
        <v>3</v>
      </c>
      <c r="C23" s="54">
        <f>SUM(C19:C22)</f>
        <v>6</v>
      </c>
      <c r="D23" s="54"/>
      <c r="E23" s="72"/>
      <c r="F23" s="72"/>
      <c r="G23" s="72"/>
      <c r="H23" s="72"/>
      <c r="I23" s="72"/>
      <c r="J23" s="72"/>
    </row>
    <row r="24" spans="5:10" ht="18.75">
      <c r="E24" s="72"/>
      <c r="F24" s="72"/>
      <c r="G24" s="72"/>
      <c r="H24" s="72"/>
      <c r="I24" s="72"/>
      <c r="J24" s="72"/>
    </row>
    <row r="25" spans="2:10" ht="18.75">
      <c r="B25" s="58" t="s">
        <v>35</v>
      </c>
      <c r="C25" s="111"/>
      <c r="D25" s="58"/>
      <c r="E25" s="72"/>
      <c r="F25" s="72"/>
      <c r="G25" s="72"/>
      <c r="H25" s="72"/>
      <c r="I25" s="72"/>
      <c r="J25" s="72"/>
    </row>
    <row r="26" spans="2:10" ht="24.75" customHeight="1">
      <c r="B26" s="67" t="s">
        <v>73</v>
      </c>
      <c r="C26" s="109">
        <v>1</v>
      </c>
      <c r="D26" s="67"/>
      <c r="E26" s="72"/>
      <c r="F26" s="72"/>
      <c r="G26" s="72"/>
      <c r="H26" s="72"/>
      <c r="I26" s="72"/>
      <c r="J26" s="72"/>
    </row>
    <row r="27" spans="2:10" ht="18.75">
      <c r="B27" s="67" t="s">
        <v>84</v>
      </c>
      <c r="C27" s="109">
        <v>3</v>
      </c>
      <c r="D27" s="67"/>
      <c r="E27" s="72"/>
      <c r="F27" s="72"/>
      <c r="G27" s="72"/>
      <c r="H27" s="72"/>
      <c r="I27" s="72"/>
      <c r="J27" s="78"/>
    </row>
    <row r="28" spans="2:10" ht="18.75">
      <c r="B28" s="79" t="s">
        <v>76</v>
      </c>
      <c r="C28" s="109">
        <v>1</v>
      </c>
      <c r="D28" s="79"/>
      <c r="E28" s="72"/>
      <c r="F28" s="72"/>
      <c r="G28" s="72"/>
      <c r="H28" s="72"/>
      <c r="I28" s="72"/>
      <c r="J28" s="78"/>
    </row>
    <row r="29" spans="2:10" ht="18.75">
      <c r="B29" s="79" t="s">
        <v>80</v>
      </c>
      <c r="C29" s="109">
        <v>1</v>
      </c>
      <c r="D29" s="79"/>
      <c r="E29" s="72"/>
      <c r="F29" s="72"/>
      <c r="G29" s="72"/>
      <c r="H29" s="72"/>
      <c r="I29" s="72"/>
      <c r="J29" s="78"/>
    </row>
    <row r="30" spans="2:10" ht="18.75">
      <c r="B30" s="80" t="s">
        <v>3</v>
      </c>
      <c r="C30" s="80">
        <f>SUM(C26:C29)</f>
        <v>6</v>
      </c>
      <c r="D30" s="80"/>
      <c r="E30" s="72"/>
      <c r="F30" s="72"/>
      <c r="G30" s="72"/>
      <c r="H30" s="72"/>
      <c r="I30" s="72"/>
      <c r="J30" s="78"/>
    </row>
    <row r="31" spans="5:10" ht="18.75">
      <c r="E31" s="72"/>
      <c r="F31" s="72"/>
      <c r="G31" s="72"/>
      <c r="H31" s="72"/>
      <c r="I31" s="72"/>
      <c r="J31" s="72"/>
    </row>
    <row r="32" spans="2:10" ht="18.75">
      <c r="B32" s="56" t="s">
        <v>11</v>
      </c>
      <c r="C32" s="77"/>
      <c r="D32" s="56"/>
      <c r="E32" s="72"/>
      <c r="F32" s="72"/>
      <c r="G32" s="72"/>
      <c r="H32" s="72"/>
      <c r="I32" s="72"/>
      <c r="J32" s="72"/>
    </row>
    <row r="33" spans="2:10" ht="24.75" customHeight="1">
      <c r="B33" s="67" t="s">
        <v>49</v>
      </c>
      <c r="C33" s="60">
        <v>4</v>
      </c>
      <c r="D33" s="67"/>
      <c r="E33" s="72"/>
      <c r="F33" s="72"/>
      <c r="G33" s="72"/>
      <c r="H33" s="72"/>
      <c r="I33" s="72"/>
      <c r="J33" s="72"/>
    </row>
    <row r="34" spans="2:10" ht="24.75" customHeight="1">
      <c r="B34" s="67" t="s">
        <v>18</v>
      </c>
      <c r="C34" s="60">
        <v>1</v>
      </c>
      <c r="D34" s="67"/>
      <c r="E34" s="72"/>
      <c r="F34" s="72"/>
      <c r="G34" s="72"/>
      <c r="H34" s="72"/>
      <c r="I34" s="72"/>
      <c r="J34" s="72"/>
    </row>
    <row r="35" spans="2:10" ht="18.75">
      <c r="B35" s="79" t="s">
        <v>14</v>
      </c>
      <c r="C35" s="60">
        <v>1</v>
      </c>
      <c r="D35" s="79"/>
      <c r="E35" s="72"/>
      <c r="F35" s="72"/>
      <c r="G35" s="72"/>
      <c r="H35" s="72"/>
      <c r="I35" s="72"/>
      <c r="J35" s="78"/>
    </row>
    <row r="36" spans="2:10" ht="18.75">
      <c r="B36" s="79" t="s">
        <v>48</v>
      </c>
      <c r="C36" s="60">
        <v>1</v>
      </c>
      <c r="D36" s="79"/>
      <c r="E36" s="72"/>
      <c r="F36" s="72"/>
      <c r="G36" s="72"/>
      <c r="H36" s="72"/>
      <c r="I36" s="72"/>
      <c r="J36" s="78"/>
    </row>
    <row r="37" spans="2:10" ht="18.75">
      <c r="B37" s="80" t="s">
        <v>3</v>
      </c>
      <c r="C37" s="80">
        <f>SUM(C33:C36)</f>
        <v>7</v>
      </c>
      <c r="D37" s="80"/>
      <c r="E37" s="72"/>
      <c r="F37" s="72"/>
      <c r="G37" s="72"/>
      <c r="H37" s="72"/>
      <c r="I37" s="72"/>
      <c r="J37" s="78"/>
    </row>
    <row r="38" spans="5:10" ht="18.75">
      <c r="E38" s="72"/>
      <c r="F38" s="72"/>
      <c r="G38" s="72"/>
      <c r="H38" s="72"/>
      <c r="I38" s="72"/>
      <c r="J38" s="78"/>
    </row>
    <row r="39" spans="5:10" ht="18.75">
      <c r="E39" s="78"/>
      <c r="F39" s="78"/>
      <c r="G39" s="78"/>
      <c r="H39" s="78"/>
      <c r="I39" s="78"/>
      <c r="J39" s="78"/>
    </row>
    <row r="40" spans="5:10" ht="18.75">
      <c r="E40" s="78"/>
      <c r="F40" s="78"/>
      <c r="G40" s="78"/>
      <c r="H40" s="78"/>
      <c r="I40" s="78"/>
      <c r="J40" s="78"/>
    </row>
    <row r="41" spans="5:10" ht="18.75">
      <c r="E41" s="78"/>
      <c r="F41" s="78"/>
      <c r="G41" s="78"/>
      <c r="H41" s="78"/>
      <c r="I41" s="78"/>
      <c r="J41" s="78"/>
    </row>
    <row r="42" spans="5:10" ht="18.75">
      <c r="E42" s="78"/>
      <c r="F42" s="78"/>
      <c r="G42" s="78"/>
      <c r="H42" s="78"/>
      <c r="I42" s="78"/>
      <c r="J42" s="78"/>
    </row>
    <row r="43" spans="5:10" ht="18.75">
      <c r="E43" s="78"/>
      <c r="F43" s="78"/>
      <c r="G43" s="78"/>
      <c r="H43" s="78"/>
      <c r="I43" s="78"/>
      <c r="J43" s="78"/>
    </row>
    <row r="44" spans="5:10" ht="18.75">
      <c r="E44" s="78"/>
      <c r="F44" s="78"/>
      <c r="G44" s="78"/>
      <c r="H44" s="78"/>
      <c r="I44" s="78"/>
      <c r="J44" s="78"/>
    </row>
    <row r="45" spans="5:10" ht="18.75">
      <c r="E45" s="78"/>
      <c r="F45" s="78"/>
      <c r="G45" s="78"/>
      <c r="H45" s="78"/>
      <c r="I45" s="78"/>
      <c r="J45" s="78"/>
    </row>
  </sheetData>
  <sheetProtection/>
  <autoFilter ref="B1:B51"/>
  <mergeCells count="1">
    <mergeCell ref="J1:J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tabSelected="1" view="pageBreakPreview" zoomScale="110" zoomScaleNormal="110" zoomScaleSheetLayoutView="110" zoomScalePageLayoutView="0" workbookViewId="0" topLeftCell="A1">
      <selection activeCell="K7" sqref="K7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18.57421875" style="1" customWidth="1"/>
    <col min="12" max="16384" width="8.7109375" style="1" customWidth="1"/>
  </cols>
  <sheetData>
    <row r="1" spans="1:11" s="33" customFormat="1" ht="30">
      <c r="A1" s="160" t="s">
        <v>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33" customFormat="1" ht="30">
      <c r="A2" s="160" t="s">
        <v>58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s="33" customFormat="1" ht="30">
      <c r="A3" s="160" t="s">
        <v>126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1" s="33" customFormat="1" ht="30">
      <c r="A4" s="160" t="s">
        <v>101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s="33" customFormat="1" ht="30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ht="21">
      <c r="B6" s="1" t="s">
        <v>127</v>
      </c>
    </row>
    <row r="7" ht="21">
      <c r="A7" s="1" t="s">
        <v>132</v>
      </c>
    </row>
    <row r="8" ht="21">
      <c r="A8" s="1" t="s">
        <v>128</v>
      </c>
    </row>
    <row r="9" ht="21">
      <c r="A9" s="1" t="s">
        <v>129</v>
      </c>
    </row>
    <row r="10" spans="1:11" ht="21">
      <c r="A10" s="162" t="s">
        <v>130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</row>
    <row r="11" ht="21">
      <c r="A11" s="1" t="s">
        <v>131</v>
      </c>
    </row>
    <row r="12" ht="21">
      <c r="A12" s="1" t="s">
        <v>133</v>
      </c>
    </row>
    <row r="13" ht="21">
      <c r="B13" s="1" t="s">
        <v>108</v>
      </c>
    </row>
    <row r="14" ht="21">
      <c r="A14" s="1" t="s">
        <v>109</v>
      </c>
    </row>
    <row r="15" ht="21">
      <c r="B15" s="1" t="s">
        <v>110</v>
      </c>
    </row>
    <row r="16" ht="21">
      <c r="A16" s="1" t="s">
        <v>111</v>
      </c>
    </row>
    <row r="17" ht="21">
      <c r="A17" s="1" t="s">
        <v>112</v>
      </c>
    </row>
    <row r="18" spans="1:256" s="5" customFormat="1" ht="21">
      <c r="A18" s="1"/>
      <c r="B18" s="1" t="s">
        <v>113</v>
      </c>
      <c r="C18" s="1"/>
      <c r="D18" s="1"/>
      <c r="E18" s="2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21">
      <c r="A19" s="1" t="s">
        <v>114</v>
      </c>
      <c r="B19" s="1"/>
      <c r="C19" s="1"/>
      <c r="D19" s="1"/>
      <c r="E19" s="2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21">
      <c r="A20" s="161" t="s">
        <v>115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ht="21">
      <c r="B21" s="1" t="s">
        <v>61</v>
      </c>
    </row>
    <row r="22" ht="21">
      <c r="A22" s="1" t="s">
        <v>117</v>
      </c>
    </row>
    <row r="23" ht="21">
      <c r="A23" s="1" t="s">
        <v>116</v>
      </c>
    </row>
    <row r="24" spans="2:7" s="5" customFormat="1" ht="22.5">
      <c r="B24" s="3" t="s">
        <v>118</v>
      </c>
      <c r="C24" s="14"/>
      <c r="D24" s="14"/>
      <c r="E24" s="15"/>
      <c r="F24" s="15"/>
      <c r="G24" s="14"/>
    </row>
    <row r="25" ht="21">
      <c r="A25" s="3" t="s">
        <v>121</v>
      </c>
    </row>
    <row r="26" ht="21">
      <c r="A26" s="3" t="s">
        <v>120</v>
      </c>
    </row>
    <row r="27" ht="21">
      <c r="A27" s="3" t="s">
        <v>119</v>
      </c>
    </row>
    <row r="28" ht="21">
      <c r="A28" s="3" t="s">
        <v>105</v>
      </c>
    </row>
    <row r="29" ht="21">
      <c r="A29" s="3"/>
    </row>
  </sheetData>
  <sheetProtection/>
  <mergeCells count="7">
    <mergeCell ref="A1:K1"/>
    <mergeCell ref="A5:K5"/>
    <mergeCell ref="A2:K2"/>
    <mergeCell ref="A3:K3"/>
    <mergeCell ref="A4:K4"/>
    <mergeCell ref="A20:J20"/>
    <mergeCell ref="A10:K10"/>
  </mergeCells>
  <printOptions/>
  <pageMargins left="0.71" right="0.5118110236220472" top="0.5905511811023623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115" zoomScaleNormal="120" zoomScaleSheetLayoutView="115" zoomScalePageLayoutView="0" workbookViewId="0" topLeftCell="A1">
      <selection activeCell="F29" sqref="F29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4" width="8.7109375" style="1" customWidth="1"/>
    <col min="5" max="5" width="14.00390625" style="1" customWidth="1"/>
    <col min="6" max="7" width="15.421875" style="1" customWidth="1"/>
    <col min="8" max="8" width="9.421875" style="1" customWidth="1"/>
    <col min="9" max="9" width="13.8515625" style="1" customWidth="1"/>
    <col min="10" max="16384" width="8.7109375" style="1" customWidth="1"/>
  </cols>
  <sheetData>
    <row r="1" spans="1:9" ht="21">
      <c r="A1" s="165" t="s">
        <v>15</v>
      </c>
      <c r="B1" s="165"/>
      <c r="C1" s="165"/>
      <c r="D1" s="165"/>
      <c r="E1" s="165"/>
      <c r="F1" s="165"/>
      <c r="G1" s="165"/>
      <c r="H1" s="165"/>
      <c r="I1" s="2"/>
    </row>
    <row r="3" spans="1:9" s="33" customFormat="1" ht="27.75" customHeight="1">
      <c r="A3" s="167" t="s">
        <v>50</v>
      </c>
      <c r="B3" s="168"/>
      <c r="C3" s="168"/>
      <c r="D3" s="168"/>
      <c r="E3" s="168"/>
      <c r="F3" s="168"/>
      <c r="G3" s="168"/>
      <c r="H3" s="168"/>
      <c r="I3" s="50"/>
    </row>
    <row r="4" spans="1:9" s="33" customFormat="1" ht="27">
      <c r="A4" s="169" t="s">
        <v>126</v>
      </c>
      <c r="B4" s="169"/>
      <c r="C4" s="169"/>
      <c r="D4" s="169"/>
      <c r="E4" s="169"/>
      <c r="F4" s="169"/>
      <c r="G4" s="169"/>
      <c r="H4" s="169"/>
      <c r="I4" s="50"/>
    </row>
    <row r="5" spans="1:9" s="33" customFormat="1" ht="27">
      <c r="A5" s="169" t="s">
        <v>101</v>
      </c>
      <c r="B5" s="169"/>
      <c r="C5" s="169"/>
      <c r="D5" s="169"/>
      <c r="E5" s="169"/>
      <c r="F5" s="169"/>
      <c r="G5" s="169"/>
      <c r="H5" s="169"/>
      <c r="I5" s="50"/>
    </row>
    <row r="6" spans="1:9" s="33" customFormat="1" ht="27">
      <c r="A6" s="36"/>
      <c r="B6" s="36"/>
      <c r="C6" s="36"/>
      <c r="D6" s="36"/>
      <c r="E6" s="36"/>
      <c r="F6" s="36"/>
      <c r="G6" s="36"/>
      <c r="H6" s="36"/>
      <c r="I6" s="36"/>
    </row>
    <row r="7" ht="21">
      <c r="B7" s="1" t="s">
        <v>134</v>
      </c>
    </row>
    <row r="8" ht="21">
      <c r="A8" s="1" t="s">
        <v>135</v>
      </c>
    </row>
    <row r="9" ht="21">
      <c r="A9" s="1" t="s">
        <v>136</v>
      </c>
    </row>
    <row r="11" ht="23.25">
      <c r="A11" s="4" t="s">
        <v>25</v>
      </c>
    </row>
    <row r="12" ht="24" thickBot="1">
      <c r="A12" s="3" t="s">
        <v>26</v>
      </c>
    </row>
    <row r="13" spans="2:7" ht="24.75" thickBot="1" thickTop="1">
      <c r="B13" s="166" t="s">
        <v>20</v>
      </c>
      <c r="C13" s="166"/>
      <c r="D13" s="166"/>
      <c r="E13" s="166"/>
      <c r="F13" s="10" t="s">
        <v>5</v>
      </c>
      <c r="G13" s="10" t="s">
        <v>6</v>
      </c>
    </row>
    <row r="14" spans="2:7" ht="24" thickTop="1">
      <c r="B14" s="13" t="s">
        <v>43</v>
      </c>
      <c r="C14" s="11"/>
      <c r="D14" s="11"/>
      <c r="E14" s="11"/>
      <c r="F14" s="16">
        <v>3</v>
      </c>
      <c r="G14" s="29">
        <f>F14*100/F$17</f>
        <v>50</v>
      </c>
    </row>
    <row r="15" spans="2:7" ht="23.25">
      <c r="B15" s="13" t="s">
        <v>46</v>
      </c>
      <c r="C15" s="11"/>
      <c r="D15" s="11"/>
      <c r="E15" s="11"/>
      <c r="F15" s="16">
        <v>2</v>
      </c>
      <c r="G15" s="29">
        <f>F15*100/F$17</f>
        <v>33.333333333333336</v>
      </c>
    </row>
    <row r="16" spans="2:7" ht="24" thickBot="1">
      <c r="B16" s="13" t="s">
        <v>64</v>
      </c>
      <c r="C16" s="11"/>
      <c r="D16" s="11"/>
      <c r="E16" s="11"/>
      <c r="F16" s="16">
        <v>1</v>
      </c>
      <c r="G16" s="29">
        <f>F16*100/F$17</f>
        <v>16.666666666666668</v>
      </c>
    </row>
    <row r="17" spans="2:7" ht="24.75" thickBot="1" thickTop="1">
      <c r="B17" s="166" t="s">
        <v>3</v>
      </c>
      <c r="C17" s="166"/>
      <c r="D17" s="166"/>
      <c r="E17" s="166"/>
      <c r="F17" s="12">
        <f>SUM(F14:F16)</f>
        <v>6</v>
      </c>
      <c r="G17" s="28">
        <f>SUM(G14:G16)</f>
        <v>100.00000000000001</v>
      </c>
    </row>
    <row r="18" ht="21.75" thickTop="1"/>
    <row r="19" ht="21">
      <c r="B19" s="1" t="s">
        <v>27</v>
      </c>
    </row>
    <row r="20" ht="21">
      <c r="A20" s="1" t="s">
        <v>87</v>
      </c>
    </row>
    <row r="21" ht="21">
      <c r="A21" s="1" t="s">
        <v>88</v>
      </c>
    </row>
    <row r="23" spans="1:8" ht="21">
      <c r="A23" s="39"/>
      <c r="B23" s="35"/>
      <c r="C23" s="35"/>
      <c r="D23" s="35"/>
      <c r="E23" s="35"/>
      <c r="F23" s="35"/>
      <c r="G23" s="35"/>
      <c r="H23" s="35"/>
    </row>
    <row r="24" spans="1:8" ht="23.25">
      <c r="A24" s="35"/>
      <c r="B24" s="163"/>
      <c r="C24" s="163"/>
      <c r="D24" s="163"/>
      <c r="E24" s="163"/>
      <c r="F24" s="11"/>
      <c r="G24" s="11"/>
      <c r="H24" s="35"/>
    </row>
    <row r="25" spans="1:8" ht="21">
      <c r="A25" s="35"/>
      <c r="B25" s="164"/>
      <c r="C25" s="164"/>
      <c r="D25" s="164"/>
      <c r="E25" s="164"/>
      <c r="F25" s="40"/>
      <c r="G25" s="32"/>
      <c r="H25" s="35"/>
    </row>
    <row r="26" spans="1:8" ht="21">
      <c r="A26" s="35"/>
      <c r="B26" s="164"/>
      <c r="C26" s="164"/>
      <c r="D26" s="164"/>
      <c r="E26" s="164"/>
      <c r="F26" s="40"/>
      <c r="G26" s="32"/>
      <c r="H26" s="35"/>
    </row>
    <row r="27" spans="1:8" ht="21">
      <c r="A27" s="35"/>
      <c r="B27" s="164"/>
      <c r="C27" s="164"/>
      <c r="D27" s="164"/>
      <c r="E27" s="164"/>
      <c r="F27" s="41"/>
      <c r="G27" s="32"/>
      <c r="H27" s="35"/>
    </row>
    <row r="28" spans="1:8" ht="21">
      <c r="A28" s="35"/>
      <c r="B28" s="164"/>
      <c r="C28" s="164"/>
      <c r="D28" s="164"/>
      <c r="E28" s="164"/>
      <c r="F28" s="40"/>
      <c r="G28" s="32"/>
      <c r="H28" s="35"/>
    </row>
    <row r="29" spans="1:8" ht="21">
      <c r="A29" s="35"/>
      <c r="B29" s="164"/>
      <c r="C29" s="164"/>
      <c r="D29" s="164"/>
      <c r="E29" s="164"/>
      <c r="F29" s="40"/>
      <c r="G29" s="32"/>
      <c r="H29" s="35"/>
    </row>
    <row r="30" spans="1:8" ht="21">
      <c r="A30" s="35"/>
      <c r="B30" s="164"/>
      <c r="C30" s="164"/>
      <c r="D30" s="164"/>
      <c r="E30" s="164"/>
      <c r="F30" s="40"/>
      <c r="G30" s="32"/>
      <c r="H30" s="35"/>
    </row>
    <row r="31" spans="1:8" ht="23.25">
      <c r="A31" s="35"/>
      <c r="B31" s="163"/>
      <c r="C31" s="163"/>
      <c r="D31" s="163"/>
      <c r="E31" s="163"/>
      <c r="F31" s="42"/>
      <c r="G31" s="43"/>
      <c r="H31" s="35"/>
    </row>
  </sheetData>
  <sheetProtection/>
  <mergeCells count="14">
    <mergeCell ref="A1:H1"/>
    <mergeCell ref="B13:E13"/>
    <mergeCell ref="B17:E17"/>
    <mergeCell ref="A3:H3"/>
    <mergeCell ref="A5:H5"/>
    <mergeCell ref="A4:H4"/>
    <mergeCell ref="B24:E24"/>
    <mergeCell ref="B31:E31"/>
    <mergeCell ref="B26:E26"/>
    <mergeCell ref="B30:E30"/>
    <mergeCell ref="B27:E27"/>
    <mergeCell ref="B28:E28"/>
    <mergeCell ref="B25:E25"/>
    <mergeCell ref="B29:E29"/>
  </mergeCells>
  <printOptions/>
  <pageMargins left="0.7874015748031497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0"/>
  <sheetViews>
    <sheetView view="pageBreakPreview" zoomScale="115" zoomScaleSheetLayoutView="115" zoomScalePageLayoutView="0" workbookViewId="0" topLeftCell="A1">
      <selection activeCell="B16" sqref="B16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3" width="20.28125" style="5" customWidth="1"/>
    <col min="4" max="4" width="27.140625" style="5" customWidth="1"/>
    <col min="5" max="5" width="9.28125" style="85" customWidth="1"/>
    <col min="6" max="6" width="14.140625" style="85" customWidth="1"/>
    <col min="7" max="7" width="8.140625" style="85" customWidth="1"/>
    <col min="8" max="8" width="8.7109375" style="5" customWidth="1"/>
    <col min="9" max="16384" width="9.140625" style="5" customWidth="1"/>
  </cols>
  <sheetData>
    <row r="1" spans="1:256" ht="21">
      <c r="A1" s="176" t="s">
        <v>51</v>
      </c>
      <c r="B1" s="176"/>
      <c r="C1" s="176"/>
      <c r="D1" s="176"/>
      <c r="E1" s="176"/>
      <c r="F1" s="176"/>
      <c r="G1" s="83"/>
      <c r="H1" s="83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</row>
    <row r="2" spans="1:8" ht="19.5">
      <c r="A2" s="113"/>
      <c r="B2" s="113"/>
      <c r="C2" s="113"/>
      <c r="D2" s="113"/>
      <c r="E2" s="113"/>
      <c r="F2" s="113"/>
      <c r="G2" s="114"/>
      <c r="H2" s="114"/>
    </row>
    <row r="3" spans="1:6" ht="23.25" thickBot="1">
      <c r="A3" s="115" t="s">
        <v>93</v>
      </c>
      <c r="B3" s="116"/>
      <c r="C3" s="116"/>
      <c r="D3" s="116"/>
      <c r="E3" s="117"/>
      <c r="F3" s="117"/>
    </row>
    <row r="4" spans="1:6" ht="24" thickBot="1" thickTop="1">
      <c r="A4" s="115"/>
      <c r="B4" s="177" t="s">
        <v>92</v>
      </c>
      <c r="C4" s="178"/>
      <c r="D4" s="178"/>
      <c r="E4" s="118" t="s">
        <v>5</v>
      </c>
      <c r="F4" s="118" t="s">
        <v>6</v>
      </c>
    </row>
    <row r="5" spans="1:256" ht="23.25" thickTop="1">
      <c r="A5" s="119"/>
      <c r="B5" s="179" t="s">
        <v>74</v>
      </c>
      <c r="C5" s="180"/>
      <c r="D5" s="181"/>
      <c r="E5" s="120">
        <v>3</v>
      </c>
      <c r="F5" s="121">
        <f aca="true" t="shared" si="0" ref="F5:F13">E5*100/$E$13</f>
        <v>50</v>
      </c>
      <c r="G5" s="122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  <c r="IS5" s="123"/>
      <c r="IT5" s="123"/>
      <c r="IU5" s="123"/>
      <c r="IV5" s="123"/>
    </row>
    <row r="6" spans="1:256" ht="22.5">
      <c r="A6" s="119"/>
      <c r="B6" s="124" t="s">
        <v>91</v>
      </c>
      <c r="C6" s="125"/>
      <c r="D6" s="126"/>
      <c r="E6" s="127">
        <v>3</v>
      </c>
      <c r="F6" s="128">
        <f t="shared" si="0"/>
        <v>50</v>
      </c>
      <c r="G6" s="122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23"/>
      <c r="IS6" s="123"/>
      <c r="IT6" s="123"/>
      <c r="IU6" s="123"/>
      <c r="IV6" s="123"/>
    </row>
    <row r="7" spans="1:256" ht="22.5">
      <c r="A7" s="119"/>
      <c r="B7" s="129" t="s">
        <v>65</v>
      </c>
      <c r="C7" s="120"/>
      <c r="D7" s="120"/>
      <c r="E7" s="120">
        <v>1</v>
      </c>
      <c r="F7" s="121">
        <f t="shared" si="0"/>
        <v>16.666666666666668</v>
      </c>
      <c r="G7" s="122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123"/>
      <c r="IU7" s="123"/>
      <c r="IV7" s="123"/>
    </row>
    <row r="8" spans="1:256" ht="22.5">
      <c r="A8" s="119"/>
      <c r="B8" s="124" t="s">
        <v>90</v>
      </c>
      <c r="C8" s="125"/>
      <c r="D8" s="126"/>
      <c r="E8" s="127">
        <v>1</v>
      </c>
      <c r="F8" s="128">
        <f t="shared" si="0"/>
        <v>16.666666666666668</v>
      </c>
      <c r="G8" s="122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23"/>
      <c r="IS8" s="123"/>
      <c r="IT8" s="123"/>
      <c r="IU8" s="123"/>
      <c r="IV8" s="123"/>
    </row>
    <row r="9" spans="1:6" ht="22.5">
      <c r="A9" s="115"/>
      <c r="B9" s="129" t="s">
        <v>72</v>
      </c>
      <c r="C9" s="130"/>
      <c r="D9" s="131"/>
      <c r="E9" s="132">
        <v>1</v>
      </c>
      <c r="F9" s="133">
        <f t="shared" si="0"/>
        <v>16.666666666666668</v>
      </c>
    </row>
    <row r="10" spans="1:6" ht="23.25">
      <c r="A10" s="115"/>
      <c r="B10" s="173" t="s">
        <v>89</v>
      </c>
      <c r="C10" s="174"/>
      <c r="D10" s="175"/>
      <c r="E10" s="134">
        <v>1</v>
      </c>
      <c r="F10" s="135">
        <f t="shared" si="0"/>
        <v>16.666666666666668</v>
      </c>
    </row>
    <row r="11" spans="1:6" ht="22.5">
      <c r="A11" s="115"/>
      <c r="B11" s="129" t="s">
        <v>79</v>
      </c>
      <c r="C11" s="130"/>
      <c r="D11" s="131"/>
      <c r="E11" s="132">
        <v>1</v>
      </c>
      <c r="F11" s="133">
        <f t="shared" si="0"/>
        <v>16.666666666666668</v>
      </c>
    </row>
    <row r="12" spans="1:6" ht="23.25">
      <c r="A12" s="115"/>
      <c r="B12" s="173" t="s">
        <v>80</v>
      </c>
      <c r="C12" s="174"/>
      <c r="D12" s="175"/>
      <c r="E12" s="134">
        <v>1</v>
      </c>
      <c r="F12" s="135">
        <f t="shared" si="0"/>
        <v>16.666666666666668</v>
      </c>
    </row>
    <row r="13" spans="1:6" ht="23.25" thickBot="1">
      <c r="A13" s="115"/>
      <c r="B13" s="170" t="s">
        <v>52</v>
      </c>
      <c r="C13" s="171"/>
      <c r="D13" s="172"/>
      <c r="E13" s="136">
        <f>SUM(E5,E9,E11,E7)</f>
        <v>6</v>
      </c>
      <c r="F13" s="81">
        <f t="shared" si="0"/>
        <v>100</v>
      </c>
    </row>
    <row r="14" spans="1:6" ht="23.25" thickTop="1">
      <c r="A14" s="115"/>
      <c r="B14" s="14"/>
      <c r="C14" s="14"/>
      <c r="D14" s="14"/>
      <c r="E14" s="137"/>
      <c r="F14" s="15"/>
    </row>
    <row r="15" spans="2:7" s="1" customFormat="1" ht="21">
      <c r="B15" s="138" t="s">
        <v>94</v>
      </c>
      <c r="C15" s="139"/>
      <c r="D15" s="139"/>
      <c r="E15" s="140"/>
      <c r="F15" s="141"/>
      <c r="G15" s="2"/>
    </row>
    <row r="16" spans="1:7" s="1" customFormat="1" ht="21">
      <c r="A16" s="1" t="s">
        <v>124</v>
      </c>
      <c r="B16" s="139"/>
      <c r="C16" s="139"/>
      <c r="D16" s="139"/>
      <c r="E16" s="140"/>
      <c r="F16" s="141"/>
      <c r="G16" s="2"/>
    </row>
    <row r="17" spans="1:7" s="1" customFormat="1" ht="21">
      <c r="A17" s="1" t="s">
        <v>123</v>
      </c>
      <c r="B17" s="139"/>
      <c r="C17" s="139"/>
      <c r="D17" s="139"/>
      <c r="E17" s="140"/>
      <c r="F17" s="141"/>
      <c r="G17" s="2"/>
    </row>
    <row r="18" spans="1:256" ht="21">
      <c r="A18" s="1"/>
      <c r="B18" s="1" t="s">
        <v>95</v>
      </c>
      <c r="C18" s="1"/>
      <c r="D18" s="1"/>
      <c r="E18" s="2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21">
      <c r="A19" s="1" t="s">
        <v>122</v>
      </c>
      <c r="B19" s="1"/>
      <c r="C19" s="1"/>
      <c r="D19" s="1"/>
      <c r="E19" s="2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ht="19.5">
      <c r="B20" s="5" t="s">
        <v>96</v>
      </c>
    </row>
  </sheetData>
  <sheetProtection/>
  <mergeCells count="6">
    <mergeCell ref="B13:D13"/>
    <mergeCell ref="B10:D10"/>
    <mergeCell ref="B12:D12"/>
    <mergeCell ref="A1:F1"/>
    <mergeCell ref="B4:D4"/>
    <mergeCell ref="B5:D5"/>
  </mergeCells>
  <printOptions/>
  <pageMargins left="0.31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130" zoomScaleNormal="115" zoomScaleSheetLayoutView="130" zoomScalePageLayoutView="0" workbookViewId="0" topLeftCell="A1">
      <selection activeCell="I25" sqref="I25"/>
    </sheetView>
  </sheetViews>
  <sheetFormatPr defaultColWidth="9.140625" defaultRowHeight="12.75"/>
  <cols>
    <col min="2" max="2" width="34.140625" style="0" customWidth="1"/>
    <col min="3" max="4" width="13.7109375" style="0" customWidth="1"/>
  </cols>
  <sheetData>
    <row r="1" spans="1:7" ht="21">
      <c r="A1" s="165" t="s">
        <v>16</v>
      </c>
      <c r="B1" s="165"/>
      <c r="C1" s="165"/>
      <c r="D1" s="165"/>
      <c r="E1" s="165"/>
      <c r="F1" s="165"/>
      <c r="G1" s="27"/>
    </row>
    <row r="2" spans="1:7" ht="21">
      <c r="A2" s="2"/>
      <c r="B2" s="2"/>
      <c r="C2" s="2"/>
      <c r="D2" s="2"/>
      <c r="E2" s="2"/>
      <c r="F2" s="2"/>
      <c r="G2" s="2"/>
    </row>
    <row r="3" s="1" customFormat="1" ht="24" thickBot="1">
      <c r="A3" s="3" t="s">
        <v>62</v>
      </c>
    </row>
    <row r="4" spans="2:4" s="1" customFormat="1" ht="24.75" thickBot="1" thickTop="1">
      <c r="B4" s="10" t="s">
        <v>13</v>
      </c>
      <c r="C4" s="10" t="s">
        <v>5</v>
      </c>
      <c r="D4" s="10" t="s">
        <v>6</v>
      </c>
    </row>
    <row r="5" spans="2:4" s="1" customFormat="1" ht="21.75" thickTop="1">
      <c r="B5" s="21" t="s">
        <v>53</v>
      </c>
      <c r="C5" s="20">
        <v>4</v>
      </c>
      <c r="D5" s="32">
        <f>C5*100/C9</f>
        <v>57.142857142857146</v>
      </c>
    </row>
    <row r="6" spans="2:4" s="1" customFormat="1" ht="21">
      <c r="B6" s="21" t="s">
        <v>18</v>
      </c>
      <c r="C6" s="20">
        <v>1</v>
      </c>
      <c r="D6" s="32">
        <f>C6*100/C9</f>
        <v>14.285714285714286</v>
      </c>
    </row>
    <row r="7" spans="2:4" s="1" customFormat="1" ht="21">
      <c r="B7" s="21" t="s">
        <v>14</v>
      </c>
      <c r="C7" s="20">
        <v>1</v>
      </c>
      <c r="D7" s="32">
        <f>C7*100/C9</f>
        <v>14.285714285714286</v>
      </c>
    </row>
    <row r="8" spans="2:4" s="1" customFormat="1" ht="21">
      <c r="B8" s="21" t="s">
        <v>48</v>
      </c>
      <c r="C8" s="20">
        <v>1</v>
      </c>
      <c r="D8" s="32">
        <f>C8*100/C9</f>
        <v>14.285714285714286</v>
      </c>
    </row>
    <row r="9" spans="2:4" s="1" customFormat="1" ht="24" thickBot="1">
      <c r="B9" s="31" t="s">
        <v>3</v>
      </c>
      <c r="C9" s="31">
        <f>SUM(C5:C8)</f>
        <v>7</v>
      </c>
      <c r="D9" s="30">
        <f>C9*100/C9</f>
        <v>100</v>
      </c>
    </row>
    <row r="10" s="1" customFormat="1" ht="21.75" thickTop="1"/>
    <row r="11" s="1" customFormat="1" ht="21">
      <c r="B11" s="1" t="s">
        <v>67</v>
      </c>
    </row>
    <row r="12" s="1" customFormat="1" ht="21">
      <c r="A12" s="1" t="s">
        <v>97</v>
      </c>
    </row>
    <row r="13" s="38" customFormat="1" ht="21">
      <c r="A13" s="1" t="s">
        <v>98</v>
      </c>
    </row>
    <row r="14" s="1" customFormat="1" ht="21"/>
  </sheetData>
  <sheetProtection/>
  <mergeCells count="1">
    <mergeCell ref="A1:F1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130" zoomScaleSheetLayoutView="130" zoomScalePageLayoutView="0" workbookViewId="0" topLeftCell="A1">
      <selection activeCell="I25" sqref="I25"/>
    </sheetView>
  </sheetViews>
  <sheetFormatPr defaultColWidth="8.7109375" defaultRowHeight="12.75"/>
  <cols>
    <col min="1" max="3" width="8.7109375" style="1" customWidth="1"/>
    <col min="4" max="4" width="42.8515625" style="1" customWidth="1"/>
    <col min="5" max="5" width="5.8515625" style="1" bestFit="1" customWidth="1"/>
    <col min="6" max="6" width="7.28125" style="1" customWidth="1"/>
    <col min="7" max="7" width="17.57421875" style="1" customWidth="1"/>
    <col min="8" max="8" width="2.8515625" style="1" customWidth="1"/>
    <col min="9" max="16384" width="8.7109375" style="1" customWidth="1"/>
  </cols>
  <sheetData>
    <row r="1" spans="1:7" ht="21">
      <c r="A1" s="165" t="s">
        <v>12</v>
      </c>
      <c r="B1" s="165"/>
      <c r="C1" s="165"/>
      <c r="D1" s="165"/>
      <c r="E1" s="165"/>
      <c r="F1" s="165"/>
      <c r="G1" s="165"/>
    </row>
    <row r="2" spans="1:7" ht="21">
      <c r="A2" s="2"/>
      <c r="B2" s="2"/>
      <c r="C2" s="2"/>
      <c r="D2" s="2"/>
      <c r="E2" s="2"/>
      <c r="F2" s="2"/>
      <c r="G2" s="2"/>
    </row>
    <row r="3" ht="20.25" customHeight="1">
      <c r="A3" s="4" t="s">
        <v>24</v>
      </c>
    </row>
    <row r="4" ht="20.25" customHeight="1" thickBot="1">
      <c r="A4" s="3" t="s">
        <v>66</v>
      </c>
    </row>
    <row r="5" spans="1:7" s="5" customFormat="1" ht="23.25" thickTop="1">
      <c r="A5" s="182" t="s">
        <v>1</v>
      </c>
      <c r="B5" s="183"/>
      <c r="C5" s="183"/>
      <c r="D5" s="183"/>
      <c r="E5" s="184" t="s">
        <v>99</v>
      </c>
      <c r="F5" s="185"/>
      <c r="G5" s="186"/>
    </row>
    <row r="6" spans="1:7" s="5" customFormat="1" ht="23.25" thickBot="1">
      <c r="A6" s="177"/>
      <c r="B6" s="178"/>
      <c r="C6" s="178"/>
      <c r="D6" s="178"/>
      <c r="E6" s="6"/>
      <c r="F6" s="6" t="s">
        <v>2</v>
      </c>
      <c r="G6" s="6" t="s">
        <v>7</v>
      </c>
    </row>
    <row r="7" spans="1:7" s="5" customFormat="1" ht="23.25" thickTop="1">
      <c r="A7" s="26" t="s">
        <v>8</v>
      </c>
      <c r="B7" s="25"/>
      <c r="C7" s="24"/>
      <c r="D7" s="23"/>
      <c r="E7" s="22"/>
      <c r="F7" s="22"/>
      <c r="G7" s="9"/>
    </row>
    <row r="8" spans="1:7" s="5" customFormat="1" ht="19.5">
      <c r="A8" s="146" t="s">
        <v>100</v>
      </c>
      <c r="B8" s="147"/>
      <c r="C8" s="147"/>
      <c r="D8" s="147"/>
      <c r="E8" s="148">
        <f>คีย์!K9</f>
        <v>4.5</v>
      </c>
      <c r="F8" s="148">
        <f>คีย์!K10</f>
        <v>0.8366600265340756</v>
      </c>
      <c r="G8" s="149" t="str">
        <f>IF(E8&gt;4.5,"มากที่สุด",IF(E8&gt;3.5,"มาก",IF(E8&gt;2.5,"ปานกลาง",IF(E8&gt;1.5,"น้อย",IF(E8&lt;=1.5,"น้อยที่สุด")))))</f>
        <v>มาก</v>
      </c>
    </row>
    <row r="9" spans="1:7" s="5" customFormat="1" ht="19.5">
      <c r="A9" s="142" t="s">
        <v>54</v>
      </c>
      <c r="B9" s="143"/>
      <c r="C9" s="143"/>
      <c r="D9" s="143"/>
      <c r="E9" s="150">
        <f>คีย์!L9</f>
        <v>4.666666666666667</v>
      </c>
      <c r="F9" s="150">
        <f>คีย์!L10</f>
        <v>0.5163977794943241</v>
      </c>
      <c r="G9" s="145" t="str">
        <f>IF(E9&gt;4.5,"มากที่สุด",IF(E9&gt;3.5,"มาก",IF(E9&gt;2.5,"ปานกลาง",IF(E9&gt;1.5,"น้อย",IF(E9&lt;=1.5,"น้อยที่สุด")))))</f>
        <v>มากที่สุด</v>
      </c>
    </row>
    <row r="10" spans="1:7" s="5" customFormat="1" ht="22.5">
      <c r="A10" s="187" t="s">
        <v>9</v>
      </c>
      <c r="B10" s="188"/>
      <c r="C10" s="188"/>
      <c r="D10" s="189"/>
      <c r="E10" s="17">
        <f>คีย์!L12</f>
        <v>4.583333333333333</v>
      </c>
      <c r="F10" s="17">
        <f>คีย์!L11</f>
        <v>0.6685579234215209</v>
      </c>
      <c r="G10" s="18" t="str">
        <f>IF(E10&gt;4.5,"มากที่สุด",IF(E10&gt;3.5,"มาก",IF(E10&gt;2.5,"ปานกลาง",IF(E10&gt;1.5,"น้อย",IF(E10&lt;=1.5,"น้อยที่สุด")))))</f>
        <v>มากที่สุด</v>
      </c>
    </row>
    <row r="11" spans="1:7" s="5" customFormat="1" ht="22.5">
      <c r="A11" s="44" t="s">
        <v>55</v>
      </c>
      <c r="B11" s="7"/>
      <c r="C11" s="7"/>
      <c r="D11" s="37"/>
      <c r="E11" s="8"/>
      <c r="F11" s="8"/>
      <c r="G11" s="9"/>
    </row>
    <row r="12" spans="1:7" s="5" customFormat="1" ht="19.5">
      <c r="A12" s="45" t="s">
        <v>56</v>
      </c>
      <c r="B12" s="46"/>
      <c r="C12" s="46"/>
      <c r="D12" s="46"/>
      <c r="E12" s="47">
        <f>คีย์!M9</f>
        <v>4.833333333333333</v>
      </c>
      <c r="F12" s="47">
        <f>คีย์!M10</f>
        <v>0.408248290463863</v>
      </c>
      <c r="G12" s="48" t="str">
        <f>IF(E12&gt;4.5,"มากที่สุด",IF(E12&gt;3.5,"มาก",IF(E12&gt;2.5,"ปานกลาง",IF(E12&gt;1.5,"น้อย",IF(E12&lt;=1.5,"น้อยที่สุด")))))</f>
        <v>มากที่สุด</v>
      </c>
    </row>
    <row r="13" spans="1:7" s="5" customFormat="1" ht="19.5">
      <c r="A13" s="142" t="s">
        <v>57</v>
      </c>
      <c r="B13" s="143"/>
      <c r="C13" s="143"/>
      <c r="D13" s="143"/>
      <c r="E13" s="144">
        <f>คีย์!N9</f>
        <v>4.666666666666667</v>
      </c>
      <c r="F13" s="144">
        <f>คีย์!N10</f>
        <v>0.5163977794943241</v>
      </c>
      <c r="G13" s="145" t="str">
        <f>IF(E13&gt;4.5,"มากที่สุด",IF(E13&gt;3.5,"มาก",IF(E13&gt;2.5,"ปานกลาง",IF(E13&gt;1.5,"น้อย",IF(E13&lt;=1.5,"น้อยที่สุด")))))</f>
        <v>มากที่สุด</v>
      </c>
    </row>
    <row r="14" spans="1:7" s="5" customFormat="1" ht="22.5">
      <c r="A14" s="190" t="s">
        <v>17</v>
      </c>
      <c r="B14" s="191"/>
      <c r="C14" s="191"/>
      <c r="D14" s="192"/>
      <c r="E14" s="49">
        <f>คีย์!P12</f>
        <v>4.5</v>
      </c>
      <c r="F14" s="49">
        <f>คีย์!P11</f>
        <v>0.5477225575051661</v>
      </c>
      <c r="G14" s="19" t="str">
        <f>IF(E14&gt;4.5,"มากที่สุด",IF(E14&gt;3.5,"มาก",IF(E14&gt;2.5,"ปานกลาง",IF(E14&gt;1.5,"น้อย",IF(E14&lt;=1.5,"น้อยที่สุด")))))</f>
        <v>มาก</v>
      </c>
    </row>
    <row r="15" spans="1:7" s="5" customFormat="1" ht="23.25" thickBot="1">
      <c r="A15" s="170" t="s">
        <v>3</v>
      </c>
      <c r="B15" s="171"/>
      <c r="C15" s="171"/>
      <c r="D15" s="172"/>
      <c r="E15" s="81">
        <f>คีย์!Q9</f>
        <v>4.666666666666667</v>
      </c>
      <c r="F15" s="81">
        <f>คีย์!Q10</f>
        <v>0.5646597025732814</v>
      </c>
      <c r="G15" s="82" t="str">
        <f>IF(E15&gt;4.5,"มากที่สุด",IF(E15&gt;3.5,"มาก",IF(E15&gt;2.5,"ปานกลาง",IF(K13E15&gt;1.5,"น้อย",IF(E15&lt;=1.5,"น้อยที่สุด")))))</f>
        <v>มากที่สุด</v>
      </c>
    </row>
    <row r="16" spans="1:7" s="5" customFormat="1" ht="23.25" thickTop="1">
      <c r="A16" s="14"/>
      <c r="B16" s="14"/>
      <c r="C16" s="14"/>
      <c r="D16" s="14"/>
      <c r="E16" s="15"/>
      <c r="F16" s="15"/>
      <c r="G16" s="14"/>
    </row>
    <row r="17" spans="2:7" s="5" customFormat="1" ht="22.5">
      <c r="B17" s="3" t="s">
        <v>59</v>
      </c>
      <c r="C17" s="14"/>
      <c r="D17" s="14"/>
      <c r="E17" s="15"/>
      <c r="F17" s="15"/>
      <c r="G17" s="14"/>
    </row>
    <row r="18" ht="21">
      <c r="A18" s="3" t="s">
        <v>103</v>
      </c>
    </row>
    <row r="19" ht="21">
      <c r="A19" s="3" t="s">
        <v>125</v>
      </c>
    </row>
    <row r="20" ht="21">
      <c r="A20" s="3" t="s">
        <v>104</v>
      </c>
    </row>
    <row r="21" ht="21">
      <c r="A21" s="3" t="s">
        <v>105</v>
      </c>
    </row>
    <row r="22" ht="21">
      <c r="A22" s="3"/>
    </row>
    <row r="23" ht="21">
      <c r="A23" s="3"/>
    </row>
    <row r="24" ht="21">
      <c r="A24" s="3"/>
    </row>
    <row r="25" ht="21">
      <c r="A25" s="3"/>
    </row>
    <row r="26" ht="21">
      <c r="A26" s="3"/>
    </row>
  </sheetData>
  <sheetProtection/>
  <mergeCells count="6">
    <mergeCell ref="A1:G1"/>
    <mergeCell ref="A5:D6"/>
    <mergeCell ref="E5:G5"/>
    <mergeCell ref="A15:D15"/>
    <mergeCell ref="A10:D10"/>
    <mergeCell ref="A14:D14"/>
  </mergeCells>
  <printOptions/>
  <pageMargins left="0.45" right="0.15748031496063" top="0.708661417322835" bottom="0.708661417322835" header="0.31496062992126" footer="0.31496062992126"/>
  <pageSetup horizontalDpi="600" verticalDpi="600" orientation="portrait" paperSize="9" scale="95" r:id="rId3"/>
  <legacyDrawing r:id="rId2"/>
  <oleObjects>
    <oleObject progId="Equation.3" shapeId="108386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130" zoomScaleSheetLayoutView="130" zoomScalePageLayoutView="0" workbookViewId="0" topLeftCell="A1">
      <selection activeCell="E17" sqref="E17"/>
    </sheetView>
  </sheetViews>
  <sheetFormatPr defaultColWidth="9.140625" defaultRowHeight="12.75"/>
  <cols>
    <col min="1" max="1" width="4.00390625" style="5" customWidth="1"/>
    <col min="2" max="2" width="8.8515625" style="5" customWidth="1"/>
    <col min="3" max="3" width="9.140625" style="5" customWidth="1"/>
    <col min="4" max="4" width="17.57421875" style="5" customWidth="1"/>
    <col min="5" max="5" width="19.57421875" style="5" customWidth="1"/>
    <col min="6" max="7" width="8.28125" style="85" customWidth="1"/>
    <col min="8" max="8" width="21.140625" style="85" customWidth="1"/>
    <col min="9" max="16384" width="9.140625" style="5" customWidth="1"/>
  </cols>
  <sheetData>
    <row r="1" spans="1:9" s="84" customFormat="1" ht="21">
      <c r="A1" s="83"/>
      <c r="B1" s="176" t="s">
        <v>32</v>
      </c>
      <c r="C1" s="176"/>
      <c r="D1" s="176"/>
      <c r="E1" s="176"/>
      <c r="F1" s="176"/>
      <c r="G1" s="176"/>
      <c r="H1" s="176"/>
      <c r="I1" s="83"/>
    </row>
    <row r="2" spans="2:9" ht="19.5">
      <c r="B2" s="85"/>
      <c r="C2" s="85"/>
      <c r="D2" s="85"/>
      <c r="E2" s="85"/>
      <c r="I2" s="86"/>
    </row>
    <row r="3" spans="2:8" s="1" customFormat="1" ht="23.25">
      <c r="B3" s="34" t="s">
        <v>28</v>
      </c>
      <c r="F3" s="2"/>
      <c r="G3" s="2"/>
      <c r="H3" s="2"/>
    </row>
    <row r="4" spans="2:8" s="27" customFormat="1" ht="24" thickBot="1">
      <c r="B4" s="87" t="s">
        <v>102</v>
      </c>
      <c r="F4" s="2"/>
      <c r="G4" s="88"/>
      <c r="H4" s="88"/>
    </row>
    <row r="5" spans="2:8" s="1" customFormat="1" ht="21.75" thickTop="1">
      <c r="B5" s="209" t="s">
        <v>1</v>
      </c>
      <c r="C5" s="210"/>
      <c r="D5" s="210"/>
      <c r="E5" s="211"/>
      <c r="F5" s="215"/>
      <c r="G5" s="217" t="s">
        <v>2</v>
      </c>
      <c r="H5" s="217" t="s">
        <v>7</v>
      </c>
    </row>
    <row r="6" spans="2:8" s="1" customFormat="1" ht="21.75" thickBot="1">
      <c r="B6" s="212"/>
      <c r="C6" s="213"/>
      <c r="D6" s="213"/>
      <c r="E6" s="214"/>
      <c r="F6" s="216"/>
      <c r="G6" s="218"/>
      <c r="H6" s="218"/>
    </row>
    <row r="7" spans="2:9" s="1" customFormat="1" ht="24" thickTop="1">
      <c r="B7" s="89" t="s">
        <v>29</v>
      </c>
      <c r="C7" s="90"/>
      <c r="D7" s="90"/>
      <c r="E7" s="91"/>
      <c r="F7" s="92"/>
      <c r="G7" s="93"/>
      <c r="H7" s="94"/>
      <c r="I7" s="35"/>
    </row>
    <row r="8" spans="2:8" s="1" customFormat="1" ht="24" customHeight="1">
      <c r="B8" s="199" t="s">
        <v>137</v>
      </c>
      <c r="C8" s="200"/>
      <c r="D8" s="200"/>
      <c r="E8" s="201"/>
      <c r="F8" s="202">
        <f>คีย์!O9</f>
        <v>3.6666666666666665</v>
      </c>
      <c r="G8" s="202">
        <f>คีย์!O10</f>
        <v>1.2110601416389963</v>
      </c>
      <c r="H8" s="204" t="str">
        <f>IF(F8&gt;4.5,"มากที่สุด",IF(F8&gt;3.5,"มาก",IF(F8&gt;2.5,"ปานกลาง",IF(F8&gt;1.5,"น้อย",IF(F8&lt;=1.5,"น้อยที่สุด")))))</f>
        <v>มาก</v>
      </c>
    </row>
    <row r="9" spans="2:8" s="1" customFormat="1" ht="24" customHeight="1">
      <c r="B9" s="206" t="s">
        <v>138</v>
      </c>
      <c r="C9" s="207"/>
      <c r="D9" s="207"/>
      <c r="E9" s="208"/>
      <c r="F9" s="203"/>
      <c r="G9" s="203"/>
      <c r="H9" s="205"/>
    </row>
    <row r="10" spans="2:8" s="1" customFormat="1" ht="24" thickBot="1">
      <c r="B10" s="193" t="s">
        <v>30</v>
      </c>
      <c r="C10" s="194"/>
      <c r="D10" s="194"/>
      <c r="E10" s="195"/>
      <c r="F10" s="95">
        <f>คีย์!O12</f>
        <v>3.6666666666666665</v>
      </c>
      <c r="G10" s="96">
        <f>คีย์!O11</f>
        <v>1.2110601416389963</v>
      </c>
      <c r="H10" s="97" t="str">
        <f>IF(F10&gt;4.5,"มากที่สุด",IF(F10&gt;3.5,"มาก",IF(F10&gt;2.5,"ปานกลาง",IF(F10&gt;1.5,"น้อย",IF(F10&lt;=1.5,"น้อยที่สุด")))))</f>
        <v>มาก</v>
      </c>
    </row>
    <row r="11" spans="2:8" s="1" customFormat="1" ht="24" thickTop="1">
      <c r="B11" s="98" t="s">
        <v>31</v>
      </c>
      <c r="C11" s="99"/>
      <c r="D11" s="99"/>
      <c r="E11" s="100"/>
      <c r="F11" s="101"/>
      <c r="G11" s="101"/>
      <c r="H11" s="102"/>
    </row>
    <row r="12" spans="2:8" s="1" customFormat="1" ht="24" customHeight="1">
      <c r="B12" s="199" t="s">
        <v>139</v>
      </c>
      <c r="C12" s="200"/>
      <c r="D12" s="200"/>
      <c r="E12" s="201"/>
      <c r="F12" s="202">
        <f>คีย์!P9</f>
        <v>4.5</v>
      </c>
      <c r="G12" s="202">
        <f>คีย์!P10</f>
        <v>0.5477225575051661</v>
      </c>
      <c r="H12" s="204" t="str">
        <f>IF(F12&gt;4.5,"มากที่สุด",IF(F12&gt;3.5,"มาก",IF(F12&gt;2.5,"ปานกลาง",IF(F12&gt;1.5,"น้อย",IF(F12&lt;=1.5,"น้อยที่สุด")))))</f>
        <v>มาก</v>
      </c>
    </row>
    <row r="13" spans="2:8" s="1" customFormat="1" ht="24" customHeight="1">
      <c r="B13" s="206" t="s">
        <v>140</v>
      </c>
      <c r="C13" s="207"/>
      <c r="D13" s="207"/>
      <c r="E13" s="208"/>
      <c r="F13" s="203"/>
      <c r="G13" s="203"/>
      <c r="H13" s="205"/>
    </row>
    <row r="14" spans="2:10" s="1" customFormat="1" ht="24" thickBot="1">
      <c r="B14" s="196" t="s">
        <v>30</v>
      </c>
      <c r="C14" s="197"/>
      <c r="D14" s="197"/>
      <c r="E14" s="198"/>
      <c r="F14" s="96">
        <f>คีย์!P12</f>
        <v>4.5</v>
      </c>
      <c r="G14" s="103">
        <f>คีย์!P11</f>
        <v>0.5477225575051661</v>
      </c>
      <c r="H14" s="97" t="str">
        <f>IF(F14&gt;4.5,"มากที่สุด",IF(F14&gt;3.5,"มาก",IF(F14&gt;2.5,"ปานกลาง",IF(F14&gt;1.5,"น้อย",IF(F14&lt;=1.5,"น้อยที่สุด")))))</f>
        <v>มาก</v>
      </c>
      <c r="J14" s="104"/>
    </row>
    <row r="15" spans="2:8" s="1" customFormat="1" ht="21.75" thickTop="1">
      <c r="B15" s="35"/>
      <c r="C15" s="35"/>
      <c r="D15" s="35"/>
      <c r="E15" s="35"/>
      <c r="F15" s="35"/>
      <c r="G15" s="35"/>
      <c r="H15" s="35"/>
    </row>
    <row r="16" spans="2:10" s="1" customFormat="1" ht="21">
      <c r="B16" s="27"/>
      <c r="C16" s="27" t="s">
        <v>60</v>
      </c>
      <c r="D16" s="27"/>
      <c r="E16" s="27"/>
      <c r="F16" s="27"/>
      <c r="G16" s="27"/>
      <c r="H16" s="27"/>
      <c r="I16" s="27"/>
      <c r="J16" s="27"/>
    </row>
    <row r="17" spans="2:10" s="1" customFormat="1" ht="21">
      <c r="B17" s="27" t="s">
        <v>106</v>
      </c>
      <c r="C17" s="27"/>
      <c r="D17" s="27"/>
      <c r="E17" s="27"/>
      <c r="F17" s="27"/>
      <c r="G17" s="27"/>
      <c r="H17" s="27"/>
      <c r="I17" s="27"/>
      <c r="J17" s="27"/>
    </row>
    <row r="18" spans="2:10" s="1" customFormat="1" ht="21">
      <c r="B18" s="27" t="s">
        <v>107</v>
      </c>
      <c r="C18" s="27"/>
      <c r="D18" s="27"/>
      <c r="E18" s="27"/>
      <c r="F18" s="27"/>
      <c r="G18" s="27"/>
      <c r="H18" s="27"/>
      <c r="I18" s="27"/>
      <c r="J18" s="27"/>
    </row>
    <row r="19" spans="1:8" s="1" customFormat="1" ht="21">
      <c r="A19" s="105"/>
      <c r="B19" s="105"/>
      <c r="C19" s="105"/>
      <c r="D19" s="105"/>
      <c r="E19" s="105"/>
      <c r="F19" s="105"/>
      <c r="G19" s="27"/>
      <c r="H19" s="27"/>
    </row>
    <row r="20" spans="2:10" s="1" customFormat="1" ht="21">
      <c r="B20" s="27"/>
      <c r="C20" s="27"/>
      <c r="D20" s="27"/>
      <c r="E20" s="27"/>
      <c r="F20" s="27"/>
      <c r="G20" s="27"/>
      <c r="H20" s="27"/>
      <c r="I20" s="27"/>
      <c r="J20" s="27"/>
    </row>
    <row r="21" spans="2:10" s="1" customFormat="1" ht="21">
      <c r="B21" s="27"/>
      <c r="C21" s="27"/>
      <c r="D21" s="27"/>
      <c r="E21" s="27"/>
      <c r="F21" s="27"/>
      <c r="G21" s="27"/>
      <c r="H21" s="27"/>
      <c r="I21" s="27"/>
      <c r="J21" s="27"/>
    </row>
    <row r="22" spans="2:8" s="84" customFormat="1" ht="23.25">
      <c r="B22" s="106"/>
      <c r="C22" s="106"/>
      <c r="D22" s="106"/>
      <c r="E22" s="106"/>
      <c r="F22" s="107"/>
      <c r="G22" s="107"/>
      <c r="H22" s="108"/>
    </row>
  </sheetData>
  <sheetProtection/>
  <mergeCells count="17">
    <mergeCell ref="B1:H1"/>
    <mergeCell ref="B5:E6"/>
    <mergeCell ref="F5:F6"/>
    <mergeCell ref="G5:G6"/>
    <mergeCell ref="H5:H6"/>
    <mergeCell ref="B8:E8"/>
    <mergeCell ref="F8:F9"/>
    <mergeCell ref="G8:G9"/>
    <mergeCell ref="H8:H9"/>
    <mergeCell ref="B9:E9"/>
    <mergeCell ref="B10:E10"/>
    <mergeCell ref="B14:E14"/>
    <mergeCell ref="B12:E12"/>
    <mergeCell ref="F12:F13"/>
    <mergeCell ref="G12:G13"/>
    <mergeCell ref="H12:H13"/>
    <mergeCell ref="B13:E13"/>
  </mergeCells>
  <printOptions/>
  <pageMargins left="0.42" right="0" top="0.7480314960629921" bottom="0.7480314960629921" header="0.31496062992125984" footer="0.31496062992125984"/>
  <pageSetup horizontalDpi="600" verticalDpi="600" orientation="portrait" paperSize="9" r:id="rId3"/>
  <legacyDrawing r:id="rId2"/>
  <oleObjects>
    <oleObject progId="Equation.3" shapeId="35895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monta chat-apiwan</cp:lastModifiedBy>
  <cp:lastPrinted>2023-10-06T05:07:27Z</cp:lastPrinted>
  <dcterms:created xsi:type="dcterms:W3CDTF">2006-03-16T15:57:13Z</dcterms:created>
  <dcterms:modified xsi:type="dcterms:W3CDTF">2023-10-19T06:33:14Z</dcterms:modified>
  <cp:category/>
  <cp:version/>
  <cp:contentType/>
  <cp:contentStatus/>
</cp:coreProperties>
</file>