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5" sheetId="14" r:id="rId5"/>
    <sheet name="รวมข้อเสนอแนะ" sheetId="3" r:id="rId6"/>
  </sheets>
  <externalReferences>
    <externalReference r:id="rId7"/>
  </externalReferences>
  <definedNames>
    <definedName name="_xlnm._FilterDatabase" localSheetId="0" hidden="1">DATA!$C$1:$C$117</definedName>
  </definedNames>
  <calcPr calcId="162913"/>
</workbook>
</file>

<file path=xl/calcChain.xml><?xml version="1.0" encoding="utf-8"?>
<calcChain xmlns="http://schemas.openxmlformats.org/spreadsheetml/2006/main">
  <c r="D7" i="3" l="1"/>
  <c r="G8" i="12" l="1"/>
  <c r="G7" i="12"/>
  <c r="G6" i="12"/>
  <c r="F26" i="2"/>
  <c r="F25" i="2"/>
  <c r="F24" i="2"/>
  <c r="F23" i="2"/>
  <c r="G25" i="14" l="1"/>
  <c r="G24" i="14"/>
  <c r="G26" i="14"/>
  <c r="G22" i="14"/>
  <c r="F26" i="14"/>
  <c r="F25" i="14"/>
  <c r="F24" i="14"/>
  <c r="F23" i="14"/>
  <c r="AA8" i="1"/>
  <c r="F22" i="14"/>
  <c r="G27" i="12"/>
  <c r="G26" i="12"/>
  <c r="G25" i="12"/>
  <c r="G24" i="12"/>
  <c r="F28" i="12"/>
  <c r="F27" i="12"/>
  <c r="F26" i="12"/>
  <c r="F25" i="12"/>
  <c r="F24" i="12"/>
  <c r="G22" i="12"/>
  <c r="G21" i="12"/>
  <c r="G20" i="12"/>
  <c r="G19" i="12"/>
  <c r="G18" i="12"/>
  <c r="F22" i="12"/>
  <c r="F21" i="12"/>
  <c r="F20" i="12"/>
  <c r="F19" i="12"/>
  <c r="F18" i="12"/>
  <c r="U10" i="1"/>
  <c r="I9" i="1" l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H9" i="1"/>
  <c r="H8" i="1"/>
  <c r="C15" i="1"/>
  <c r="AG9" i="1"/>
  <c r="AG8" i="1"/>
  <c r="AF11" i="1"/>
  <c r="AF10" i="1"/>
  <c r="AC11" i="1"/>
  <c r="AC10" i="1"/>
  <c r="Y11" i="1"/>
  <c r="Y10" i="1"/>
  <c r="U11" i="1"/>
  <c r="L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B8" i="1"/>
  <c r="AC8" i="1"/>
  <c r="AD8" i="1"/>
  <c r="AE8" i="1"/>
  <c r="AF8" i="1"/>
  <c r="J11" i="1"/>
  <c r="J10" i="1"/>
  <c r="C11" i="1"/>
  <c r="C12" i="1"/>
  <c r="F14" i="2" s="1"/>
  <c r="D8" i="1"/>
  <c r="D13" i="3"/>
  <c r="H25" i="12"/>
  <c r="H26" i="12"/>
  <c r="H27" i="12"/>
  <c r="H20" i="12"/>
  <c r="H21" i="12"/>
  <c r="H24" i="12"/>
  <c r="AH8" i="1" l="1"/>
  <c r="C10" i="1" l="1"/>
  <c r="C13" i="1" s="1"/>
  <c r="Q11" i="1"/>
  <c r="Q10" i="1"/>
  <c r="L11" i="1"/>
  <c r="H19" i="12"/>
  <c r="E9" i="1"/>
  <c r="F9" i="1"/>
  <c r="G9" i="1"/>
  <c r="E8" i="1"/>
  <c r="F8" i="1"/>
  <c r="G8" i="1"/>
  <c r="D9" i="1"/>
  <c r="H25" i="14" l="1"/>
  <c r="G23" i="14"/>
  <c r="H24" i="14"/>
  <c r="C16" i="1" l="1"/>
  <c r="C23" i="2" l="1"/>
  <c r="F32" i="14" l="1"/>
  <c r="H18" i="12" l="1"/>
  <c r="G28" i="12"/>
  <c r="F30" i="14" l="1"/>
  <c r="F6" i="14"/>
  <c r="G32" i="14" l="1"/>
  <c r="G9" i="14" l="1"/>
  <c r="F12" i="14"/>
  <c r="F15" i="14"/>
  <c r="F16" i="14"/>
  <c r="F17" i="14"/>
  <c r="F18" i="14"/>
  <c r="F19" i="14"/>
  <c r="F28" i="14"/>
  <c r="F29" i="14"/>
  <c r="F11" i="14"/>
  <c r="G7" i="14"/>
  <c r="G8" i="14"/>
  <c r="G11" i="14"/>
  <c r="G12" i="14"/>
  <c r="G15" i="14"/>
  <c r="G16" i="14"/>
  <c r="G17" i="14"/>
  <c r="G18" i="14"/>
  <c r="G19" i="14"/>
  <c r="G28" i="14"/>
  <c r="G29" i="14"/>
  <c r="G30" i="14"/>
  <c r="G6" i="14"/>
  <c r="F7" i="14" l="1"/>
  <c r="F8" i="14" l="1"/>
  <c r="H8" i="14" s="1"/>
  <c r="H32" i="14"/>
  <c r="H30" i="14"/>
  <c r="H29" i="14"/>
  <c r="H28" i="14"/>
  <c r="H23" i="14"/>
  <c r="H22" i="14"/>
  <c r="H19" i="14"/>
  <c r="H18" i="14"/>
  <c r="H17" i="14"/>
  <c r="H16" i="14"/>
  <c r="H15" i="14"/>
  <c r="H12" i="14"/>
  <c r="H11" i="14"/>
  <c r="H7" i="14"/>
  <c r="H6" i="14"/>
  <c r="H28" i="12"/>
  <c r="H22" i="12" l="1"/>
  <c r="H26" i="14" l="1"/>
  <c r="F20" i="14"/>
  <c r="H20" i="14" s="1"/>
  <c r="F13" i="14"/>
  <c r="H13" i="14" s="1"/>
  <c r="F31" i="14" l="1"/>
  <c r="H31" i="14" s="1"/>
  <c r="F9" i="14"/>
  <c r="H9" i="14" s="1"/>
  <c r="F13" i="2" l="1"/>
  <c r="F12" i="2" l="1"/>
  <c r="F15" i="2" s="1"/>
  <c r="G14" i="2" s="1"/>
  <c r="C17" i="1" l="1"/>
  <c r="G31" i="14" l="1"/>
  <c r="G20" i="14" l="1"/>
  <c r="G13" i="14" l="1"/>
  <c r="G12" i="2" l="1"/>
  <c r="G13" i="2" l="1"/>
  <c r="G15" i="2" s="1"/>
  <c r="F27" i="2" l="1"/>
  <c r="G24" i="2" l="1"/>
  <c r="G26" i="2"/>
  <c r="G27" i="2"/>
  <c r="G25" i="2"/>
  <c r="G23" i="2"/>
</calcChain>
</file>

<file path=xl/sharedStrings.xml><?xml version="1.0" encoding="utf-8"?>
<sst xmlns="http://schemas.openxmlformats.org/spreadsheetml/2006/main" count="185" uniqueCount="145">
  <si>
    <t>คณะ</t>
  </si>
  <si>
    <t>สาขา</t>
  </si>
  <si>
    <t>web</t>
  </si>
  <si>
    <t>เฟสบุ๊ก</t>
  </si>
  <si>
    <t>4.1.1</t>
  </si>
  <si>
    <t>4.2.1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</si>
  <si>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</si>
  <si>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</si>
  <si>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</si>
  <si>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</si>
  <si>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</si>
  <si>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</si>
  <si>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</si>
  <si>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</si>
  <si>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</si>
  <si>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</si>
  <si>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</si>
  <si>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</si>
  <si>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</si>
  <si>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</si>
  <si>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</si>
  <si>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</si>
  <si>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</si>
  <si>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</si>
  <si>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</si>
  <si>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</si>
  <si>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</si>
  <si>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</si>
  <si>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</si>
  <si>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</si>
  <si>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</si>
  <si>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</si>
  <si>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</si>
  <si>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</si>
  <si>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</si>
  <si>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</si>
  <si>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</si>
  <si>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</si>
  <si>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</si>
  <si>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</si>
  <si>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- 3 -</t>
  </si>
  <si>
    <t>- 2 -</t>
  </si>
  <si>
    <t>4.1.2</t>
  </si>
  <si>
    <t>4.2.2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</si>
  <si>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</si>
  <si>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</si>
  <si>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</si>
  <si>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</si>
  <si>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</si>
  <si>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</si>
  <si>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</si>
  <si>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</si>
  <si>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</si>
  <si>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</si>
  <si>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</si>
  <si>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</si>
  <si>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</si>
  <si>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>คณะ/สาขาวิชา</t>
  </si>
  <si>
    <r>
      <rPr>
        <b/>
        <i/>
        <sz val="15"/>
        <rFont val="TH SarabunPSK"/>
        <family val="2"/>
      </rPr>
      <t xml:space="preserve">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</si>
  <si>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ยุค Thailand 4.0 ประจำปีงบประมาณ 2562</t>
  </si>
  <si>
    <t>(หลักสูตรการคิดออกแบบนวัตกรรมสร้างธุรกิจตนเอง)</t>
  </si>
  <si>
    <t>ระหว่างวันที่ 7,14,21,28 ตุลาคม 2561</t>
  </si>
  <si>
    <t>ณ ห้อง TA 111 อาคารมหาธรรมราชาโซน A ชั้น 1 จัดโดย บัณฑิตวิทยาลัย มหาวิทยาลัยนเรศวร</t>
  </si>
  <si>
    <t>ผลการประเมินโครงการบริการวิชาการเพื่อพัฒนาศักยภาพทรัพยากรบุคคลแบบบูรณาการศาสตร์</t>
  </si>
  <si>
    <t xml:space="preserve">          จากการจัดโครงการบริการวิชาการเพื่อพัฒนาศักยภาพทรัพยากรบุคคลแบบบูรณาการศาสตร์</t>
  </si>
  <si>
    <t xml:space="preserve">ระหว่างวันที่ 7,14,21,28 ตุลาคม 2561 ณ ห้อง TA 111 อาคารมหาธรรมราชาโซน A ชั้น 1 </t>
  </si>
  <si>
    <t>4.1.1  กระบวนการคิดเชิงออกแบบ</t>
  </si>
  <si>
    <t>4.1.2  การวางเป้าหมายระยะยาว กระบวนการเข้าใจลูกค้า</t>
  </si>
  <si>
    <t>4.1.3  การกำหนดกลุ่มลูกค้าและนิยามปัญหา</t>
  </si>
  <si>
    <t>4.1.4  การสร้างไอเดียและต้นแบบ</t>
  </si>
  <si>
    <t>4.2.1  กระบวนการคิดเชิงออกแบบ</t>
  </si>
  <si>
    <t>4.2.2  การวางเป้าหมายระยะยาว กระบวนการเข้าใจลูกค้า</t>
  </si>
  <si>
    <t>4.2.3  การกำหนดกลุ่มลูกค้าและนิยามปัญหา</t>
  </si>
  <si>
    <t>4.2.4  การสร้างไอเดียและต้นแบบ</t>
  </si>
  <si>
    <t xml:space="preserve">   1.2  ความเหมาะสมของวันจัดโครงการ (วันอาทิตย์)</t>
  </si>
  <si>
    <t xml:space="preserve">   1.3  ความเหมาะสมของระยะเวลาในการจัดโครงการ (08.00 - 17.00 น.)</t>
  </si>
  <si>
    <t>4. ด้านคุณภาพการให้บริการ (โครงการอบรมฯ)</t>
  </si>
  <si>
    <t xml:space="preserve">4.6  การเข้ารับการอบรมในครั้งนี้เป็นประโยชน์ต่อท่านมากน้อยเพียงใด  </t>
  </si>
  <si>
    <t>3.2  ท่านต้องการให้บัณฑิตวิทยาลัยเปิดหลักสูตรอบรมระยะสั้นในหัวข้อใด</t>
  </si>
  <si>
    <t>Mini MBA สำหรับผู้บริหาร</t>
  </si>
  <si>
    <t>พนักงานบริษัท</t>
  </si>
  <si>
    <t>4.1.3</t>
  </si>
  <si>
    <t>4.1.4</t>
  </si>
  <si>
    <t>4.2.3</t>
  </si>
  <si>
    <t>4.2.4</t>
  </si>
  <si>
    <t>บุคลากรมหาวิทยาลัยนเรศวร</t>
  </si>
  <si>
    <t>เกี่ยวกับการจัดการธุรกิจ</t>
  </si>
  <si>
    <t>บันทึกข้อความ</t>
  </si>
  <si>
    <t xml:space="preserve">   </t>
  </si>
  <si>
    <t>เทคโนโลยีผู้ประกอบการและการจัดการนวัตกรรม</t>
  </si>
  <si>
    <t>ควรมีการประชาสัมพันธ์ให้คนมาเยอะกว่านี้</t>
  </si>
  <si>
    <t>จัดโดย บัณฑิตวิทยาลัย มหาวิทยาลัยนเรศวร โดยมีวัตถุประสงค์ เพื่อเพิ่มพูนพัฒนาทักษะและส่งเสริมศักยภาพ</t>
  </si>
  <si>
    <t>จากตาราง 1 พบว่า ส่วนใหญ่ผู้ตอบแบบสอบถามเป็นนิสิตระดับปริญญาโท คิดเป็นร้อยละ 50.00</t>
  </si>
  <si>
    <t>รองลงมาได้แก่ บุคลากรมหาวิทยาลัยนเรศวร คิดเป็นร้อยละ 33.33 และพนักงานบริษัท คิดเป็นร้อยละ 16.67</t>
  </si>
  <si>
    <t>สาขาวิชาเทคโนโลยีผู้ประกอบการและการจัดการนวัตกรรม</t>
  </si>
  <si>
    <t>ที่จัดในโครงการฯ ภาพรวม อยู่ในระดับปานกลาง (ค่าเฉลี่ย 3.33)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</si>
  <si>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3.92) 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</si>
  <si>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6)</t>
    </r>
  </si>
  <si>
    <t>4.3  ความรู้ และความสามารถในการถ่ายทอดฯ (ดร.ภาคภูมิ ทรัพย์สุนทร)</t>
  </si>
  <si>
    <t xml:space="preserve">4.4  ความรู้ และความสามารถในการถ่ายทอดฯ (ผศ.ดร.อัษฎางค์ พลนอก)
</t>
  </si>
  <si>
    <t xml:space="preserve">4.5  ความรู้ และความสามารถในการถ่ายทอดฯ (นายสรรทราย สุทธินนท์)
</t>
  </si>
  <si>
    <t xml:space="preserve">   5.2 เนื้อหาสาระของเอกสารประกอบการอบรมตรงตามความต้องการของท่าน
</t>
  </si>
  <si>
    <t xml:space="preserve">          ผู้ตอบแบบสอบถามทราบข้อมูลการดำเนินโครงการจาก website บัณฑิตวิทยาลัย  และFacebook </t>
  </si>
  <si>
    <t>บัณฑิตวิทยาลัย มากที่สุด คิดเป็นร้อยละ 40.00 รองลงมาได้แก่ คณะที่สังกัด และบันทึกข้อความ คิดเป็นร้อยละ 10.00</t>
  </si>
  <si>
    <t xml:space="preserve">     ความคิดเห็นเกี่ยวกับการจัดโครงการบริการวิชาการเพื่อพัฒนาศักยภาพทรัพยากรบุคคลแบบบูรณาการศาสตร์ฯ</t>
  </si>
  <si>
    <t>เอกสารประกอบเพื่อทบทวนเนื้อหา</t>
  </si>
  <si>
    <t xml:space="preserve">          ในภาพรวม พบว่า ผู้เข้าร่วมโครงการฯ มีความคิดเห็นอยู่ในระดับมาก (ค่าเฉลี่ย 4.05) เมื่อพิจารณารายด้านแล้ว พบว่า </t>
  </si>
  <si>
    <t xml:space="preserve">          ด้านสิ่งอำนวยความสะดวก มีค่าเฉลี่ยสูงสุด (ค่าเฉลี่ย 4.37) รองลงมาคือ ด้านเจ้าหน้าที่ให้บริการ และด้านคุณภาพ</t>
  </si>
  <si>
    <t xml:space="preserve">          การให้บริการ อยู่ในระดับมาก (ค่าเฉลี่ย 4.33) เมื่อพิจารณารายข้อแล้ว พบว่า ข้อที่มีค่าเฉลี่ยสูงที่สุดคือ </t>
  </si>
  <si>
    <t xml:space="preserve">          ความสะอาดของสถานที่จัดอบรม (ค่าเฉลี่ย 4.50) ข้อที่มีค่าเฉลี่ยต่ำที่สุดคือ ความเหมาะสมของวันจัดโครงการ </t>
  </si>
  <si>
    <t xml:space="preserve">          (วันอาทิตย์) (ค่าเฉลี่ย 3.83)</t>
  </si>
  <si>
    <t>โดยผู้เข้าร่วมโครงการเป็นนิสิตปริญญาโท คิดเป็นร้อยละ 50.00 รองลงมาได้แก่ บุคลากรมหาวิทยาลัยนเรศวร</t>
  </si>
  <si>
    <t>คิดเป็นร้อยละ 33.33 และพนักงานบริษัท คิดเป็นร้อยละ 16.67</t>
  </si>
  <si>
    <t>1.เอกสารประกอบเพื่อทบทวนเนื้อหา</t>
  </si>
  <si>
    <t>2.ควรมีการประชาสัมพันธ์ให้คนมาเยอะกว่านี้</t>
  </si>
  <si>
    <t>1.Mini MBA สำหรับผู้บริหาร</t>
  </si>
  <si>
    <t>2.เกี่ยวกับการจัดการธุรกิจ</t>
  </si>
  <si>
    <t>ข้อเสนอแนะอื่นๆ</t>
  </si>
  <si>
    <t>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</t>
  </si>
  <si>
    <t>ท่านต้องการให้บัณฑิตวิทยาลัยเปิดหลักสูตรอบรมระยะสั้นในหัวข้อใด</t>
  </si>
  <si>
    <t xml:space="preserve">ทรัพยากรมนุษย์ด้วยโครงการบริการวิชาการ </t>
  </si>
  <si>
    <t xml:space="preserve">จำนวน 6 คน ผู้ตอบแบบสอบถาม จำนวนทั้งสิ้น 6 คน คิดเป็นร้อยละ 100.00 ของผู้เข้าร่วมโครงการ </t>
  </si>
  <si>
    <t xml:space="preserve">        จากการประเมินโครงการ พบว่า เป้าหมายผู้เข้าร่วมโครงการ จำนวน 30 คน มีผู้เข้าร่วมโครงการ</t>
  </si>
  <si>
    <t xml:space="preserve">          ผลการประเมิน พบว่า การจัดโครงการบรรลุตามวัตถุประสงค์โครงการฯ หลังจากโครงการดำเนินการเสร็จสิ้น</t>
  </si>
  <si>
    <t>ผู้เข้าร่วมโครงการเกิดความรู้ ความเข้าใจสูงขึ้น อยู่ในระดับมาก (ค่าเฉลี่ย 3.92)</t>
  </si>
  <si>
    <t xml:space="preserve">3.1 จากการดำเนินการจัดโครงการฯ ครั้งนี้ ท่านมีข้อเสนอแนะเพื่อการปรับปรุงการดำเนินโครงการฯ </t>
  </si>
  <si>
    <t>เมื่อเทียบกับก่อนการเข้ารับการอบรม อยู่ในระดับปานกลาง (ค่าเฉลี่ย 3.33)</t>
  </si>
  <si>
    <t>ยุค Thailand 4.0 ประจำปีงบประมาณ 2562 หลักสูตรการคิดออกแบบนวัตกรรมสร้างธุรกิจตนเอง</t>
  </si>
  <si>
    <t xml:space="preserve">          และการจัดการนวัตกรรม คิดเป็นร้อยละ 66.67</t>
  </si>
  <si>
    <t xml:space="preserve">                    เมื่อพิจารณารายสาขาวิชา พบว่า ผู้ตอบแบบสอบถามส่วนใหญ่สังกัดสาขาวิชาเทคโนโลยีผู้ประกอบการ</t>
  </si>
  <si>
    <t xml:space="preserve">จากตาราง 2 ข้อมูลจากการจัดโครงการฯ จำแนกตามการประชาสัมพันธ์โครงการ พบว่า </t>
  </si>
  <si>
    <t>ผู้ตอบแบบสอบถามทราบข้อมูลการจัดโครงการจาก website บัณฑิตวิทยาลัย และFacebook บัณฑิตวิทยาลัย</t>
  </si>
  <si>
    <t>มากที่สุด คิดเป็นร้อยละ 40.00 รองลงมาได้แก่ คณะที่สังกัดและบันทึกข้อความ คิดเป็นร้อยละ 10.00</t>
  </si>
  <si>
    <t xml:space="preserve">          จากตาราง 5 พบว่าผู้ตอบแบบสอบถามมีความคิดเห็นเกี่ยวกับการจัดโครงการบริการวิชาการ</t>
  </si>
  <si>
    <t xml:space="preserve">     เพื่อพัฒนาศักยภาพทรัพยากรบุคคลแบบบูรณาการศาสตร์ ยุค Thailand 4.0 ประจำปีงบประมาณ 2562</t>
  </si>
  <si>
    <t xml:space="preserve">     หลักสูตรการคิดออกแบบนวัตกรรมสร้างธุรกิจตนเอง ระหว่างวันที่ 7,14,21,28 ตุลาคม 2561</t>
  </si>
  <si>
    <t xml:space="preserve">     ณ ห้อง TA 111 อาคารมหาธรรมราชาโซน A ชั้น 1 จัดโดย บัณฑิตวิทยาลัย มหาวิทยาลัยนเรศวร</t>
  </si>
  <si>
    <t xml:space="preserve">     ในภาพรวมพบว่า ผู้เข้าร่วมโครงการฯ มีความคิดเห็นอยู่ในระดับมาก (ค่าเฉลี่ย 4.05)</t>
  </si>
  <si>
    <t xml:space="preserve">          เมื่อพิจารณารายด้านแล้ว พบว่า ด้านสิ่งอำนวยความสะดวก มีค่าเฉลี่ยสูงสุด (ค่าเฉลี่ย 4.37) </t>
  </si>
  <si>
    <t xml:space="preserve">     รองลงมาคือ ด้านเจ้าหน้าที่ให้บริการ และด้านคุณภาพการให้บริการ อยู่ในระดับมาก (ค่าเฉลี่ย 4.33)</t>
  </si>
  <si>
    <t xml:space="preserve">     เมื่อพิจารณารายข้อแล้ว พบว่า ข้อที่มีค่าเฉลี่ยสูงที่สุดคือ ความสะอาดของสถานที่จัดอบรม (ค่าเฉลี่ย 4.50) </t>
  </si>
  <si>
    <t xml:space="preserve">     ข้อที่มีค่าเฉลี่ยต่ำที่สุดคือ ความเหมาะสมของวันจัดโครงการ (วันอาทิตย์) (ค่าเฉลี่ย 3.83)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</si>
  <si>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6)</t>
    </r>
  </si>
  <si>
    <t xml:space="preserve">- 5 - </t>
  </si>
  <si>
    <t xml:space="preserve">     จากตาราง 3 พบว่า ผู้ตอบแบบสอบถามส่วนใหญ่สังกัดบัณฑิตวิทยาลัย สาขาวิชาเทคโนโลยีผู้ประกอบการ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</si>
</sst>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6"/>
      <name val="TH Sarabun New"/>
      <family val="2"/>
    </font>
    <font>
      <sz val="14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5" fillId="0" borderId="0" xfId="0" applyFont="1" applyAlignment="1"/>
    <xf numFmtId="0" fontId="11" fillId="5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2" fontId="10" fillId="0" borderId="0" xfId="0" applyNumberFormat="1" applyFont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6" borderId="13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4" fillId="5" borderId="13" xfId="0" applyFont="1" applyFill="1" applyBorder="1" applyAlignment="1">
      <alignment horizontal="center" wrapText="1"/>
    </xf>
    <xf numFmtId="0" fontId="24" fillId="7" borderId="13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wrapText="1"/>
    </xf>
    <xf numFmtId="0" fontId="11" fillId="7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8" borderId="13" xfId="0" applyFont="1" applyFill="1" applyBorder="1" applyAlignment="1">
      <alignment wrapText="1"/>
    </xf>
    <xf numFmtId="0" fontId="23" fillId="8" borderId="13" xfId="0" applyFont="1" applyFill="1" applyBorder="1" applyAlignment="1">
      <alignment wrapText="1"/>
    </xf>
    <xf numFmtId="0" fontId="11" fillId="9" borderId="13" xfId="0" applyFont="1" applyFill="1" applyBorder="1" applyAlignment="1">
      <alignment wrapText="1"/>
    </xf>
    <xf numFmtId="0" fontId="11" fillId="10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3" fillId="9" borderId="13" xfId="0" applyFont="1" applyFill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1" fillId="0" borderId="26" xfId="0" applyFont="1" applyBorder="1"/>
    <xf numFmtId="0" fontId="1" fillId="0" borderId="14" xfId="0" applyFont="1" applyBorder="1" applyAlignment="1">
      <alignment horizontal="center" vertical="top"/>
    </xf>
    <xf numFmtId="0" fontId="27" fillId="0" borderId="0" xfId="0" applyFont="1"/>
    <xf numFmtId="0" fontId="1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11" borderId="13" xfId="0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wrapText="1"/>
    </xf>
    <xf numFmtId="2" fontId="8" fillId="11" borderId="13" xfId="0" applyNumberFormat="1" applyFont="1" applyFill="1" applyBorder="1" applyAlignment="1">
      <alignment wrapText="1"/>
    </xf>
    <xf numFmtId="0" fontId="24" fillId="12" borderId="13" xfId="0" applyFont="1" applyFill="1" applyBorder="1" applyAlignment="1">
      <alignment horizontal="center" wrapText="1"/>
    </xf>
    <xf numFmtId="0" fontId="11" fillId="12" borderId="13" xfId="0" applyFont="1" applyFill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29</xdr:row>
      <xdr:rowOff>0</xdr:rowOff>
    </xdr:from>
    <xdr:ext cx="361125" cy="271356"/>
    <xdr:sp macro="" textlink="">
      <xdr:nvSpPr>
        <xdr:cNvPr id="13" name="TextBox 12"/>
        <xdr:cNvSpPr txBox="1"/>
      </xdr:nvSpPr>
      <xdr:spPr>
        <a:xfrm>
          <a:off x="450850" y="12334875"/>
          <a:ext cx="361125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 </a:t>
          </a:r>
          <a:endParaRPr lang="en-US" sz="1100"/>
        </a:p>
      </xdr:txBody>
    </xdr:sp>
    <xdr:clientData/>
  </xdr:oneCellAnchor>
  <xdr:oneCellAnchor>
    <xdr:from>
      <xdr:col>0</xdr:col>
      <xdr:colOff>559594</xdr:colOff>
      <xdr:row>27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21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22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26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27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489346</xdr:colOff>
      <xdr:row>27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14</xdr:row>
          <xdr:rowOff>152400</xdr:rowOff>
        </xdr:from>
        <xdr:to>
          <xdr:col>5</xdr:col>
          <xdr:colOff>352425</xdr:colOff>
          <xdr:row>15</xdr:row>
          <xdr:rowOff>28575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2</xdr:row>
          <xdr:rowOff>142875</xdr:rowOff>
        </xdr:from>
        <xdr:to>
          <xdr:col>5</xdr:col>
          <xdr:colOff>333375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zoomScale="130" zoomScaleNormal="130" workbookViewId="0">
      <selection activeCell="AA8" sqref="AA8"/>
    </sheetView>
  </sheetViews>
  <sheetFormatPr defaultColWidth="15" defaultRowHeight="24"/>
  <cols>
    <col min="1" max="1" width="4.42578125" style="17" bestFit="1" customWidth="1"/>
    <col min="2" max="2" width="31.42578125" style="17" customWidth="1"/>
    <col min="3" max="3" width="42.85546875" style="17" customWidth="1"/>
    <col min="4" max="4" width="7" style="17" customWidth="1"/>
    <col min="5" max="5" width="7.7109375" style="17" bestFit="1" customWidth="1"/>
    <col min="6" max="6" width="5.7109375" style="17" bestFit="1" customWidth="1"/>
    <col min="7" max="7" width="8.140625" style="17" bestFit="1" customWidth="1"/>
    <col min="8" max="8" width="5.28515625" style="91" customWidth="1"/>
    <col min="9" max="9" width="5.140625" style="91" bestFit="1" customWidth="1"/>
    <col min="10" max="10" width="5.5703125" style="91" bestFit="1" customWidth="1"/>
    <col min="11" max="17" width="5.140625" style="17" bestFit="1" customWidth="1"/>
    <col min="18" max="18" width="7.5703125" style="17" customWidth="1"/>
    <col min="19" max="20" width="6.28515625" style="17" bestFit="1" customWidth="1"/>
    <col min="21" max="21" width="8.140625" style="17" bestFit="1" customWidth="1"/>
    <col min="22" max="23" width="6.28515625" style="20" bestFit="1" customWidth="1"/>
    <col min="24" max="25" width="6.28515625" style="110" bestFit="1" customWidth="1"/>
    <col min="26" max="27" width="6.28515625" style="110" customWidth="1"/>
    <col min="28" max="28" width="5.140625" style="67" bestFit="1" customWidth="1"/>
    <col min="29" max="29" width="5.140625" style="67" customWidth="1"/>
    <col min="30" max="32" width="5.140625" style="99" bestFit="1" customWidth="1"/>
    <col min="33" max="33" width="9" style="17" bestFit="1" customWidth="1"/>
    <col min="34" max="34" width="5.140625" style="17" bestFit="1" customWidth="1"/>
    <col min="35" max="16384" width="15" style="17"/>
  </cols>
  <sheetData>
    <row r="1" spans="1:34" s="92" customFormat="1" ht="34.5">
      <c r="B1" s="92" t="s">
        <v>0</v>
      </c>
      <c r="C1" s="92" t="s">
        <v>1</v>
      </c>
      <c r="D1" s="92" t="s">
        <v>2</v>
      </c>
      <c r="E1" s="92" t="s">
        <v>3</v>
      </c>
      <c r="F1" s="92" t="s">
        <v>0</v>
      </c>
      <c r="G1" s="120" t="s">
        <v>87</v>
      </c>
      <c r="H1" s="93">
        <v>1.1000000000000001</v>
      </c>
      <c r="I1" s="93">
        <v>1.2</v>
      </c>
      <c r="J1" s="93">
        <v>1.3</v>
      </c>
      <c r="K1" s="94">
        <v>2.1</v>
      </c>
      <c r="L1" s="94">
        <v>2.2000000000000002</v>
      </c>
      <c r="M1" s="95">
        <v>3.1</v>
      </c>
      <c r="N1" s="95">
        <v>3.2</v>
      </c>
      <c r="O1" s="95">
        <v>3.3</v>
      </c>
      <c r="P1" s="95">
        <v>3.4</v>
      </c>
      <c r="Q1" s="95">
        <v>3.5</v>
      </c>
      <c r="R1" s="140" t="s">
        <v>4</v>
      </c>
      <c r="S1" s="140" t="s">
        <v>42</v>
      </c>
      <c r="T1" s="140" t="s">
        <v>81</v>
      </c>
      <c r="U1" s="140" t="s">
        <v>82</v>
      </c>
      <c r="V1" s="140" t="s">
        <v>5</v>
      </c>
      <c r="W1" s="140" t="s">
        <v>43</v>
      </c>
      <c r="X1" s="140" t="s">
        <v>83</v>
      </c>
      <c r="Y1" s="140" t="s">
        <v>84</v>
      </c>
      <c r="Z1" s="96">
        <v>4.3</v>
      </c>
      <c r="AA1" s="96">
        <v>4.4000000000000004</v>
      </c>
      <c r="AB1" s="96">
        <v>4.5</v>
      </c>
      <c r="AC1" s="96">
        <v>4.5999999999999996</v>
      </c>
      <c r="AD1" s="97">
        <v>5.0999999999999996</v>
      </c>
      <c r="AE1" s="97">
        <v>5.2</v>
      </c>
      <c r="AF1" s="97">
        <v>5.3</v>
      </c>
    </row>
    <row r="2" spans="1:34" s="85" customFormat="1">
      <c r="A2" s="85">
        <v>1</v>
      </c>
      <c r="B2" s="85" t="s">
        <v>80</v>
      </c>
      <c r="C2" s="85" t="s">
        <v>44</v>
      </c>
      <c r="D2" s="85">
        <v>0</v>
      </c>
      <c r="E2" s="85">
        <v>1</v>
      </c>
      <c r="F2" s="85">
        <v>0</v>
      </c>
      <c r="G2" s="85">
        <v>0</v>
      </c>
      <c r="H2" s="90">
        <v>4</v>
      </c>
      <c r="I2" s="90">
        <v>4</v>
      </c>
      <c r="J2" s="90">
        <v>4</v>
      </c>
      <c r="K2" s="86">
        <v>4</v>
      </c>
      <c r="L2" s="86">
        <v>4</v>
      </c>
      <c r="M2" s="87">
        <v>4</v>
      </c>
      <c r="N2" s="87">
        <v>4</v>
      </c>
      <c r="O2" s="87">
        <v>4</v>
      </c>
      <c r="P2" s="87">
        <v>4</v>
      </c>
      <c r="Q2" s="87">
        <v>4</v>
      </c>
      <c r="R2" s="141">
        <v>2</v>
      </c>
      <c r="S2" s="141">
        <v>2</v>
      </c>
      <c r="T2" s="141">
        <v>2</v>
      </c>
      <c r="U2" s="141">
        <v>2</v>
      </c>
      <c r="V2" s="141">
        <v>4</v>
      </c>
      <c r="W2" s="141">
        <v>4</v>
      </c>
      <c r="X2" s="141">
        <v>4</v>
      </c>
      <c r="Y2" s="141">
        <v>4</v>
      </c>
      <c r="Z2" s="88">
        <v>4</v>
      </c>
      <c r="AA2" s="88">
        <v>4</v>
      </c>
      <c r="AB2" s="88">
        <v>4</v>
      </c>
      <c r="AC2" s="88">
        <v>4</v>
      </c>
      <c r="AD2" s="98">
        <v>4</v>
      </c>
      <c r="AE2" s="98">
        <v>4</v>
      </c>
      <c r="AF2" s="98">
        <v>4</v>
      </c>
    </row>
    <row r="3" spans="1:34" s="85" customFormat="1">
      <c r="A3" s="85">
        <v>2</v>
      </c>
      <c r="B3" s="85" t="s">
        <v>85</v>
      </c>
      <c r="C3" s="85" t="s">
        <v>44</v>
      </c>
      <c r="D3" s="85">
        <v>1</v>
      </c>
      <c r="E3" s="85">
        <v>1</v>
      </c>
      <c r="F3" s="85">
        <v>0</v>
      </c>
      <c r="G3" s="85">
        <v>0</v>
      </c>
      <c r="H3" s="90">
        <v>5</v>
      </c>
      <c r="I3" s="90">
        <v>3</v>
      </c>
      <c r="J3" s="90">
        <v>4</v>
      </c>
      <c r="K3" s="86">
        <v>5</v>
      </c>
      <c r="L3" s="86">
        <v>5</v>
      </c>
      <c r="M3" s="87">
        <v>4</v>
      </c>
      <c r="N3" s="87">
        <v>4</v>
      </c>
      <c r="O3" s="87">
        <v>4</v>
      </c>
      <c r="P3" s="87">
        <v>4</v>
      </c>
      <c r="Q3" s="87">
        <v>5</v>
      </c>
      <c r="R3" s="141">
        <v>2</v>
      </c>
      <c r="S3" s="141">
        <v>2</v>
      </c>
      <c r="T3" s="141">
        <v>2</v>
      </c>
      <c r="U3" s="141">
        <v>2</v>
      </c>
      <c r="V3" s="141">
        <v>2</v>
      </c>
      <c r="W3" s="141">
        <v>3</v>
      </c>
      <c r="X3" s="141">
        <v>3</v>
      </c>
      <c r="Y3" s="141">
        <v>4</v>
      </c>
      <c r="Z3" s="88">
        <v>4</v>
      </c>
      <c r="AA3" s="88">
        <v>4</v>
      </c>
      <c r="AB3" s="88">
        <v>4</v>
      </c>
      <c r="AC3" s="88">
        <v>4</v>
      </c>
      <c r="AD3" s="98">
        <v>3</v>
      </c>
      <c r="AE3" s="98">
        <v>3</v>
      </c>
      <c r="AF3" s="98">
        <v>3</v>
      </c>
    </row>
    <row r="4" spans="1:34" s="85" customFormat="1" ht="21.75" customHeight="1">
      <c r="A4" s="85">
        <v>3</v>
      </c>
      <c r="B4" s="85" t="s">
        <v>85</v>
      </c>
      <c r="C4" s="85" t="s">
        <v>44</v>
      </c>
      <c r="D4" s="85">
        <v>1</v>
      </c>
      <c r="E4" s="85">
        <v>1</v>
      </c>
      <c r="F4" s="85">
        <v>0</v>
      </c>
      <c r="G4" s="85">
        <v>1</v>
      </c>
      <c r="H4" s="90">
        <v>4</v>
      </c>
      <c r="I4" s="90">
        <v>3</v>
      </c>
      <c r="J4" s="90">
        <v>4</v>
      </c>
      <c r="K4" s="86">
        <v>5</v>
      </c>
      <c r="L4" s="86">
        <v>5</v>
      </c>
      <c r="M4" s="87">
        <v>4</v>
      </c>
      <c r="N4" s="87">
        <v>4</v>
      </c>
      <c r="O4" s="87">
        <v>4</v>
      </c>
      <c r="P4" s="87">
        <v>4</v>
      </c>
      <c r="Q4" s="87">
        <v>5</v>
      </c>
      <c r="R4" s="141">
        <v>2</v>
      </c>
      <c r="S4" s="141">
        <v>2</v>
      </c>
      <c r="T4" s="141">
        <v>2</v>
      </c>
      <c r="U4" s="141">
        <v>2</v>
      </c>
      <c r="V4" s="141">
        <v>2</v>
      </c>
      <c r="W4" s="141">
        <v>2</v>
      </c>
      <c r="X4" s="141">
        <v>3</v>
      </c>
      <c r="Y4" s="141">
        <v>3</v>
      </c>
      <c r="Z4" s="88">
        <v>4</v>
      </c>
      <c r="AA4" s="88">
        <v>4</v>
      </c>
      <c r="AB4" s="88">
        <v>4</v>
      </c>
      <c r="AC4" s="88">
        <v>4</v>
      </c>
      <c r="AD4" s="98">
        <v>3</v>
      </c>
      <c r="AE4" s="98">
        <v>3</v>
      </c>
      <c r="AF4" s="98">
        <v>3</v>
      </c>
    </row>
    <row r="5" spans="1:34" s="85" customFormat="1">
      <c r="A5" s="85">
        <v>4</v>
      </c>
      <c r="B5" s="85" t="s">
        <v>6</v>
      </c>
      <c r="C5" s="85" t="s">
        <v>89</v>
      </c>
      <c r="D5" s="85">
        <v>1</v>
      </c>
      <c r="E5" s="85">
        <v>1</v>
      </c>
      <c r="F5" s="85">
        <v>0</v>
      </c>
      <c r="G5" s="85">
        <v>0</v>
      </c>
      <c r="H5" s="90">
        <v>4</v>
      </c>
      <c r="I5" s="90">
        <v>5</v>
      </c>
      <c r="J5" s="90">
        <v>4</v>
      </c>
      <c r="K5" s="86">
        <v>5</v>
      </c>
      <c r="L5" s="86">
        <v>4</v>
      </c>
      <c r="M5" s="87">
        <v>5</v>
      </c>
      <c r="N5" s="87">
        <v>5</v>
      </c>
      <c r="O5" s="87">
        <v>5</v>
      </c>
      <c r="P5" s="87">
        <v>5</v>
      </c>
      <c r="Q5" s="87">
        <v>5</v>
      </c>
      <c r="R5" s="141">
        <v>5</v>
      </c>
      <c r="S5" s="141">
        <v>5</v>
      </c>
      <c r="T5" s="141">
        <v>5</v>
      </c>
      <c r="U5" s="141">
        <v>5</v>
      </c>
      <c r="V5" s="141">
        <v>5</v>
      </c>
      <c r="W5" s="141">
        <v>5</v>
      </c>
      <c r="X5" s="141">
        <v>5</v>
      </c>
      <c r="Y5" s="141">
        <v>5</v>
      </c>
      <c r="Z5" s="88">
        <v>5</v>
      </c>
      <c r="AA5" s="88">
        <v>5</v>
      </c>
      <c r="AB5" s="88">
        <v>5</v>
      </c>
      <c r="AC5" s="88">
        <v>5</v>
      </c>
      <c r="AD5" s="98">
        <v>5</v>
      </c>
      <c r="AE5" s="98">
        <v>5</v>
      </c>
      <c r="AF5" s="98">
        <v>5</v>
      </c>
    </row>
    <row r="6" spans="1:34" s="85" customFormat="1">
      <c r="A6" s="85">
        <v>5</v>
      </c>
      <c r="B6" s="85" t="s">
        <v>6</v>
      </c>
      <c r="C6" s="85" t="s">
        <v>89</v>
      </c>
      <c r="D6" s="85">
        <v>0</v>
      </c>
      <c r="E6" s="85">
        <v>0</v>
      </c>
      <c r="F6" s="85">
        <v>1</v>
      </c>
      <c r="G6" s="85">
        <v>0</v>
      </c>
      <c r="H6" s="90">
        <v>4</v>
      </c>
      <c r="I6" s="90">
        <v>4</v>
      </c>
      <c r="J6" s="90">
        <v>5</v>
      </c>
      <c r="K6" s="86">
        <v>4</v>
      </c>
      <c r="L6" s="86">
        <v>4</v>
      </c>
      <c r="M6" s="87">
        <v>5</v>
      </c>
      <c r="N6" s="87">
        <v>5</v>
      </c>
      <c r="O6" s="87">
        <v>5</v>
      </c>
      <c r="P6" s="87">
        <v>5</v>
      </c>
      <c r="Q6" s="87">
        <v>4</v>
      </c>
      <c r="R6" s="141">
        <v>5</v>
      </c>
      <c r="S6" s="141">
        <v>5</v>
      </c>
      <c r="T6" s="141">
        <v>5</v>
      </c>
      <c r="U6" s="141">
        <v>5</v>
      </c>
      <c r="V6" s="141">
        <v>5</v>
      </c>
      <c r="W6" s="141">
        <v>5</v>
      </c>
      <c r="X6" s="141">
        <v>5</v>
      </c>
      <c r="Y6" s="141">
        <v>5</v>
      </c>
      <c r="Z6" s="88">
        <v>5</v>
      </c>
      <c r="AA6" s="88">
        <v>5</v>
      </c>
      <c r="AB6" s="88">
        <v>5</v>
      </c>
      <c r="AC6" s="88">
        <v>5</v>
      </c>
      <c r="AD6" s="98">
        <v>5</v>
      </c>
      <c r="AE6" s="98">
        <v>5</v>
      </c>
      <c r="AF6" s="98">
        <v>5</v>
      </c>
    </row>
    <row r="7" spans="1:34" s="85" customFormat="1">
      <c r="A7" s="85">
        <v>6</v>
      </c>
      <c r="B7" s="85" t="s">
        <v>6</v>
      </c>
      <c r="C7" s="85" t="s">
        <v>44</v>
      </c>
      <c r="D7" s="85">
        <v>1</v>
      </c>
      <c r="E7" s="85">
        <v>0</v>
      </c>
      <c r="F7" s="85">
        <v>0</v>
      </c>
      <c r="G7" s="85">
        <v>0</v>
      </c>
      <c r="H7" s="90">
        <v>4</v>
      </c>
      <c r="I7" s="90">
        <v>4</v>
      </c>
      <c r="J7" s="90">
        <v>5</v>
      </c>
      <c r="K7" s="86">
        <v>3</v>
      </c>
      <c r="L7" s="86">
        <v>4</v>
      </c>
      <c r="M7" s="87">
        <v>4</v>
      </c>
      <c r="N7" s="87">
        <v>4</v>
      </c>
      <c r="O7" s="87">
        <v>4</v>
      </c>
      <c r="P7" s="87">
        <v>4</v>
      </c>
      <c r="Q7" s="87">
        <v>4</v>
      </c>
      <c r="R7" s="141">
        <v>4</v>
      </c>
      <c r="S7" s="141">
        <v>4</v>
      </c>
      <c r="T7" s="141">
        <v>4</v>
      </c>
      <c r="U7" s="141">
        <v>4</v>
      </c>
      <c r="V7" s="141">
        <v>4</v>
      </c>
      <c r="W7" s="141">
        <v>4</v>
      </c>
      <c r="X7" s="141">
        <v>4</v>
      </c>
      <c r="Y7" s="141">
        <v>4</v>
      </c>
      <c r="Z7" s="88">
        <v>4</v>
      </c>
      <c r="AA7" s="88">
        <v>4</v>
      </c>
      <c r="AB7" s="88">
        <v>4</v>
      </c>
      <c r="AC7" s="88">
        <v>4</v>
      </c>
      <c r="AD7" s="98">
        <v>4</v>
      </c>
      <c r="AE7" s="98">
        <v>4</v>
      </c>
      <c r="AF7" s="98">
        <v>4</v>
      </c>
    </row>
    <row r="8" spans="1:34">
      <c r="D8" s="137">
        <f>COUNTIF(D2:D7,1)</f>
        <v>4</v>
      </c>
      <c r="E8" s="137">
        <f>COUNTIF(E2:E7,1)</f>
        <v>4</v>
      </c>
      <c r="F8" s="137">
        <f>COUNTIF(F2:F7,1)</f>
        <v>1</v>
      </c>
      <c r="G8" s="137">
        <f>COUNTIF(G2:G7,1)</f>
        <v>1</v>
      </c>
      <c r="H8" s="138">
        <f>AVERAGE(H2:H7)</f>
        <v>4.166666666666667</v>
      </c>
      <c r="I8" s="138">
        <f t="shared" ref="I8:AF8" si="0">AVERAGE(I2:I7)</f>
        <v>3.8333333333333335</v>
      </c>
      <c r="J8" s="138">
        <f t="shared" si="0"/>
        <v>4.333333333333333</v>
      </c>
      <c r="K8" s="138">
        <f t="shared" si="0"/>
        <v>4.333333333333333</v>
      </c>
      <c r="L8" s="138">
        <f t="shared" si="0"/>
        <v>4.333333333333333</v>
      </c>
      <c r="M8" s="138">
        <f t="shared" si="0"/>
        <v>4.333333333333333</v>
      </c>
      <c r="N8" s="138">
        <f t="shared" si="0"/>
        <v>4.333333333333333</v>
      </c>
      <c r="O8" s="138">
        <f t="shared" si="0"/>
        <v>4.333333333333333</v>
      </c>
      <c r="P8" s="138">
        <f t="shared" si="0"/>
        <v>4.333333333333333</v>
      </c>
      <c r="Q8" s="138">
        <f t="shared" si="0"/>
        <v>4.5</v>
      </c>
      <c r="R8" s="138">
        <f t="shared" si="0"/>
        <v>3.3333333333333335</v>
      </c>
      <c r="S8" s="138">
        <f t="shared" si="0"/>
        <v>3.3333333333333335</v>
      </c>
      <c r="T8" s="138">
        <f t="shared" si="0"/>
        <v>3.3333333333333335</v>
      </c>
      <c r="U8" s="138">
        <f t="shared" si="0"/>
        <v>3.3333333333333335</v>
      </c>
      <c r="V8" s="138">
        <f t="shared" si="0"/>
        <v>3.6666666666666665</v>
      </c>
      <c r="W8" s="138">
        <f t="shared" si="0"/>
        <v>3.8333333333333335</v>
      </c>
      <c r="X8" s="138">
        <f t="shared" si="0"/>
        <v>4</v>
      </c>
      <c r="Y8" s="138">
        <f t="shared" si="0"/>
        <v>4.166666666666667</v>
      </c>
      <c r="Z8" s="138">
        <f t="shared" si="0"/>
        <v>4.333333333333333</v>
      </c>
      <c r="AA8" s="138">
        <f t="shared" si="0"/>
        <v>4.333333333333333</v>
      </c>
      <c r="AB8" s="138">
        <f t="shared" si="0"/>
        <v>4.333333333333333</v>
      </c>
      <c r="AC8" s="138">
        <f t="shared" si="0"/>
        <v>4.333333333333333</v>
      </c>
      <c r="AD8" s="138">
        <f t="shared" si="0"/>
        <v>4</v>
      </c>
      <c r="AE8" s="138">
        <f t="shared" si="0"/>
        <v>4</v>
      </c>
      <c r="AF8" s="138">
        <f t="shared" si="0"/>
        <v>4</v>
      </c>
      <c r="AG8" s="138">
        <f>AVERAGE(H2:AF7)</f>
        <v>4.0466666666666669</v>
      </c>
      <c r="AH8" s="89">
        <f>AVERAGE(H8:Q8,Z8:AF8)</f>
        <v>4.2450980392156863</v>
      </c>
    </row>
    <row r="9" spans="1:34">
      <c r="C9" s="17" t="s">
        <v>88</v>
      </c>
      <c r="D9" s="138">
        <f>STDEV(D2:D7)</f>
        <v>0.51639777949432231</v>
      </c>
      <c r="E9" s="138">
        <f>STDEV(E2:E7)</f>
        <v>0.51639777949432231</v>
      </c>
      <c r="F9" s="138">
        <f>STDEV(F2:F7)</f>
        <v>0.40824829046386302</v>
      </c>
      <c r="G9" s="138">
        <f>STDEV(G2:G7)</f>
        <v>0.40824829046386302</v>
      </c>
      <c r="H9" s="138">
        <f>STDEV(H2:H7)</f>
        <v>0.40824829046386302</v>
      </c>
      <c r="I9" s="138">
        <f t="shared" ref="I9:AF9" si="1">STDEV(I2:I7)</f>
        <v>0.75277265270908045</v>
      </c>
      <c r="J9" s="138">
        <f t="shared" si="1"/>
        <v>0.51639777949432131</v>
      </c>
      <c r="K9" s="138">
        <f t="shared" si="1"/>
        <v>0.81649658092772548</v>
      </c>
      <c r="L9" s="138">
        <f t="shared" si="1"/>
        <v>0.51639777949432131</v>
      </c>
      <c r="M9" s="138">
        <f t="shared" si="1"/>
        <v>0.51639777949432131</v>
      </c>
      <c r="N9" s="138">
        <f t="shared" si="1"/>
        <v>0.51639777949432131</v>
      </c>
      <c r="O9" s="138">
        <f t="shared" si="1"/>
        <v>0.51639777949432131</v>
      </c>
      <c r="P9" s="138">
        <f t="shared" si="1"/>
        <v>0.51639777949432131</v>
      </c>
      <c r="Q9" s="138">
        <f t="shared" si="1"/>
        <v>0.54772255750516607</v>
      </c>
      <c r="R9" s="138">
        <f t="shared" si="1"/>
        <v>1.5055453054181618</v>
      </c>
      <c r="S9" s="138">
        <f t="shared" si="1"/>
        <v>1.5055453054181618</v>
      </c>
      <c r="T9" s="138">
        <f t="shared" si="1"/>
        <v>1.5055453054181618</v>
      </c>
      <c r="U9" s="138">
        <f t="shared" si="1"/>
        <v>1.5055453054181618</v>
      </c>
      <c r="V9" s="138">
        <f t="shared" si="1"/>
        <v>1.3662601021279461</v>
      </c>
      <c r="W9" s="138">
        <f t="shared" si="1"/>
        <v>1.1690451944500118</v>
      </c>
      <c r="X9" s="138">
        <f t="shared" si="1"/>
        <v>0.89442719099991586</v>
      </c>
      <c r="Y9" s="138">
        <f t="shared" si="1"/>
        <v>0.75277265270908045</v>
      </c>
      <c r="Z9" s="138">
        <f t="shared" si="1"/>
        <v>0.51639777949432131</v>
      </c>
      <c r="AA9" s="138">
        <f t="shared" si="1"/>
        <v>0.51639777949432131</v>
      </c>
      <c r="AB9" s="138">
        <f t="shared" si="1"/>
        <v>0.51639777949432131</v>
      </c>
      <c r="AC9" s="138">
        <f t="shared" si="1"/>
        <v>0.51639777949432131</v>
      </c>
      <c r="AD9" s="138">
        <f t="shared" si="1"/>
        <v>0.89442719099991586</v>
      </c>
      <c r="AE9" s="138">
        <f t="shared" si="1"/>
        <v>0.89442719099991586</v>
      </c>
      <c r="AF9" s="138">
        <f t="shared" si="1"/>
        <v>0.89442719099991586</v>
      </c>
      <c r="AG9" s="138">
        <f>STDEVA(H2:AF7)</f>
        <v>0.90736484501477077</v>
      </c>
      <c r="AH9" s="21"/>
    </row>
    <row r="10" spans="1:34">
      <c r="B10" s="109" t="s">
        <v>6</v>
      </c>
      <c r="C10" s="109">
        <f>COUNTIF(B2:B7,"นิสิตระดับปริญญาโท")</f>
        <v>3</v>
      </c>
      <c r="H10" s="17"/>
      <c r="I10" s="17"/>
      <c r="J10" s="138">
        <f>STDEV(H2:J7)</f>
        <v>0.58298308813013711</v>
      </c>
      <c r="L10" s="138">
        <f>STDEVA(K2:L7)</f>
        <v>0.65133894727892894</v>
      </c>
      <c r="Q10" s="138">
        <f>STDEVA(M2:Q7)</f>
        <v>0.49013251785356204</v>
      </c>
      <c r="U10" s="138">
        <f>STDEVA(R2:U7)</f>
        <v>1.4039282363260674</v>
      </c>
      <c r="V10" s="17"/>
      <c r="W10" s="17"/>
      <c r="X10" s="17"/>
      <c r="Y10" s="138">
        <f>STDEVA(V2:Y7)</f>
        <v>1.0179547554081028</v>
      </c>
      <c r="Z10" s="17"/>
      <c r="AA10" s="17"/>
      <c r="AB10" s="17"/>
      <c r="AC10" s="138">
        <f>STDEVA(Z2:AC7)</f>
        <v>0.48154341234307596</v>
      </c>
      <c r="AD10" s="17"/>
      <c r="AE10" s="17"/>
      <c r="AF10" s="138">
        <f>STDEVA(AD2:AF7)</f>
        <v>0.84016805041680587</v>
      </c>
    </row>
    <row r="11" spans="1:34">
      <c r="B11" s="109" t="s">
        <v>85</v>
      </c>
      <c r="C11" s="109">
        <f>COUNTIF(B2:B7,"บุคลากรมหาวิทยาลัยนเรศวร")</f>
        <v>2</v>
      </c>
      <c r="H11" s="17"/>
      <c r="I11" s="17"/>
      <c r="J11" s="139">
        <f>AVERAGE(H2:J7)</f>
        <v>4.1111111111111107</v>
      </c>
      <c r="L11" s="139">
        <f>AVERAGE(K2:L7)</f>
        <v>4.333333333333333</v>
      </c>
      <c r="Q11" s="139">
        <f>AVERAGE(M2:Q7)</f>
        <v>4.3666666666666663</v>
      </c>
      <c r="U11" s="139">
        <f>AVERAGE(R2:U7)</f>
        <v>3.3333333333333335</v>
      </c>
      <c r="V11" s="17"/>
      <c r="W11" s="17"/>
      <c r="X11" s="17"/>
      <c r="Y11" s="139">
        <f>AVERAGE(V2:Y7)</f>
        <v>3.9166666666666665</v>
      </c>
      <c r="Z11" s="17"/>
      <c r="AA11" s="17"/>
      <c r="AB11" s="17"/>
      <c r="AC11" s="139">
        <f>AVERAGE(Z2:AC7)</f>
        <v>4.333333333333333</v>
      </c>
      <c r="AD11" s="17"/>
      <c r="AE11" s="17"/>
      <c r="AF11" s="139">
        <f>AVERAGE(AD2:AF7)</f>
        <v>4</v>
      </c>
    </row>
    <row r="12" spans="1:34">
      <c r="B12" s="109" t="s">
        <v>80</v>
      </c>
      <c r="C12" s="109">
        <f>COUNTIF(B2:B7,"พนักงานบริษัท")</f>
        <v>1</v>
      </c>
      <c r="H12" s="17"/>
      <c r="I12" s="17"/>
      <c r="J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>
      <c r="C13" s="119">
        <f>SUM(C10:C12)</f>
        <v>6</v>
      </c>
      <c r="H13" s="17"/>
      <c r="I13" s="17"/>
      <c r="J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>
      <c r="H14" s="17"/>
      <c r="I14" s="17"/>
      <c r="J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 s="118" customFormat="1" ht="48">
      <c r="B15" s="107" t="s">
        <v>89</v>
      </c>
      <c r="C15" s="107">
        <f>COUNTIF(C2:C7,"เทคโนโลยีผู้ประกอบการและการจัดการนวัตกรรม")</f>
        <v>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4" s="118" customFormat="1">
      <c r="B16" s="107" t="s">
        <v>44</v>
      </c>
      <c r="C16" s="107">
        <f>COUNTIF(C2:C7,"ไม่ระบุ")</f>
        <v>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2:32">
      <c r="B17" s="85"/>
      <c r="C17" s="108">
        <f>SUM(C15:C16)</f>
        <v>6</v>
      </c>
      <c r="H17" s="17"/>
      <c r="I17" s="17"/>
      <c r="J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>
      <c r="H18" s="17"/>
      <c r="I18" s="17"/>
      <c r="J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>
      <c r="H19" s="17"/>
      <c r="I19" s="17"/>
      <c r="J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>
      <c r="H20" s="17"/>
      <c r="I20" s="17"/>
      <c r="J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>
      <c r="H21" s="17"/>
      <c r="I21" s="17"/>
      <c r="J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>
      <c r="H22" s="17"/>
      <c r="I22" s="17"/>
      <c r="J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>
      <c r="H23" s="17"/>
      <c r="I23" s="17"/>
      <c r="J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>
      <c r="H24" s="17"/>
      <c r="I24" s="17"/>
      <c r="J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>
      <c r="H25" s="17"/>
      <c r="I25" s="17"/>
      <c r="J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>
      <c r="H26" s="17"/>
      <c r="I26" s="17"/>
      <c r="J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>
      <c r="H27" s="17"/>
      <c r="I27" s="17"/>
      <c r="J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>
      <c r="H28" s="17"/>
      <c r="I28" s="17"/>
      <c r="J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>
      <c r="H29" s="17"/>
      <c r="I29" s="17"/>
      <c r="J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>
      <c r="H30" s="17"/>
      <c r="I30" s="17"/>
      <c r="J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>
      <c r="H31" s="17"/>
      <c r="I31" s="17"/>
      <c r="J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>
      <c r="H32" s="17"/>
      <c r="I32" s="17"/>
      <c r="J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8:32">
      <c r="H33" s="17"/>
      <c r="I33" s="17"/>
      <c r="J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8:32">
      <c r="H34" s="17"/>
      <c r="I34" s="17"/>
      <c r="J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8:32">
      <c r="H35" s="17"/>
      <c r="I35" s="17"/>
      <c r="J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8:32">
      <c r="H36" s="17"/>
      <c r="I36" s="17"/>
      <c r="J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8:32">
      <c r="H37" s="17"/>
      <c r="I37" s="17"/>
      <c r="J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8:32">
      <c r="H38" s="17"/>
      <c r="I38" s="17"/>
      <c r="J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8:32">
      <c r="H39" s="17"/>
      <c r="I39" s="17"/>
      <c r="J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8:32">
      <c r="H40" s="17"/>
      <c r="I40" s="17"/>
      <c r="J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8:32">
      <c r="H41" s="17"/>
      <c r="I41" s="17"/>
      <c r="J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8:32">
      <c r="H42" s="17"/>
      <c r="I42" s="17"/>
      <c r="J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8:32">
      <c r="H43" s="17"/>
      <c r="I43" s="17"/>
      <c r="J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8:32">
      <c r="H44" s="17"/>
      <c r="I44" s="17"/>
      <c r="J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8:32">
      <c r="H45" s="17"/>
      <c r="I45" s="17"/>
      <c r="J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8:32">
      <c r="H46" s="17"/>
      <c r="I46" s="17"/>
      <c r="J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8:32">
      <c r="H47" s="17"/>
      <c r="I47" s="17"/>
      <c r="J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8:32">
      <c r="H48" s="17"/>
      <c r="I48" s="17"/>
      <c r="J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8:32">
      <c r="H49" s="17"/>
      <c r="I49" s="17"/>
      <c r="J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8:32">
      <c r="H50" s="17"/>
      <c r="I50" s="17"/>
      <c r="J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8:32">
      <c r="H51" s="17"/>
      <c r="I51" s="17"/>
      <c r="J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8:32">
      <c r="H52" s="17"/>
      <c r="I52" s="17"/>
      <c r="J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8:32">
      <c r="H53" s="17"/>
      <c r="I53" s="17"/>
      <c r="J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8:32">
      <c r="H54" s="17"/>
      <c r="I54" s="17"/>
      <c r="J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8:32">
      <c r="H55" s="17"/>
      <c r="I55" s="17"/>
      <c r="J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8:32">
      <c r="H56" s="17"/>
      <c r="I56" s="17"/>
      <c r="J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8:32">
      <c r="H57" s="17"/>
      <c r="I57" s="17"/>
      <c r="J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8:32">
      <c r="H58" s="17"/>
      <c r="I58" s="17"/>
      <c r="J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8:32">
      <c r="H59" s="17"/>
      <c r="I59" s="17"/>
      <c r="J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8:32">
      <c r="H60" s="17"/>
      <c r="I60" s="17"/>
      <c r="J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8:32">
      <c r="H61" s="17"/>
      <c r="I61" s="17"/>
      <c r="J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8:32">
      <c r="H62" s="17"/>
      <c r="I62" s="17"/>
      <c r="J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8:32">
      <c r="H63" s="17"/>
      <c r="I63" s="17"/>
      <c r="J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8:32">
      <c r="H64" s="17"/>
      <c r="I64" s="17"/>
      <c r="J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8:32">
      <c r="H65" s="17"/>
      <c r="I65" s="17"/>
      <c r="J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8:32">
      <c r="H66" s="17"/>
      <c r="I66" s="17"/>
      <c r="J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8:32">
      <c r="H67" s="17"/>
      <c r="I67" s="17"/>
      <c r="J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8:32">
      <c r="H68" s="17"/>
      <c r="I68" s="17"/>
      <c r="J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8:32">
      <c r="H69" s="17"/>
      <c r="I69" s="17"/>
      <c r="J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8:32">
      <c r="H70" s="17"/>
      <c r="I70" s="17"/>
      <c r="J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8:32">
      <c r="H71" s="17"/>
      <c r="I71" s="17"/>
      <c r="J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8:32">
      <c r="H72" s="17"/>
      <c r="I72" s="17"/>
      <c r="J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8:32">
      <c r="H73" s="17"/>
      <c r="I73" s="17"/>
      <c r="J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8:32">
      <c r="H74" s="17"/>
      <c r="I74" s="17"/>
      <c r="J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8:32">
      <c r="H75" s="17"/>
      <c r="I75" s="17"/>
      <c r="J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8:32">
      <c r="H76" s="17"/>
      <c r="I76" s="17"/>
      <c r="J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8:32">
      <c r="H77" s="17"/>
      <c r="I77" s="17"/>
      <c r="J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8:32">
      <c r="K78" s="18"/>
      <c r="L78" s="18"/>
      <c r="M78" s="19"/>
      <c r="N78" s="19"/>
      <c r="O78" s="19"/>
      <c r="P78" s="19"/>
      <c r="Q78" s="19"/>
      <c r="R78" s="19"/>
      <c r="S78" s="19"/>
      <c r="T78" s="19"/>
      <c r="U78" s="19"/>
    </row>
    <row r="79" spans="8:32">
      <c r="K79" s="18"/>
      <c r="L79" s="18"/>
      <c r="M79" s="19"/>
      <c r="N79" s="19"/>
      <c r="O79" s="19"/>
      <c r="P79" s="19"/>
      <c r="Q79" s="19"/>
      <c r="R79" s="19"/>
      <c r="S79" s="19"/>
      <c r="T79" s="19"/>
      <c r="U79" s="19"/>
    </row>
    <row r="80" spans="8:32">
      <c r="K80" s="18"/>
      <c r="L80" s="18"/>
      <c r="M80" s="19"/>
      <c r="N80" s="19"/>
      <c r="O80" s="19"/>
      <c r="P80" s="19"/>
      <c r="Q80" s="19"/>
      <c r="R80" s="19"/>
      <c r="S80" s="19"/>
      <c r="T80" s="19"/>
      <c r="U80" s="19"/>
    </row>
    <row r="81" spans="11:21">
      <c r="K81" s="18"/>
      <c r="L81" s="18"/>
      <c r="M81" s="19"/>
      <c r="N81" s="19"/>
      <c r="O81" s="19"/>
      <c r="P81" s="19"/>
      <c r="Q81" s="19"/>
      <c r="R81" s="19"/>
      <c r="S81" s="19"/>
      <c r="T81" s="19"/>
      <c r="U81" s="19"/>
    </row>
    <row r="82" spans="11:21">
      <c r="K82" s="18"/>
      <c r="L82" s="18"/>
      <c r="M82" s="19"/>
      <c r="N82" s="19"/>
      <c r="O82" s="19"/>
      <c r="P82" s="19"/>
      <c r="Q82" s="19"/>
      <c r="R82" s="19"/>
      <c r="S82" s="19"/>
      <c r="T82" s="19"/>
      <c r="U82" s="19"/>
    </row>
    <row r="83" spans="11:21">
      <c r="K83" s="18"/>
      <c r="L83" s="18"/>
      <c r="M83" s="19"/>
      <c r="N83" s="19"/>
      <c r="O83" s="19"/>
      <c r="P83" s="19"/>
      <c r="Q83" s="19"/>
      <c r="R83" s="19"/>
      <c r="S83" s="19"/>
      <c r="T83" s="19"/>
      <c r="U83" s="19"/>
    </row>
    <row r="84" spans="11:21">
      <c r="K84" s="18"/>
      <c r="L84" s="18"/>
      <c r="M84" s="19"/>
      <c r="N84" s="19"/>
      <c r="O84" s="19"/>
      <c r="P84" s="19"/>
      <c r="Q84" s="19"/>
      <c r="R84" s="19"/>
      <c r="S84" s="19"/>
      <c r="T84" s="19"/>
      <c r="U84" s="19"/>
    </row>
    <row r="85" spans="11:21">
      <c r="K85" s="18"/>
      <c r="L85" s="18"/>
      <c r="M85" s="19"/>
      <c r="N85" s="19"/>
      <c r="O85" s="19"/>
      <c r="P85" s="19"/>
      <c r="Q85" s="19"/>
      <c r="R85" s="19"/>
      <c r="S85" s="19"/>
      <c r="T85" s="19"/>
      <c r="U85" s="19"/>
    </row>
    <row r="86" spans="11:21">
      <c r="K86" s="18"/>
      <c r="L86" s="18"/>
      <c r="M86" s="19"/>
      <c r="N86" s="19"/>
      <c r="O86" s="19"/>
      <c r="P86" s="19"/>
      <c r="Q86" s="19"/>
      <c r="R86" s="19"/>
      <c r="S86" s="19"/>
      <c r="T86" s="19"/>
      <c r="U86" s="19"/>
    </row>
    <row r="87" spans="11:21">
      <c r="K87" s="18"/>
      <c r="L87" s="18"/>
      <c r="M87" s="19"/>
      <c r="N87" s="19"/>
      <c r="O87" s="19"/>
      <c r="P87" s="19"/>
      <c r="Q87" s="19"/>
      <c r="R87" s="19"/>
      <c r="S87" s="19"/>
      <c r="T87" s="19"/>
      <c r="U87" s="19"/>
    </row>
    <row r="88" spans="11:21">
      <c r="K88" s="18"/>
      <c r="L88" s="18"/>
      <c r="M88" s="19"/>
      <c r="N88" s="19"/>
      <c r="O88" s="19"/>
      <c r="P88" s="19"/>
      <c r="Q88" s="19"/>
      <c r="R88" s="19"/>
      <c r="S88" s="19"/>
      <c r="T88" s="19"/>
      <c r="U88" s="19"/>
    </row>
    <row r="89" spans="11:21">
      <c r="K89" s="18"/>
      <c r="L89" s="18"/>
      <c r="M89" s="19"/>
      <c r="N89" s="19"/>
      <c r="O89" s="19"/>
      <c r="P89" s="19"/>
      <c r="Q89" s="19"/>
      <c r="R89" s="19"/>
      <c r="S89" s="19"/>
      <c r="T89" s="19"/>
      <c r="U89" s="19"/>
    </row>
    <row r="90" spans="11:21">
      <c r="K90" s="18"/>
      <c r="L90" s="18"/>
      <c r="M90" s="19"/>
      <c r="N90" s="19"/>
      <c r="O90" s="19"/>
      <c r="P90" s="19"/>
      <c r="Q90" s="19"/>
      <c r="R90" s="19"/>
      <c r="S90" s="19"/>
      <c r="T90" s="19"/>
      <c r="U90" s="19"/>
    </row>
    <row r="91" spans="11:21">
      <c r="K91" s="18"/>
      <c r="L91" s="18"/>
      <c r="M91" s="19"/>
      <c r="N91" s="19"/>
      <c r="O91" s="19"/>
      <c r="P91" s="19"/>
      <c r="Q91" s="19"/>
      <c r="R91" s="19"/>
      <c r="S91" s="19"/>
      <c r="T91" s="19"/>
      <c r="U91" s="19"/>
    </row>
    <row r="92" spans="11:21">
      <c r="K92" s="18"/>
      <c r="L92" s="18"/>
      <c r="M92" s="19"/>
      <c r="N92" s="19"/>
      <c r="O92" s="19"/>
      <c r="P92" s="19"/>
      <c r="Q92" s="19"/>
      <c r="R92" s="19"/>
      <c r="S92" s="19"/>
      <c r="T92" s="19"/>
      <c r="U92" s="19"/>
    </row>
    <row r="93" spans="11:21">
      <c r="K93" s="18"/>
      <c r="L93" s="18"/>
      <c r="M93" s="19"/>
      <c r="N93" s="19"/>
      <c r="O93" s="19"/>
      <c r="P93" s="19"/>
      <c r="Q93" s="19"/>
      <c r="R93" s="19"/>
      <c r="S93" s="19"/>
      <c r="T93" s="19"/>
      <c r="U93" s="19"/>
    </row>
    <row r="94" spans="11:21">
      <c r="K94" s="18"/>
      <c r="L94" s="18"/>
      <c r="M94" s="19"/>
      <c r="N94" s="19"/>
      <c r="O94" s="19"/>
      <c r="P94" s="19"/>
      <c r="Q94" s="19"/>
      <c r="R94" s="19"/>
      <c r="S94" s="19"/>
      <c r="T94" s="19"/>
      <c r="U94" s="19"/>
    </row>
    <row r="95" spans="11:21">
      <c r="K95" s="18"/>
      <c r="L95" s="18"/>
      <c r="M95" s="19"/>
      <c r="N95" s="19"/>
      <c r="O95" s="19"/>
      <c r="P95" s="19"/>
      <c r="Q95" s="19"/>
      <c r="R95" s="19"/>
      <c r="S95" s="19"/>
      <c r="T95" s="19"/>
      <c r="U95" s="19"/>
    </row>
    <row r="96" spans="11:21">
      <c r="K96" s="18"/>
      <c r="L96" s="18"/>
      <c r="M96" s="19"/>
      <c r="N96" s="19"/>
      <c r="O96" s="19"/>
      <c r="P96" s="19"/>
      <c r="Q96" s="19"/>
      <c r="R96" s="19"/>
      <c r="S96" s="19"/>
      <c r="T96" s="19"/>
      <c r="U96" s="19"/>
    </row>
    <row r="97" spans="11:21">
      <c r="K97" s="18"/>
      <c r="L97" s="18"/>
      <c r="M97" s="19"/>
      <c r="N97" s="19"/>
      <c r="O97" s="19"/>
      <c r="P97" s="19"/>
      <c r="Q97" s="19"/>
      <c r="R97" s="19"/>
      <c r="S97" s="19"/>
      <c r="T97" s="19"/>
      <c r="U97" s="19"/>
    </row>
    <row r="98" spans="11:21">
      <c r="K98" s="18"/>
      <c r="L98" s="18"/>
      <c r="M98" s="19"/>
      <c r="N98" s="19"/>
      <c r="O98" s="19"/>
      <c r="P98" s="19"/>
      <c r="Q98" s="19"/>
      <c r="R98" s="19"/>
      <c r="S98" s="19"/>
      <c r="T98" s="19"/>
      <c r="U98" s="19"/>
    </row>
    <row r="99" spans="11:21">
      <c r="K99" s="18"/>
      <c r="L99" s="18"/>
      <c r="M99" s="19"/>
      <c r="N99" s="19"/>
      <c r="O99" s="19"/>
      <c r="P99" s="19"/>
      <c r="Q99" s="19"/>
      <c r="R99" s="19"/>
      <c r="S99" s="19"/>
      <c r="T99" s="19"/>
      <c r="U99" s="19"/>
    </row>
    <row r="100" spans="11:21">
      <c r="K100" s="18"/>
      <c r="L100" s="18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1:21">
      <c r="K101" s="18"/>
      <c r="L101" s="18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1:21">
      <c r="K102" s="18"/>
      <c r="L102" s="18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1:21">
      <c r="K103" s="18"/>
      <c r="L103" s="18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1:21">
      <c r="K104" s="18"/>
      <c r="L104" s="18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1:21">
      <c r="K105" s="18"/>
      <c r="L105" s="18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1:21">
      <c r="K106" s="18"/>
      <c r="L106" s="18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1:21">
      <c r="K107" s="18"/>
      <c r="L107" s="18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1:21">
      <c r="K108" s="18"/>
      <c r="L108" s="18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1:21">
      <c r="K109" s="18"/>
      <c r="L109" s="18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1:21">
      <c r="K110" s="18"/>
      <c r="L110" s="18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1:21">
      <c r="K111" s="18"/>
      <c r="L111" s="18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1:21">
      <c r="K112" s="18"/>
      <c r="L112" s="18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1:21">
      <c r="K113" s="18"/>
      <c r="L113" s="18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1:21">
      <c r="K114" s="18"/>
      <c r="L114" s="18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1:21">
      <c r="K115" s="18"/>
      <c r="L115" s="18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1:21">
      <c r="K116" s="18"/>
      <c r="L116" s="18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1:21">
      <c r="K117" s="18"/>
      <c r="L117" s="18"/>
      <c r="M117" s="19"/>
      <c r="N117" s="19"/>
      <c r="O117" s="19"/>
      <c r="P117" s="19"/>
      <c r="Q117" s="19"/>
      <c r="R117" s="19"/>
      <c r="S117" s="19"/>
      <c r="T117" s="19"/>
      <c r="U117" s="19"/>
    </row>
  </sheetData>
  <autoFilter ref="C1:C117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30" zoomScaleNormal="130" workbookViewId="0">
      <selection activeCell="G8" sqref="G8"/>
    </sheetView>
  </sheetViews>
  <sheetFormatPr defaultRowHeight="15"/>
  <cols>
    <col min="1" max="1" width="9.140625" style="70" customWidth="1"/>
    <col min="2" max="2" width="9.140625" style="70"/>
    <col min="3" max="3" width="9.140625" style="70" customWidth="1"/>
    <col min="4" max="4" width="9.140625" style="70"/>
    <col min="5" max="5" width="9.140625" style="70" customWidth="1"/>
    <col min="6" max="6" width="49.7109375" style="70" customWidth="1"/>
    <col min="7" max="16384" width="9.140625" style="70"/>
  </cols>
  <sheetData>
    <row r="1" spans="1:6" s="69" customFormat="1" ht="27.75">
      <c r="A1" s="155" t="s">
        <v>39</v>
      </c>
      <c r="B1" s="155"/>
      <c r="C1" s="155"/>
      <c r="D1" s="155"/>
      <c r="E1" s="155"/>
      <c r="F1" s="155"/>
    </row>
    <row r="2" spans="1:6" s="69" customFormat="1" ht="27.75">
      <c r="A2" s="155" t="s">
        <v>63</v>
      </c>
      <c r="B2" s="155"/>
      <c r="C2" s="155"/>
      <c r="D2" s="155"/>
      <c r="E2" s="155"/>
      <c r="F2" s="155"/>
    </row>
    <row r="3" spans="1:6" s="69" customFormat="1" ht="27.75">
      <c r="A3" s="155" t="s">
        <v>59</v>
      </c>
      <c r="B3" s="155"/>
      <c r="C3" s="155"/>
      <c r="D3" s="155"/>
      <c r="E3" s="155"/>
      <c r="F3" s="155"/>
    </row>
    <row r="4" spans="1:6" s="69" customFormat="1" ht="27.75">
      <c r="A4" s="155" t="s">
        <v>60</v>
      </c>
      <c r="B4" s="155"/>
      <c r="C4" s="155"/>
      <c r="D4" s="155"/>
      <c r="E4" s="155"/>
      <c r="F4" s="155"/>
    </row>
    <row r="5" spans="1:6" s="69" customFormat="1" ht="27.75">
      <c r="A5" s="155" t="s">
        <v>61</v>
      </c>
      <c r="B5" s="155"/>
      <c r="C5" s="155"/>
      <c r="D5" s="155"/>
      <c r="E5" s="155"/>
      <c r="F5" s="155"/>
    </row>
    <row r="6" spans="1:6" s="69" customFormat="1" ht="27.75">
      <c r="A6" s="155" t="s">
        <v>62</v>
      </c>
      <c r="B6" s="155"/>
      <c r="C6" s="155"/>
      <c r="D6" s="155"/>
      <c r="E6" s="155"/>
      <c r="F6" s="155"/>
    </row>
    <row r="7" spans="1:6" ht="24">
      <c r="A7" s="151"/>
      <c r="B7" s="151"/>
      <c r="C7" s="151"/>
      <c r="D7" s="151"/>
      <c r="E7" s="151"/>
      <c r="F7" s="151"/>
    </row>
    <row r="8" spans="1:6" s="72" customFormat="1" ht="24">
      <c r="A8" s="71" t="s">
        <v>64</v>
      </c>
      <c r="B8" s="71"/>
      <c r="C8" s="71"/>
      <c r="D8" s="71"/>
      <c r="E8" s="71"/>
      <c r="F8" s="71"/>
    </row>
    <row r="9" spans="1:6" s="72" customFormat="1" ht="24">
      <c r="A9" s="71" t="s">
        <v>127</v>
      </c>
      <c r="B9" s="71"/>
      <c r="C9" s="71"/>
      <c r="D9" s="71"/>
      <c r="E9" s="71"/>
      <c r="F9" s="71"/>
    </row>
    <row r="10" spans="1:6" s="72" customFormat="1" ht="24">
      <c r="A10" s="131" t="s">
        <v>65</v>
      </c>
      <c r="B10" s="131"/>
      <c r="C10" s="131"/>
      <c r="D10" s="131"/>
      <c r="E10" s="131"/>
      <c r="F10" s="131"/>
    </row>
    <row r="11" spans="1:6" s="72" customFormat="1" ht="24">
      <c r="A11" s="131" t="s">
        <v>91</v>
      </c>
      <c r="B11" s="131"/>
      <c r="C11" s="131"/>
      <c r="D11" s="131"/>
      <c r="E11" s="131"/>
      <c r="F11" s="131"/>
    </row>
    <row r="12" spans="1:6" s="72" customFormat="1" ht="24">
      <c r="A12" s="131" t="s">
        <v>120</v>
      </c>
      <c r="B12" s="131"/>
      <c r="C12" s="131"/>
      <c r="D12" s="131"/>
      <c r="E12" s="131"/>
      <c r="F12" s="131"/>
    </row>
    <row r="13" spans="1:6" s="72" customFormat="1" ht="24">
      <c r="A13" s="151" t="s">
        <v>122</v>
      </c>
      <c r="B13" s="151"/>
      <c r="C13" s="151"/>
      <c r="D13" s="151"/>
      <c r="E13" s="151"/>
      <c r="F13" s="151"/>
    </row>
    <row r="14" spans="1:6" s="72" customFormat="1" ht="24">
      <c r="A14" s="128" t="s">
        <v>121</v>
      </c>
      <c r="B14" s="128"/>
      <c r="C14" s="128"/>
      <c r="D14" s="128"/>
      <c r="E14" s="128"/>
      <c r="F14" s="128"/>
    </row>
    <row r="15" spans="1:6" s="72" customFormat="1" ht="24">
      <c r="A15" s="71" t="s">
        <v>111</v>
      </c>
      <c r="B15" s="71"/>
      <c r="C15" s="71"/>
      <c r="D15" s="71"/>
      <c r="E15" s="71"/>
      <c r="F15" s="71"/>
    </row>
    <row r="16" spans="1:6" s="72" customFormat="1" ht="24">
      <c r="A16" s="106" t="s">
        <v>112</v>
      </c>
      <c r="B16" s="106"/>
      <c r="C16" s="106"/>
      <c r="D16" s="106"/>
      <c r="E16" s="106"/>
      <c r="F16" s="106"/>
    </row>
    <row r="17" spans="1:8" s="8" customFormat="1" ht="24">
      <c r="A17" s="106" t="s">
        <v>102</v>
      </c>
      <c r="B17" s="106"/>
      <c r="C17" s="106"/>
      <c r="D17" s="106"/>
      <c r="E17" s="106"/>
      <c r="F17" s="106"/>
    </row>
    <row r="18" spans="1:8" s="8" customFormat="1" ht="24">
      <c r="A18" s="106" t="s">
        <v>103</v>
      </c>
      <c r="B18" s="106"/>
      <c r="C18" s="106"/>
      <c r="D18" s="106"/>
      <c r="E18" s="106"/>
      <c r="F18" s="106"/>
    </row>
    <row r="19" spans="1:8" s="8" customFormat="1" ht="24">
      <c r="A19" s="127" t="s">
        <v>129</v>
      </c>
      <c r="B19" s="127"/>
      <c r="C19" s="127"/>
      <c r="D19" s="127"/>
      <c r="E19" s="127"/>
      <c r="F19" s="127"/>
    </row>
    <row r="20" spans="1:8" s="8" customFormat="1" ht="24">
      <c r="A20" s="127" t="s">
        <v>128</v>
      </c>
      <c r="B20" s="127"/>
      <c r="C20" s="127"/>
      <c r="D20" s="127"/>
      <c r="E20" s="127"/>
      <c r="F20" s="127"/>
    </row>
    <row r="21" spans="1:8" s="8" customFormat="1" ht="24">
      <c r="A21" s="106" t="s">
        <v>123</v>
      </c>
      <c r="B21" s="106"/>
      <c r="C21" s="106"/>
      <c r="D21" s="106"/>
      <c r="E21" s="106"/>
      <c r="F21" s="106"/>
    </row>
    <row r="22" spans="1:8" s="8" customFormat="1" ht="24">
      <c r="A22" s="106" t="s">
        <v>124</v>
      </c>
      <c r="B22" s="106"/>
      <c r="C22" s="106"/>
      <c r="D22" s="106"/>
      <c r="E22" s="106"/>
      <c r="F22" s="106"/>
    </row>
    <row r="23" spans="1:8" s="8" customFormat="1" ht="24">
      <c r="A23" s="106" t="s">
        <v>126</v>
      </c>
      <c r="B23" s="106"/>
      <c r="C23" s="106"/>
      <c r="D23" s="106"/>
      <c r="E23" s="106"/>
      <c r="F23" s="106"/>
    </row>
    <row r="24" spans="1:8" s="8" customFormat="1" ht="24">
      <c r="A24" s="127"/>
      <c r="B24" s="127" t="s">
        <v>104</v>
      </c>
      <c r="C24" s="127"/>
      <c r="D24" s="127"/>
      <c r="E24" s="127"/>
      <c r="F24" s="127"/>
    </row>
    <row r="25" spans="1:8" s="8" customFormat="1" ht="24">
      <c r="A25" s="136" t="s">
        <v>106</v>
      </c>
      <c r="B25" s="136"/>
      <c r="C25" s="136"/>
      <c r="D25" s="136"/>
      <c r="E25" s="136"/>
      <c r="F25" s="136"/>
    </row>
    <row r="26" spans="1:8" s="8" customFormat="1" ht="24">
      <c r="A26" s="152" t="s">
        <v>107</v>
      </c>
      <c r="B26" s="152"/>
      <c r="C26" s="152"/>
      <c r="D26" s="152"/>
      <c r="E26" s="152"/>
      <c r="F26" s="152"/>
      <c r="G26" s="152"/>
      <c r="H26" s="152"/>
    </row>
    <row r="27" spans="1:8" s="8" customFormat="1" ht="24">
      <c r="A27" s="152" t="s">
        <v>108</v>
      </c>
      <c r="B27" s="152"/>
      <c r="C27" s="152"/>
      <c r="D27" s="152"/>
      <c r="E27" s="152"/>
      <c r="F27" s="152"/>
      <c r="G27" s="135"/>
      <c r="H27" s="135"/>
    </row>
    <row r="28" spans="1:8" s="8" customFormat="1" ht="24">
      <c r="A28" s="152" t="s">
        <v>109</v>
      </c>
      <c r="B28" s="152"/>
      <c r="C28" s="152"/>
      <c r="D28" s="152"/>
      <c r="E28" s="152"/>
      <c r="F28" s="152"/>
      <c r="G28" s="135"/>
      <c r="H28" s="135"/>
    </row>
    <row r="29" spans="1:8" s="8" customFormat="1" ht="24">
      <c r="A29" s="152" t="s">
        <v>110</v>
      </c>
      <c r="B29" s="152"/>
      <c r="C29" s="152"/>
      <c r="D29" s="152"/>
      <c r="E29" s="152"/>
      <c r="F29" s="152"/>
      <c r="G29" s="135"/>
      <c r="H29" s="135"/>
    </row>
    <row r="30" spans="1:8" s="123" customFormat="1" ht="24">
      <c r="A30" s="23"/>
      <c r="B30" s="23"/>
      <c r="C30" s="23"/>
      <c r="D30" s="23"/>
      <c r="E30" s="23"/>
      <c r="F30" s="23"/>
    </row>
    <row r="31" spans="1:8" s="123" customFormat="1" ht="24">
      <c r="A31" s="23"/>
      <c r="B31" s="23"/>
      <c r="C31" s="23"/>
      <c r="D31" s="23"/>
      <c r="E31" s="23"/>
      <c r="F31" s="23"/>
    </row>
    <row r="32" spans="1:8" s="123" customFormat="1" ht="24">
      <c r="A32" s="23"/>
      <c r="B32" s="23"/>
      <c r="C32" s="23"/>
      <c r="D32" s="23"/>
      <c r="E32" s="23"/>
      <c r="F32" s="23"/>
    </row>
    <row r="33" spans="1:6" s="123" customFormat="1" ht="24">
      <c r="A33" s="23"/>
      <c r="B33" s="23"/>
      <c r="C33" s="23"/>
      <c r="D33" s="23"/>
      <c r="E33" s="23"/>
      <c r="F33" s="23"/>
    </row>
    <row r="34" spans="1:6" s="8" customFormat="1" ht="24">
      <c r="B34" s="146" t="s">
        <v>117</v>
      </c>
    </row>
    <row r="35" spans="1:6" s="8" customFormat="1" ht="23.25" customHeight="1">
      <c r="B35" s="147" t="s">
        <v>118</v>
      </c>
      <c r="C35" s="147"/>
      <c r="D35" s="147"/>
      <c r="E35" s="147"/>
    </row>
    <row r="36" spans="1:6" s="148" customFormat="1" ht="23.25" customHeight="1">
      <c r="B36" s="153" t="s">
        <v>113</v>
      </c>
      <c r="C36" s="153"/>
      <c r="D36" s="153"/>
      <c r="E36" s="153"/>
      <c r="F36" s="153"/>
    </row>
    <row r="37" spans="1:6" s="148" customFormat="1" ht="23.25" customHeight="1">
      <c r="B37" s="153" t="s">
        <v>114</v>
      </c>
      <c r="C37" s="153"/>
      <c r="D37" s="153"/>
      <c r="E37" s="153"/>
      <c r="F37" s="153"/>
    </row>
    <row r="38" spans="1:6" s="149" customFormat="1" ht="21.75"/>
    <row r="39" spans="1:6" s="101" customFormat="1" ht="24">
      <c r="B39" s="154" t="s">
        <v>119</v>
      </c>
      <c r="C39" s="154"/>
      <c r="D39" s="154"/>
      <c r="E39" s="154"/>
      <c r="F39" s="154"/>
    </row>
    <row r="40" spans="1:6" s="8" customFormat="1" ht="24">
      <c r="B40" s="150" t="s">
        <v>115</v>
      </c>
      <c r="C40" s="150"/>
      <c r="D40" s="150"/>
      <c r="E40" s="150"/>
      <c r="F40" s="150"/>
    </row>
    <row r="41" spans="1:6" s="8" customFormat="1" ht="24">
      <c r="B41" s="150" t="s">
        <v>116</v>
      </c>
      <c r="C41" s="150"/>
      <c r="D41" s="150"/>
      <c r="E41" s="150"/>
      <c r="F41" s="150"/>
    </row>
  </sheetData>
  <mergeCells count="17">
    <mergeCell ref="A1:F1"/>
    <mergeCell ref="A2:F2"/>
    <mergeCell ref="A5:F5"/>
    <mergeCell ref="A6:F6"/>
    <mergeCell ref="A7:F7"/>
    <mergeCell ref="A3:F3"/>
    <mergeCell ref="A4:F4"/>
    <mergeCell ref="B41:F41"/>
    <mergeCell ref="A13:F13"/>
    <mergeCell ref="A29:F29"/>
    <mergeCell ref="B36:F36"/>
    <mergeCell ref="B37:F37"/>
    <mergeCell ref="B39:F39"/>
    <mergeCell ref="B40:F40"/>
    <mergeCell ref="A26:H26"/>
    <mergeCell ref="A27:F27"/>
    <mergeCell ref="A28:F28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19" zoomScale="120" zoomScaleNormal="120" workbookViewId="0">
      <selection sqref="A1:XFD1"/>
    </sheetView>
  </sheetViews>
  <sheetFormatPr defaultRowHeight="23.25"/>
  <cols>
    <col min="1" max="1" width="7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1.42578125" style="2" customWidth="1"/>
    <col min="7" max="7" width="16.71093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65" t="s">
        <v>7</v>
      </c>
      <c r="C1" s="165"/>
      <c r="D1" s="165"/>
      <c r="E1" s="165"/>
      <c r="F1" s="165"/>
      <c r="G1" s="165"/>
      <c r="H1" s="104"/>
    </row>
    <row r="2" spans="2:9" s="25" customFormat="1" ht="27.75">
      <c r="B2" s="155" t="s">
        <v>63</v>
      </c>
      <c r="C2" s="155"/>
      <c r="D2" s="155"/>
      <c r="E2" s="155"/>
      <c r="F2" s="155"/>
      <c r="G2" s="155"/>
      <c r="H2" s="24"/>
      <c r="I2" s="24"/>
    </row>
    <row r="3" spans="2:9" s="25" customFormat="1" ht="27.75">
      <c r="B3" s="155" t="s">
        <v>59</v>
      </c>
      <c r="C3" s="155"/>
      <c r="D3" s="155"/>
      <c r="E3" s="155"/>
      <c r="F3" s="155"/>
      <c r="G3" s="155"/>
      <c r="H3" s="24"/>
      <c r="I3" s="24"/>
    </row>
    <row r="4" spans="2:9" s="25" customFormat="1" ht="27.75">
      <c r="B4" s="155" t="s">
        <v>60</v>
      </c>
      <c r="C4" s="155"/>
      <c r="D4" s="155"/>
      <c r="E4" s="155"/>
      <c r="F4" s="155"/>
      <c r="G4" s="155"/>
      <c r="H4" s="24"/>
      <c r="I4" s="24"/>
    </row>
    <row r="5" spans="2:9" s="25" customFormat="1" ht="27.75">
      <c r="B5" s="155" t="s">
        <v>61</v>
      </c>
      <c r="C5" s="155"/>
      <c r="D5" s="155"/>
      <c r="E5" s="155"/>
      <c r="F5" s="155"/>
      <c r="G5" s="155"/>
      <c r="H5" s="24"/>
      <c r="I5" s="24"/>
    </row>
    <row r="6" spans="2:9" s="25" customFormat="1" ht="27.75">
      <c r="B6" s="155" t="s">
        <v>62</v>
      </c>
      <c r="C6" s="155"/>
      <c r="D6" s="155"/>
      <c r="E6" s="155"/>
      <c r="F6" s="155"/>
      <c r="G6" s="155"/>
      <c r="H6" s="24"/>
      <c r="I6" s="24"/>
    </row>
    <row r="7" spans="2:9">
      <c r="B7" s="166"/>
      <c r="C7" s="166"/>
      <c r="D7" s="166"/>
      <c r="E7" s="166"/>
      <c r="F7" s="166"/>
      <c r="G7" s="166"/>
      <c r="H7" s="166"/>
    </row>
    <row r="8" spans="2:9" s="8" customFormat="1" ht="24">
      <c r="B8" s="9" t="s">
        <v>47</v>
      </c>
      <c r="F8" s="26"/>
      <c r="G8" s="26"/>
      <c r="H8" s="26"/>
    </row>
    <row r="9" spans="2:9" s="8" customFormat="1" ht="24">
      <c r="B9" s="27" t="s">
        <v>48</v>
      </c>
      <c r="F9" s="26"/>
      <c r="G9" s="26"/>
      <c r="H9" s="26"/>
    </row>
    <row r="10" spans="2:9" ht="24" thickBot="1">
      <c r="B10" s="3"/>
      <c r="C10" s="113"/>
      <c r="D10" s="113"/>
      <c r="E10" s="113"/>
      <c r="F10" s="114"/>
      <c r="G10" s="114"/>
    </row>
    <row r="11" spans="2:9" s="8" customFormat="1" ht="25.5" thickTop="1" thickBot="1">
      <c r="B11" s="27"/>
      <c r="C11" s="159" t="s">
        <v>8</v>
      </c>
      <c r="D11" s="159"/>
      <c r="E11" s="159"/>
      <c r="F11" s="112" t="s">
        <v>9</v>
      </c>
      <c r="G11" s="112" t="s">
        <v>10</v>
      </c>
      <c r="H11" s="26"/>
    </row>
    <row r="12" spans="2:9" s="8" customFormat="1" ht="24.75" thickTop="1">
      <c r="B12" s="27"/>
      <c r="C12" s="167" t="s">
        <v>6</v>
      </c>
      <c r="D12" s="168"/>
      <c r="E12" s="169"/>
      <c r="F12" s="111">
        <f>DATA!C10</f>
        <v>3</v>
      </c>
      <c r="G12" s="78">
        <f>F12*100/F$15</f>
        <v>50</v>
      </c>
      <c r="H12" s="26"/>
    </row>
    <row r="13" spans="2:9" s="8" customFormat="1" ht="24">
      <c r="B13" s="27"/>
      <c r="C13" s="162" t="s">
        <v>85</v>
      </c>
      <c r="D13" s="163"/>
      <c r="E13" s="164"/>
      <c r="F13" s="28">
        <f>DATA!C11</f>
        <v>2</v>
      </c>
      <c r="G13" s="29">
        <f>F13*100/F$15</f>
        <v>33.333333333333336</v>
      </c>
      <c r="H13" s="26"/>
    </row>
    <row r="14" spans="2:9" s="8" customFormat="1" ht="24">
      <c r="B14" s="27"/>
      <c r="C14" s="162" t="s">
        <v>80</v>
      </c>
      <c r="D14" s="163"/>
      <c r="E14" s="164"/>
      <c r="F14" s="28">
        <f>DATA!C12</f>
        <v>1</v>
      </c>
      <c r="G14" s="29">
        <f>F14*100/F$15</f>
        <v>16.666666666666668</v>
      </c>
      <c r="H14" s="130"/>
    </row>
    <row r="15" spans="2:9" s="8" customFormat="1" ht="24.75" thickBot="1">
      <c r="B15" s="27"/>
      <c r="C15" s="159" t="s">
        <v>11</v>
      </c>
      <c r="D15" s="159"/>
      <c r="E15" s="159"/>
      <c r="F15" s="115">
        <f>SUM(F12:F14)</f>
        <v>6</v>
      </c>
      <c r="G15" s="116">
        <f>SUM(G12:G14)</f>
        <v>100.00000000000001</v>
      </c>
    </row>
    <row r="16" spans="2:9" s="8" customFormat="1" ht="24.75" thickTop="1">
      <c r="B16" s="27"/>
      <c r="C16" s="30"/>
      <c r="D16" s="30"/>
      <c r="E16" s="30"/>
      <c r="F16" s="31"/>
      <c r="G16" s="32"/>
    </row>
    <row r="17" spans="2:8" s="8" customFormat="1" ht="24">
      <c r="B17" s="27"/>
      <c r="C17" s="8" t="s">
        <v>92</v>
      </c>
      <c r="F17" s="26"/>
      <c r="G17" s="26"/>
    </row>
    <row r="18" spans="2:8" s="8" customFormat="1" ht="24">
      <c r="B18" s="8" t="s">
        <v>93</v>
      </c>
      <c r="F18" s="26"/>
      <c r="G18" s="26"/>
    </row>
    <row r="19" spans="2:8" s="8" customFormat="1" ht="24">
      <c r="F19" s="130"/>
      <c r="G19" s="130"/>
    </row>
    <row r="20" spans="2:8" s="8" customFormat="1" ht="24">
      <c r="B20" s="27" t="s">
        <v>55</v>
      </c>
      <c r="F20" s="26"/>
      <c r="G20" s="26"/>
    </row>
    <row r="21" spans="2:8" ht="24" thickBot="1">
      <c r="C21" s="1" t="s">
        <v>56</v>
      </c>
      <c r="H21" s="1"/>
    </row>
    <row r="22" spans="2:8" s="8" customFormat="1" ht="24.75" thickTop="1">
      <c r="C22" s="161" t="s">
        <v>12</v>
      </c>
      <c r="D22" s="161"/>
      <c r="E22" s="161"/>
      <c r="F22" s="33" t="s">
        <v>9</v>
      </c>
      <c r="G22" s="33" t="s">
        <v>10</v>
      </c>
    </row>
    <row r="23" spans="2:8" s="8" customFormat="1" ht="24">
      <c r="C23" s="160" t="str">
        <f>[1]คีย์ข้อมูล!K223</f>
        <v>website บัณฑิตวิทยาลัย</v>
      </c>
      <c r="D23" s="160"/>
      <c r="E23" s="160"/>
      <c r="F23" s="34">
        <f>DATA!D8</f>
        <v>4</v>
      </c>
      <c r="G23" s="29">
        <f>F23*100/F$27</f>
        <v>40</v>
      </c>
      <c r="H23" s="118"/>
    </row>
    <row r="24" spans="2:8" s="8" customFormat="1" ht="24">
      <c r="C24" s="160" t="s">
        <v>13</v>
      </c>
      <c r="D24" s="160"/>
      <c r="E24" s="160"/>
      <c r="F24" s="34">
        <f>DATA!E8</f>
        <v>4</v>
      </c>
      <c r="G24" s="29">
        <f>F24*100/F$27</f>
        <v>40</v>
      </c>
    </row>
    <row r="25" spans="2:8" s="8" customFormat="1" ht="24">
      <c r="C25" s="160" t="s">
        <v>14</v>
      </c>
      <c r="D25" s="160"/>
      <c r="E25" s="160"/>
      <c r="F25" s="34">
        <f>DATA!F8</f>
        <v>1</v>
      </c>
      <c r="G25" s="29">
        <f>F25*100/F$27</f>
        <v>10</v>
      </c>
    </row>
    <row r="26" spans="2:8" s="8" customFormat="1" ht="24">
      <c r="C26" s="160" t="s">
        <v>87</v>
      </c>
      <c r="D26" s="160"/>
      <c r="E26" s="160"/>
      <c r="F26" s="34">
        <f>DATA!G8</f>
        <v>1</v>
      </c>
      <c r="G26" s="29">
        <f>F26*100/F$27</f>
        <v>10</v>
      </c>
    </row>
    <row r="27" spans="2:8" s="8" customFormat="1" ht="24.75" thickBot="1">
      <c r="C27" s="156" t="s">
        <v>11</v>
      </c>
      <c r="D27" s="157"/>
      <c r="E27" s="158"/>
      <c r="F27" s="35">
        <f>SUM(F23:F26)</f>
        <v>10</v>
      </c>
      <c r="G27" s="68">
        <f>F27*100/F$27</f>
        <v>100</v>
      </c>
    </row>
    <row r="28" spans="2:8" s="8" customFormat="1" ht="24.75" thickTop="1">
      <c r="C28" s="30"/>
      <c r="D28" s="30"/>
      <c r="E28" s="30"/>
      <c r="F28" s="31"/>
      <c r="G28" s="32"/>
    </row>
    <row r="29" spans="2:8" s="8" customFormat="1" ht="24">
      <c r="B29" s="22"/>
      <c r="C29" s="8" t="s">
        <v>130</v>
      </c>
      <c r="F29" s="26"/>
      <c r="G29" s="26"/>
      <c r="H29" s="26"/>
    </row>
    <row r="30" spans="2:8" s="8" customFormat="1" ht="24">
      <c r="B30" s="8" t="s">
        <v>131</v>
      </c>
      <c r="F30" s="26"/>
      <c r="G30" s="26"/>
      <c r="H30" s="26"/>
    </row>
    <row r="31" spans="2:8" ht="24">
      <c r="B31" s="8" t="s">
        <v>132</v>
      </c>
    </row>
    <row r="32" spans="2:8" s="8" customFormat="1" ht="24">
      <c r="F32" s="117"/>
      <c r="G32" s="117"/>
      <c r="H32" s="117"/>
    </row>
  </sheetData>
  <mergeCells count="18">
    <mergeCell ref="C14:E14"/>
    <mergeCell ref="B1:G1"/>
    <mergeCell ref="B7:H7"/>
    <mergeCell ref="C12:E12"/>
    <mergeCell ref="C13:E13"/>
    <mergeCell ref="C11:E11"/>
    <mergeCell ref="B2:G2"/>
    <mergeCell ref="B5:G5"/>
    <mergeCell ref="B6:G6"/>
    <mergeCell ref="B3:G3"/>
    <mergeCell ref="B4:G4"/>
    <mergeCell ref="C27:E27"/>
    <mergeCell ref="C15:E15"/>
    <mergeCell ref="C24:E24"/>
    <mergeCell ref="C26:E26"/>
    <mergeCell ref="C25:E25"/>
    <mergeCell ref="C22:E22"/>
    <mergeCell ref="C23:E23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zoomScale="120" zoomScaleNormal="120" workbookViewId="0">
      <selection activeCell="L11" sqref="L11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7109375" style="2" customWidth="1"/>
    <col min="8" max="8" width="16.710937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11" customFormat="1" ht="24">
      <c r="A1" s="170" t="s">
        <v>41</v>
      </c>
      <c r="B1" s="170"/>
      <c r="C1" s="170"/>
      <c r="D1" s="170"/>
      <c r="E1" s="170"/>
      <c r="F1" s="170"/>
      <c r="G1" s="170"/>
      <c r="H1" s="170"/>
    </row>
    <row r="2" spans="1:9" s="11" customFormat="1" ht="24">
      <c r="A2" s="133"/>
      <c r="B2" s="133"/>
      <c r="C2" s="133"/>
      <c r="D2" s="133"/>
      <c r="E2" s="133"/>
      <c r="F2" s="133"/>
      <c r="G2" s="133"/>
      <c r="H2" s="133"/>
    </row>
    <row r="3" spans="1:9" ht="24" thickBot="1">
      <c r="A3" s="3" t="s">
        <v>58</v>
      </c>
      <c r="B3" s="113"/>
      <c r="C3" s="113"/>
      <c r="D3" s="113"/>
      <c r="E3" s="114"/>
      <c r="F3" s="114"/>
      <c r="H3" s="1"/>
    </row>
    <row r="4" spans="1:9" s="8" customFormat="1" ht="24.75" thickTop="1">
      <c r="B4" s="179" t="s">
        <v>57</v>
      </c>
      <c r="C4" s="180"/>
      <c r="D4" s="180"/>
      <c r="E4" s="181"/>
      <c r="F4" s="185" t="s">
        <v>9</v>
      </c>
      <c r="G4" s="187" t="s">
        <v>10</v>
      </c>
      <c r="H4" s="188"/>
    </row>
    <row r="5" spans="1:9" s="8" customFormat="1" ht="24.75" thickBot="1">
      <c r="B5" s="182"/>
      <c r="C5" s="183"/>
      <c r="D5" s="183"/>
      <c r="E5" s="184"/>
      <c r="F5" s="186"/>
      <c r="G5" s="172"/>
      <c r="H5" s="188"/>
    </row>
    <row r="6" spans="1:9" s="8" customFormat="1" ht="24.75" thickTop="1">
      <c r="B6" s="173" t="s">
        <v>94</v>
      </c>
      <c r="C6" s="174"/>
      <c r="D6" s="174"/>
      <c r="E6" s="174"/>
      <c r="F6" s="144">
        <v>4</v>
      </c>
      <c r="G6" s="78">
        <f>F6*100/F$8</f>
        <v>66.666666666666671</v>
      </c>
      <c r="H6" s="142"/>
    </row>
    <row r="7" spans="1:9" s="8" customFormat="1" ht="24">
      <c r="B7" s="175" t="s">
        <v>44</v>
      </c>
      <c r="C7" s="175"/>
      <c r="D7" s="175"/>
      <c r="E7" s="175"/>
      <c r="F7" s="144">
        <v>2</v>
      </c>
      <c r="G7" s="78">
        <f>F7*100/F$8</f>
        <v>33.333333333333336</v>
      </c>
      <c r="H7" s="142"/>
    </row>
    <row r="8" spans="1:9" s="8" customFormat="1" ht="24.75" thickBot="1">
      <c r="B8" s="176" t="s">
        <v>34</v>
      </c>
      <c r="C8" s="177"/>
      <c r="D8" s="177"/>
      <c r="E8" s="178"/>
      <c r="F8" s="145">
        <v>6</v>
      </c>
      <c r="G8" s="68">
        <f>F8*100/F$8</f>
        <v>100</v>
      </c>
      <c r="H8" s="143"/>
    </row>
    <row r="9" spans="1:9" ht="24" thickTop="1">
      <c r="B9" s="2"/>
      <c r="C9" s="2"/>
      <c r="D9" s="2"/>
      <c r="E9" s="2"/>
      <c r="I9" s="6"/>
    </row>
    <row r="10" spans="1:9" s="8" customFormat="1" ht="24">
      <c r="A10" s="27"/>
      <c r="B10" s="134" t="s">
        <v>144</v>
      </c>
      <c r="C10" s="105"/>
      <c r="D10" s="105"/>
      <c r="E10" s="102"/>
      <c r="F10" s="103"/>
      <c r="G10" s="130"/>
    </row>
    <row r="11" spans="1:9" s="8" customFormat="1" ht="24">
      <c r="A11" s="8" t="s">
        <v>128</v>
      </c>
      <c r="E11" s="130"/>
      <c r="F11" s="130"/>
      <c r="G11" s="130"/>
    </row>
    <row r="12" spans="1:9" ht="17.25" customHeight="1">
      <c r="B12" s="2"/>
      <c r="C12" s="2"/>
      <c r="D12" s="2"/>
      <c r="E12" s="2"/>
      <c r="I12" s="6"/>
    </row>
    <row r="13" spans="1:9" s="8" customFormat="1" ht="24">
      <c r="B13" s="9" t="s">
        <v>49</v>
      </c>
      <c r="F13" s="77"/>
      <c r="G13" s="77"/>
      <c r="H13" s="77"/>
    </row>
    <row r="14" spans="1:9" s="22" customFormat="1" ht="25.5" customHeight="1" thickBot="1">
      <c r="B14" s="66" t="s">
        <v>142</v>
      </c>
      <c r="F14" s="79"/>
      <c r="G14" s="79"/>
      <c r="H14" s="79"/>
    </row>
    <row r="15" spans="1:9" s="8" customFormat="1" ht="24.75" thickTop="1">
      <c r="B15" s="179" t="s">
        <v>15</v>
      </c>
      <c r="C15" s="180"/>
      <c r="D15" s="180"/>
      <c r="E15" s="181"/>
      <c r="F15" s="185"/>
      <c r="G15" s="171" t="s">
        <v>16</v>
      </c>
      <c r="H15" s="171" t="s">
        <v>17</v>
      </c>
    </row>
    <row r="16" spans="1:9" s="8" customFormat="1" ht="15" customHeight="1" thickBot="1">
      <c r="B16" s="182"/>
      <c r="C16" s="183"/>
      <c r="D16" s="183"/>
      <c r="E16" s="184"/>
      <c r="F16" s="186"/>
      <c r="G16" s="172"/>
      <c r="H16" s="172"/>
    </row>
    <row r="17" spans="2:10" s="8" customFormat="1" ht="24.75" thickTop="1">
      <c r="B17" s="36" t="s">
        <v>33</v>
      </c>
      <c r="C17" s="37"/>
      <c r="D17" s="37"/>
      <c r="E17" s="38"/>
      <c r="F17" s="80"/>
      <c r="G17" s="30"/>
      <c r="H17" s="80"/>
      <c r="I17" s="10"/>
    </row>
    <row r="18" spans="2:10" s="8" customFormat="1" ht="24">
      <c r="B18" s="173" t="s">
        <v>66</v>
      </c>
      <c r="C18" s="174"/>
      <c r="D18" s="174"/>
      <c r="E18" s="174"/>
      <c r="F18" s="39">
        <f>DATA!R8</f>
        <v>3.3333333333333335</v>
      </c>
      <c r="G18" s="39">
        <f>DATA!R9</f>
        <v>1.5055453054181618</v>
      </c>
      <c r="H18" s="40" t="str">
        <f>IF(F18&gt;4.5,"มากที่สุด",IF(F18&gt;3.5,"มาก",IF(F18&gt;2.5,"ปานกลาง",IF(F18&gt;1.5,"น้อย",IF(F18&lt;=1.5,"น้อยที่สุด")))))</f>
        <v>ปานกลาง</v>
      </c>
    </row>
    <row r="19" spans="2:10" s="8" customFormat="1" ht="24">
      <c r="B19" s="175" t="s">
        <v>67</v>
      </c>
      <c r="C19" s="175"/>
      <c r="D19" s="175"/>
      <c r="E19" s="175"/>
      <c r="F19" s="39">
        <f>DATA!S8</f>
        <v>3.3333333333333335</v>
      </c>
      <c r="G19" s="39">
        <f>DATA!S9</f>
        <v>1.5055453054181618</v>
      </c>
      <c r="H19" s="40" t="str">
        <f t="shared" ref="H19:H21" si="0">IF(F19&gt;4.5,"มากที่สุด",IF(F19&gt;3.5,"มาก",IF(F19&gt;2.5,"ปานกลาง",IF(F19&gt;1.5,"น้อย",IF(F19&lt;=1.5,"น้อยที่สุด")))))</f>
        <v>ปานกลาง</v>
      </c>
    </row>
    <row r="20" spans="2:10" s="8" customFormat="1" ht="24">
      <c r="B20" s="175" t="s">
        <v>68</v>
      </c>
      <c r="C20" s="175"/>
      <c r="D20" s="175"/>
      <c r="E20" s="175"/>
      <c r="F20" s="39">
        <f>DATA!T8</f>
        <v>3.3333333333333335</v>
      </c>
      <c r="G20" s="39">
        <f>DATA!T9</f>
        <v>1.5055453054181618</v>
      </c>
      <c r="H20" s="40" t="str">
        <f t="shared" si="0"/>
        <v>ปานกลาง</v>
      </c>
    </row>
    <row r="21" spans="2:10" s="8" customFormat="1" ht="24">
      <c r="B21" s="175" t="s">
        <v>69</v>
      </c>
      <c r="C21" s="175"/>
      <c r="D21" s="175"/>
      <c r="E21" s="175"/>
      <c r="F21" s="39">
        <f>DATA!U8</f>
        <v>3.3333333333333335</v>
      </c>
      <c r="G21" s="39">
        <f>DATA!U9</f>
        <v>1.5055453054181618</v>
      </c>
      <c r="H21" s="40" t="str">
        <f t="shared" si="0"/>
        <v>ปานกลาง</v>
      </c>
    </row>
    <row r="22" spans="2:10" s="8" customFormat="1" ht="24.75" thickBot="1">
      <c r="B22" s="176" t="s">
        <v>34</v>
      </c>
      <c r="C22" s="177"/>
      <c r="D22" s="177"/>
      <c r="E22" s="178"/>
      <c r="F22" s="41">
        <f>DATA!U11</f>
        <v>3.3333333333333335</v>
      </c>
      <c r="G22" s="42">
        <f>DATA!U10</f>
        <v>1.4039282363260674</v>
      </c>
      <c r="H22" s="43" t="str">
        <f t="shared" ref="H22" si="1">IF(F22&gt;4.5,"มากที่สุด",IF(F22&gt;3.5,"มาก",IF(F22&gt;2.5,"ปานกลาง",IF(F22&gt;1.5,"น้อย",IF(F22&lt;=1.5,"น้อยที่สุด")))))</f>
        <v>ปานกลาง</v>
      </c>
    </row>
    <row r="23" spans="2:10" s="8" customFormat="1" ht="24.75" thickTop="1">
      <c r="B23" s="44" t="s">
        <v>35</v>
      </c>
      <c r="C23" s="45"/>
      <c r="D23" s="45"/>
      <c r="E23" s="46"/>
      <c r="F23" s="47"/>
      <c r="G23" s="47"/>
      <c r="H23" s="46"/>
    </row>
    <row r="24" spans="2:10" s="8" customFormat="1" ht="24">
      <c r="B24" s="173" t="s">
        <v>70</v>
      </c>
      <c r="C24" s="174"/>
      <c r="D24" s="174"/>
      <c r="E24" s="174"/>
      <c r="F24" s="39">
        <f>DATA!V8</f>
        <v>3.6666666666666665</v>
      </c>
      <c r="G24" s="39">
        <f>DATA!V9</f>
        <v>1.3662601021279461</v>
      </c>
      <c r="H24" s="40" t="str">
        <f>IF(F24&gt;4.5,"มากที่สุด",IF(F24&gt;3.5,"มาก",IF(F24&gt;2.5,"ปานกลาง",IF(F24&gt;1.5,"น้อย",IF(F24&lt;=1.5,"น้อยที่สุด")))))</f>
        <v>มาก</v>
      </c>
    </row>
    <row r="25" spans="2:10" s="8" customFormat="1" ht="24">
      <c r="B25" s="175" t="s">
        <v>71</v>
      </c>
      <c r="C25" s="175"/>
      <c r="D25" s="175"/>
      <c r="E25" s="175"/>
      <c r="F25" s="39">
        <f>DATA!W8</f>
        <v>3.8333333333333335</v>
      </c>
      <c r="G25" s="39">
        <f>DATA!W9</f>
        <v>1.1690451944500118</v>
      </c>
      <c r="H25" s="40" t="str">
        <f t="shared" ref="H25:H27" si="2">IF(F25&gt;4.5,"มากที่สุด",IF(F25&gt;3.5,"มาก",IF(F25&gt;2.5,"ปานกลาง",IF(F25&gt;1.5,"น้อย",IF(F25&lt;=1.5,"น้อยที่สุด")))))</f>
        <v>มาก</v>
      </c>
    </row>
    <row r="26" spans="2:10" s="8" customFormat="1" ht="24">
      <c r="B26" s="175" t="s">
        <v>72</v>
      </c>
      <c r="C26" s="175"/>
      <c r="D26" s="175"/>
      <c r="E26" s="175"/>
      <c r="F26" s="39">
        <f>DATA!X8</f>
        <v>4</v>
      </c>
      <c r="G26" s="39">
        <f>DATA!X9</f>
        <v>0.89442719099991586</v>
      </c>
      <c r="H26" s="40" t="str">
        <f t="shared" si="2"/>
        <v>มาก</v>
      </c>
    </row>
    <row r="27" spans="2:10" s="8" customFormat="1" ht="24">
      <c r="B27" s="175" t="s">
        <v>73</v>
      </c>
      <c r="C27" s="175"/>
      <c r="D27" s="175"/>
      <c r="E27" s="175"/>
      <c r="F27" s="39">
        <f>DATA!Y8</f>
        <v>4.166666666666667</v>
      </c>
      <c r="G27" s="39">
        <f>DATA!Y9</f>
        <v>0.75277265270908045</v>
      </c>
      <c r="H27" s="40" t="str">
        <f t="shared" si="2"/>
        <v>มาก</v>
      </c>
    </row>
    <row r="28" spans="2:10" s="8" customFormat="1" ht="24.75" thickBot="1">
      <c r="B28" s="176" t="s">
        <v>34</v>
      </c>
      <c r="C28" s="177"/>
      <c r="D28" s="177"/>
      <c r="E28" s="178"/>
      <c r="F28" s="42">
        <f>DATA!Y11</f>
        <v>3.9166666666666665</v>
      </c>
      <c r="G28" s="48">
        <f>DATA!Y10</f>
        <v>1.0179547554081028</v>
      </c>
      <c r="H28" s="43" t="str">
        <f t="shared" ref="H28" si="3">IF(F28&gt;4.5,"มากที่สุด",IF(F28&gt;3.5,"มาก",IF(F28&gt;2.5,"ปานกลาง",IF(F28&gt;1.5,"น้อย",IF(F28&lt;=1.5,"น้อยที่สุด")))))</f>
        <v>มาก</v>
      </c>
      <c r="J28" s="49"/>
    </row>
    <row r="29" spans="2:10" s="8" customFormat="1" ht="16.5" customHeight="1" thickTop="1">
      <c r="B29" s="10"/>
      <c r="C29" s="10"/>
      <c r="D29" s="10"/>
      <c r="E29" s="10"/>
      <c r="F29" s="50"/>
      <c r="G29" s="50"/>
      <c r="H29" s="50"/>
    </row>
    <row r="30" spans="2:10" s="8" customFormat="1" ht="24">
      <c r="B30" s="22"/>
      <c r="C30" s="22" t="s">
        <v>54</v>
      </c>
      <c r="D30" s="22"/>
      <c r="E30" s="22"/>
      <c r="F30" s="22"/>
      <c r="G30" s="22"/>
      <c r="H30" s="22"/>
      <c r="I30" s="22"/>
      <c r="J30" s="22"/>
    </row>
    <row r="31" spans="2:10" s="8" customFormat="1" ht="24">
      <c r="B31" s="22" t="s">
        <v>95</v>
      </c>
      <c r="C31" s="22"/>
      <c r="D31" s="22"/>
      <c r="E31" s="22"/>
      <c r="F31" s="22"/>
      <c r="G31" s="22"/>
      <c r="H31" s="22"/>
      <c r="I31" s="22"/>
      <c r="J31" s="22"/>
    </row>
    <row r="32" spans="2:10" s="8" customFormat="1" ht="24">
      <c r="B32" s="22" t="s">
        <v>96</v>
      </c>
      <c r="C32" s="22"/>
      <c r="D32" s="22"/>
      <c r="E32" s="22"/>
      <c r="F32" s="22"/>
      <c r="G32" s="22"/>
      <c r="H32" s="22"/>
      <c r="I32" s="22"/>
      <c r="J32" s="22"/>
    </row>
    <row r="33" spans="1:10" s="8" customFormat="1" ht="24">
      <c r="A33" s="76"/>
      <c r="B33" s="76"/>
      <c r="C33" s="76"/>
      <c r="D33" s="76"/>
      <c r="E33" s="76"/>
      <c r="F33" s="76"/>
      <c r="G33" s="22"/>
      <c r="H33" s="22"/>
    </row>
    <row r="34" spans="1:10" s="8" customFormat="1" ht="24">
      <c r="B34" s="22"/>
      <c r="C34" s="22"/>
      <c r="D34" s="22"/>
      <c r="E34" s="22"/>
      <c r="F34" s="22"/>
      <c r="G34" s="22"/>
      <c r="H34" s="22"/>
      <c r="I34" s="22"/>
      <c r="J34" s="22"/>
    </row>
    <row r="35" spans="1:10" s="8" customFormat="1" ht="24">
      <c r="B35" s="22"/>
      <c r="C35" s="22"/>
      <c r="D35" s="22"/>
      <c r="E35" s="22"/>
      <c r="F35" s="22"/>
      <c r="G35" s="22"/>
      <c r="H35" s="22"/>
      <c r="I35" s="22"/>
      <c r="J35" s="22"/>
    </row>
    <row r="36" spans="1:10" s="11" customFormat="1" ht="24">
      <c r="B36" s="73"/>
      <c r="C36" s="73"/>
      <c r="D36" s="73"/>
      <c r="E36" s="73"/>
      <c r="F36" s="74"/>
      <c r="G36" s="74"/>
      <c r="H36" s="75"/>
    </row>
  </sheetData>
  <mergeCells count="22">
    <mergeCell ref="B28:E28"/>
    <mergeCell ref="B15:E16"/>
    <mergeCell ref="F15:F16"/>
    <mergeCell ref="G15:G16"/>
    <mergeCell ref="B25:E25"/>
    <mergeCell ref="B24:E24"/>
    <mergeCell ref="B26:E26"/>
    <mergeCell ref="B27:E27"/>
    <mergeCell ref="A1:H1"/>
    <mergeCell ref="H15:H16"/>
    <mergeCell ref="B18:E18"/>
    <mergeCell ref="B19:E19"/>
    <mergeCell ref="B22:E22"/>
    <mergeCell ref="B20:E20"/>
    <mergeCell ref="B21:E21"/>
    <mergeCell ref="B4:E5"/>
    <mergeCell ref="B8:E8"/>
    <mergeCell ref="F4:F5"/>
    <mergeCell ref="G4:G5"/>
    <mergeCell ref="H4:H5"/>
    <mergeCell ref="B6:E6"/>
    <mergeCell ref="B7:E7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14</xdr:row>
                <xdr:rowOff>152400</xdr:rowOff>
              </from>
              <to>
                <xdr:col>5</xdr:col>
                <xdr:colOff>352425</xdr:colOff>
                <xdr:row>15</xdr:row>
                <xdr:rowOff>28575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4"/>
  <sheetViews>
    <sheetView topLeftCell="A4" zoomScale="120" zoomScaleNormal="120" workbookViewId="0">
      <selection activeCell="K33" sqref="K33"/>
    </sheetView>
  </sheetViews>
  <sheetFormatPr defaultRowHeight="23.25"/>
  <cols>
    <col min="1" max="1" width="4.5703125" style="1" customWidth="1"/>
    <col min="2" max="2" width="7.7109375" style="1" customWidth="1"/>
    <col min="3" max="3" width="9.140625" style="1"/>
    <col min="4" max="4" width="15.42578125" style="1" customWidth="1"/>
    <col min="5" max="5" width="33" style="1" customWidth="1"/>
    <col min="6" max="6" width="8.140625" style="2" customWidth="1"/>
    <col min="7" max="7" width="8.28515625" style="2" customWidth="1"/>
    <col min="8" max="8" width="14.2851562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.140625" style="1"/>
  </cols>
  <sheetData>
    <row r="1" spans="1:10" s="11" customFormat="1" ht="24">
      <c r="A1" s="170" t="s">
        <v>40</v>
      </c>
      <c r="B1" s="170"/>
      <c r="C1" s="170"/>
      <c r="D1" s="170"/>
      <c r="E1" s="170"/>
      <c r="F1" s="170"/>
      <c r="G1" s="170"/>
      <c r="H1" s="170"/>
    </row>
    <row r="2" spans="1:10" s="11" customFormat="1" ht="24.75" thickBot="1">
      <c r="B2" s="51" t="s">
        <v>97</v>
      </c>
      <c r="F2" s="16"/>
      <c r="G2" s="16"/>
      <c r="H2" s="16"/>
    </row>
    <row r="3" spans="1:10" s="11" customFormat="1" ht="20.25" customHeight="1" thickTop="1">
      <c r="B3" s="192" t="s">
        <v>15</v>
      </c>
      <c r="C3" s="193"/>
      <c r="D3" s="193"/>
      <c r="E3" s="194"/>
      <c r="F3" s="198"/>
      <c r="G3" s="200" t="s">
        <v>16</v>
      </c>
      <c r="H3" s="200" t="s">
        <v>17</v>
      </c>
    </row>
    <row r="4" spans="1:10" s="11" customFormat="1" ht="12" customHeight="1" thickBot="1">
      <c r="B4" s="195"/>
      <c r="C4" s="196"/>
      <c r="D4" s="196"/>
      <c r="E4" s="197"/>
      <c r="F4" s="199"/>
      <c r="G4" s="201"/>
      <c r="H4" s="201"/>
    </row>
    <row r="5" spans="1:10" s="11" customFormat="1" ht="24.75" thickTop="1">
      <c r="B5" s="202" t="s">
        <v>18</v>
      </c>
      <c r="C5" s="203"/>
      <c r="D5" s="203"/>
      <c r="E5" s="204"/>
      <c r="F5" s="81"/>
      <c r="G5" s="82"/>
      <c r="H5" s="82"/>
    </row>
    <row r="6" spans="1:10" s="11" customFormat="1" ht="24">
      <c r="B6" s="205" t="s">
        <v>19</v>
      </c>
      <c r="C6" s="206"/>
      <c r="D6" s="206"/>
      <c r="E6" s="207"/>
      <c r="F6" s="52">
        <f>DATA!H8</f>
        <v>4.166666666666667</v>
      </c>
      <c r="G6" s="52">
        <f>DATA!H9</f>
        <v>0.40824829046386302</v>
      </c>
      <c r="H6" s="53" t="str">
        <f>IF(F6&gt;4.5,"มากที่สุด",IF(F6&gt;3.5,"มาก",IF(F6&gt;2.5,"ปานกลาง",IF(F6&gt;1.5,"น้อย",IF(F6&lt;=1.5,"น้อยที่สุด")))))</f>
        <v>มาก</v>
      </c>
    </row>
    <row r="7" spans="1:10" s="11" customFormat="1" ht="24">
      <c r="B7" s="54" t="s">
        <v>74</v>
      </c>
      <c r="C7" s="54"/>
      <c r="D7" s="54"/>
      <c r="E7" s="54"/>
      <c r="F7" s="52">
        <f>DATA!I8</f>
        <v>3.8333333333333335</v>
      </c>
      <c r="G7" s="52">
        <f>DATA!I9</f>
        <v>0.75277265270908045</v>
      </c>
      <c r="H7" s="53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1:10" s="11" customFormat="1" ht="24">
      <c r="B8" s="54" t="s">
        <v>75</v>
      </c>
      <c r="C8" s="54"/>
      <c r="D8" s="54"/>
      <c r="E8" s="54"/>
      <c r="F8" s="52">
        <f>DATA!J8</f>
        <v>4.333333333333333</v>
      </c>
      <c r="G8" s="52">
        <f>DATA!J9</f>
        <v>0.51639777949432131</v>
      </c>
      <c r="H8" s="53" t="str">
        <f t="shared" ref="H8:H26" si="0">IF(F8&gt;4.5,"มากที่สุด",IF(F8&gt;3.5,"มาก",IF(F8&gt;2.5,"ปานกลาง",IF(F8&gt;1.5,"น้อย",IF(F8&lt;=1.5,"น้อยที่สุด")))))</f>
        <v>มาก</v>
      </c>
    </row>
    <row r="9" spans="1:10" s="11" customFormat="1" ht="24">
      <c r="B9" s="189" t="s">
        <v>20</v>
      </c>
      <c r="C9" s="190"/>
      <c r="D9" s="190"/>
      <c r="E9" s="191"/>
      <c r="F9" s="55">
        <f>DATA!J11</f>
        <v>4.1111111111111107</v>
      </c>
      <c r="G9" s="55">
        <f>DATA!J10</f>
        <v>0.58298308813013711</v>
      </c>
      <c r="H9" s="56" t="str">
        <f>IF(F9&gt;4.5,"มากที่สุด",IF(F9&gt;3.5,"มาก",IF(F9&gt;2.5,"ปานกลาง",IF(F9&gt;1.5,"น้อย",IF(F9&lt;=1.5,"น้อยที่สุด")))))</f>
        <v>มาก</v>
      </c>
      <c r="J9" s="57"/>
    </row>
    <row r="10" spans="1:10" s="11" customFormat="1" ht="24">
      <c r="B10" s="205" t="s">
        <v>21</v>
      </c>
      <c r="C10" s="206"/>
      <c r="D10" s="206"/>
      <c r="E10" s="207"/>
      <c r="F10" s="53"/>
      <c r="G10" s="53"/>
      <c r="H10" s="53"/>
    </row>
    <row r="11" spans="1:10" s="11" customFormat="1" ht="24">
      <c r="B11" s="54" t="s">
        <v>22</v>
      </c>
      <c r="C11" s="54"/>
      <c r="D11" s="54"/>
      <c r="E11" s="54"/>
      <c r="F11" s="52">
        <f>DATA!K8</f>
        <v>4.333333333333333</v>
      </c>
      <c r="G11" s="52">
        <f>DATA!K9</f>
        <v>0.81649658092772548</v>
      </c>
      <c r="H11" s="53" t="str">
        <f t="shared" si="0"/>
        <v>มาก</v>
      </c>
    </row>
    <row r="12" spans="1:10" s="11" customFormat="1" ht="24">
      <c r="B12" s="205" t="s">
        <v>23</v>
      </c>
      <c r="C12" s="206"/>
      <c r="D12" s="206"/>
      <c r="E12" s="207"/>
      <c r="F12" s="52">
        <f>DATA!L8</f>
        <v>4.333333333333333</v>
      </c>
      <c r="G12" s="52">
        <f>DATA!L9</f>
        <v>0.51639777949432131</v>
      </c>
      <c r="H12" s="53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1:10" s="11" customFormat="1" ht="24">
      <c r="B13" s="189" t="s">
        <v>45</v>
      </c>
      <c r="C13" s="190"/>
      <c r="D13" s="190"/>
      <c r="E13" s="191"/>
      <c r="F13" s="58">
        <f>DATA!L11</f>
        <v>4.333333333333333</v>
      </c>
      <c r="G13" s="58">
        <f>DATA!L10</f>
        <v>0.65133894727892894</v>
      </c>
      <c r="H13" s="59" t="str">
        <f t="shared" si="0"/>
        <v>มาก</v>
      </c>
    </row>
    <row r="14" spans="1:10" s="11" customFormat="1" ht="24">
      <c r="B14" s="205" t="s">
        <v>24</v>
      </c>
      <c r="C14" s="206"/>
      <c r="D14" s="206"/>
      <c r="E14" s="207"/>
      <c r="F14" s="52"/>
      <c r="G14" s="52"/>
      <c r="H14" s="53"/>
    </row>
    <row r="15" spans="1:10" s="11" customFormat="1" ht="24">
      <c r="B15" s="205" t="s">
        <v>25</v>
      </c>
      <c r="C15" s="206"/>
      <c r="D15" s="206"/>
      <c r="E15" s="207"/>
      <c r="F15" s="52">
        <f>DATA!M8</f>
        <v>4.333333333333333</v>
      </c>
      <c r="G15" s="52">
        <f>DATA!M9</f>
        <v>0.51639777949432131</v>
      </c>
      <c r="H15" s="53" t="str">
        <f t="shared" si="0"/>
        <v>มาก</v>
      </c>
    </row>
    <row r="16" spans="1:10" s="11" customFormat="1" ht="24">
      <c r="B16" s="205" t="s">
        <v>26</v>
      </c>
      <c r="C16" s="206"/>
      <c r="D16" s="206"/>
      <c r="E16" s="207"/>
      <c r="F16" s="52">
        <f>DATA!N8</f>
        <v>4.333333333333333</v>
      </c>
      <c r="G16" s="52">
        <f>DATA!N9</f>
        <v>0.51639777949432131</v>
      </c>
      <c r="H16" s="53" t="str">
        <f t="shared" si="0"/>
        <v>มาก</v>
      </c>
    </row>
    <row r="17" spans="2:8" s="11" customFormat="1" ht="24">
      <c r="B17" s="54" t="s">
        <v>27</v>
      </c>
      <c r="C17" s="54"/>
      <c r="D17" s="54"/>
      <c r="E17" s="54"/>
      <c r="F17" s="52">
        <f>DATA!O8</f>
        <v>4.333333333333333</v>
      </c>
      <c r="G17" s="52">
        <f>DATA!O9</f>
        <v>0.51639777949432131</v>
      </c>
      <c r="H17" s="53" t="str">
        <f t="shared" si="0"/>
        <v>มาก</v>
      </c>
    </row>
    <row r="18" spans="2:8" s="11" customFormat="1" ht="24">
      <c r="B18" s="205" t="s">
        <v>28</v>
      </c>
      <c r="C18" s="206"/>
      <c r="D18" s="206"/>
      <c r="E18" s="207"/>
      <c r="F18" s="52">
        <f>DATA!P8</f>
        <v>4.333333333333333</v>
      </c>
      <c r="G18" s="52">
        <f>DATA!P9</f>
        <v>0.51639777949432131</v>
      </c>
      <c r="H18" s="53" t="str">
        <f t="shared" si="0"/>
        <v>มาก</v>
      </c>
    </row>
    <row r="19" spans="2:8" s="11" customFormat="1" ht="24">
      <c r="B19" s="205" t="s">
        <v>29</v>
      </c>
      <c r="C19" s="206"/>
      <c r="D19" s="206"/>
      <c r="E19" s="207"/>
      <c r="F19" s="52">
        <f>DATA!Q8</f>
        <v>4.5</v>
      </c>
      <c r="G19" s="52">
        <f>DATA!Q9</f>
        <v>0.54772255750516607</v>
      </c>
      <c r="H19" s="53" t="str">
        <f t="shared" si="0"/>
        <v>มาก</v>
      </c>
    </row>
    <row r="20" spans="2:8" s="11" customFormat="1" ht="24">
      <c r="B20" s="189" t="s">
        <v>46</v>
      </c>
      <c r="C20" s="190"/>
      <c r="D20" s="190"/>
      <c r="E20" s="191"/>
      <c r="F20" s="58">
        <f>DATA!Q11</f>
        <v>4.3666666666666663</v>
      </c>
      <c r="G20" s="58">
        <f>DATA!Q10</f>
        <v>0.49013251785356204</v>
      </c>
      <c r="H20" s="60" t="str">
        <f t="shared" si="0"/>
        <v>มาก</v>
      </c>
    </row>
    <row r="21" spans="2:8" s="11" customFormat="1" ht="24">
      <c r="B21" s="205" t="s">
        <v>76</v>
      </c>
      <c r="C21" s="206"/>
      <c r="D21" s="206"/>
      <c r="E21" s="207"/>
      <c r="F21" s="58"/>
      <c r="G21" s="58"/>
      <c r="H21" s="60"/>
    </row>
    <row r="22" spans="2:8" s="11" customFormat="1" ht="24">
      <c r="B22" s="210" t="s">
        <v>98</v>
      </c>
      <c r="C22" s="210"/>
      <c r="D22" s="210"/>
      <c r="E22" s="210"/>
      <c r="F22" s="62">
        <f>DATA!Z8</f>
        <v>4.333333333333333</v>
      </c>
      <c r="G22" s="62">
        <f>DATA!Z9</f>
        <v>0.51639777949432131</v>
      </c>
      <c r="H22" s="63" t="str">
        <f t="shared" si="0"/>
        <v>มาก</v>
      </c>
    </row>
    <row r="23" spans="2:8" s="11" customFormat="1" ht="24">
      <c r="B23" s="175" t="s">
        <v>99</v>
      </c>
      <c r="C23" s="175"/>
      <c r="D23" s="175"/>
      <c r="E23" s="175"/>
      <c r="F23" s="62">
        <f>DATA!AA8</f>
        <v>4.333333333333333</v>
      </c>
      <c r="G23" s="62">
        <f>DATA!AC9</f>
        <v>0.51639777949432131</v>
      </c>
      <c r="H23" s="63" t="str">
        <f t="shared" si="0"/>
        <v>มาก</v>
      </c>
    </row>
    <row r="24" spans="2:8" s="11" customFormat="1" ht="24">
      <c r="B24" s="175" t="s">
        <v>100</v>
      </c>
      <c r="C24" s="175"/>
      <c r="D24" s="175"/>
      <c r="E24" s="175"/>
      <c r="F24" s="62">
        <f>DATA!AB8</f>
        <v>4.333333333333333</v>
      </c>
      <c r="G24" s="62">
        <f>DATA!AB9</f>
        <v>0.51639777949432131</v>
      </c>
      <c r="H24" s="63" t="str">
        <f t="shared" ref="H24:H25" si="1">IF(F24&gt;4.5,"มากที่สุด",IF(F24&gt;3.5,"มาก",IF(F24&gt;2.5,"ปานกลาง",IF(F24&gt;1.5,"น้อย",IF(F24&lt;=1.5,"น้อยที่สุด")))))</f>
        <v>มาก</v>
      </c>
    </row>
    <row r="25" spans="2:8" s="11" customFormat="1" ht="24">
      <c r="B25" s="175" t="s">
        <v>77</v>
      </c>
      <c r="C25" s="175"/>
      <c r="D25" s="175"/>
      <c r="E25" s="175"/>
      <c r="F25" s="62">
        <f>DATA!AC8</f>
        <v>4.333333333333333</v>
      </c>
      <c r="G25" s="62">
        <f>DATA!AC9</f>
        <v>0.51639777949432131</v>
      </c>
      <c r="H25" s="63" t="str">
        <f t="shared" si="1"/>
        <v>มาก</v>
      </c>
    </row>
    <row r="26" spans="2:8" s="11" customFormat="1" ht="24">
      <c r="B26" s="189" t="s">
        <v>51</v>
      </c>
      <c r="C26" s="190"/>
      <c r="D26" s="190"/>
      <c r="E26" s="191"/>
      <c r="F26" s="58">
        <f>DATA!AC11</f>
        <v>4.333333333333333</v>
      </c>
      <c r="G26" s="58">
        <f>DATA!AC10</f>
        <v>0.48154341234307596</v>
      </c>
      <c r="H26" s="60" t="str">
        <f t="shared" si="0"/>
        <v>มาก</v>
      </c>
    </row>
    <row r="27" spans="2:8" s="11" customFormat="1" ht="24">
      <c r="B27" s="205" t="s">
        <v>52</v>
      </c>
      <c r="C27" s="206"/>
      <c r="D27" s="206"/>
      <c r="E27" s="207"/>
      <c r="F27" s="61"/>
      <c r="G27" s="61"/>
      <c r="H27" s="40"/>
    </row>
    <row r="28" spans="2:8" s="11" customFormat="1" ht="24">
      <c r="B28" s="54" t="s">
        <v>30</v>
      </c>
      <c r="C28" s="54"/>
      <c r="D28" s="54"/>
      <c r="E28" s="54"/>
      <c r="F28" s="61">
        <f>DATA!AD8</f>
        <v>4</v>
      </c>
      <c r="G28" s="61">
        <f>DATA!AD9</f>
        <v>0.89442719099991586</v>
      </c>
      <c r="H28" s="53" t="str">
        <f t="shared" ref="H28:H32" si="2">IF(F28&gt;4.5,"มากที่สุด",IF(F28&gt;3.5,"มาก",IF(F28&gt;2.5,"ปานกลาง",IF(F28&gt;1.5,"น้อย",IF(F28&lt;=1.5,"น้อยที่สุด")))))</f>
        <v>มาก</v>
      </c>
    </row>
    <row r="29" spans="2:8" s="11" customFormat="1" ht="24">
      <c r="B29" s="208" t="s">
        <v>101</v>
      </c>
      <c r="C29" s="209"/>
      <c r="D29" s="209"/>
      <c r="E29" s="209"/>
      <c r="F29" s="62">
        <f>DATA!AE8</f>
        <v>4</v>
      </c>
      <c r="G29" s="62">
        <f>DATA!AE9</f>
        <v>0.89442719099991586</v>
      </c>
      <c r="H29" s="63" t="str">
        <f t="shared" si="2"/>
        <v>มาก</v>
      </c>
    </row>
    <row r="30" spans="2:8" s="11" customFormat="1" ht="24">
      <c r="B30" s="54" t="s">
        <v>31</v>
      </c>
      <c r="C30" s="54"/>
      <c r="D30" s="54"/>
      <c r="E30" s="54"/>
      <c r="F30" s="61">
        <f>DATA!AF8</f>
        <v>4</v>
      </c>
      <c r="G30" s="61">
        <f>DATA!AF9</f>
        <v>0.89442719099991586</v>
      </c>
      <c r="H30" s="53" t="str">
        <f t="shared" si="2"/>
        <v>มาก</v>
      </c>
    </row>
    <row r="31" spans="2:8" s="11" customFormat="1" ht="24">
      <c r="B31" s="189" t="s">
        <v>53</v>
      </c>
      <c r="C31" s="190"/>
      <c r="D31" s="190"/>
      <c r="E31" s="191"/>
      <c r="F31" s="58">
        <f>DATA!AF11</f>
        <v>4</v>
      </c>
      <c r="G31" s="58">
        <f>DATA!AF10</f>
        <v>0.84016805041680587</v>
      </c>
      <c r="H31" s="60" t="str">
        <f t="shared" si="2"/>
        <v>มาก</v>
      </c>
    </row>
    <row r="32" spans="2:8" s="11" customFormat="1" ht="24.75" thickBot="1">
      <c r="B32" s="212" t="s">
        <v>32</v>
      </c>
      <c r="C32" s="213"/>
      <c r="D32" s="213"/>
      <c r="E32" s="214"/>
      <c r="F32" s="64">
        <f>DATA!AG8</f>
        <v>4.0466666666666669</v>
      </c>
      <c r="G32" s="64">
        <f>DATA!AG9</f>
        <v>0.90736484501477077</v>
      </c>
      <c r="H32" s="65" t="str">
        <f t="shared" si="2"/>
        <v>มาก</v>
      </c>
    </row>
    <row r="33" spans="1:8" s="11" customFormat="1" ht="24.75" thickTop="1">
      <c r="A33" s="170" t="s">
        <v>50</v>
      </c>
      <c r="B33" s="170"/>
      <c r="C33" s="170"/>
      <c r="D33" s="170"/>
      <c r="E33" s="170"/>
      <c r="F33" s="170"/>
      <c r="G33" s="170"/>
      <c r="H33" s="170"/>
    </row>
    <row r="34" spans="1:8" s="23" customFormat="1" ht="24">
      <c r="B34" s="83"/>
      <c r="C34" s="83"/>
      <c r="D34" s="83"/>
      <c r="E34" s="83"/>
      <c r="F34" s="84"/>
      <c r="G34" s="84"/>
      <c r="H34" s="83"/>
    </row>
    <row r="35" spans="1:8" s="8" customFormat="1" ht="24">
      <c r="B35" s="30"/>
      <c r="C35" s="215" t="s">
        <v>133</v>
      </c>
      <c r="D35" s="215"/>
      <c r="E35" s="215"/>
      <c r="F35" s="215"/>
      <c r="G35" s="215"/>
      <c r="H35" s="215"/>
    </row>
    <row r="36" spans="1:8" s="8" customFormat="1" ht="24">
      <c r="B36" s="152" t="s">
        <v>134</v>
      </c>
      <c r="C36" s="211"/>
      <c r="D36" s="211"/>
      <c r="E36" s="211"/>
      <c r="F36" s="211"/>
      <c r="G36" s="211"/>
      <c r="H36" s="211"/>
    </row>
    <row r="37" spans="1:8" s="8" customFormat="1" ht="24">
      <c r="B37" s="129" t="s">
        <v>135</v>
      </c>
      <c r="C37" s="132"/>
      <c r="D37" s="132"/>
      <c r="E37" s="132"/>
      <c r="F37" s="132"/>
      <c r="G37" s="132"/>
      <c r="H37" s="132"/>
    </row>
    <row r="38" spans="1:8" s="8" customFormat="1" ht="24">
      <c r="B38" s="129" t="s">
        <v>136</v>
      </c>
      <c r="C38" s="132"/>
      <c r="D38" s="132"/>
      <c r="E38" s="132"/>
      <c r="F38" s="132"/>
      <c r="G38" s="132"/>
      <c r="H38" s="132"/>
    </row>
    <row r="39" spans="1:8" s="8" customFormat="1" ht="24">
      <c r="B39" s="152" t="s">
        <v>137</v>
      </c>
      <c r="C39" s="211"/>
      <c r="D39" s="211"/>
      <c r="E39" s="211"/>
      <c r="F39" s="211"/>
      <c r="G39" s="211"/>
      <c r="H39" s="211"/>
    </row>
    <row r="40" spans="1:8" s="8" customFormat="1" ht="24">
      <c r="B40" s="126"/>
      <c r="C40" s="152" t="s">
        <v>138</v>
      </c>
      <c r="D40" s="152"/>
      <c r="E40" s="152"/>
      <c r="F40" s="152"/>
      <c r="G40" s="152"/>
      <c r="H40" s="152"/>
    </row>
    <row r="41" spans="1:8" s="8" customFormat="1" ht="24">
      <c r="B41" s="126" t="s">
        <v>139</v>
      </c>
      <c r="C41" s="124"/>
      <c r="D41" s="124"/>
      <c r="E41" s="124"/>
      <c r="F41" s="124"/>
      <c r="G41" s="124"/>
      <c r="H41" s="124"/>
    </row>
    <row r="42" spans="1:8" s="8" customFormat="1" ht="24">
      <c r="B42" s="126" t="s">
        <v>140</v>
      </c>
      <c r="C42" s="124"/>
      <c r="D42" s="124"/>
      <c r="E42" s="124"/>
      <c r="F42" s="124"/>
      <c r="G42" s="124"/>
      <c r="H42" s="124"/>
    </row>
    <row r="43" spans="1:8" s="8" customFormat="1" ht="24">
      <c r="B43" s="126" t="s">
        <v>141</v>
      </c>
      <c r="C43" s="129"/>
      <c r="D43" s="129"/>
      <c r="E43" s="129"/>
      <c r="F43" s="129"/>
      <c r="G43" s="129"/>
      <c r="H43" s="129"/>
    </row>
    <row r="44" spans="1:8" s="8" customFormat="1" ht="24">
      <c r="B44" s="152"/>
      <c r="C44" s="211"/>
      <c r="D44" s="211"/>
      <c r="E44" s="211"/>
      <c r="F44" s="211"/>
      <c r="G44" s="211"/>
      <c r="H44" s="211"/>
    </row>
    <row r="45" spans="1:8" s="8" customFormat="1" ht="24"/>
    <row r="46" spans="1:8" s="8" customFormat="1" ht="24"/>
    <row r="47" spans="1:8" s="23" customFormat="1" ht="24"/>
    <row r="48" spans="1:8" s="23" customFormat="1" ht="24"/>
    <row r="49" s="23" customFormat="1" ht="24"/>
    <row r="50" s="23" customFormat="1" ht="24"/>
    <row r="51" s="23" customFormat="1" ht="24"/>
    <row r="52" s="23" customFormat="1" ht="24"/>
    <row r="53" s="23" customFormat="1" ht="24"/>
    <row r="54" s="23" customFormat="1" ht="24"/>
    <row r="55" s="23" customFormat="1" ht="24"/>
    <row r="56" s="23" customFormat="1" ht="24"/>
    <row r="57" s="23" customFormat="1" ht="24"/>
    <row r="58" s="23" customFormat="1" ht="24"/>
    <row r="59" s="23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pans="2:8" s="8" customFormat="1" ht="24"/>
    <row r="66" spans="2:8" s="22" customFormat="1" ht="24"/>
    <row r="67" spans="2:8" s="22" customFormat="1" ht="24"/>
    <row r="68" spans="2:8" s="22" customFormat="1" ht="24"/>
    <row r="69" spans="2:8" s="22" customFormat="1" ht="24"/>
    <row r="70" spans="2:8" s="22" customFormat="1" ht="24"/>
    <row r="71" spans="2:8" s="22" customFormat="1" ht="24"/>
    <row r="72" spans="2:8" s="6" customFormat="1">
      <c r="B72" s="7"/>
      <c r="C72" s="7"/>
    </row>
    <row r="73" spans="2:8">
      <c r="B73" s="4"/>
      <c r="C73" s="4"/>
      <c r="D73" s="4"/>
      <c r="E73" s="4"/>
      <c r="F73" s="5"/>
      <c r="G73" s="5"/>
      <c r="H73" s="5"/>
    </row>
    <row r="74" spans="2:8">
      <c r="B74" s="4"/>
      <c r="C74" s="4"/>
      <c r="D74" s="4"/>
      <c r="E74" s="4"/>
      <c r="F74" s="5"/>
      <c r="G74" s="5"/>
      <c r="H74" s="5"/>
    </row>
    <row r="75" spans="2:8">
      <c r="B75" s="4"/>
      <c r="C75" s="4"/>
      <c r="D75" s="4"/>
      <c r="E75" s="4"/>
      <c r="F75" s="5"/>
      <c r="G75" s="5"/>
      <c r="H75" s="5"/>
    </row>
    <row r="76" spans="2:8">
      <c r="B76" s="4"/>
      <c r="C76" s="4"/>
      <c r="D76" s="4"/>
      <c r="E76" s="4"/>
      <c r="F76" s="5"/>
      <c r="G76" s="5"/>
      <c r="H76" s="5"/>
    </row>
    <row r="77" spans="2:8">
      <c r="B77" s="4"/>
      <c r="C77" s="4"/>
      <c r="D77" s="4"/>
      <c r="E77" s="4"/>
      <c r="F77" s="5"/>
      <c r="G77" s="5"/>
      <c r="H77" s="5"/>
    </row>
    <row r="78" spans="2:8">
      <c r="B78" s="4"/>
      <c r="C78" s="4"/>
      <c r="D78" s="4"/>
      <c r="E78" s="4"/>
      <c r="F78" s="5"/>
      <c r="G78" s="5"/>
      <c r="H78" s="5"/>
    </row>
    <row r="79" spans="2:8">
      <c r="B79" s="4"/>
      <c r="C79" s="4"/>
      <c r="D79" s="4"/>
      <c r="E79" s="4"/>
      <c r="F79" s="5"/>
      <c r="G79" s="5"/>
      <c r="H79" s="5"/>
    </row>
    <row r="80" spans="2:8">
      <c r="B80" s="4"/>
      <c r="C80" s="4"/>
      <c r="D80" s="4"/>
      <c r="E80" s="4"/>
      <c r="F80" s="5"/>
      <c r="G80" s="5"/>
      <c r="H80" s="5"/>
    </row>
    <row r="81" spans="2:8">
      <c r="B81" s="4"/>
      <c r="C81" s="4"/>
      <c r="D81" s="4"/>
      <c r="E81" s="4"/>
      <c r="F81" s="5"/>
      <c r="G81" s="5"/>
      <c r="H81" s="5"/>
    </row>
    <row r="82" spans="2:8">
      <c r="B82" s="4"/>
      <c r="C82" s="4"/>
      <c r="D82" s="4"/>
      <c r="E82" s="4"/>
      <c r="F82" s="5"/>
      <c r="G82" s="5"/>
      <c r="H82" s="5"/>
    </row>
    <row r="83" spans="2:8">
      <c r="B83" s="4"/>
      <c r="C83" s="4"/>
      <c r="D83" s="4"/>
      <c r="E83" s="4"/>
      <c r="F83" s="5"/>
      <c r="G83" s="5"/>
      <c r="H83" s="5"/>
    </row>
    <row r="84" spans="2:8">
      <c r="B84" s="4"/>
      <c r="C84" s="4"/>
      <c r="D84" s="4"/>
      <c r="E84" s="4"/>
      <c r="F84" s="5"/>
      <c r="G84" s="5"/>
      <c r="H84" s="5"/>
    </row>
  </sheetData>
  <mergeCells count="33">
    <mergeCell ref="C40:H40"/>
    <mergeCell ref="B44:H44"/>
    <mergeCell ref="B31:E31"/>
    <mergeCell ref="B32:E32"/>
    <mergeCell ref="A33:H33"/>
    <mergeCell ref="C35:H35"/>
    <mergeCell ref="B36:H36"/>
    <mergeCell ref="B39:H39"/>
    <mergeCell ref="B29:E29"/>
    <mergeCell ref="B14:E14"/>
    <mergeCell ref="B15:E15"/>
    <mergeCell ref="B16:E16"/>
    <mergeCell ref="B18:E18"/>
    <mergeCell ref="B19:E19"/>
    <mergeCell ref="B20:E20"/>
    <mergeCell ref="B21:E21"/>
    <mergeCell ref="B22:E22"/>
    <mergeCell ref="B23:E23"/>
    <mergeCell ref="B26:E26"/>
    <mergeCell ref="B27:E27"/>
    <mergeCell ref="B24:E24"/>
    <mergeCell ref="B25:E25"/>
    <mergeCell ref="A1:H1"/>
    <mergeCell ref="B13:E13"/>
    <mergeCell ref="B3:E4"/>
    <mergeCell ref="F3:F4"/>
    <mergeCell ref="G3:G4"/>
    <mergeCell ref="H3:H4"/>
    <mergeCell ref="B5:E5"/>
    <mergeCell ref="B6:E6"/>
    <mergeCell ref="B9:E9"/>
    <mergeCell ref="B10:E10"/>
    <mergeCell ref="B12:E12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200025</xdr:colOff>
                <xdr:row>2</xdr:row>
                <xdr:rowOff>142875</xdr:rowOff>
              </from>
              <to>
                <xdr:col>5</xdr:col>
                <xdr:colOff>333375</xdr:colOff>
                <xdr:row>3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C19" sqref="C19"/>
    </sheetView>
  </sheetViews>
  <sheetFormatPr defaultRowHeight="24"/>
  <cols>
    <col min="1" max="1" width="5.85546875" style="8" customWidth="1"/>
    <col min="2" max="2" width="5.5703125" style="8" customWidth="1"/>
    <col min="3" max="3" width="66.140625" style="8" customWidth="1"/>
    <col min="4" max="4" width="8.7109375" style="8" customWidth="1"/>
    <col min="5" max="255" width="9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" style="8"/>
    <col min="16384" max="16384" width="9" style="8" customWidth="1"/>
  </cols>
  <sheetData>
    <row r="1" spans="1:4" ht="21" customHeight="1">
      <c r="A1" s="170" t="s">
        <v>143</v>
      </c>
      <c r="B1" s="170"/>
      <c r="C1" s="170"/>
      <c r="D1" s="170"/>
    </row>
    <row r="2" spans="1:4">
      <c r="A2" s="9" t="s">
        <v>36</v>
      </c>
    </row>
    <row r="3" spans="1:4">
      <c r="B3" s="101" t="s">
        <v>125</v>
      </c>
    </row>
    <row r="4" spans="1:4">
      <c r="B4" s="12" t="s">
        <v>37</v>
      </c>
      <c r="C4" s="12" t="s">
        <v>15</v>
      </c>
      <c r="D4" s="13" t="s">
        <v>38</v>
      </c>
    </row>
    <row r="5" spans="1:4">
      <c r="B5" s="100">
        <v>1</v>
      </c>
      <c r="C5" s="15" t="s">
        <v>105</v>
      </c>
      <c r="D5" s="14">
        <v>1</v>
      </c>
    </row>
    <row r="6" spans="1:4">
      <c r="B6" s="100">
        <v>2</v>
      </c>
      <c r="C6" s="121" t="s">
        <v>90</v>
      </c>
      <c r="D6" s="122">
        <v>1</v>
      </c>
    </row>
    <row r="7" spans="1:4" s="23" customFormat="1">
      <c r="B7" s="216" t="s">
        <v>11</v>
      </c>
      <c r="C7" s="217"/>
      <c r="D7" s="125">
        <f>SUM(D5:D6)</f>
        <v>2</v>
      </c>
    </row>
    <row r="8" spans="1:4">
      <c r="B8" s="23"/>
      <c r="C8" s="23"/>
      <c r="D8" s="23"/>
    </row>
    <row r="9" spans="1:4">
      <c r="B9" s="101" t="s">
        <v>78</v>
      </c>
    </row>
    <row r="10" spans="1:4">
      <c r="B10" s="12" t="s">
        <v>37</v>
      </c>
      <c r="C10" s="12" t="s">
        <v>15</v>
      </c>
      <c r="D10" s="13" t="s">
        <v>38</v>
      </c>
    </row>
    <row r="11" spans="1:4">
      <c r="B11" s="100">
        <v>1</v>
      </c>
      <c r="C11" s="15" t="s">
        <v>79</v>
      </c>
      <c r="D11" s="14">
        <v>1</v>
      </c>
    </row>
    <row r="12" spans="1:4">
      <c r="B12" s="100">
        <v>2</v>
      </c>
      <c r="C12" s="121" t="s">
        <v>86</v>
      </c>
      <c r="D12" s="122">
        <v>1</v>
      </c>
    </row>
    <row r="13" spans="1:4" s="23" customFormat="1">
      <c r="B13" s="216" t="s">
        <v>11</v>
      </c>
      <c r="C13" s="217"/>
      <c r="D13" s="125">
        <f>SUM(D11:D12)</f>
        <v>2</v>
      </c>
    </row>
  </sheetData>
  <mergeCells count="3">
    <mergeCell ref="A1:D1"/>
    <mergeCell ref="B7:C7"/>
    <mergeCell ref="B13:C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สรุปตาราง1-2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2018-11-09T02:08:16Z</cp:lastPrinted>
  <dcterms:created xsi:type="dcterms:W3CDTF">2014-10-15T08:34:52Z</dcterms:created>
  <dcterms:modified xsi:type="dcterms:W3CDTF">2018-11-09T02:13:29Z</dcterms:modified>
</cp:coreProperties>
</file>