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3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4" sheetId="14" r:id="rId5"/>
  </sheets>
  <externalReferences>
    <externalReference r:id="rId6"/>
  </externalReferences>
  <definedNames>
    <definedName name="_xlnm._FilterDatabase" localSheetId="0" hidden="1">DATA!$C$1:$C$111</definedName>
  </definedNames>
  <calcPr calcId="162913"/>
</workbook>
</file>

<file path=xl/calcChain.xml><?xml version="1.0" encoding="utf-8"?>
<calcChain xmlns="http://schemas.openxmlformats.org/spreadsheetml/2006/main">
  <c r="H9" i="1" l="1"/>
  <c r="H8" i="1"/>
  <c r="J9" i="1"/>
  <c r="J8" i="1"/>
  <c r="O9" i="1"/>
  <c r="O8" i="1"/>
  <c r="S9" i="1"/>
  <c r="S8" i="1"/>
  <c r="W9" i="1"/>
  <c r="W8" i="1"/>
  <c r="AD9" i="1"/>
  <c r="AD8" i="1"/>
  <c r="AA9" i="1"/>
  <c r="AA8" i="1"/>
  <c r="AF6" i="1"/>
  <c r="AE7" i="1"/>
  <c r="AE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F7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F6" i="1"/>
  <c r="C9" i="1"/>
  <c r="F13" i="2" s="1"/>
  <c r="D6" i="1"/>
  <c r="D7" i="1"/>
  <c r="F23" i="14" l="1"/>
  <c r="G12" i="12"/>
  <c r="G8" i="12" l="1"/>
  <c r="G9" i="12"/>
  <c r="G10" i="12"/>
  <c r="G11" i="12"/>
  <c r="G14" i="12"/>
  <c r="G15" i="12"/>
  <c r="G16" i="12"/>
  <c r="G17" i="12"/>
  <c r="G22" i="14"/>
  <c r="G24" i="14"/>
  <c r="G25" i="14"/>
  <c r="F26" i="14"/>
  <c r="G26" i="14"/>
  <c r="F18" i="12"/>
  <c r="F12" i="12"/>
  <c r="F8" i="12"/>
  <c r="F9" i="12"/>
  <c r="F10" i="12"/>
  <c r="H10" i="12" s="1"/>
  <c r="F11" i="12"/>
  <c r="F14" i="12"/>
  <c r="H14" i="12" s="1"/>
  <c r="F15" i="12"/>
  <c r="H15" i="12" s="1"/>
  <c r="F16" i="12"/>
  <c r="H16" i="12" s="1"/>
  <c r="F17" i="12"/>
  <c r="F22" i="14"/>
  <c r="F24" i="14"/>
  <c r="F25" i="14"/>
  <c r="F22" i="2"/>
  <c r="H17" i="12"/>
  <c r="H11" i="12"/>
  <c r="C8" i="1" l="1"/>
  <c r="C10" i="1" s="1"/>
  <c r="H9" i="12"/>
  <c r="E7" i="1"/>
  <c r="E6" i="1"/>
  <c r="F23" i="2" s="1"/>
  <c r="H25" i="14" l="1"/>
  <c r="G23" i="14"/>
  <c r="H24" i="14"/>
  <c r="C22" i="2" l="1"/>
  <c r="F32" i="14" l="1"/>
  <c r="H8" i="12" l="1"/>
  <c r="G18" i="12"/>
  <c r="F30" i="14" l="1"/>
  <c r="F6" i="14"/>
  <c r="G32" i="14" l="1"/>
  <c r="G9" i="14" l="1"/>
  <c r="F12" i="14"/>
  <c r="F15" i="14"/>
  <c r="F16" i="14"/>
  <c r="F17" i="14"/>
  <c r="F18" i="14"/>
  <c r="F19" i="14"/>
  <c r="F28" i="14"/>
  <c r="F29" i="14"/>
  <c r="F11" i="14"/>
  <c r="G7" i="14"/>
  <c r="G8" i="14"/>
  <c r="G11" i="14"/>
  <c r="G12" i="14"/>
  <c r="G15" i="14"/>
  <c r="G16" i="14"/>
  <c r="G17" i="14"/>
  <c r="G18" i="14"/>
  <c r="G19" i="14"/>
  <c r="G28" i="14"/>
  <c r="G29" i="14"/>
  <c r="G30" i="14"/>
  <c r="G6" i="14"/>
  <c r="F7" i="14" l="1"/>
  <c r="F8" i="14" l="1"/>
  <c r="H8" i="14" s="1"/>
  <c r="H32" i="14"/>
  <c r="H30" i="14"/>
  <c r="H29" i="14"/>
  <c r="H28" i="14"/>
  <c r="H23" i="14"/>
  <c r="H22" i="14"/>
  <c r="H19" i="14"/>
  <c r="H18" i="14"/>
  <c r="H17" i="14"/>
  <c r="H16" i="14"/>
  <c r="H15" i="14"/>
  <c r="H12" i="14"/>
  <c r="H11" i="14"/>
  <c r="H7" i="14"/>
  <c r="H6" i="14"/>
  <c r="H18" i="12"/>
  <c r="H12" i="12" l="1"/>
  <c r="H26" i="14" l="1"/>
  <c r="F20" i="14"/>
  <c r="H20" i="14" s="1"/>
  <c r="F13" i="14"/>
  <c r="H13" i="14" s="1"/>
  <c r="F31" i="14" l="1"/>
  <c r="H31" i="14" s="1"/>
  <c r="F9" i="14"/>
  <c r="H9" i="14" s="1"/>
  <c r="F12" i="2" l="1"/>
  <c r="F14" i="2" s="1"/>
  <c r="G12" i="2" l="1"/>
  <c r="G13" i="2"/>
  <c r="G31" i="14"/>
  <c r="G14" i="2" l="1"/>
  <c r="G20" i="14"/>
  <c r="G13" i="14" l="1"/>
  <c r="F24" i="2" l="1"/>
  <c r="G23" i="2" l="1"/>
  <c r="G24" i="2"/>
  <c r="G22" i="2"/>
</calcChain>
</file>

<file path=xl/sharedStrings.xml><?xml version="1.0" encoding="utf-8"?>
<sst xmlns="http://schemas.openxmlformats.org/spreadsheetml/2006/main" count="142" uniqueCount="120">
  <si>
    <t>คณะ</t>
  </si>
  <si>
    <t>สาขา</t>
  </si>
  <si>
    <t>web</t>
  </si>
  <si>
    <t>เฟสบุ๊ก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</si>
  <si>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</si>
  <si>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</si>
  <si>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</si>
  <si>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</si>
  <si>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</si>
  <si>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</si>
  <si>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</si>
  <si>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</si>
  <si>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</si>
  <si>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</si>
  <si>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</si>
  <si>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</si>
  <si>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</si>
  <si>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</si>
  <si>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</si>
  <si>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</si>
  <si>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</si>
  <si>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</si>
  <si>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</si>
  <si>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</si>
  <si>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</si>
  <si>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</si>
  <si>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</si>
  <si>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</si>
  <si>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</si>
  <si>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</si>
  <si>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</si>
  <si>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</si>
  <si>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</si>
  <si>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</si>
  <si>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</si>
  <si>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4.1.2</t>
  </si>
  <si>
    <t>4.2.2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</si>
  <si>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</si>
  <si>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</si>
  <si>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</si>
  <si>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</si>
  <si>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</si>
  <si>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</si>
  <si>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</si>
  <si>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</si>
  <si>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</si>
  <si>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</si>
  <si>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</si>
  <si>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</si>
  <si>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ยุค Thailand 4.0 ประจำปีงบประมาณ 2562</t>
  </si>
  <si>
    <t>ณ ห้อง TA 111 อาคารมหาธรรมราชาโซน A ชั้น 1 จัดโดย บัณฑิตวิทยาลัย มหาวิทยาลัยนเรศวร</t>
  </si>
  <si>
    <t>ผลการประเมินโครงการบริการวิชาการเพื่อพัฒนาศักยภาพทรัพยากรบุคคลแบบบูรณาการศาสตร์</t>
  </si>
  <si>
    <t>4. ด้านคุณภาพการให้บริการ (โครงการอบรมฯ)</t>
  </si>
  <si>
    <t>4.1.3</t>
  </si>
  <si>
    <t>4.1.4</t>
  </si>
  <si>
    <t>4.2.3</t>
  </si>
  <si>
    <t>4.2.4</t>
  </si>
  <si>
    <t xml:space="preserve">   </t>
  </si>
  <si>
    <t xml:space="preserve">   5.2 เนื้อหาสาระของเอกสารประกอบการอบรมตรงตามความต้องการของท่าน
</t>
  </si>
  <si>
    <t xml:space="preserve">          ผลการประเมิน พบว่า การจัดโครงการบรรลุตามวัตถุประสงค์โครงการฯ หลังจากโครงการดำเนินการเสร็จสิ้น</t>
  </si>
  <si>
    <t xml:space="preserve">จากตาราง 2 ข้อมูลจากการจัดโครงการฯ จำแนกตามการประชาสัมพันธ์โครงการ พบว่า </t>
  </si>
  <si>
    <t xml:space="preserve">     เพื่อพัฒนาศักยภาพทรัพยากรบุคคลแบบบูรณาการศาสตร์ ยุค Thailand 4.0 ประจำปีงบประมาณ 2562</t>
  </si>
  <si>
    <t xml:space="preserve">     ณ ห้อง TA 111 อาคารมหาธรรมราชาโซน A ชั้น 1 จัดโดย บัณฑิตวิทยาลัย มหาวิทยาลัยนเรศวร</t>
  </si>
  <si>
    <t xml:space="preserve">          จากการจัดโครงการบริการวิชาการเพื่อพัฒนาศักยภาพทรัพยากรบุคคลแบบบูรณาการศาสตร์ </t>
  </si>
  <si>
    <t>มหาวิทยาลัยนเรศวร โดยมีวัตถุประสงค์ เพื่อเพิ่มพูนพัฒนาทักษะและส่งเสริมศักยภาพทรัพยากรมนุษย์</t>
  </si>
  <si>
    <t xml:space="preserve">           ด้วยโครงการบริการวิชาการ จากการประเมินโครงการ พบว่า เป้าหมายผู้เข้าร่วมโครงการ จำนวน 30 คน มีผู้เข้าร่วม</t>
  </si>
  <si>
    <t>ระหว่างวันที่ 4,11,18,25 พฤศจิกายน 2561</t>
  </si>
  <si>
    <t>ผู้ประกอบการร้านค้า</t>
  </si>
  <si>
    <t xml:space="preserve">           โครงการ จำนวน 4 คน ผู้ตอบแบบสอบถาม จำนวนทั้งสิ้น 4 คน คิดเป็นร้อยละ 100.00 ของผู้เข้าร่วมโครงการ </t>
  </si>
  <si>
    <t>(หลักสูตรการพัฒนาธุรกิจสู่ความเป็นเลิศ)</t>
  </si>
  <si>
    <t xml:space="preserve">4,11,18,25 พฤศจิกายน 2561 ณ ห้อง TA 111 อาคารมหาธรรมราชาโซน A ชั้น 1 จัดโดย บัณฑิตวิทยาลัย </t>
  </si>
  <si>
    <t>ยุค Thailand 4.0 ประจำปีงบประมาณ 2562 หลักสูตรการพัฒนาธุรกิจสู่ความเป็นเลิศ ระหว่างวันที่</t>
  </si>
  <si>
    <t xml:space="preserve">   1.1 ความสะดวกในการลงทะเบียน</t>
  </si>
  <si>
    <t xml:space="preserve">   1.2 ความเหมาะสมของวันจัดโครงการ (วันอาทิตย์)</t>
  </si>
  <si>
    <t xml:space="preserve">   1.3 ความเหมาะสมของระยะเวลาในการจัดโครงการ (08.00 - 17.00 น.)</t>
  </si>
  <si>
    <t xml:space="preserve">     หลักสูตรการพัฒนาธุรกิจสู่ความเป็นเลิศ ระหว่างวันที่ 4,11,18,25 พฤศจิกายน 2561</t>
  </si>
  <si>
    <t xml:space="preserve">          เมื่อพิจารณารายด้านแล้ว พบว่า ด้านคุณภาพการให้บริการ มีค่าเฉลี่ยสูงสุด (ค่าเฉลี่ย 4.69) </t>
  </si>
  <si>
    <t xml:space="preserve">     และความสามารถในการถ่ายทอดฯ (ผศ.ดร.อัษฎางค์ พลนอก) และความรู้ และความสามารถในการถ่ายทอดฯ</t>
  </si>
  <si>
    <t xml:space="preserve">   2.1 เจ้าหน้าที่ให้บริการด้วยความเต็มใจ  ยิ้มแย้มแจ่มใส</t>
  </si>
  <si>
    <t xml:space="preserve">   2.2 เจ้าหน้าที่ให้บริการด้วยความรวดเร็ว</t>
  </si>
  <si>
    <t xml:space="preserve">    </t>
  </si>
  <si>
    <t xml:space="preserve">ผู้ตอบแบบสอบถามทราบข้อมูลการจัดโครงการจาก website บัณฑิตวิทยาลัย มากที่สุด </t>
  </si>
  <si>
    <r>
      <t>ตาราง 3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4)</t>
    </r>
  </si>
  <si>
    <t xml:space="preserve">ความรู้ ความเข้าใจสูงขึ้น อยู่ในระดับมาก (ค่าเฉลี่ย 3.75) </t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</si>
  <si>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</si>
  <si>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t xml:space="preserve">          จากตาราง 4 พบว่าผู้ตอบแบบสอบถามมีความคิดเห็นเกี่ยวกับการจัดโครงการบริการวิชาการ</t>
  </si>
  <si>
    <t xml:space="preserve">          ผู้ตอบแบบสอบถามทราบข้อมูลการดำเนินโครงการจาก website บัณฑิตวิทยาลัยมากที่สุด </t>
  </si>
  <si>
    <t xml:space="preserve">ผู้เข้าร่วมโครงการเกิดความรู้ ความเข้าใจสูงขึ้น อยู่ในระดับมาก (ค่าเฉลี่ย 3.75) เมื่อเทียบกับก่อนการเข้ารับการอบรม </t>
  </si>
  <si>
    <t xml:space="preserve">          (ดร.ภาคภูมิ ทรัพย์สุนทร) ความรู้ และความสามารถในการถ่ายทอดฯ (ผศ.ดร.อัษฎางค์ พลนอก) และความรู้ </t>
  </si>
  <si>
    <t xml:space="preserve">     </t>
  </si>
  <si>
    <t xml:space="preserve">   4.3 ความรู้ และความสามารถในการถ่ายทอดฯ (ดร.ภาคภูมิ ทรัพย์สุนทร)</t>
  </si>
  <si>
    <t xml:space="preserve">   4.4 ความรู้ และความสามารถในการถ่ายทอดฯ (ผศ.ดร.อัษฎางค์ พลนอก)
</t>
  </si>
  <si>
    <t xml:space="preserve">   4.6 การเข้ารับการอบรมในครั้งนี้เป็นประโยชน์ต่อท่านมากน้อยเพียงใด  </t>
  </si>
  <si>
    <t xml:space="preserve">   4.5 ความรู้ และความสามารถในการถ่ายทอดฯ (นายสรรทราย สุทธินนท์)
</t>
  </si>
  <si>
    <t>จากตาราง 1 พบว่า ผู้ตอบแบบสอบถามส่วนใหญ่เป็นนิสิตระดับปริญญาโท คิดเป็นร้อยละ 75.00</t>
  </si>
  <si>
    <t>รองลงมาได้แก่ ผู้ประกอบการร้านค้า คิดเป็นร้อยละ 25.00</t>
  </si>
  <si>
    <t>คิดเป็นร้อยละ 75.00 รองลงมาได้แก่ Facebook บัณฑิตวิทยาลัย คิดเป็นร้อยละ 25.00</t>
  </si>
  <si>
    <t>ที่จัดในโครงการฯ ภาพรวม อยู่ในระดับปานกลาง (ค่าเฉลี่ย 3.00) และหลังเข้ารับการอบรมค่าเฉลี่ย</t>
  </si>
  <si>
    <t xml:space="preserve">     ในภาพรวมพบว่า ผู้เข้าร่วมโครงการฯ มีความคิดเห็นอยู่ในระดับมาก (ค่าเฉลี่ย 3.96)</t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</si>
  <si>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4)</t>
    </r>
  </si>
  <si>
    <t xml:space="preserve">     รองลงมาคือ ด้านเอกสารประกอบการอบรมอยู่ในระดับมาก (ค่าเฉลี่ย 4.33) เมื่อพิจารณารายข้อแล้ว พบว่า </t>
  </si>
  <si>
    <t xml:space="preserve">     ข้อที่มีค่าเฉลี่ยสูงที่สุดคือ ความรู้ และความสามารถในการถ่ายทอดฯ (ดร.ภาคภูมิ ทรัพย์สุนทร) ความรู้ </t>
  </si>
  <si>
    <t xml:space="preserve">     (นายสรรทราย สุทธินนท์) (ค่าเฉลี่ย 4.75) ข้อที่มีค่าเฉลี่ยต่ำที่สุดคือ ความสะดวกในการลงทะเบียน (ค่าเฉลี่ย 3.50)</t>
  </si>
  <si>
    <t xml:space="preserve">          ในภาพรวม พบว่า ผู้เข้าร่วมโครงการฯ มีความคิดเห็นอยู่ในระดับมาก (ค่าเฉลี่ย 3.96) เมื่อพิจารณารายด้านแล้ว พบว่า </t>
  </si>
  <si>
    <t xml:space="preserve">          ด้านคุณภาพการให้บริการ มีค่าเฉลี่ยสูงที่สุด (ค่าเฉลี่ย 4.69) รองลงมาคือ ด้านเอกสารประกอบการอบรมอยู่ในระดับมาก </t>
  </si>
  <si>
    <t xml:space="preserve">          และความสามารถในการถ่ายทอดฯ (นายสรรทราย สุทธินนท์) (ค่าเฉลี่ย 4.75) ข้อที่มีค่าเฉลี่ยต่ำที่สุดคือ </t>
  </si>
  <si>
    <t xml:space="preserve">          ความสะดวกในการลงทะเบียน (ค่าเฉลี่ย 3.50)</t>
  </si>
  <si>
    <t xml:space="preserve">         ความคิดเห็นเกี่ยวกับการจัดโครงการบริการวิชาการเพื่อพัฒนาศักยภาพทรัพยากรบุคคลแบบบูรณาการศาสตร์ฯ</t>
  </si>
  <si>
    <t xml:space="preserve">    (ค่าเฉลี่ย 4.33) เมื่อพิจารณารายข้อแล้ว พบว่า ข้อที่มีค่าเฉลี่ยสูงที่สุดคือ ความรู้ และความสามารถในการถ่ายทอดฯ </t>
  </si>
  <si>
    <t>โดยผู้เข้าร่วมโครงการเป็นนิสิตปริญญาโท คิดเป็นร้อยละ 75.00 รองลงมาได้แก่ ผู้ประกอบการร้านค้า</t>
  </si>
  <si>
    <t>คิดเป็นร้อยละ 25.00</t>
  </si>
  <si>
    <t>อยู่ในระดับปานกลาง (ค่าเฉลี่ย 3.00)</t>
  </si>
  <si>
    <t>4.1.1  ปรับปรุงต้นแบบและเริ่มต้นแผนธุรกิจ</t>
  </si>
  <si>
    <t>4.1.2  ปรับปรุงแผนธุรกิจและวางแผนการออกแบบ/สร้าง/ทดสอบรอบต่อไป</t>
  </si>
  <si>
    <t>4.1.3  สร้างต้นแบบรอบสุดท้าย แผนระยะยาวและลำดับขั้นตอนการจัดการ</t>
  </si>
  <si>
    <t>4.1.4  การนำเสนอรอบสุดท้ายและสรุป</t>
  </si>
  <si>
    <t>4.2.1  ปรับปรุงต้นแบบและเริ่มต้นแผนธุรกิจ</t>
  </si>
  <si>
    <t>4.2.2  ปรับปรุงแผนธุรกิจและวางแผนการออกแบบ/สร้าง/ทดสอบรอบต่อไป</t>
  </si>
  <si>
    <t>4.2.3  สร้างต้นแบบรอบสุดท้าย แผนระยะยาวและลำดับขั้นตอนการจัดการ</t>
  </si>
  <si>
    <t>4.2.4  การนำเสนอรอบสุดท้ายและสรุป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</si>
</sst>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5" fillId="0" borderId="0" xfId="0" applyFont="1" applyAlignment="1"/>
    <xf numFmtId="0" fontId="11" fillId="5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6" borderId="13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11" fillId="8" borderId="13" xfId="0" applyFont="1" applyFill="1" applyBorder="1" applyAlignment="1">
      <alignment wrapText="1"/>
    </xf>
    <xf numFmtId="0" fontId="11" fillId="9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3" fillId="8" borderId="13" xfId="0" applyFont="1" applyFill="1" applyBorder="1" applyAlignment="1">
      <alignment wrapText="1"/>
    </xf>
    <xf numFmtId="0" fontId="25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10" borderId="13" xfId="0" applyFont="1" applyFill="1" applyBorder="1" applyAlignment="1">
      <alignment horizontal="right"/>
    </xf>
    <xf numFmtId="2" fontId="10" fillId="10" borderId="13" xfId="0" applyNumberFormat="1" applyFont="1" applyFill="1" applyBorder="1" applyAlignment="1">
      <alignment wrapText="1"/>
    </xf>
    <xf numFmtId="2" fontId="8" fillId="10" borderId="13" xfId="0" applyNumberFormat="1" applyFont="1" applyFill="1" applyBorder="1" applyAlignment="1">
      <alignment wrapText="1"/>
    </xf>
    <xf numFmtId="0" fontId="24" fillId="11" borderId="13" xfId="0" applyFont="1" applyFill="1" applyBorder="1" applyAlignment="1">
      <alignment horizontal="center" wrapText="1"/>
    </xf>
    <xf numFmtId="0" fontId="11" fillId="11" borderId="1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25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24</xdr:row>
      <xdr:rowOff>307730</xdr:rowOff>
    </xdr:from>
    <xdr:ext cx="405239" cy="271356"/>
    <xdr:sp macro="" textlink="">
      <xdr:nvSpPr>
        <xdr:cNvPr id="13" name="TextBox 12"/>
        <xdr:cNvSpPr txBox="1"/>
      </xdr:nvSpPr>
      <xdr:spPr>
        <a:xfrm>
          <a:off x="450850" y="7957038"/>
          <a:ext cx="405239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24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19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489346</xdr:colOff>
      <xdr:row>24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</xdr:row>
          <xdr:rowOff>152400</xdr:rowOff>
        </xdr:from>
        <xdr:to>
          <xdr:col>5</xdr:col>
          <xdr:colOff>352425</xdr:colOff>
          <xdr:row>5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2</xdr:row>
          <xdr:rowOff>142875</xdr:rowOff>
        </xdr:from>
        <xdr:to>
          <xdr:col>5</xdr:col>
          <xdr:colOff>333375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opLeftCell="D1" zoomScale="130" zoomScaleNormal="130" workbookViewId="0">
      <selection activeCell="F19" sqref="F19"/>
    </sheetView>
  </sheetViews>
  <sheetFormatPr defaultColWidth="15" defaultRowHeight="24"/>
  <cols>
    <col min="1" max="1" width="4.42578125" style="13" bestFit="1" customWidth="1"/>
    <col min="2" max="2" width="31.42578125" style="13" customWidth="1"/>
    <col min="3" max="3" width="42.85546875" style="13" customWidth="1"/>
    <col min="4" max="4" width="7" style="13" customWidth="1"/>
    <col min="5" max="5" width="7.7109375" style="13" bestFit="1" customWidth="1"/>
    <col min="6" max="6" width="5.28515625" style="86" customWidth="1"/>
    <col min="7" max="7" width="5.140625" style="86" bestFit="1" customWidth="1"/>
    <col min="8" max="8" width="5.5703125" style="86" bestFit="1" customWidth="1"/>
    <col min="9" max="15" width="5.140625" style="13" bestFit="1" customWidth="1"/>
    <col min="16" max="19" width="6.28515625" style="13" bestFit="1" customWidth="1"/>
    <col min="20" max="21" width="6.28515625" style="16" bestFit="1" customWidth="1"/>
    <col min="22" max="23" width="6.28515625" style="98" bestFit="1" customWidth="1"/>
    <col min="24" max="25" width="5.140625" style="98" bestFit="1" customWidth="1"/>
    <col min="26" max="26" width="5.140625" style="62" bestFit="1" customWidth="1"/>
    <col min="27" max="27" width="5.140625" style="62" customWidth="1"/>
    <col min="28" max="30" width="5.140625" style="94" bestFit="1" customWidth="1"/>
    <col min="31" max="32" width="5.140625" style="13" bestFit="1" customWidth="1"/>
    <col min="33" max="16384" width="15" style="13"/>
  </cols>
  <sheetData>
    <row r="1" spans="1:32" s="87" customFormat="1" ht="27.75">
      <c r="B1" s="87" t="s">
        <v>0</v>
      </c>
      <c r="C1" s="87" t="s">
        <v>1</v>
      </c>
      <c r="D1" s="87" t="s">
        <v>2</v>
      </c>
      <c r="E1" s="87" t="s">
        <v>3</v>
      </c>
      <c r="F1" s="88">
        <v>1.1000000000000001</v>
      </c>
      <c r="G1" s="88">
        <v>1.2</v>
      </c>
      <c r="H1" s="88">
        <v>1.3</v>
      </c>
      <c r="I1" s="89">
        <v>2.1</v>
      </c>
      <c r="J1" s="89">
        <v>2.2000000000000002</v>
      </c>
      <c r="K1" s="90">
        <v>3.1</v>
      </c>
      <c r="L1" s="90">
        <v>3.2</v>
      </c>
      <c r="M1" s="90">
        <v>3.3</v>
      </c>
      <c r="N1" s="90">
        <v>3.4</v>
      </c>
      <c r="O1" s="90">
        <v>3.5</v>
      </c>
      <c r="P1" s="123" t="s">
        <v>4</v>
      </c>
      <c r="Q1" s="123" t="s">
        <v>35</v>
      </c>
      <c r="R1" s="123" t="s">
        <v>53</v>
      </c>
      <c r="S1" s="123" t="s">
        <v>54</v>
      </c>
      <c r="T1" s="123" t="s">
        <v>5</v>
      </c>
      <c r="U1" s="123" t="s">
        <v>36</v>
      </c>
      <c r="V1" s="123" t="s">
        <v>55</v>
      </c>
      <c r="W1" s="123" t="s">
        <v>56</v>
      </c>
      <c r="X1" s="91">
        <v>4.3</v>
      </c>
      <c r="Y1" s="91">
        <v>4.4000000000000004</v>
      </c>
      <c r="Z1" s="91">
        <v>4.5</v>
      </c>
      <c r="AA1" s="91">
        <v>4.5999999999999996</v>
      </c>
      <c r="AB1" s="92">
        <v>5.0999999999999996</v>
      </c>
      <c r="AC1" s="92">
        <v>5.2</v>
      </c>
      <c r="AD1" s="92">
        <v>5.3</v>
      </c>
    </row>
    <row r="2" spans="1:32" s="80" customFormat="1">
      <c r="A2" s="80">
        <v>1</v>
      </c>
      <c r="B2" s="80" t="s">
        <v>6</v>
      </c>
      <c r="C2" s="80" t="s">
        <v>37</v>
      </c>
      <c r="D2" s="80">
        <v>1</v>
      </c>
      <c r="E2" s="80">
        <v>0</v>
      </c>
      <c r="F2" s="85">
        <v>3</v>
      </c>
      <c r="G2" s="85">
        <v>4</v>
      </c>
      <c r="H2" s="85">
        <v>3</v>
      </c>
      <c r="I2" s="81">
        <v>3</v>
      </c>
      <c r="J2" s="81">
        <v>3</v>
      </c>
      <c r="K2" s="82">
        <v>4</v>
      </c>
      <c r="L2" s="82">
        <v>4</v>
      </c>
      <c r="M2" s="82">
        <v>4</v>
      </c>
      <c r="N2" s="82">
        <v>4</v>
      </c>
      <c r="O2" s="82">
        <v>4</v>
      </c>
      <c r="P2" s="124">
        <v>3</v>
      </c>
      <c r="Q2" s="124">
        <v>2</v>
      </c>
      <c r="R2" s="124">
        <v>2</v>
      </c>
      <c r="S2" s="124">
        <v>2</v>
      </c>
      <c r="T2" s="124">
        <v>4</v>
      </c>
      <c r="U2" s="124">
        <v>4</v>
      </c>
      <c r="V2" s="124">
        <v>4</v>
      </c>
      <c r="W2" s="124">
        <v>4</v>
      </c>
      <c r="X2" s="83">
        <v>5</v>
      </c>
      <c r="Y2" s="83">
        <v>5</v>
      </c>
      <c r="Z2" s="83">
        <v>5</v>
      </c>
      <c r="AA2" s="83">
        <v>5</v>
      </c>
      <c r="AB2" s="93">
        <v>4</v>
      </c>
      <c r="AC2" s="93">
        <v>4</v>
      </c>
      <c r="AD2" s="93">
        <v>4</v>
      </c>
    </row>
    <row r="3" spans="1:32" s="80" customFormat="1">
      <c r="A3" s="80">
        <v>2</v>
      </c>
      <c r="B3" s="80" t="s">
        <v>6</v>
      </c>
      <c r="C3" s="80" t="s">
        <v>37</v>
      </c>
      <c r="D3" s="80">
        <v>1</v>
      </c>
      <c r="E3" s="80">
        <v>0</v>
      </c>
      <c r="F3" s="85">
        <v>3</v>
      </c>
      <c r="G3" s="85">
        <v>4</v>
      </c>
      <c r="H3" s="85">
        <v>4</v>
      </c>
      <c r="I3" s="81">
        <v>4</v>
      </c>
      <c r="J3" s="81">
        <v>4</v>
      </c>
      <c r="K3" s="82">
        <v>4</v>
      </c>
      <c r="L3" s="82">
        <v>4</v>
      </c>
      <c r="M3" s="82">
        <v>4</v>
      </c>
      <c r="N3" s="82">
        <v>4</v>
      </c>
      <c r="O3" s="82">
        <v>4</v>
      </c>
      <c r="P3" s="124">
        <v>5</v>
      </c>
      <c r="Q3" s="124">
        <v>4</v>
      </c>
      <c r="R3" s="124">
        <v>4</v>
      </c>
      <c r="S3" s="124">
        <v>4</v>
      </c>
      <c r="T3" s="124">
        <v>4</v>
      </c>
      <c r="U3" s="124">
        <v>4</v>
      </c>
      <c r="V3" s="124">
        <v>4</v>
      </c>
      <c r="W3" s="124">
        <v>4</v>
      </c>
      <c r="X3" s="83">
        <v>5</v>
      </c>
      <c r="Y3" s="83">
        <v>5</v>
      </c>
      <c r="Z3" s="83">
        <v>5</v>
      </c>
      <c r="AA3" s="83">
        <v>5</v>
      </c>
      <c r="AB3" s="93">
        <v>5</v>
      </c>
      <c r="AC3" s="93">
        <v>5</v>
      </c>
      <c r="AD3" s="93">
        <v>5</v>
      </c>
    </row>
    <row r="4" spans="1:32" s="80" customFormat="1">
      <c r="A4" s="80">
        <v>3</v>
      </c>
      <c r="B4" s="80" t="s">
        <v>6</v>
      </c>
      <c r="C4" s="80" t="s">
        <v>37</v>
      </c>
      <c r="D4" s="80">
        <v>1</v>
      </c>
      <c r="E4" s="80">
        <v>0</v>
      </c>
      <c r="F4" s="85">
        <v>3</v>
      </c>
      <c r="G4" s="85">
        <v>3</v>
      </c>
      <c r="H4" s="85">
        <v>4</v>
      </c>
      <c r="I4" s="81">
        <v>4</v>
      </c>
      <c r="J4" s="81">
        <v>4</v>
      </c>
      <c r="K4" s="82">
        <v>4</v>
      </c>
      <c r="L4" s="82">
        <v>4</v>
      </c>
      <c r="M4" s="82">
        <v>4</v>
      </c>
      <c r="N4" s="82">
        <v>4</v>
      </c>
      <c r="O4" s="82">
        <v>4</v>
      </c>
      <c r="P4" s="124">
        <v>5</v>
      </c>
      <c r="Q4" s="124">
        <v>4</v>
      </c>
      <c r="R4" s="124">
        <v>4</v>
      </c>
      <c r="S4" s="124">
        <v>4</v>
      </c>
      <c r="T4" s="124">
        <v>3</v>
      </c>
      <c r="U4" s="124">
        <v>4</v>
      </c>
      <c r="V4" s="124">
        <v>4</v>
      </c>
      <c r="W4" s="124">
        <v>4</v>
      </c>
      <c r="X4" s="83">
        <v>5</v>
      </c>
      <c r="Y4" s="83">
        <v>5</v>
      </c>
      <c r="Z4" s="83">
        <v>5</v>
      </c>
      <c r="AA4" s="83">
        <v>5</v>
      </c>
      <c r="AB4" s="93">
        <v>5</v>
      </c>
      <c r="AC4" s="93">
        <v>5</v>
      </c>
      <c r="AD4" s="93">
        <v>5</v>
      </c>
    </row>
    <row r="5" spans="1:32" s="80" customFormat="1" ht="21.75" customHeight="1">
      <c r="A5" s="80">
        <v>4</v>
      </c>
      <c r="B5" s="80" t="s">
        <v>67</v>
      </c>
      <c r="C5" s="80" t="s">
        <v>37</v>
      </c>
      <c r="D5" s="80">
        <v>0</v>
      </c>
      <c r="E5" s="80">
        <v>1</v>
      </c>
      <c r="F5" s="85">
        <v>5</v>
      </c>
      <c r="G5" s="85">
        <v>4</v>
      </c>
      <c r="H5" s="85">
        <v>4</v>
      </c>
      <c r="I5" s="81">
        <v>5</v>
      </c>
      <c r="J5" s="81">
        <v>5</v>
      </c>
      <c r="K5" s="82">
        <v>5</v>
      </c>
      <c r="L5" s="82">
        <v>5</v>
      </c>
      <c r="M5" s="82">
        <v>5</v>
      </c>
      <c r="N5" s="82">
        <v>5</v>
      </c>
      <c r="O5" s="82">
        <v>5</v>
      </c>
      <c r="P5" s="124">
        <v>2</v>
      </c>
      <c r="Q5" s="124">
        <v>1</v>
      </c>
      <c r="R5" s="124">
        <v>1</v>
      </c>
      <c r="S5" s="124">
        <v>1</v>
      </c>
      <c r="T5" s="124">
        <v>4</v>
      </c>
      <c r="U5" s="124">
        <v>3</v>
      </c>
      <c r="V5" s="124">
        <v>3</v>
      </c>
      <c r="W5" s="124">
        <v>3</v>
      </c>
      <c r="X5" s="83">
        <v>4</v>
      </c>
      <c r="Y5" s="83">
        <v>4</v>
      </c>
      <c r="Z5" s="83">
        <v>4</v>
      </c>
      <c r="AA5" s="83">
        <v>3</v>
      </c>
      <c r="AB5" s="93">
        <v>3</v>
      </c>
      <c r="AC5" s="93">
        <v>4</v>
      </c>
      <c r="AD5" s="93">
        <v>3</v>
      </c>
    </row>
    <row r="6" spans="1:32">
      <c r="D6" s="120">
        <f>COUNTIF(D2:D5,1)</f>
        <v>3</v>
      </c>
      <c r="E6" s="120">
        <f>COUNTIF(E2:E5,1)</f>
        <v>1</v>
      </c>
      <c r="F6" s="121">
        <f>AVERAGE(F2:F5)</f>
        <v>3.5</v>
      </c>
      <c r="G6" s="121">
        <f t="shared" ref="G6:AD6" si="0">AVERAGE(G2:G5)</f>
        <v>3.75</v>
      </c>
      <c r="H6" s="121">
        <f t="shared" si="0"/>
        <v>3.75</v>
      </c>
      <c r="I6" s="121">
        <f t="shared" si="0"/>
        <v>4</v>
      </c>
      <c r="J6" s="121">
        <f t="shared" si="0"/>
        <v>4</v>
      </c>
      <c r="K6" s="121">
        <f t="shared" si="0"/>
        <v>4.25</v>
      </c>
      <c r="L6" s="121">
        <f t="shared" si="0"/>
        <v>4.25</v>
      </c>
      <c r="M6" s="121">
        <f t="shared" si="0"/>
        <v>4.25</v>
      </c>
      <c r="N6" s="121">
        <f t="shared" si="0"/>
        <v>4.25</v>
      </c>
      <c r="O6" s="121">
        <f t="shared" si="0"/>
        <v>4.25</v>
      </c>
      <c r="P6" s="121">
        <f t="shared" si="0"/>
        <v>3.75</v>
      </c>
      <c r="Q6" s="121">
        <f t="shared" si="0"/>
        <v>2.75</v>
      </c>
      <c r="R6" s="121">
        <f t="shared" si="0"/>
        <v>2.75</v>
      </c>
      <c r="S6" s="121">
        <f t="shared" si="0"/>
        <v>2.75</v>
      </c>
      <c r="T6" s="121">
        <f t="shared" si="0"/>
        <v>3.75</v>
      </c>
      <c r="U6" s="121">
        <f t="shared" si="0"/>
        <v>3.75</v>
      </c>
      <c r="V6" s="121">
        <f t="shared" si="0"/>
        <v>3.75</v>
      </c>
      <c r="W6" s="121">
        <f t="shared" si="0"/>
        <v>3.75</v>
      </c>
      <c r="X6" s="121">
        <f t="shared" si="0"/>
        <v>4.75</v>
      </c>
      <c r="Y6" s="121">
        <f t="shared" si="0"/>
        <v>4.75</v>
      </c>
      <c r="Z6" s="121">
        <f t="shared" si="0"/>
        <v>4.75</v>
      </c>
      <c r="AA6" s="121">
        <f t="shared" si="0"/>
        <v>4.5</v>
      </c>
      <c r="AB6" s="121">
        <f t="shared" si="0"/>
        <v>4.25</v>
      </c>
      <c r="AC6" s="121">
        <f t="shared" si="0"/>
        <v>4.5</v>
      </c>
      <c r="AD6" s="121">
        <f t="shared" si="0"/>
        <v>4.25</v>
      </c>
      <c r="AE6" s="121">
        <f>AVERAGE(F2:AD5)</f>
        <v>3.96</v>
      </c>
      <c r="AF6" s="84">
        <f>AVERAGE(F6:O6,X6:AD6)</f>
        <v>4.2352941176470589</v>
      </c>
    </row>
    <row r="7" spans="1:32">
      <c r="C7" s="13" t="s">
        <v>57</v>
      </c>
      <c r="D7" s="121">
        <f>STDEV(D2:D5)</f>
        <v>0.5</v>
      </c>
      <c r="E7" s="121">
        <f>STDEV(E2:E5)</f>
        <v>0.5</v>
      </c>
      <c r="F7" s="121">
        <f>STDEV(F2:F5)</f>
        <v>1</v>
      </c>
      <c r="G7" s="121">
        <f t="shared" ref="G7:AD7" si="1">STDEV(G2:G5)</f>
        <v>0.5</v>
      </c>
      <c r="H7" s="121">
        <f t="shared" si="1"/>
        <v>0.5</v>
      </c>
      <c r="I7" s="121">
        <f t="shared" si="1"/>
        <v>0.81649658092772603</v>
      </c>
      <c r="J7" s="121">
        <f t="shared" si="1"/>
        <v>0.81649658092772603</v>
      </c>
      <c r="K7" s="121">
        <f t="shared" si="1"/>
        <v>0.5</v>
      </c>
      <c r="L7" s="121">
        <f t="shared" si="1"/>
        <v>0.5</v>
      </c>
      <c r="M7" s="121">
        <f t="shared" si="1"/>
        <v>0.5</v>
      </c>
      <c r="N7" s="121">
        <f t="shared" si="1"/>
        <v>0.5</v>
      </c>
      <c r="O7" s="121">
        <f t="shared" si="1"/>
        <v>0.5</v>
      </c>
      <c r="P7" s="121">
        <f t="shared" si="1"/>
        <v>1.5</v>
      </c>
      <c r="Q7" s="121">
        <f t="shared" si="1"/>
        <v>1.5</v>
      </c>
      <c r="R7" s="121">
        <f t="shared" si="1"/>
        <v>1.5</v>
      </c>
      <c r="S7" s="121">
        <f t="shared" si="1"/>
        <v>1.5</v>
      </c>
      <c r="T7" s="121">
        <f t="shared" si="1"/>
        <v>0.5</v>
      </c>
      <c r="U7" s="121">
        <f t="shared" si="1"/>
        <v>0.5</v>
      </c>
      <c r="V7" s="121">
        <f t="shared" si="1"/>
        <v>0.5</v>
      </c>
      <c r="W7" s="121">
        <f t="shared" si="1"/>
        <v>0.5</v>
      </c>
      <c r="X7" s="121">
        <f t="shared" si="1"/>
        <v>0.5</v>
      </c>
      <c r="Y7" s="121">
        <f t="shared" si="1"/>
        <v>0.5</v>
      </c>
      <c r="Z7" s="121">
        <f t="shared" si="1"/>
        <v>0.5</v>
      </c>
      <c r="AA7" s="121">
        <f t="shared" si="1"/>
        <v>1</v>
      </c>
      <c r="AB7" s="121">
        <f t="shared" si="1"/>
        <v>0.9574271077563381</v>
      </c>
      <c r="AC7" s="121">
        <f t="shared" si="1"/>
        <v>0.57735026918962573</v>
      </c>
      <c r="AD7" s="121">
        <f t="shared" si="1"/>
        <v>0.9574271077563381</v>
      </c>
      <c r="AE7" s="121">
        <f>STDEVA(F2:AD5)</f>
        <v>0.93116631547254014</v>
      </c>
      <c r="AF7" s="17"/>
    </row>
    <row r="8" spans="1:32">
      <c r="B8" s="97" t="s">
        <v>6</v>
      </c>
      <c r="C8" s="97">
        <f>COUNTIF(B2:B5,"นิสิตระดับปริญญาโท")</f>
        <v>3</v>
      </c>
      <c r="F8" s="13"/>
      <c r="G8" s="13"/>
      <c r="H8" s="121">
        <f>STDEV(F2:H5)</f>
        <v>0.65133894727892894</v>
      </c>
      <c r="J8" s="121">
        <f>STDEVA(I2:J5)</f>
        <v>0.7559289460184544</v>
      </c>
      <c r="O8" s="121">
        <f>STDEVA(K2:O5)</f>
        <v>0.4442616583193193</v>
      </c>
      <c r="S8" s="121">
        <f>STDEVA(P2:S5)</f>
        <v>1.4142135623730951</v>
      </c>
      <c r="T8" s="13"/>
      <c r="U8" s="13"/>
      <c r="V8" s="13"/>
      <c r="W8" s="121">
        <f>STDEVA(T2:W5)</f>
        <v>0.44721359549995793</v>
      </c>
      <c r="X8" s="13"/>
      <c r="Y8" s="13"/>
      <c r="Z8" s="13"/>
      <c r="AA8" s="121">
        <f>STDEVA(X2:AA5)</f>
        <v>0.60207972893961481</v>
      </c>
      <c r="AB8" s="13"/>
      <c r="AC8" s="13"/>
      <c r="AD8" s="121">
        <f>STDEVA(AB2:AD5)</f>
        <v>0.77849894416152243</v>
      </c>
    </row>
    <row r="9" spans="1:32">
      <c r="B9" s="97" t="s">
        <v>67</v>
      </c>
      <c r="C9" s="97">
        <f>COUNTIF(B2:B5,"ผู้ประกอบการร้านค้า")</f>
        <v>1</v>
      </c>
      <c r="F9" s="13"/>
      <c r="G9" s="13"/>
      <c r="H9" s="122">
        <f>AVERAGE(F2:H5)</f>
        <v>3.6666666666666665</v>
      </c>
      <c r="J9" s="122">
        <f>AVERAGE(I2:J5)</f>
        <v>4</v>
      </c>
      <c r="O9" s="122">
        <f>AVERAGE(K2:O5)</f>
        <v>4.25</v>
      </c>
      <c r="S9" s="122">
        <f>AVERAGE(P2:S5)</f>
        <v>3</v>
      </c>
      <c r="T9" s="13"/>
      <c r="U9" s="13"/>
      <c r="V9" s="13"/>
      <c r="W9" s="122">
        <f>AVERAGE(T2:W5)</f>
        <v>3.75</v>
      </c>
      <c r="X9" s="13"/>
      <c r="Y9" s="13"/>
      <c r="Z9" s="13"/>
      <c r="AA9" s="122">
        <f>AVERAGE(X2:AA5)</f>
        <v>4.6875</v>
      </c>
      <c r="AB9" s="13"/>
      <c r="AC9" s="13"/>
      <c r="AD9" s="122">
        <f>AVERAGE(AB2:AD5)</f>
        <v>4.333333333333333</v>
      </c>
    </row>
    <row r="10" spans="1:32">
      <c r="C10" s="107">
        <f>SUM(C8:C9)</f>
        <v>4</v>
      </c>
      <c r="F10" s="13"/>
      <c r="G10" s="13"/>
      <c r="H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2">
      <c r="F11" s="13"/>
      <c r="G11" s="13"/>
      <c r="H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2">
      <c r="F12" s="13"/>
      <c r="G12" s="13"/>
      <c r="H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2">
      <c r="F13" s="13"/>
      <c r="G13" s="13"/>
      <c r="H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2">
      <c r="F14" s="13"/>
      <c r="G14" s="13"/>
      <c r="H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2">
      <c r="F15" s="13"/>
      <c r="G15" s="13"/>
      <c r="H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2">
      <c r="F16" s="13"/>
      <c r="G16" s="13"/>
      <c r="H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6:30">
      <c r="F17" s="13"/>
      <c r="G17" s="13"/>
      <c r="H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6:30">
      <c r="F18" s="13"/>
      <c r="G18" s="13"/>
      <c r="H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6:30">
      <c r="F19" s="13"/>
      <c r="G19" s="13"/>
      <c r="H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6:30">
      <c r="F20" s="13"/>
      <c r="G20" s="13"/>
      <c r="H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6:30">
      <c r="F21" s="13"/>
      <c r="G21" s="13"/>
      <c r="H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6:30">
      <c r="F22" s="13"/>
      <c r="G22" s="13"/>
      <c r="H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6:30">
      <c r="F23" s="13"/>
      <c r="G23" s="13"/>
      <c r="H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6:30">
      <c r="F24" s="13"/>
      <c r="G24" s="13"/>
      <c r="H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6:30">
      <c r="F25" s="13"/>
      <c r="G25" s="13"/>
      <c r="H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6:30">
      <c r="F26" s="13"/>
      <c r="G26" s="13"/>
      <c r="H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6:30">
      <c r="F27" s="13"/>
      <c r="G27" s="13"/>
      <c r="H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6:30">
      <c r="F28" s="13"/>
      <c r="G28" s="13"/>
      <c r="H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6:30">
      <c r="F29" s="13"/>
      <c r="G29" s="13"/>
      <c r="H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6:30">
      <c r="F30" s="13"/>
      <c r="G30" s="13"/>
      <c r="H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6:30">
      <c r="F31" s="13"/>
      <c r="G31" s="13"/>
      <c r="H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6:30">
      <c r="F32" s="13"/>
      <c r="G32" s="13"/>
      <c r="H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6:30">
      <c r="F33" s="13"/>
      <c r="G33" s="13"/>
      <c r="H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6:30">
      <c r="F34" s="13"/>
      <c r="G34" s="13"/>
      <c r="H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6:30">
      <c r="F35" s="13"/>
      <c r="G35" s="13"/>
      <c r="H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6:30">
      <c r="F36" s="13"/>
      <c r="G36" s="13"/>
      <c r="H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6:30">
      <c r="F37" s="13"/>
      <c r="G37" s="13"/>
      <c r="H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6:30">
      <c r="F38" s="13"/>
      <c r="G38" s="13"/>
      <c r="H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6:30">
      <c r="F39" s="13"/>
      <c r="G39" s="13"/>
      <c r="H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6:30">
      <c r="F40" s="13"/>
      <c r="G40" s="13"/>
      <c r="H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6:30">
      <c r="F41" s="13"/>
      <c r="G41" s="13"/>
      <c r="H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6:30">
      <c r="F42" s="13"/>
      <c r="G42" s="13"/>
      <c r="H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6:30">
      <c r="F43" s="13"/>
      <c r="G43" s="13"/>
      <c r="H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6:30">
      <c r="F44" s="13"/>
      <c r="G44" s="13"/>
      <c r="H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6:30">
      <c r="F45" s="13"/>
      <c r="G45" s="13"/>
      <c r="H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6:30">
      <c r="F46" s="13"/>
      <c r="G46" s="13"/>
      <c r="H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6:30">
      <c r="F47" s="13"/>
      <c r="G47" s="13"/>
      <c r="H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6:30">
      <c r="F48" s="13"/>
      <c r="G48" s="13"/>
      <c r="H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6:30">
      <c r="F49" s="13"/>
      <c r="G49" s="13"/>
      <c r="H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6:30">
      <c r="F50" s="13"/>
      <c r="G50" s="13"/>
      <c r="H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6:30">
      <c r="F51" s="13"/>
      <c r="G51" s="13"/>
      <c r="H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6:30">
      <c r="F52" s="13"/>
      <c r="G52" s="13"/>
      <c r="H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6:30">
      <c r="F53" s="13"/>
      <c r="G53" s="13"/>
      <c r="H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6:30">
      <c r="F54" s="13"/>
      <c r="G54" s="13"/>
      <c r="H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6:30">
      <c r="F55" s="13"/>
      <c r="G55" s="13"/>
      <c r="H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6:30">
      <c r="F56" s="13"/>
      <c r="G56" s="13"/>
      <c r="H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6:30">
      <c r="F57" s="13"/>
      <c r="G57" s="13"/>
      <c r="H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6:30">
      <c r="F58" s="13"/>
      <c r="G58" s="13"/>
      <c r="H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6:30">
      <c r="F59" s="13"/>
      <c r="G59" s="13"/>
      <c r="H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6:30">
      <c r="F60" s="13"/>
      <c r="G60" s="13"/>
      <c r="H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6:30">
      <c r="F61" s="13"/>
      <c r="G61" s="13"/>
      <c r="H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6:30">
      <c r="F62" s="13"/>
      <c r="G62" s="13"/>
      <c r="H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6:30">
      <c r="F63" s="13"/>
      <c r="G63" s="13"/>
      <c r="H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6:30">
      <c r="F64" s="13"/>
      <c r="G64" s="13"/>
      <c r="H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6:30">
      <c r="F65" s="13"/>
      <c r="G65" s="13"/>
      <c r="H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6:30">
      <c r="F66" s="13"/>
      <c r="G66" s="13"/>
      <c r="H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6:30">
      <c r="F67" s="13"/>
      <c r="G67" s="13"/>
      <c r="H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6:30">
      <c r="F68" s="13"/>
      <c r="G68" s="13"/>
      <c r="H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6:30">
      <c r="F69" s="13"/>
      <c r="G69" s="13"/>
      <c r="H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6:30">
      <c r="F70" s="13"/>
      <c r="G70" s="13"/>
      <c r="H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6:30">
      <c r="F71" s="13"/>
      <c r="G71" s="13"/>
      <c r="H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6:30">
      <c r="I72" s="14"/>
      <c r="J72" s="14"/>
      <c r="K72" s="15"/>
      <c r="L72" s="15"/>
      <c r="M72" s="15"/>
      <c r="N72" s="15"/>
      <c r="O72" s="15"/>
      <c r="P72" s="15"/>
      <c r="Q72" s="15"/>
      <c r="R72" s="15"/>
      <c r="S72" s="15"/>
    </row>
    <row r="73" spans="6:30">
      <c r="I73" s="14"/>
      <c r="J73" s="14"/>
      <c r="K73" s="15"/>
      <c r="L73" s="15"/>
      <c r="M73" s="15"/>
      <c r="N73" s="15"/>
      <c r="O73" s="15"/>
      <c r="P73" s="15"/>
      <c r="Q73" s="15"/>
      <c r="R73" s="15"/>
      <c r="S73" s="15"/>
    </row>
    <row r="74" spans="6:30">
      <c r="I74" s="14"/>
      <c r="J74" s="14"/>
      <c r="K74" s="15"/>
      <c r="L74" s="15"/>
      <c r="M74" s="15"/>
      <c r="N74" s="15"/>
      <c r="O74" s="15"/>
      <c r="P74" s="15"/>
      <c r="Q74" s="15"/>
      <c r="R74" s="15"/>
      <c r="S74" s="15"/>
    </row>
    <row r="75" spans="6:30">
      <c r="I75" s="14"/>
      <c r="J75" s="14"/>
      <c r="K75" s="15"/>
      <c r="L75" s="15"/>
      <c r="M75" s="15"/>
      <c r="N75" s="15"/>
      <c r="O75" s="15"/>
      <c r="P75" s="15"/>
      <c r="Q75" s="15"/>
      <c r="R75" s="15"/>
      <c r="S75" s="15"/>
    </row>
    <row r="76" spans="6:30">
      <c r="I76" s="14"/>
      <c r="J76" s="14"/>
      <c r="K76" s="15"/>
      <c r="L76" s="15"/>
      <c r="M76" s="15"/>
      <c r="N76" s="15"/>
      <c r="O76" s="15"/>
      <c r="P76" s="15"/>
      <c r="Q76" s="15"/>
      <c r="R76" s="15"/>
      <c r="S76" s="15"/>
    </row>
    <row r="77" spans="6:30">
      <c r="I77" s="14"/>
      <c r="J77" s="14"/>
      <c r="K77" s="15"/>
      <c r="L77" s="15"/>
      <c r="M77" s="15"/>
      <c r="N77" s="15"/>
      <c r="O77" s="15"/>
      <c r="P77" s="15"/>
      <c r="Q77" s="15"/>
      <c r="R77" s="15"/>
      <c r="S77" s="15"/>
    </row>
    <row r="78" spans="6:30">
      <c r="I78" s="14"/>
      <c r="J78" s="14"/>
      <c r="K78" s="15"/>
      <c r="L78" s="15"/>
      <c r="M78" s="15"/>
      <c r="N78" s="15"/>
      <c r="O78" s="15"/>
      <c r="P78" s="15"/>
      <c r="Q78" s="15"/>
      <c r="R78" s="15"/>
      <c r="S78" s="15"/>
    </row>
    <row r="79" spans="6:30">
      <c r="I79" s="14"/>
      <c r="J79" s="14"/>
      <c r="K79" s="15"/>
      <c r="L79" s="15"/>
      <c r="M79" s="15"/>
      <c r="N79" s="15"/>
      <c r="O79" s="15"/>
      <c r="P79" s="15"/>
      <c r="Q79" s="15"/>
      <c r="R79" s="15"/>
      <c r="S79" s="15"/>
    </row>
    <row r="80" spans="6:30">
      <c r="I80" s="14"/>
      <c r="J80" s="14"/>
      <c r="K80" s="15"/>
      <c r="L80" s="15"/>
      <c r="M80" s="15"/>
      <c r="N80" s="15"/>
      <c r="O80" s="15"/>
      <c r="P80" s="15"/>
      <c r="Q80" s="15"/>
      <c r="R80" s="15"/>
      <c r="S80" s="15"/>
    </row>
    <row r="81" spans="9:19">
      <c r="I81" s="14"/>
      <c r="J81" s="14"/>
      <c r="K81" s="15"/>
      <c r="L81" s="15"/>
      <c r="M81" s="15"/>
      <c r="N81" s="15"/>
      <c r="O81" s="15"/>
      <c r="P81" s="15"/>
      <c r="Q81" s="15"/>
      <c r="R81" s="15"/>
      <c r="S81" s="15"/>
    </row>
    <row r="82" spans="9:19">
      <c r="I82" s="14"/>
      <c r="J82" s="14"/>
      <c r="K82" s="15"/>
      <c r="L82" s="15"/>
      <c r="M82" s="15"/>
      <c r="N82" s="15"/>
      <c r="O82" s="15"/>
      <c r="P82" s="15"/>
      <c r="Q82" s="15"/>
      <c r="R82" s="15"/>
      <c r="S82" s="15"/>
    </row>
    <row r="83" spans="9:19">
      <c r="I83" s="14"/>
      <c r="J83" s="14"/>
      <c r="K83" s="15"/>
      <c r="L83" s="15"/>
      <c r="M83" s="15"/>
      <c r="N83" s="15"/>
      <c r="O83" s="15"/>
      <c r="P83" s="15"/>
      <c r="Q83" s="15"/>
      <c r="R83" s="15"/>
      <c r="S83" s="15"/>
    </row>
    <row r="84" spans="9:19">
      <c r="I84" s="14"/>
      <c r="J84" s="14"/>
      <c r="K84" s="15"/>
      <c r="L84" s="15"/>
      <c r="M84" s="15"/>
      <c r="N84" s="15"/>
      <c r="O84" s="15"/>
      <c r="P84" s="15"/>
      <c r="Q84" s="15"/>
      <c r="R84" s="15"/>
      <c r="S84" s="15"/>
    </row>
    <row r="85" spans="9:19">
      <c r="I85" s="14"/>
      <c r="J85" s="14"/>
      <c r="K85" s="15"/>
      <c r="L85" s="15"/>
      <c r="M85" s="15"/>
      <c r="N85" s="15"/>
      <c r="O85" s="15"/>
      <c r="P85" s="15"/>
      <c r="Q85" s="15"/>
      <c r="R85" s="15"/>
      <c r="S85" s="15"/>
    </row>
    <row r="86" spans="9:19">
      <c r="I86" s="14"/>
      <c r="J86" s="14"/>
      <c r="K86" s="15"/>
      <c r="L86" s="15"/>
      <c r="M86" s="15"/>
      <c r="N86" s="15"/>
      <c r="O86" s="15"/>
      <c r="P86" s="15"/>
      <c r="Q86" s="15"/>
      <c r="R86" s="15"/>
      <c r="S86" s="15"/>
    </row>
    <row r="87" spans="9:19">
      <c r="I87" s="14"/>
      <c r="J87" s="14"/>
      <c r="K87" s="15"/>
      <c r="L87" s="15"/>
      <c r="M87" s="15"/>
      <c r="N87" s="15"/>
      <c r="O87" s="15"/>
      <c r="P87" s="15"/>
      <c r="Q87" s="15"/>
      <c r="R87" s="15"/>
      <c r="S87" s="15"/>
    </row>
    <row r="88" spans="9:19">
      <c r="I88" s="14"/>
      <c r="J88" s="14"/>
      <c r="K88" s="15"/>
      <c r="L88" s="15"/>
      <c r="M88" s="15"/>
      <c r="N88" s="15"/>
      <c r="O88" s="15"/>
      <c r="P88" s="15"/>
      <c r="Q88" s="15"/>
      <c r="R88" s="15"/>
      <c r="S88" s="15"/>
    </row>
    <row r="89" spans="9:19"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</row>
    <row r="90" spans="9:19"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</row>
    <row r="91" spans="9:19">
      <c r="I91" s="14"/>
      <c r="J91" s="14"/>
      <c r="K91" s="15"/>
      <c r="L91" s="15"/>
      <c r="M91" s="15"/>
      <c r="N91" s="15"/>
      <c r="O91" s="15"/>
      <c r="P91" s="15"/>
      <c r="Q91" s="15"/>
      <c r="R91" s="15"/>
      <c r="S91" s="15"/>
    </row>
    <row r="92" spans="9:19">
      <c r="I92" s="14"/>
      <c r="J92" s="14"/>
      <c r="K92" s="15"/>
      <c r="L92" s="15"/>
      <c r="M92" s="15"/>
      <c r="N92" s="15"/>
      <c r="O92" s="15"/>
      <c r="P92" s="15"/>
      <c r="Q92" s="15"/>
      <c r="R92" s="15"/>
      <c r="S92" s="15"/>
    </row>
    <row r="93" spans="9:19">
      <c r="I93" s="14"/>
      <c r="J93" s="14"/>
      <c r="K93" s="15"/>
      <c r="L93" s="15"/>
      <c r="M93" s="15"/>
      <c r="N93" s="15"/>
      <c r="O93" s="15"/>
      <c r="P93" s="15"/>
      <c r="Q93" s="15"/>
      <c r="R93" s="15"/>
      <c r="S93" s="15"/>
    </row>
    <row r="94" spans="9:19">
      <c r="I94" s="14"/>
      <c r="J94" s="14"/>
      <c r="K94" s="15"/>
      <c r="L94" s="15"/>
      <c r="M94" s="15"/>
      <c r="N94" s="15"/>
      <c r="O94" s="15"/>
      <c r="P94" s="15"/>
      <c r="Q94" s="15"/>
      <c r="R94" s="15"/>
      <c r="S94" s="15"/>
    </row>
    <row r="95" spans="9:19">
      <c r="I95" s="14"/>
      <c r="J95" s="14"/>
      <c r="K95" s="15"/>
      <c r="L95" s="15"/>
      <c r="M95" s="15"/>
      <c r="N95" s="15"/>
      <c r="O95" s="15"/>
      <c r="P95" s="15"/>
      <c r="Q95" s="15"/>
      <c r="R95" s="15"/>
      <c r="S95" s="15"/>
    </row>
    <row r="96" spans="9:19">
      <c r="I96" s="14"/>
      <c r="J96" s="14"/>
      <c r="K96" s="15"/>
      <c r="L96" s="15"/>
      <c r="M96" s="15"/>
      <c r="N96" s="15"/>
      <c r="O96" s="15"/>
      <c r="P96" s="15"/>
      <c r="Q96" s="15"/>
      <c r="R96" s="15"/>
      <c r="S96" s="15"/>
    </row>
    <row r="97" spans="9:19">
      <c r="I97" s="14"/>
      <c r="J97" s="14"/>
      <c r="K97" s="15"/>
      <c r="L97" s="15"/>
      <c r="M97" s="15"/>
      <c r="N97" s="15"/>
      <c r="O97" s="15"/>
      <c r="P97" s="15"/>
      <c r="Q97" s="15"/>
      <c r="R97" s="15"/>
      <c r="S97" s="15"/>
    </row>
    <row r="98" spans="9:19">
      <c r="I98" s="14"/>
      <c r="J98" s="14"/>
      <c r="K98" s="15"/>
      <c r="L98" s="15"/>
      <c r="M98" s="15"/>
      <c r="N98" s="15"/>
      <c r="O98" s="15"/>
      <c r="P98" s="15"/>
      <c r="Q98" s="15"/>
      <c r="R98" s="15"/>
      <c r="S98" s="15"/>
    </row>
    <row r="99" spans="9:19">
      <c r="I99" s="14"/>
      <c r="J99" s="14"/>
      <c r="K99" s="15"/>
      <c r="L99" s="15"/>
      <c r="M99" s="15"/>
      <c r="N99" s="15"/>
      <c r="O99" s="15"/>
      <c r="P99" s="15"/>
      <c r="Q99" s="15"/>
      <c r="R99" s="15"/>
      <c r="S99" s="15"/>
    </row>
    <row r="100" spans="9:19">
      <c r="I100" s="14"/>
      <c r="J100" s="14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9:19">
      <c r="I101" s="14"/>
      <c r="J101" s="14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9:19">
      <c r="I102" s="14"/>
      <c r="J102" s="14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9:19">
      <c r="I103" s="14"/>
      <c r="J103" s="14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9:19">
      <c r="I104" s="14"/>
      <c r="J104" s="14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9:19">
      <c r="I105" s="14"/>
      <c r="J105" s="14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9:19">
      <c r="I106" s="14"/>
      <c r="J106" s="14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9:19">
      <c r="I107" s="14"/>
      <c r="J107" s="14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9:19">
      <c r="I108" s="14"/>
      <c r="J108" s="14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9:19">
      <c r="I109" s="14"/>
      <c r="J109" s="14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9:19">
      <c r="I110" s="14"/>
      <c r="J110" s="14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9:19">
      <c r="I111" s="14"/>
      <c r="J111" s="14"/>
      <c r="K111" s="15"/>
      <c r="L111" s="15"/>
      <c r="M111" s="15"/>
      <c r="N111" s="15"/>
      <c r="O111" s="15"/>
      <c r="P111" s="15"/>
      <c r="Q111" s="15"/>
      <c r="R111" s="15"/>
      <c r="S111" s="15"/>
    </row>
  </sheetData>
  <autoFilter ref="C1:C11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30" zoomScaleNormal="130" workbookViewId="0">
      <selection activeCell="H13" sqref="H13"/>
    </sheetView>
  </sheetViews>
  <sheetFormatPr defaultRowHeight="15"/>
  <cols>
    <col min="1" max="1" width="7.7109375" style="65" customWidth="1"/>
    <col min="2" max="2" width="9.140625" style="65"/>
    <col min="3" max="3" width="9.140625" style="65" customWidth="1"/>
    <col min="4" max="4" width="9.140625" style="65"/>
    <col min="5" max="5" width="9.140625" style="65" customWidth="1"/>
    <col min="6" max="6" width="51" style="65" customWidth="1"/>
    <col min="7" max="16384" width="9.140625" style="65"/>
  </cols>
  <sheetData>
    <row r="1" spans="1:6" s="64" customFormat="1" ht="27.75">
      <c r="A1" s="128" t="s">
        <v>32</v>
      </c>
      <c r="B1" s="128"/>
      <c r="C1" s="128"/>
      <c r="D1" s="128"/>
      <c r="E1" s="128"/>
      <c r="F1" s="128"/>
    </row>
    <row r="2" spans="1:6" s="64" customFormat="1" ht="27.75">
      <c r="A2" s="128" t="s">
        <v>51</v>
      </c>
      <c r="B2" s="128"/>
      <c r="C2" s="128"/>
      <c r="D2" s="128"/>
      <c r="E2" s="128"/>
      <c r="F2" s="128"/>
    </row>
    <row r="3" spans="1:6" s="64" customFormat="1" ht="27.75">
      <c r="A3" s="128" t="s">
        <v>49</v>
      </c>
      <c r="B3" s="128"/>
      <c r="C3" s="128"/>
      <c r="D3" s="128"/>
      <c r="E3" s="128"/>
      <c r="F3" s="128"/>
    </row>
    <row r="4" spans="1:6" s="64" customFormat="1" ht="27.75">
      <c r="A4" s="128" t="s">
        <v>69</v>
      </c>
      <c r="B4" s="128"/>
      <c r="C4" s="128"/>
      <c r="D4" s="128"/>
      <c r="E4" s="128"/>
      <c r="F4" s="128"/>
    </row>
    <row r="5" spans="1:6" s="64" customFormat="1" ht="27.75">
      <c r="A5" s="128" t="s">
        <v>66</v>
      </c>
      <c r="B5" s="128"/>
      <c r="C5" s="128"/>
      <c r="D5" s="128"/>
      <c r="E5" s="128"/>
      <c r="F5" s="128"/>
    </row>
    <row r="6" spans="1:6" s="64" customFormat="1" ht="27.75">
      <c r="A6" s="128" t="s">
        <v>50</v>
      </c>
      <c r="B6" s="128"/>
      <c r="C6" s="128"/>
      <c r="D6" s="128"/>
      <c r="E6" s="128"/>
      <c r="F6" s="128"/>
    </row>
    <row r="7" spans="1:6" ht="24">
      <c r="A7" s="129"/>
      <c r="B7" s="129"/>
      <c r="C7" s="129"/>
      <c r="D7" s="129"/>
      <c r="E7" s="129"/>
      <c r="F7" s="129"/>
    </row>
    <row r="8" spans="1:6" s="67" customFormat="1" ht="24">
      <c r="A8" s="66" t="s">
        <v>63</v>
      </c>
      <c r="B8" s="66"/>
      <c r="C8" s="66"/>
      <c r="D8" s="66"/>
      <c r="E8" s="66"/>
      <c r="F8" s="66"/>
    </row>
    <row r="9" spans="1:6" s="67" customFormat="1" ht="24">
      <c r="A9" s="66" t="s">
        <v>71</v>
      </c>
      <c r="B9" s="66"/>
      <c r="C9" s="66"/>
      <c r="D9" s="66"/>
      <c r="E9" s="66"/>
      <c r="F9" s="66"/>
    </row>
    <row r="10" spans="1:6" s="67" customFormat="1" ht="24">
      <c r="A10" s="115" t="s">
        <v>70</v>
      </c>
      <c r="B10" s="115"/>
      <c r="C10" s="115"/>
      <c r="D10" s="115"/>
      <c r="E10" s="115"/>
      <c r="F10" s="115"/>
    </row>
    <row r="11" spans="1:6" s="67" customFormat="1" ht="24">
      <c r="A11" s="115" t="s">
        <v>64</v>
      </c>
      <c r="B11" s="115"/>
      <c r="C11" s="115"/>
      <c r="D11" s="115"/>
      <c r="E11" s="115"/>
      <c r="F11" s="115"/>
    </row>
    <row r="12" spans="1:6" s="67" customFormat="1" ht="24">
      <c r="A12" s="130" t="s">
        <v>65</v>
      </c>
      <c r="B12" s="130"/>
      <c r="C12" s="130"/>
      <c r="D12" s="130"/>
      <c r="E12" s="130"/>
      <c r="F12" s="130"/>
    </row>
    <row r="13" spans="1:6" s="67" customFormat="1" ht="24">
      <c r="A13" s="125" t="s">
        <v>68</v>
      </c>
      <c r="B13" s="125"/>
      <c r="C13" s="125"/>
      <c r="D13" s="125"/>
      <c r="E13" s="125"/>
      <c r="F13" s="125"/>
    </row>
    <row r="14" spans="1:6" s="67" customFormat="1" ht="24">
      <c r="A14" s="112" t="s">
        <v>109</v>
      </c>
      <c r="B14" s="112"/>
      <c r="C14" s="112"/>
      <c r="D14" s="112"/>
      <c r="E14" s="112"/>
      <c r="F14" s="112"/>
    </row>
    <row r="15" spans="1:6" s="67" customFormat="1" ht="24">
      <c r="A15" s="66" t="s">
        <v>110</v>
      </c>
      <c r="B15" s="66"/>
      <c r="C15" s="66"/>
      <c r="D15" s="66"/>
      <c r="E15" s="66"/>
      <c r="F15" s="66"/>
    </row>
    <row r="16" spans="1:6" s="8" customFormat="1" ht="24">
      <c r="A16" s="96" t="s">
        <v>86</v>
      </c>
      <c r="B16" s="96"/>
      <c r="C16" s="96"/>
      <c r="D16" s="96"/>
      <c r="E16" s="96"/>
      <c r="F16" s="96"/>
    </row>
    <row r="17" spans="1:8" s="8" customFormat="1" ht="24">
      <c r="A17" s="96" t="s">
        <v>96</v>
      </c>
      <c r="B17" s="96"/>
      <c r="C17" s="96"/>
      <c r="D17" s="96"/>
      <c r="E17" s="96"/>
      <c r="F17" s="96"/>
    </row>
    <row r="18" spans="1:8" s="8" customFormat="1" ht="24">
      <c r="A18" s="96" t="s">
        <v>59</v>
      </c>
      <c r="B18" s="96"/>
      <c r="C18" s="96"/>
      <c r="D18" s="96"/>
      <c r="E18" s="96"/>
      <c r="F18" s="96"/>
    </row>
    <row r="19" spans="1:8" s="8" customFormat="1" ht="24">
      <c r="A19" s="96" t="s">
        <v>87</v>
      </c>
      <c r="B19" s="96"/>
      <c r="C19" s="96"/>
      <c r="D19" s="96"/>
      <c r="E19" s="96"/>
      <c r="F19" s="96"/>
    </row>
    <row r="20" spans="1:8" s="8" customFormat="1" ht="24">
      <c r="A20" s="96" t="s">
        <v>111</v>
      </c>
      <c r="B20" s="96"/>
      <c r="C20" s="96"/>
      <c r="D20" s="96"/>
      <c r="E20" s="96"/>
      <c r="F20" s="96"/>
    </row>
    <row r="21" spans="1:8" s="8" customFormat="1" ht="24">
      <c r="A21" s="111"/>
      <c r="B21" s="111" t="s">
        <v>107</v>
      </c>
      <c r="C21" s="111"/>
      <c r="D21" s="111"/>
      <c r="E21" s="111"/>
      <c r="F21" s="111"/>
    </row>
    <row r="22" spans="1:8" s="8" customFormat="1" ht="24">
      <c r="A22" s="119" t="s">
        <v>103</v>
      </c>
      <c r="B22" s="119"/>
      <c r="C22" s="119"/>
      <c r="D22" s="119"/>
      <c r="E22" s="119"/>
      <c r="F22" s="119"/>
    </row>
    <row r="23" spans="1:8" s="8" customFormat="1" ht="24">
      <c r="A23" s="131" t="s">
        <v>104</v>
      </c>
      <c r="B23" s="131"/>
      <c r="C23" s="131"/>
      <c r="D23" s="131"/>
      <c r="E23" s="131"/>
      <c r="F23" s="131"/>
      <c r="G23" s="131"/>
      <c r="H23" s="131"/>
    </row>
    <row r="24" spans="1:8" s="8" customFormat="1" ht="24">
      <c r="A24" s="187" t="s">
        <v>108</v>
      </c>
      <c r="B24" s="187"/>
      <c r="C24" s="187"/>
      <c r="D24" s="187"/>
      <c r="E24" s="187"/>
      <c r="F24" s="187"/>
      <c r="G24" s="126"/>
      <c r="H24" s="126"/>
    </row>
    <row r="25" spans="1:8" s="8" customFormat="1" ht="24">
      <c r="A25" s="110" t="s">
        <v>88</v>
      </c>
      <c r="B25" s="126"/>
      <c r="C25" s="126"/>
      <c r="D25" s="126"/>
      <c r="E25" s="126"/>
      <c r="F25" s="126"/>
      <c r="G25" s="126"/>
      <c r="H25" s="118"/>
    </row>
    <row r="26" spans="1:8" s="108" customFormat="1" ht="24">
      <c r="A26" s="110" t="s">
        <v>105</v>
      </c>
      <c r="B26" s="126"/>
      <c r="C26" s="126"/>
      <c r="D26" s="126"/>
      <c r="E26" s="126"/>
      <c r="F26" s="126"/>
      <c r="G26" s="126"/>
    </row>
    <row r="27" spans="1:8" s="108" customFormat="1" ht="24">
      <c r="A27" s="110" t="s">
        <v>106</v>
      </c>
      <c r="B27" s="126"/>
      <c r="C27" s="126"/>
      <c r="D27" s="126"/>
      <c r="E27" s="126"/>
      <c r="F27" s="126"/>
      <c r="G27" s="126"/>
    </row>
    <row r="28" spans="1:8" s="108" customFormat="1" ht="24">
      <c r="A28" s="110" t="s">
        <v>89</v>
      </c>
      <c r="B28" s="126"/>
      <c r="C28" s="126"/>
      <c r="D28" s="126"/>
      <c r="E28" s="126"/>
      <c r="F28" s="126"/>
      <c r="G28" s="126"/>
    </row>
    <row r="29" spans="1:8" s="108" customFormat="1" ht="24">
      <c r="A29" s="19"/>
      <c r="B29" s="19"/>
      <c r="C29" s="19"/>
      <c r="D29" s="19"/>
      <c r="E29" s="19"/>
      <c r="F29" s="19"/>
    </row>
  </sheetData>
  <mergeCells count="10">
    <mergeCell ref="A12:F12"/>
    <mergeCell ref="A23:H23"/>
    <mergeCell ref="A24:F24"/>
    <mergeCell ref="A1:F1"/>
    <mergeCell ref="A2:F2"/>
    <mergeCell ref="A5:F5"/>
    <mergeCell ref="A6:F6"/>
    <mergeCell ref="A7:F7"/>
    <mergeCell ref="A3:F3"/>
    <mergeCell ref="A4:F4"/>
  </mergeCells>
  <pageMargins left="0.4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opLeftCell="A11" zoomScale="120" zoomScaleNormal="120" workbookViewId="0">
      <selection activeCell="C24" sqref="C24:E24"/>
    </sheetView>
  </sheetViews>
  <sheetFormatPr defaultRowHeight="23.25"/>
  <cols>
    <col min="1" max="1" width="7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1.42578125" style="2" customWidth="1"/>
    <col min="7" max="7" width="16.71093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32" t="s">
        <v>7</v>
      </c>
      <c r="C1" s="132"/>
      <c r="D1" s="132"/>
      <c r="E1" s="132"/>
      <c r="F1" s="132"/>
      <c r="G1" s="132"/>
      <c r="H1" s="95"/>
    </row>
    <row r="2" spans="2:9" s="21" customFormat="1" ht="27.75">
      <c r="B2" s="128" t="s">
        <v>51</v>
      </c>
      <c r="C2" s="128"/>
      <c r="D2" s="128"/>
      <c r="E2" s="128"/>
      <c r="F2" s="128"/>
      <c r="G2" s="128"/>
      <c r="H2" s="20"/>
      <c r="I2" s="20"/>
    </row>
    <row r="3" spans="2:9" s="21" customFormat="1" ht="27.75">
      <c r="B3" s="128" t="s">
        <v>49</v>
      </c>
      <c r="C3" s="128"/>
      <c r="D3" s="128"/>
      <c r="E3" s="128"/>
      <c r="F3" s="128"/>
      <c r="G3" s="128"/>
      <c r="H3" s="20"/>
      <c r="I3" s="20"/>
    </row>
    <row r="4" spans="2:9" s="21" customFormat="1" ht="27.75">
      <c r="B4" s="128" t="s">
        <v>69</v>
      </c>
      <c r="C4" s="128"/>
      <c r="D4" s="128"/>
      <c r="E4" s="128"/>
      <c r="F4" s="128"/>
      <c r="G4" s="128"/>
      <c r="H4" s="20"/>
      <c r="I4" s="20"/>
    </row>
    <row r="5" spans="2:9" s="21" customFormat="1" ht="27.75">
      <c r="B5" s="128" t="s">
        <v>66</v>
      </c>
      <c r="C5" s="128"/>
      <c r="D5" s="128"/>
      <c r="E5" s="128"/>
      <c r="F5" s="128"/>
      <c r="G5" s="128"/>
      <c r="H5" s="20"/>
      <c r="I5" s="20"/>
    </row>
    <row r="6" spans="2:9" s="21" customFormat="1" ht="27.75">
      <c r="B6" s="128" t="s">
        <v>50</v>
      </c>
      <c r="C6" s="128"/>
      <c r="D6" s="128"/>
      <c r="E6" s="128"/>
      <c r="F6" s="128"/>
      <c r="G6" s="128"/>
      <c r="H6" s="20"/>
      <c r="I6" s="20"/>
    </row>
    <row r="7" spans="2:9">
      <c r="B7" s="133"/>
      <c r="C7" s="133"/>
      <c r="D7" s="133"/>
      <c r="E7" s="133"/>
      <c r="F7" s="133"/>
      <c r="G7" s="133"/>
      <c r="H7" s="133"/>
    </row>
    <row r="8" spans="2:9" s="8" customFormat="1" ht="24">
      <c r="B8" s="9" t="s">
        <v>40</v>
      </c>
      <c r="F8" s="22"/>
      <c r="G8" s="22"/>
      <c r="H8" s="22"/>
    </row>
    <row r="9" spans="2:9" s="8" customFormat="1" ht="24">
      <c r="B9" s="23" t="s">
        <v>41</v>
      </c>
      <c r="F9" s="22"/>
      <c r="G9" s="22"/>
      <c r="H9" s="22"/>
    </row>
    <row r="10" spans="2:9" ht="24" thickBot="1">
      <c r="B10" s="3"/>
      <c r="C10" s="101"/>
      <c r="D10" s="101"/>
      <c r="E10" s="101"/>
      <c r="F10" s="102"/>
      <c r="G10" s="102"/>
    </row>
    <row r="11" spans="2:9" s="8" customFormat="1" ht="25.5" thickTop="1" thickBot="1">
      <c r="B11" s="23"/>
      <c r="C11" s="137" t="s">
        <v>8</v>
      </c>
      <c r="D11" s="137"/>
      <c r="E11" s="137"/>
      <c r="F11" s="100" t="s">
        <v>9</v>
      </c>
      <c r="G11" s="100" t="s">
        <v>10</v>
      </c>
      <c r="H11" s="22"/>
    </row>
    <row r="12" spans="2:9" s="8" customFormat="1" ht="24.75" thickTop="1">
      <c r="B12" s="23"/>
      <c r="C12" s="134" t="s">
        <v>6</v>
      </c>
      <c r="D12" s="135"/>
      <c r="E12" s="136"/>
      <c r="F12" s="99">
        <f>DATA!C8</f>
        <v>3</v>
      </c>
      <c r="G12" s="73">
        <f>F12*100/F$14</f>
        <v>75</v>
      </c>
      <c r="H12" s="22"/>
    </row>
    <row r="13" spans="2:9" s="8" customFormat="1" ht="24">
      <c r="B13" s="23"/>
      <c r="C13" s="134" t="s">
        <v>67</v>
      </c>
      <c r="D13" s="135"/>
      <c r="E13" s="136"/>
      <c r="F13" s="99">
        <f>DATA!C9</f>
        <v>1</v>
      </c>
      <c r="G13" s="73">
        <f>F13*100/F$14</f>
        <v>25</v>
      </c>
      <c r="H13" s="127"/>
    </row>
    <row r="14" spans="2:9" s="8" customFormat="1" ht="24.75" thickBot="1">
      <c r="B14" s="23"/>
      <c r="C14" s="137" t="s">
        <v>11</v>
      </c>
      <c r="D14" s="137"/>
      <c r="E14" s="137"/>
      <c r="F14" s="103">
        <f>SUM(F12:F13)</f>
        <v>4</v>
      </c>
      <c r="G14" s="104">
        <f>SUM(G12:G13)</f>
        <v>100</v>
      </c>
    </row>
    <row r="15" spans="2:9" s="8" customFormat="1" ht="24.75" thickTop="1">
      <c r="B15" s="23"/>
      <c r="C15" s="25"/>
      <c r="D15" s="25"/>
      <c r="E15" s="25" t="s">
        <v>80</v>
      </c>
      <c r="F15" s="26"/>
      <c r="G15" s="27"/>
    </row>
    <row r="16" spans="2:9" s="8" customFormat="1" ht="24">
      <c r="B16" s="23"/>
      <c r="C16" s="8" t="s">
        <v>94</v>
      </c>
      <c r="F16" s="22"/>
      <c r="G16" s="22"/>
    </row>
    <row r="17" spans="2:8" s="8" customFormat="1" ht="24">
      <c r="B17" s="8" t="s">
        <v>95</v>
      </c>
      <c r="F17" s="114"/>
      <c r="G17" s="114"/>
    </row>
    <row r="18" spans="2:8" s="8" customFormat="1" ht="24">
      <c r="F18" s="127"/>
      <c r="G18" s="127"/>
    </row>
    <row r="19" spans="2:8" s="8" customFormat="1" ht="24">
      <c r="B19" s="23" t="s">
        <v>47</v>
      </c>
      <c r="F19" s="22"/>
      <c r="G19" s="22"/>
    </row>
    <row r="20" spans="2:8" ht="24" thickBot="1">
      <c r="C20" s="1" t="s">
        <v>48</v>
      </c>
      <c r="H20" s="1"/>
    </row>
    <row r="21" spans="2:8" s="8" customFormat="1" ht="24.75" thickTop="1">
      <c r="C21" s="142" t="s">
        <v>12</v>
      </c>
      <c r="D21" s="142"/>
      <c r="E21" s="142"/>
      <c r="F21" s="28" t="s">
        <v>9</v>
      </c>
      <c r="G21" s="28" t="s">
        <v>10</v>
      </c>
    </row>
    <row r="22" spans="2:8" s="8" customFormat="1" ht="24">
      <c r="C22" s="141" t="str">
        <f>[1]คีย์ข้อมูล!K223</f>
        <v>website บัณฑิตวิทยาลัย</v>
      </c>
      <c r="D22" s="141"/>
      <c r="E22" s="141"/>
      <c r="F22" s="29">
        <f>DATA!D6</f>
        <v>3</v>
      </c>
      <c r="G22" s="24">
        <f>F22*100/F$24</f>
        <v>75</v>
      </c>
      <c r="H22" s="106"/>
    </row>
    <row r="23" spans="2:8" s="8" customFormat="1" ht="24">
      <c r="C23" s="141" t="s">
        <v>13</v>
      </c>
      <c r="D23" s="141"/>
      <c r="E23" s="141"/>
      <c r="F23" s="29">
        <f>DATA!E6</f>
        <v>1</v>
      </c>
      <c r="G23" s="24">
        <f>F23*100/F$24</f>
        <v>25</v>
      </c>
    </row>
    <row r="24" spans="2:8" s="8" customFormat="1" ht="24.75" thickBot="1">
      <c r="C24" s="138" t="s">
        <v>11</v>
      </c>
      <c r="D24" s="139"/>
      <c r="E24" s="140"/>
      <c r="F24" s="30">
        <f>SUM(F22:F23)</f>
        <v>4</v>
      </c>
      <c r="G24" s="63">
        <f>F24*100/F$24</f>
        <v>100</v>
      </c>
    </row>
    <row r="25" spans="2:8" s="8" customFormat="1" ht="24.75" thickTop="1">
      <c r="C25" s="25"/>
      <c r="D25" s="25"/>
      <c r="E25" s="25"/>
      <c r="F25" s="26"/>
      <c r="G25" s="27"/>
    </row>
    <row r="26" spans="2:8" s="8" customFormat="1" ht="24">
      <c r="B26" s="18"/>
      <c r="C26" s="8" t="s">
        <v>60</v>
      </c>
      <c r="F26" s="22"/>
      <c r="G26" s="22"/>
      <c r="H26" s="22"/>
    </row>
    <row r="27" spans="2:8" s="8" customFormat="1" ht="24">
      <c r="B27" s="8" t="s">
        <v>81</v>
      </c>
      <c r="F27" s="22"/>
      <c r="G27" s="22"/>
      <c r="H27" s="22"/>
    </row>
    <row r="28" spans="2:8" ht="24">
      <c r="B28" s="8" t="s">
        <v>96</v>
      </c>
    </row>
    <row r="29" spans="2:8" s="8" customFormat="1" ht="24">
      <c r="F29" s="105"/>
      <c r="G29" s="105"/>
      <c r="H29" s="105"/>
    </row>
  </sheetData>
  <mergeCells count="15">
    <mergeCell ref="C24:E24"/>
    <mergeCell ref="C14:E14"/>
    <mergeCell ref="C23:E23"/>
    <mergeCell ref="C21:E21"/>
    <mergeCell ref="C22:E22"/>
    <mergeCell ref="B1:G1"/>
    <mergeCell ref="B7:H7"/>
    <mergeCell ref="C12:E12"/>
    <mergeCell ref="C13:E13"/>
    <mergeCell ref="C11:E11"/>
    <mergeCell ref="B2:G2"/>
    <mergeCell ref="B5:G5"/>
    <mergeCell ref="B6:G6"/>
    <mergeCell ref="B3:G3"/>
    <mergeCell ref="B4:G4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zoomScale="120" zoomScaleNormal="120" workbookViewId="0">
      <selection activeCell="B9" sqref="B9:E9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8" style="1" customWidth="1"/>
    <col min="6" max="6" width="6.85546875" style="2" customWidth="1"/>
    <col min="7" max="7" width="7.28515625" style="2" customWidth="1"/>
    <col min="8" max="8" width="15.710937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11" customFormat="1" ht="24">
      <c r="A1" s="159" t="s">
        <v>34</v>
      </c>
      <c r="B1" s="159"/>
      <c r="C1" s="159"/>
      <c r="D1" s="159"/>
      <c r="E1" s="159"/>
      <c r="F1" s="159"/>
      <c r="G1" s="159"/>
      <c r="H1" s="159"/>
    </row>
    <row r="2" spans="1:9" s="11" customFormat="1" ht="24">
      <c r="A2" s="117"/>
      <c r="B2" s="117"/>
      <c r="C2" s="117"/>
      <c r="D2" s="117"/>
      <c r="E2" s="117"/>
      <c r="F2" s="117"/>
      <c r="G2" s="117"/>
      <c r="H2" s="117"/>
    </row>
    <row r="3" spans="1:9" s="8" customFormat="1" ht="24">
      <c r="B3" s="9" t="s">
        <v>42</v>
      </c>
      <c r="F3" s="72"/>
      <c r="G3" s="72"/>
      <c r="H3" s="72"/>
    </row>
    <row r="4" spans="1:9" s="18" customFormat="1" ht="25.5" customHeight="1" thickBot="1">
      <c r="B4" s="61" t="s">
        <v>82</v>
      </c>
      <c r="F4" s="74"/>
      <c r="G4" s="74"/>
      <c r="H4" s="74"/>
    </row>
    <row r="5" spans="1:9" s="8" customFormat="1" ht="24.75" thickTop="1">
      <c r="B5" s="146" t="s">
        <v>14</v>
      </c>
      <c r="C5" s="147"/>
      <c r="D5" s="147"/>
      <c r="E5" s="148"/>
      <c r="F5" s="152"/>
      <c r="G5" s="154" t="s">
        <v>15</v>
      </c>
      <c r="H5" s="154" t="s">
        <v>16</v>
      </c>
    </row>
    <row r="6" spans="1:9" s="8" customFormat="1" ht="15" customHeight="1" thickBot="1">
      <c r="B6" s="149"/>
      <c r="C6" s="150"/>
      <c r="D6" s="150"/>
      <c r="E6" s="151"/>
      <c r="F6" s="153"/>
      <c r="G6" s="155"/>
      <c r="H6" s="155"/>
    </row>
    <row r="7" spans="1:9" s="8" customFormat="1" ht="24.75" thickTop="1">
      <c r="B7" s="31" t="s">
        <v>29</v>
      </c>
      <c r="C7" s="32"/>
      <c r="D7" s="32"/>
      <c r="E7" s="33"/>
      <c r="F7" s="75"/>
      <c r="G7" s="25"/>
      <c r="H7" s="75"/>
      <c r="I7" s="10"/>
    </row>
    <row r="8" spans="1:9" s="8" customFormat="1" ht="24">
      <c r="B8" s="157" t="s">
        <v>112</v>
      </c>
      <c r="C8" s="158"/>
      <c r="D8" s="158"/>
      <c r="E8" s="158"/>
      <c r="F8" s="34">
        <f>DATA!P6</f>
        <v>3.75</v>
      </c>
      <c r="G8" s="34">
        <f>DATA!P7</f>
        <v>1.5</v>
      </c>
      <c r="H8" s="35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1:9" s="8" customFormat="1" ht="24">
      <c r="B9" s="156" t="s">
        <v>113</v>
      </c>
      <c r="C9" s="156"/>
      <c r="D9" s="156"/>
      <c r="E9" s="156"/>
      <c r="F9" s="34">
        <f>DATA!Q6</f>
        <v>2.75</v>
      </c>
      <c r="G9" s="34">
        <f>DATA!Q7</f>
        <v>1.5</v>
      </c>
      <c r="H9" s="35" t="str">
        <f t="shared" ref="H9:H11" si="0"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8" customFormat="1" ht="24">
      <c r="B10" s="156" t="s">
        <v>114</v>
      </c>
      <c r="C10" s="156"/>
      <c r="D10" s="156"/>
      <c r="E10" s="156"/>
      <c r="F10" s="34">
        <f>DATA!R6</f>
        <v>2.75</v>
      </c>
      <c r="G10" s="34">
        <f>DATA!R7</f>
        <v>1.5</v>
      </c>
      <c r="H10" s="35" t="str">
        <f t="shared" si="0"/>
        <v>ปานกลาง</v>
      </c>
    </row>
    <row r="11" spans="1:9" s="8" customFormat="1" ht="24">
      <c r="B11" s="156" t="s">
        <v>115</v>
      </c>
      <c r="C11" s="156"/>
      <c r="D11" s="156"/>
      <c r="E11" s="156"/>
      <c r="F11" s="34">
        <f>DATA!S6</f>
        <v>2.75</v>
      </c>
      <c r="G11" s="34">
        <f>DATA!S7</f>
        <v>1.5</v>
      </c>
      <c r="H11" s="35" t="str">
        <f t="shared" si="0"/>
        <v>ปานกลาง</v>
      </c>
    </row>
    <row r="12" spans="1:9" s="8" customFormat="1" ht="24.75" thickBot="1">
      <c r="B12" s="143" t="s">
        <v>30</v>
      </c>
      <c r="C12" s="144"/>
      <c r="D12" s="144"/>
      <c r="E12" s="145"/>
      <c r="F12" s="36">
        <f>DATA!S9</f>
        <v>3</v>
      </c>
      <c r="G12" s="37">
        <f>DATA!S8</f>
        <v>1.4142135623730951</v>
      </c>
      <c r="H12" s="38" t="str">
        <f t="shared" ref="H12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8" customFormat="1" ht="24.75" thickTop="1">
      <c r="B13" s="39" t="s">
        <v>31</v>
      </c>
      <c r="C13" s="40"/>
      <c r="D13" s="40"/>
      <c r="E13" s="41"/>
      <c r="F13" s="42"/>
      <c r="G13" s="42"/>
      <c r="H13" s="41"/>
    </row>
    <row r="14" spans="1:9" s="8" customFormat="1" ht="24">
      <c r="B14" s="157" t="s">
        <v>116</v>
      </c>
      <c r="C14" s="158"/>
      <c r="D14" s="158"/>
      <c r="E14" s="158"/>
      <c r="F14" s="34">
        <f>DATA!T6</f>
        <v>3.75</v>
      </c>
      <c r="G14" s="34">
        <f>DATA!T7</f>
        <v>0.5</v>
      </c>
      <c r="H14" s="35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9" s="8" customFormat="1" ht="24">
      <c r="B15" s="156" t="s">
        <v>117</v>
      </c>
      <c r="C15" s="156"/>
      <c r="D15" s="156"/>
      <c r="E15" s="156"/>
      <c r="F15" s="34">
        <f>DATA!U6</f>
        <v>3.75</v>
      </c>
      <c r="G15" s="34">
        <f>DATA!U7</f>
        <v>0.5</v>
      </c>
      <c r="H15" s="35" t="str">
        <f t="shared" ref="H15:H17" si="2">IF(F15&gt;4.5,"มากที่สุด",IF(F15&gt;3.5,"มาก",IF(F15&gt;2.5,"ปานกลาง",IF(F15&gt;1.5,"น้อย",IF(F15&lt;=1.5,"น้อยที่สุด")))))</f>
        <v>มาก</v>
      </c>
    </row>
    <row r="16" spans="1:9" s="8" customFormat="1" ht="24">
      <c r="B16" s="156" t="s">
        <v>118</v>
      </c>
      <c r="C16" s="156"/>
      <c r="D16" s="156"/>
      <c r="E16" s="156"/>
      <c r="F16" s="34">
        <f>DATA!V6</f>
        <v>3.75</v>
      </c>
      <c r="G16" s="34">
        <f>DATA!V7</f>
        <v>0.5</v>
      </c>
      <c r="H16" s="35" t="str">
        <f t="shared" si="2"/>
        <v>มาก</v>
      </c>
    </row>
    <row r="17" spans="1:10" s="8" customFormat="1" ht="24">
      <c r="B17" s="156" t="s">
        <v>119</v>
      </c>
      <c r="C17" s="156"/>
      <c r="D17" s="156"/>
      <c r="E17" s="156"/>
      <c r="F17" s="34">
        <f>DATA!W6</f>
        <v>3.75</v>
      </c>
      <c r="G17" s="34">
        <f>DATA!W7</f>
        <v>0.5</v>
      </c>
      <c r="H17" s="35" t="str">
        <f t="shared" si="2"/>
        <v>มาก</v>
      </c>
    </row>
    <row r="18" spans="1:10" s="8" customFormat="1" ht="24.75" thickBot="1">
      <c r="B18" s="143" t="s">
        <v>30</v>
      </c>
      <c r="C18" s="144"/>
      <c r="D18" s="144"/>
      <c r="E18" s="145"/>
      <c r="F18" s="37">
        <f>DATA!W9</f>
        <v>3.75</v>
      </c>
      <c r="G18" s="43">
        <f>DATA!W8</f>
        <v>0.44721359549995793</v>
      </c>
      <c r="H18" s="38" t="str">
        <f t="shared" ref="H18" si="3">IF(F18&gt;4.5,"มากที่สุด",IF(F18&gt;3.5,"มาก",IF(F18&gt;2.5,"ปานกลาง",IF(F18&gt;1.5,"น้อย",IF(F18&lt;=1.5,"น้อยที่สุด")))))</f>
        <v>มาก</v>
      </c>
      <c r="J18" s="44"/>
    </row>
    <row r="19" spans="1:10" s="8" customFormat="1" ht="16.5" customHeight="1" thickTop="1">
      <c r="B19" s="10"/>
      <c r="C19" s="10"/>
      <c r="D19" s="10"/>
      <c r="E19" s="10"/>
      <c r="F19" s="45"/>
      <c r="G19" s="45"/>
      <c r="H19" s="45"/>
    </row>
    <row r="20" spans="1:10" s="8" customFormat="1" ht="24">
      <c r="B20" s="18"/>
      <c r="C20" s="18" t="s">
        <v>84</v>
      </c>
      <c r="D20" s="18"/>
      <c r="E20" s="18"/>
      <c r="F20" s="18"/>
      <c r="G20" s="18"/>
      <c r="H20" s="18"/>
      <c r="I20" s="18"/>
      <c r="J20" s="18"/>
    </row>
    <row r="21" spans="1:10" s="8" customFormat="1" ht="24">
      <c r="B21" s="18" t="s">
        <v>97</v>
      </c>
      <c r="C21" s="18"/>
      <c r="D21" s="18"/>
      <c r="E21" s="18"/>
      <c r="F21" s="18"/>
      <c r="G21" s="18"/>
      <c r="H21" s="18"/>
      <c r="I21" s="18"/>
      <c r="J21" s="18"/>
    </row>
    <row r="22" spans="1:10" s="8" customFormat="1" ht="24">
      <c r="B22" s="18" t="s">
        <v>83</v>
      </c>
      <c r="C22" s="18"/>
      <c r="D22" s="18"/>
      <c r="E22" s="18"/>
      <c r="F22" s="18"/>
      <c r="G22" s="18"/>
      <c r="H22" s="18"/>
      <c r="I22" s="18"/>
      <c r="J22" s="18"/>
    </row>
    <row r="23" spans="1:10" s="8" customFormat="1" ht="24">
      <c r="A23" s="71"/>
      <c r="B23" s="71"/>
      <c r="C23" s="71"/>
      <c r="D23" s="71"/>
      <c r="E23" s="71"/>
      <c r="F23" s="71"/>
      <c r="G23" s="18"/>
      <c r="H23" s="18"/>
    </row>
    <row r="24" spans="1:10" s="8" customFormat="1" ht="24">
      <c r="B24" s="18"/>
      <c r="C24" s="18"/>
      <c r="D24" s="18"/>
      <c r="E24" s="18"/>
      <c r="F24" s="18"/>
      <c r="G24" s="18"/>
      <c r="H24" s="18"/>
      <c r="I24" s="18"/>
      <c r="J24" s="18"/>
    </row>
    <row r="25" spans="1:10" s="8" customFormat="1" ht="24"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1" customFormat="1" ht="24">
      <c r="B26" s="68"/>
      <c r="C26" s="68"/>
      <c r="D26" s="68"/>
      <c r="E26" s="68"/>
      <c r="F26" s="69"/>
      <c r="G26" s="69"/>
      <c r="H26" s="70"/>
    </row>
  </sheetData>
  <mergeCells count="15">
    <mergeCell ref="A1:H1"/>
    <mergeCell ref="H5:H6"/>
    <mergeCell ref="B8:E8"/>
    <mergeCell ref="B9:E9"/>
    <mergeCell ref="B12:E12"/>
    <mergeCell ref="B10:E10"/>
    <mergeCell ref="B11:E11"/>
    <mergeCell ref="B18:E18"/>
    <mergeCell ref="B5:E6"/>
    <mergeCell ref="F5:F6"/>
    <mergeCell ref="G5:G6"/>
    <mergeCell ref="B15:E15"/>
    <mergeCell ref="B14:E14"/>
    <mergeCell ref="B16:E16"/>
    <mergeCell ref="B17:E17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4</xdr:row>
                <xdr:rowOff>152400</xdr:rowOff>
              </from>
              <to>
                <xdr:col>5</xdr:col>
                <xdr:colOff>352425</xdr:colOff>
                <xdr:row>5</xdr:row>
                <xdr:rowOff>28575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6"/>
  <sheetViews>
    <sheetView topLeftCell="A16" zoomScale="130" zoomScaleNormal="130" workbookViewId="0">
      <selection activeCell="B31" sqref="B31:E31"/>
    </sheetView>
  </sheetViews>
  <sheetFormatPr defaultRowHeight="23.25"/>
  <cols>
    <col min="1" max="1" width="4.5703125" style="1" customWidth="1"/>
    <col min="2" max="2" width="7.7109375" style="1" customWidth="1"/>
    <col min="3" max="3" width="9.140625" style="1"/>
    <col min="4" max="4" width="15.42578125" style="1" customWidth="1"/>
    <col min="5" max="5" width="33" style="1" customWidth="1"/>
    <col min="6" max="6" width="8.140625" style="2" customWidth="1"/>
    <col min="7" max="7" width="8.28515625" style="2" customWidth="1"/>
    <col min="8" max="8" width="14.710937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.140625" style="1"/>
  </cols>
  <sheetData>
    <row r="1" spans="1:10" s="11" customFormat="1" ht="24">
      <c r="A1" s="159" t="s">
        <v>33</v>
      </c>
      <c r="B1" s="159"/>
      <c r="C1" s="159"/>
      <c r="D1" s="159"/>
      <c r="E1" s="159"/>
      <c r="F1" s="159"/>
      <c r="G1" s="159"/>
      <c r="H1" s="159"/>
    </row>
    <row r="2" spans="1:10" s="11" customFormat="1" ht="24.75" thickBot="1">
      <c r="B2" s="46" t="s">
        <v>99</v>
      </c>
      <c r="F2" s="12"/>
      <c r="G2" s="12"/>
      <c r="H2" s="12"/>
    </row>
    <row r="3" spans="1:10" s="11" customFormat="1" ht="20.25" customHeight="1" thickTop="1">
      <c r="B3" s="174" t="s">
        <v>14</v>
      </c>
      <c r="C3" s="175"/>
      <c r="D3" s="175"/>
      <c r="E3" s="176"/>
      <c r="F3" s="180"/>
      <c r="G3" s="182" t="s">
        <v>15</v>
      </c>
      <c r="H3" s="182" t="s">
        <v>16</v>
      </c>
    </row>
    <row r="4" spans="1:10" s="11" customFormat="1" ht="12" customHeight="1" thickBot="1">
      <c r="B4" s="177"/>
      <c r="C4" s="178"/>
      <c r="D4" s="178"/>
      <c r="E4" s="179"/>
      <c r="F4" s="181"/>
      <c r="G4" s="183"/>
      <c r="H4" s="183"/>
    </row>
    <row r="5" spans="1:10" s="11" customFormat="1" ht="24.75" thickTop="1">
      <c r="B5" s="184" t="s">
        <v>17</v>
      </c>
      <c r="C5" s="185"/>
      <c r="D5" s="185"/>
      <c r="E5" s="186"/>
      <c r="F5" s="76"/>
      <c r="G5" s="77"/>
      <c r="H5" s="77"/>
    </row>
    <row r="6" spans="1:10" s="11" customFormat="1" ht="24">
      <c r="B6" s="170" t="s">
        <v>72</v>
      </c>
      <c r="C6" s="171"/>
      <c r="D6" s="171"/>
      <c r="E6" s="172"/>
      <c r="F6" s="47">
        <f>DATA!F6</f>
        <v>3.5</v>
      </c>
      <c r="G6" s="47">
        <f>DATA!F7</f>
        <v>1</v>
      </c>
      <c r="H6" s="48" t="str">
        <f>IF(F6&gt;4.5,"มากที่สุด",IF(F6&gt;3.5,"มาก",IF(F6&gt;2.5,"ปานกลาง",IF(F6&gt;1.5,"น้อย",IF(F6&lt;=1.5,"น้อยที่สุด")))))</f>
        <v>ปานกลาง</v>
      </c>
    </row>
    <row r="7" spans="1:10" s="11" customFormat="1" ht="24">
      <c r="B7" s="49" t="s">
        <v>73</v>
      </c>
      <c r="C7" s="49"/>
      <c r="D7" s="49"/>
      <c r="E7" s="49"/>
      <c r="F7" s="47">
        <f>DATA!G6</f>
        <v>3.75</v>
      </c>
      <c r="G7" s="47">
        <f>DATA!G7</f>
        <v>0.5</v>
      </c>
      <c r="H7" s="48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1:10" s="11" customFormat="1" ht="24">
      <c r="B8" s="49" t="s">
        <v>74</v>
      </c>
      <c r="C8" s="49"/>
      <c r="D8" s="49"/>
      <c r="E8" s="49"/>
      <c r="F8" s="47">
        <f>DATA!H6</f>
        <v>3.75</v>
      </c>
      <c r="G8" s="47">
        <f>DATA!H7</f>
        <v>0.5</v>
      </c>
      <c r="H8" s="48" t="str">
        <f t="shared" ref="H8:H26" si="0">IF(F8&gt;4.5,"มากที่สุด",IF(F8&gt;3.5,"มาก",IF(F8&gt;2.5,"ปานกลาง",IF(F8&gt;1.5,"น้อย",IF(F8&lt;=1.5,"น้อยที่สุด")))))</f>
        <v>มาก</v>
      </c>
    </row>
    <row r="9" spans="1:10" s="11" customFormat="1" ht="24">
      <c r="B9" s="161" t="s">
        <v>18</v>
      </c>
      <c r="C9" s="162"/>
      <c r="D9" s="162"/>
      <c r="E9" s="163"/>
      <c r="F9" s="50">
        <f>DATA!H9</f>
        <v>3.6666666666666665</v>
      </c>
      <c r="G9" s="50">
        <f>DATA!H8</f>
        <v>0.65133894727892894</v>
      </c>
      <c r="H9" s="51" t="str">
        <f>IF(F9&gt;4.5,"มากที่สุด",IF(F9&gt;3.5,"มาก",IF(F9&gt;2.5,"ปานกลาง",IF(F9&gt;1.5,"น้อย",IF(F9&lt;=1.5,"น้อยที่สุด")))))</f>
        <v>มาก</v>
      </c>
      <c r="J9" s="52"/>
    </row>
    <row r="10" spans="1:10" s="11" customFormat="1" ht="24">
      <c r="B10" s="170" t="s">
        <v>19</v>
      </c>
      <c r="C10" s="171"/>
      <c r="D10" s="171"/>
      <c r="E10" s="172"/>
      <c r="F10" s="48"/>
      <c r="G10" s="48"/>
      <c r="H10" s="48"/>
    </row>
    <row r="11" spans="1:10" s="11" customFormat="1" ht="24">
      <c r="B11" s="49" t="s">
        <v>78</v>
      </c>
      <c r="C11" s="49"/>
      <c r="D11" s="49"/>
      <c r="E11" s="49"/>
      <c r="F11" s="47">
        <f>DATA!I6</f>
        <v>4</v>
      </c>
      <c r="G11" s="47">
        <f>DATA!I7</f>
        <v>0.81649658092772603</v>
      </c>
      <c r="H11" s="48" t="str">
        <f t="shared" si="0"/>
        <v>มาก</v>
      </c>
    </row>
    <row r="12" spans="1:10" s="11" customFormat="1" ht="24">
      <c r="B12" s="170" t="s">
        <v>79</v>
      </c>
      <c r="C12" s="171"/>
      <c r="D12" s="171"/>
      <c r="E12" s="172"/>
      <c r="F12" s="47">
        <f>DATA!J6</f>
        <v>4</v>
      </c>
      <c r="G12" s="47">
        <f>DATA!J7</f>
        <v>0.81649658092772603</v>
      </c>
      <c r="H12" s="48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1:10" s="11" customFormat="1" ht="24">
      <c r="B13" s="161" t="s">
        <v>38</v>
      </c>
      <c r="C13" s="162"/>
      <c r="D13" s="162"/>
      <c r="E13" s="163"/>
      <c r="F13" s="53">
        <f>DATA!J9</f>
        <v>4</v>
      </c>
      <c r="G13" s="53">
        <f>DATA!J8</f>
        <v>0.7559289460184544</v>
      </c>
      <c r="H13" s="54" t="str">
        <f t="shared" si="0"/>
        <v>มาก</v>
      </c>
    </row>
    <row r="14" spans="1:10" s="11" customFormat="1" ht="24">
      <c r="B14" s="170" t="s">
        <v>20</v>
      </c>
      <c r="C14" s="171"/>
      <c r="D14" s="171"/>
      <c r="E14" s="172"/>
      <c r="F14" s="47"/>
      <c r="G14" s="47"/>
      <c r="H14" s="48"/>
    </row>
    <row r="15" spans="1:10" s="11" customFormat="1" ht="24">
      <c r="B15" s="170" t="s">
        <v>21</v>
      </c>
      <c r="C15" s="171"/>
      <c r="D15" s="171"/>
      <c r="E15" s="172"/>
      <c r="F15" s="47">
        <f>DATA!K6</f>
        <v>4.25</v>
      </c>
      <c r="G15" s="47">
        <f>DATA!K7</f>
        <v>0.5</v>
      </c>
      <c r="H15" s="48" t="str">
        <f t="shared" si="0"/>
        <v>มาก</v>
      </c>
    </row>
    <row r="16" spans="1:10" s="11" customFormat="1" ht="24">
      <c r="B16" s="170" t="s">
        <v>22</v>
      </c>
      <c r="C16" s="171"/>
      <c r="D16" s="171"/>
      <c r="E16" s="172"/>
      <c r="F16" s="47">
        <f>DATA!L6</f>
        <v>4.25</v>
      </c>
      <c r="G16" s="47">
        <f>DATA!L7</f>
        <v>0.5</v>
      </c>
      <c r="H16" s="48" t="str">
        <f t="shared" si="0"/>
        <v>มาก</v>
      </c>
    </row>
    <row r="17" spans="2:8" s="11" customFormat="1" ht="24">
      <c r="B17" s="49" t="s">
        <v>23</v>
      </c>
      <c r="C17" s="49"/>
      <c r="D17" s="49"/>
      <c r="E17" s="49"/>
      <c r="F17" s="47">
        <f>DATA!M6</f>
        <v>4.25</v>
      </c>
      <c r="G17" s="47">
        <f>DATA!M7</f>
        <v>0.5</v>
      </c>
      <c r="H17" s="48" t="str">
        <f t="shared" si="0"/>
        <v>มาก</v>
      </c>
    </row>
    <row r="18" spans="2:8" s="11" customFormat="1" ht="24">
      <c r="B18" s="170" t="s">
        <v>24</v>
      </c>
      <c r="C18" s="171"/>
      <c r="D18" s="171"/>
      <c r="E18" s="172"/>
      <c r="F18" s="47">
        <f>DATA!N6</f>
        <v>4.25</v>
      </c>
      <c r="G18" s="47">
        <f>DATA!N7</f>
        <v>0.5</v>
      </c>
      <c r="H18" s="48" t="str">
        <f t="shared" si="0"/>
        <v>มาก</v>
      </c>
    </row>
    <row r="19" spans="2:8" s="11" customFormat="1" ht="24">
      <c r="B19" s="170" t="s">
        <v>25</v>
      </c>
      <c r="C19" s="171"/>
      <c r="D19" s="171"/>
      <c r="E19" s="172"/>
      <c r="F19" s="47">
        <f>DATA!O6</f>
        <v>4.25</v>
      </c>
      <c r="G19" s="47">
        <f>DATA!O7</f>
        <v>0.5</v>
      </c>
      <c r="H19" s="48" t="str">
        <f t="shared" si="0"/>
        <v>มาก</v>
      </c>
    </row>
    <row r="20" spans="2:8" s="11" customFormat="1" ht="24">
      <c r="B20" s="161" t="s">
        <v>39</v>
      </c>
      <c r="C20" s="162"/>
      <c r="D20" s="162"/>
      <c r="E20" s="163"/>
      <c r="F20" s="53">
        <f>DATA!O9</f>
        <v>4.25</v>
      </c>
      <c r="G20" s="53">
        <f>DATA!O8</f>
        <v>0.4442616583193193</v>
      </c>
      <c r="H20" s="55" t="str">
        <f t="shared" si="0"/>
        <v>มาก</v>
      </c>
    </row>
    <row r="21" spans="2:8" s="11" customFormat="1" ht="24">
      <c r="B21" s="170" t="s">
        <v>52</v>
      </c>
      <c r="C21" s="171"/>
      <c r="D21" s="171"/>
      <c r="E21" s="172"/>
      <c r="F21" s="53"/>
      <c r="G21" s="53"/>
      <c r="H21" s="55"/>
    </row>
    <row r="22" spans="2:8" s="11" customFormat="1" ht="24">
      <c r="B22" s="173" t="s">
        <v>90</v>
      </c>
      <c r="C22" s="173"/>
      <c r="D22" s="173"/>
      <c r="E22" s="173"/>
      <c r="F22" s="57">
        <f>DATA!X6</f>
        <v>4.75</v>
      </c>
      <c r="G22" s="57">
        <f>DATA!X7</f>
        <v>0.5</v>
      </c>
      <c r="H22" s="58" t="str">
        <f t="shared" si="0"/>
        <v>มากที่สุด</v>
      </c>
    </row>
    <row r="23" spans="2:8" s="11" customFormat="1" ht="24">
      <c r="B23" s="156" t="s">
        <v>91</v>
      </c>
      <c r="C23" s="156"/>
      <c r="D23" s="156"/>
      <c r="E23" s="156"/>
      <c r="F23" s="57">
        <f>DATA!Y6</f>
        <v>4.75</v>
      </c>
      <c r="G23" s="57">
        <f>DATA!AA7</f>
        <v>1</v>
      </c>
      <c r="H23" s="58" t="str">
        <f t="shared" si="0"/>
        <v>มากที่สุด</v>
      </c>
    </row>
    <row r="24" spans="2:8" s="11" customFormat="1" ht="24">
      <c r="B24" s="156" t="s">
        <v>93</v>
      </c>
      <c r="C24" s="156"/>
      <c r="D24" s="156"/>
      <c r="E24" s="156"/>
      <c r="F24" s="57">
        <f>DATA!Z6</f>
        <v>4.75</v>
      </c>
      <c r="G24" s="57">
        <f>DATA!Z7</f>
        <v>0.5</v>
      </c>
      <c r="H24" s="58" t="str">
        <f t="shared" ref="H24:H25" si="1">IF(F24&gt;4.5,"มากที่สุด",IF(F24&gt;3.5,"มาก",IF(F24&gt;2.5,"ปานกลาง",IF(F24&gt;1.5,"น้อย",IF(F24&lt;=1.5,"น้อยที่สุด")))))</f>
        <v>มากที่สุด</v>
      </c>
    </row>
    <row r="25" spans="2:8" s="11" customFormat="1" ht="24">
      <c r="B25" s="156" t="s">
        <v>92</v>
      </c>
      <c r="C25" s="156"/>
      <c r="D25" s="156"/>
      <c r="E25" s="156"/>
      <c r="F25" s="57">
        <f>DATA!AA6</f>
        <v>4.5</v>
      </c>
      <c r="G25" s="57">
        <f>DATA!AA7</f>
        <v>1</v>
      </c>
      <c r="H25" s="58" t="str">
        <f t="shared" si="1"/>
        <v>มาก</v>
      </c>
    </row>
    <row r="26" spans="2:8" s="11" customFormat="1" ht="24">
      <c r="B26" s="161" t="s">
        <v>44</v>
      </c>
      <c r="C26" s="162"/>
      <c r="D26" s="162"/>
      <c r="E26" s="163"/>
      <c r="F26" s="53">
        <f>DATA!AA9</f>
        <v>4.6875</v>
      </c>
      <c r="G26" s="53">
        <f>DATA!AA8</f>
        <v>0.60207972893961481</v>
      </c>
      <c r="H26" s="55" t="str">
        <f t="shared" si="0"/>
        <v>มากที่สุด</v>
      </c>
    </row>
    <row r="27" spans="2:8" s="11" customFormat="1" ht="24">
      <c r="B27" s="170" t="s">
        <v>45</v>
      </c>
      <c r="C27" s="171"/>
      <c r="D27" s="171"/>
      <c r="E27" s="172"/>
      <c r="F27" s="56"/>
      <c r="G27" s="56"/>
      <c r="H27" s="35"/>
    </row>
    <row r="28" spans="2:8" s="11" customFormat="1" ht="24">
      <c r="B28" s="49" t="s">
        <v>26</v>
      </c>
      <c r="C28" s="49"/>
      <c r="D28" s="49"/>
      <c r="E28" s="49"/>
      <c r="F28" s="56">
        <f>DATA!AB6</f>
        <v>4.25</v>
      </c>
      <c r="G28" s="56">
        <f>DATA!AB7</f>
        <v>0.9574271077563381</v>
      </c>
      <c r="H28" s="48" t="str">
        <f t="shared" ref="H28:H32" si="2">IF(F28&gt;4.5,"มากที่สุด",IF(F28&gt;3.5,"มาก",IF(F28&gt;2.5,"ปานกลาง",IF(F28&gt;1.5,"น้อย",IF(F28&lt;=1.5,"น้อยที่สุด")))))</f>
        <v>มาก</v>
      </c>
    </row>
    <row r="29" spans="2:8" s="11" customFormat="1" ht="24">
      <c r="B29" s="168" t="s">
        <v>58</v>
      </c>
      <c r="C29" s="169"/>
      <c r="D29" s="169"/>
      <c r="E29" s="169"/>
      <c r="F29" s="57">
        <f>DATA!AC6</f>
        <v>4.5</v>
      </c>
      <c r="G29" s="57">
        <f>DATA!AC7</f>
        <v>0.57735026918962573</v>
      </c>
      <c r="H29" s="58" t="str">
        <f t="shared" si="2"/>
        <v>มาก</v>
      </c>
    </row>
    <row r="30" spans="2:8" s="11" customFormat="1" ht="24">
      <c r="B30" s="49" t="s">
        <v>27</v>
      </c>
      <c r="C30" s="49"/>
      <c r="D30" s="49"/>
      <c r="E30" s="49"/>
      <c r="F30" s="56">
        <f>DATA!AD6</f>
        <v>4.25</v>
      </c>
      <c r="G30" s="56">
        <f>DATA!AD7</f>
        <v>0.9574271077563381</v>
      </c>
      <c r="H30" s="48" t="str">
        <f t="shared" si="2"/>
        <v>มาก</v>
      </c>
    </row>
    <row r="31" spans="2:8" s="11" customFormat="1" ht="24">
      <c r="B31" s="161" t="s">
        <v>46</v>
      </c>
      <c r="C31" s="162"/>
      <c r="D31" s="162"/>
      <c r="E31" s="163"/>
      <c r="F31" s="53">
        <f>DATA!AD9</f>
        <v>4.333333333333333</v>
      </c>
      <c r="G31" s="53">
        <f>DATA!AD8</f>
        <v>0.77849894416152243</v>
      </c>
      <c r="H31" s="55" t="str">
        <f t="shared" si="2"/>
        <v>มาก</v>
      </c>
    </row>
    <row r="32" spans="2:8" s="11" customFormat="1" ht="24.75" thickBot="1">
      <c r="B32" s="164" t="s">
        <v>28</v>
      </c>
      <c r="C32" s="165"/>
      <c r="D32" s="165"/>
      <c r="E32" s="166"/>
      <c r="F32" s="59">
        <f>DATA!AE6</f>
        <v>3.96</v>
      </c>
      <c r="G32" s="59">
        <f>DATA!AE7</f>
        <v>0.93116631547254014</v>
      </c>
      <c r="H32" s="60" t="str">
        <f t="shared" si="2"/>
        <v>มาก</v>
      </c>
    </row>
    <row r="33" spans="1:8" s="11" customFormat="1" ht="24.75" thickTop="1">
      <c r="A33" s="159" t="s">
        <v>43</v>
      </c>
      <c r="B33" s="159"/>
      <c r="C33" s="159"/>
      <c r="D33" s="159"/>
      <c r="E33" s="159"/>
      <c r="F33" s="159"/>
      <c r="G33" s="159"/>
      <c r="H33" s="159"/>
    </row>
    <row r="34" spans="1:8" s="19" customFormat="1" ht="24">
      <c r="B34" s="78"/>
      <c r="C34" s="78"/>
      <c r="D34" s="78"/>
      <c r="E34" s="78"/>
      <c r="F34" s="79"/>
      <c r="G34" s="79"/>
      <c r="H34" s="78"/>
    </row>
    <row r="35" spans="1:8" s="8" customFormat="1" ht="24">
      <c r="B35" s="25"/>
      <c r="C35" s="167" t="s">
        <v>85</v>
      </c>
      <c r="D35" s="167"/>
      <c r="E35" s="167"/>
      <c r="F35" s="167"/>
      <c r="G35" s="167"/>
      <c r="H35" s="167"/>
    </row>
    <row r="36" spans="1:8" s="8" customFormat="1" ht="24">
      <c r="B36" s="131" t="s">
        <v>61</v>
      </c>
      <c r="C36" s="160"/>
      <c r="D36" s="160"/>
      <c r="E36" s="160"/>
      <c r="F36" s="160"/>
      <c r="G36" s="160"/>
      <c r="H36" s="160"/>
    </row>
    <row r="37" spans="1:8" s="8" customFormat="1" ht="24">
      <c r="B37" s="113" t="s">
        <v>75</v>
      </c>
      <c r="C37" s="116"/>
      <c r="D37" s="116"/>
      <c r="E37" s="116"/>
      <c r="F37" s="116"/>
      <c r="G37" s="116"/>
      <c r="H37" s="116"/>
    </row>
    <row r="38" spans="1:8" s="8" customFormat="1" ht="24">
      <c r="B38" s="113" t="s">
        <v>62</v>
      </c>
      <c r="C38" s="116"/>
      <c r="D38" s="116"/>
      <c r="E38" s="116"/>
      <c r="F38" s="116"/>
      <c r="G38" s="116"/>
      <c r="H38" s="116"/>
    </row>
    <row r="39" spans="1:8" s="8" customFormat="1" ht="24">
      <c r="B39" s="131" t="s">
        <v>98</v>
      </c>
      <c r="C39" s="160"/>
      <c r="D39" s="160"/>
      <c r="E39" s="160"/>
      <c r="F39" s="160"/>
      <c r="G39" s="160"/>
      <c r="H39" s="160"/>
    </row>
    <row r="40" spans="1:8" s="8" customFormat="1" ht="24">
      <c r="B40" s="110"/>
      <c r="C40" s="131" t="s">
        <v>76</v>
      </c>
      <c r="D40" s="131"/>
      <c r="E40" s="131"/>
      <c r="F40" s="131"/>
      <c r="G40" s="131"/>
      <c r="H40" s="131"/>
    </row>
    <row r="41" spans="1:8" s="8" customFormat="1" ht="24">
      <c r="B41" s="110" t="s">
        <v>100</v>
      </c>
      <c r="C41" s="109"/>
      <c r="D41" s="109"/>
      <c r="E41" s="109"/>
      <c r="F41" s="109"/>
      <c r="G41" s="109"/>
      <c r="H41" s="109"/>
    </row>
    <row r="42" spans="1:8" s="8" customFormat="1" ht="24">
      <c r="B42" s="110" t="s">
        <v>101</v>
      </c>
      <c r="C42" s="109"/>
      <c r="D42" s="109"/>
      <c r="E42" s="109"/>
      <c r="F42" s="109"/>
      <c r="G42" s="109"/>
      <c r="H42" s="109"/>
    </row>
    <row r="43" spans="1:8" s="8" customFormat="1" ht="24">
      <c r="B43" s="110" t="s">
        <v>77</v>
      </c>
      <c r="C43" s="126"/>
      <c r="D43" s="126"/>
      <c r="E43" s="126"/>
      <c r="F43" s="126"/>
      <c r="G43" s="126"/>
      <c r="H43" s="126"/>
    </row>
    <row r="44" spans="1:8" s="8" customFormat="1" ht="24">
      <c r="B44" s="110" t="s">
        <v>102</v>
      </c>
      <c r="C44" s="126"/>
      <c r="D44" s="126"/>
      <c r="E44" s="126"/>
      <c r="F44" s="126"/>
      <c r="G44" s="126"/>
      <c r="H44" s="126"/>
    </row>
    <row r="45" spans="1:8" s="8" customFormat="1" ht="24">
      <c r="B45" s="110"/>
      <c r="C45" s="113"/>
      <c r="D45" s="113"/>
      <c r="E45" s="113"/>
      <c r="F45" s="113"/>
      <c r="G45" s="113"/>
      <c r="H45" s="113"/>
    </row>
    <row r="46" spans="1:8" s="8" customFormat="1" ht="24">
      <c r="B46" s="131"/>
      <c r="C46" s="160"/>
      <c r="D46" s="160"/>
      <c r="E46" s="160"/>
      <c r="F46" s="160"/>
      <c r="G46" s="160"/>
      <c r="H46" s="160"/>
    </row>
    <row r="47" spans="1:8" s="8" customFormat="1" ht="24"/>
    <row r="48" spans="1:8" s="8" customFormat="1" ht="24"/>
    <row r="49" s="19" customFormat="1" ht="24"/>
    <row r="50" s="19" customFormat="1" ht="24"/>
    <row r="51" s="19" customFormat="1" ht="24"/>
    <row r="52" s="19" customFormat="1" ht="24"/>
    <row r="53" s="19" customFormat="1" ht="24"/>
    <row r="54" s="19" customFormat="1" ht="24"/>
    <row r="55" s="19" customFormat="1" ht="24"/>
    <row r="56" s="19" customFormat="1" ht="24"/>
    <row r="57" s="19" customFormat="1" ht="24"/>
    <row r="58" s="19" customFormat="1" ht="24"/>
    <row r="59" s="19" customFormat="1" ht="24"/>
    <row r="60" s="19" customFormat="1" ht="24"/>
    <row r="61" s="19" customFormat="1" ht="24"/>
    <row r="62" s="8" customFormat="1" ht="24"/>
    <row r="63" s="8" customFormat="1" ht="24"/>
    <row r="64" s="8" customFormat="1" ht="24"/>
    <row r="65" spans="2:8" s="8" customFormat="1" ht="24"/>
    <row r="66" spans="2:8" s="8" customFormat="1" ht="24"/>
    <row r="67" spans="2:8" s="8" customFormat="1" ht="24"/>
    <row r="68" spans="2:8" s="18" customFormat="1" ht="24"/>
    <row r="69" spans="2:8" s="18" customFormat="1" ht="24"/>
    <row r="70" spans="2:8" s="18" customFormat="1" ht="24"/>
    <row r="71" spans="2:8" s="18" customFormat="1" ht="24"/>
    <row r="72" spans="2:8" s="18" customFormat="1" ht="24"/>
    <row r="73" spans="2:8" s="18" customFormat="1" ht="24"/>
    <row r="74" spans="2:8" s="6" customFormat="1">
      <c r="B74" s="7"/>
      <c r="C74" s="7"/>
    </row>
    <row r="75" spans="2:8">
      <c r="B75" s="4"/>
      <c r="C75" s="4"/>
      <c r="D75" s="4"/>
      <c r="E75" s="4"/>
      <c r="F75" s="5"/>
      <c r="G75" s="5"/>
      <c r="H75" s="5"/>
    </row>
    <row r="76" spans="2:8">
      <c r="B76" s="4"/>
      <c r="C76" s="4"/>
      <c r="D76" s="4"/>
      <c r="E76" s="4"/>
      <c r="F76" s="5"/>
      <c r="G76" s="5"/>
      <c r="H76" s="5"/>
    </row>
    <row r="77" spans="2:8">
      <c r="B77" s="4"/>
      <c r="C77" s="4"/>
      <c r="D77" s="4"/>
      <c r="E77" s="4"/>
      <c r="F77" s="5"/>
      <c r="G77" s="5"/>
      <c r="H77" s="5"/>
    </row>
    <row r="78" spans="2:8">
      <c r="B78" s="4"/>
      <c r="C78" s="4"/>
      <c r="D78" s="4"/>
      <c r="E78" s="4"/>
      <c r="F78" s="5"/>
      <c r="G78" s="5"/>
      <c r="H78" s="5"/>
    </row>
    <row r="79" spans="2:8">
      <c r="B79" s="4"/>
      <c r="C79" s="4"/>
      <c r="D79" s="4"/>
      <c r="E79" s="4"/>
      <c r="F79" s="5"/>
      <c r="G79" s="5"/>
      <c r="H79" s="5"/>
    </row>
    <row r="80" spans="2:8">
      <c r="B80" s="4"/>
      <c r="C80" s="4"/>
      <c r="D80" s="4"/>
      <c r="E80" s="4"/>
      <c r="F80" s="5"/>
      <c r="G80" s="5"/>
      <c r="H80" s="5"/>
    </row>
    <row r="81" spans="2:8">
      <c r="B81" s="4"/>
      <c r="C81" s="4"/>
      <c r="D81" s="4"/>
      <c r="E81" s="4"/>
      <c r="F81" s="5"/>
      <c r="G81" s="5"/>
      <c r="H81" s="5"/>
    </row>
    <row r="82" spans="2:8">
      <c r="B82" s="4"/>
      <c r="C82" s="4"/>
      <c r="D82" s="4"/>
      <c r="E82" s="4"/>
      <c r="F82" s="5"/>
      <c r="G82" s="5"/>
      <c r="H82" s="5"/>
    </row>
    <row r="83" spans="2:8">
      <c r="B83" s="4"/>
      <c r="C83" s="4"/>
      <c r="D83" s="4"/>
      <c r="E83" s="4"/>
      <c r="F83" s="5"/>
      <c r="G83" s="5"/>
      <c r="H83" s="5"/>
    </row>
    <row r="84" spans="2:8">
      <c r="B84" s="4"/>
      <c r="C84" s="4"/>
      <c r="D84" s="4"/>
      <c r="E84" s="4"/>
      <c r="F84" s="5"/>
      <c r="G84" s="5"/>
      <c r="H84" s="5"/>
    </row>
    <row r="85" spans="2:8">
      <c r="B85" s="4"/>
      <c r="C85" s="4"/>
      <c r="D85" s="4"/>
      <c r="E85" s="4"/>
      <c r="F85" s="5"/>
      <c r="G85" s="5"/>
      <c r="H85" s="5"/>
    </row>
    <row r="86" spans="2:8">
      <c r="B86" s="4"/>
      <c r="C86" s="4"/>
      <c r="D86" s="4"/>
      <c r="E86" s="4"/>
      <c r="F86" s="5"/>
      <c r="G86" s="5"/>
      <c r="H86" s="5"/>
    </row>
  </sheetData>
  <mergeCells count="33">
    <mergeCell ref="A1:H1"/>
    <mergeCell ref="B13:E13"/>
    <mergeCell ref="B3:E4"/>
    <mergeCell ref="F3:F4"/>
    <mergeCell ref="G3:G4"/>
    <mergeCell ref="H3:H4"/>
    <mergeCell ref="B5:E5"/>
    <mergeCell ref="B6:E6"/>
    <mergeCell ref="B9:E9"/>
    <mergeCell ref="B10:E10"/>
    <mergeCell ref="B12:E12"/>
    <mergeCell ref="B29:E29"/>
    <mergeCell ref="B14:E14"/>
    <mergeCell ref="B15:E15"/>
    <mergeCell ref="B16:E16"/>
    <mergeCell ref="B18:E18"/>
    <mergeCell ref="B19:E19"/>
    <mergeCell ref="B20:E20"/>
    <mergeCell ref="B21:E21"/>
    <mergeCell ref="B22:E22"/>
    <mergeCell ref="B23:E23"/>
    <mergeCell ref="B26:E26"/>
    <mergeCell ref="B27:E27"/>
    <mergeCell ref="B24:E24"/>
    <mergeCell ref="B25:E25"/>
    <mergeCell ref="C40:H40"/>
    <mergeCell ref="B46:H46"/>
    <mergeCell ref="B31:E31"/>
    <mergeCell ref="B32:E32"/>
    <mergeCell ref="A33:H33"/>
    <mergeCell ref="C35:H35"/>
    <mergeCell ref="B36:H36"/>
    <mergeCell ref="B39:H39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200025</xdr:colOff>
                <xdr:row>2</xdr:row>
                <xdr:rowOff>142875</xdr:rowOff>
              </from>
              <to>
                <xdr:col>5</xdr:col>
                <xdr:colOff>333375</xdr:colOff>
                <xdr:row>3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ก่อน-หลัง</vt:lpstr>
      <vt:lpstr>ตาราง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2018-11-26T07:55:03Z</cp:lastPrinted>
  <dcterms:created xsi:type="dcterms:W3CDTF">2014-10-15T08:34:52Z</dcterms:created>
  <dcterms:modified xsi:type="dcterms:W3CDTF">2018-11-26T08:00:27Z</dcterms:modified>
</cp:coreProperties>
</file>