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4"/>
  </bookViews>
  <sheets>
    <sheet name="คีย์" sheetId="1" r:id="rId1"/>
    <sheet name="สรุป" sheetId="2" r:id="rId2"/>
    <sheet name="ตาราง1" sheetId="3" r:id="rId3"/>
    <sheet name="ตาราง2" sheetId="4" r:id="rId4"/>
    <sheet name="ข้อเสนอแนะ" sheetId="5" r:id="rId5"/>
  </sheets>
  <definedNames>
    <definedName name="_xlnm._FilterDatabase" localSheetId="0" hidden="1">'คีย์'!$A$4:$AS$149</definedName>
  </definedNames>
  <calcPr fullCalcOnLoad="1"/>
</workbook>
</file>

<file path=xl/sharedStrings.xml><?xml version="1.0" encoding="utf-8"?>
<sst xmlns="http://schemas.openxmlformats.org/spreadsheetml/2006/main" count="241" uniqueCount="193">
  <si>
    <t>ลำดับที่</t>
  </si>
  <si>
    <t>รายการ</t>
  </si>
  <si>
    <t>ความถี่</t>
  </si>
  <si>
    <t>SD</t>
  </si>
  <si>
    <t>รวม</t>
  </si>
  <si>
    <t xml:space="preserve"> - 3 -</t>
  </si>
  <si>
    <t>บทสรุปสำหรับผู้บริหาร</t>
  </si>
  <si>
    <t>ตอนที่ 1  ข้อมูลทั่วไปเกี่ยวกับผู้ตอบแบบประเมิน</t>
  </si>
  <si>
    <t>จำนวน</t>
  </si>
  <si>
    <t>ร้อยละ</t>
  </si>
  <si>
    <t>ระดับความคิดเห็น</t>
  </si>
  <si>
    <t>ตอนที่ 2  ความคิดเห็นเกี่ยวกับโครงการฯ</t>
  </si>
  <si>
    <t xml:space="preserve"> - 5 -</t>
  </si>
  <si>
    <t>คณะที่สังกัด</t>
  </si>
  <si>
    <t xml:space="preserve"> - 4 -</t>
  </si>
  <si>
    <t>คณาจารย์</t>
  </si>
  <si>
    <t>สถานภาพ</t>
  </si>
  <si>
    <t xml:space="preserve"> </t>
  </si>
  <si>
    <t>เว็บไซต์</t>
  </si>
  <si>
    <t>ไม่ระบุ</t>
  </si>
  <si>
    <t>ที่</t>
  </si>
  <si>
    <t>ตาราง 1  แสดงจำนวนและร้อยละของผู้ตอบแบบประเมิน จำแนกตามสถานภาพ</t>
  </si>
  <si>
    <t xml:space="preserve"> - 6 -</t>
  </si>
  <si>
    <t xml:space="preserve"> - 7 -</t>
  </si>
  <si>
    <t>นิสิตระดับปริญญาโท</t>
  </si>
  <si>
    <t>นิสิตระดับปริญญาเอก</t>
  </si>
  <si>
    <t>อาจารย์</t>
  </si>
  <si>
    <t>E-mail</t>
  </si>
  <si>
    <t>SMS</t>
  </si>
  <si>
    <t>โครงการก่อนหน้า</t>
  </si>
  <si>
    <t>เพื่อน</t>
  </si>
  <si>
    <t>อาจารย์ที่ปรึกษา</t>
  </si>
  <si>
    <t>Website</t>
  </si>
  <si>
    <t>ป้าย</t>
  </si>
  <si>
    <t>บอร์ด/ป้ายประชาสัมพันธ์</t>
  </si>
  <si>
    <t>วันเสาร์-อาทิตย์</t>
  </si>
  <si>
    <t>วันจันทร์ - ศุกร์</t>
  </si>
  <si>
    <t>ตาราง 3 แสดงข้อมูลการรับทราบข่าวสารการประชาสัมพันธ์โครงการฯ จากแหล่งข้อมูลดังต่อไปนี้</t>
  </si>
  <si>
    <t xml:space="preserve">           (ตอบได้มากกว่า 1 ข้อ)</t>
  </si>
  <si>
    <t>1. ด้านกระบวนการขั้นตอนการให้บริการ</t>
  </si>
  <si>
    <t xml:space="preserve">    2.1 เจ้าหน้าที่ให้บริการด้วยความเต็มใจ ยิ้มแย้ม แจ่มใส</t>
  </si>
  <si>
    <t xml:space="preserve">    2.2 เจ้าหน้าที่ให้บริการด้วยความรวดเร็ว</t>
  </si>
  <si>
    <t>2. ด้านเจ้าหน้าที่ผู้ให้บริการ</t>
  </si>
  <si>
    <t>3. ด้านสิ่งอำนวยความสะดวก</t>
  </si>
  <si>
    <t xml:space="preserve">จากตาราง 3 พบว่า ผู้ตอบแบบสอบถามรับทราบข่าวสารการประชาสัมพันธ์โครงการฯ จาก Website </t>
  </si>
  <si>
    <t>มิย</t>
  </si>
  <si>
    <t>กค</t>
  </si>
  <si>
    <t>สค</t>
  </si>
  <si>
    <t>กย</t>
  </si>
  <si>
    <t>ตค</t>
  </si>
  <si>
    <t>พย</t>
  </si>
  <si>
    <t>ธค</t>
  </si>
  <si>
    <t>มค</t>
  </si>
  <si>
    <t>กพ</t>
  </si>
  <si>
    <t>มีค</t>
  </si>
  <si>
    <t>เมย</t>
  </si>
  <si>
    <t>พค</t>
  </si>
  <si>
    <t>วันที่</t>
  </si>
  <si>
    <t>ภาคเรียนที่ 1</t>
  </si>
  <si>
    <t>เดือนมิถุนายน</t>
  </si>
  <si>
    <t>เดือนกรกฎาคม</t>
  </si>
  <si>
    <t>เดือนสิงหาคม</t>
  </si>
  <si>
    <t>เดือนกันยายน</t>
  </si>
  <si>
    <t>ภาคเรียนที่ 2</t>
  </si>
  <si>
    <t>เดือนตุลาคม</t>
  </si>
  <si>
    <t>เดือนพฤศจิกายน</t>
  </si>
  <si>
    <t>เดือนธันวาคม</t>
  </si>
  <si>
    <t>เดือนมกราคม</t>
  </si>
  <si>
    <t>ภาคเรียนที่ 3</t>
  </si>
  <si>
    <t>เดือนกุมภาพันธ์</t>
  </si>
  <si>
    <t>เดือนมีนาคม</t>
  </si>
  <si>
    <t>เดือนเมษายน</t>
  </si>
  <si>
    <t>เดือนพฤษภาคม</t>
  </si>
  <si>
    <t>วัน</t>
  </si>
  <si>
    <t>จันทร์-ศุกร์</t>
  </si>
  <si>
    <t>เสาร์-อาทิตย์</t>
  </si>
  <si>
    <t>ตาราง 1 (ต่อ)</t>
  </si>
  <si>
    <t>ตาราง 2  แสดงค่าเฉลี่ย ส่วนเบี่ยงเบนมาตรฐาน และระดับความคิดเห็นเกี่ยวกับโครงการฯ</t>
  </si>
  <si>
    <t xml:space="preserve">        จากตาราง 2  การสอบถามความคิดเห็นเกี่ยวกับการจัดโครงการฯ พบว่า ผู้ตอบแบบสอบถาม</t>
  </si>
  <si>
    <t>ตอนที่ 4 ข้อเสนอแนะ</t>
  </si>
  <si>
    <t>ตอนที่ 3 การประชาสัมพันธ์โครงการฯ</t>
  </si>
  <si>
    <t>5. ด้านเอกสารประกอบโครงการ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</si>
  <si>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</si>
  <si>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</si>
  <si>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</si>
  <si>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5.1 ความเพียงพอของเอกสารประกอบการอบรม</t>
  </si>
  <si>
    <t xml:space="preserve">   5.2 ความชัดเจน ความสมบูรณ์ของเอกสารประกอบการอบรม</t>
  </si>
  <si>
    <t xml:space="preserve">   5.3 เอกสารมีเนื้อหาสาระตรงตามความต้องการของท่าน</t>
  </si>
  <si>
    <t xml:space="preserve">   5.4 ประโยชน์ที่ได้รับจากเอกสารประกอบการอบรม</t>
  </si>
  <si>
    <t>4.3 ช่วงระยะเวลาที่เหมาะสมในการจัดสัมมนาครั้งต่อไป (ตอบได้มากกว่า 1 ข้อ)</t>
  </si>
  <si>
    <t>4.4 วันที่เหมาะสมในการจัดสัมมนาครั้งต่อไป (ตอบได้มากกว่า 1 ข้อ)</t>
  </si>
  <si>
    <t>คณาจารย์บัณฑิตศึกษา</t>
  </si>
  <si>
    <t xml:space="preserve">                 การสอบถามความคิดเห็นเกี่ยวกับการจัดโครงการฯ พบว่า ผู้ตอบแบบสอบถามมีความคิดเห็น</t>
  </si>
  <si>
    <t xml:space="preserve">                 ผู้เข้าร่วมโครงการฯ ส่วนใหญ่รับทราบข่าวสารการประชาสัมพันธ์โครงการฯ จาก Website </t>
  </si>
  <si>
    <t xml:space="preserve">                 วันที่เหมาะสมในการจัดสัมมนาครั้งต่อไป คือ วันจันทร์ - ศุกร์</t>
  </si>
  <si>
    <t>อาจารย์จากสถาบันอื่น</t>
  </si>
  <si>
    <t>ชั้นปีที่</t>
  </si>
  <si>
    <t>ชั้นปีที่ 2</t>
  </si>
  <si>
    <t>ชั้นปีที่ 1</t>
  </si>
  <si>
    <t>สาขาวิชา</t>
  </si>
  <si>
    <t>ชั้นปี</t>
  </si>
  <si>
    <t>ไม่มี</t>
  </si>
  <si>
    <t>ภาษาอังกฤษ</t>
  </si>
  <si>
    <t>การจัดอบรมภาษาอังกฤษเพื่อเตรียมสอบวัดความรู้ เช่น CU-TEP, Cambridge</t>
  </si>
  <si>
    <t>วิทยาศาสตร์สิ่งแวดล้อม</t>
  </si>
  <si>
    <t>การใช้โปรแกรม Latex เพื่องานตีพิมพ์บทความ</t>
  </si>
  <si>
    <t>การจัดการสื่อสาร</t>
  </si>
  <si>
    <t>ชีววิทยา</t>
  </si>
  <si>
    <t>Academic English Writing Concept</t>
  </si>
  <si>
    <t>มีปัญหาในการลงทะเบียน</t>
  </si>
  <si>
    <t>วิทยากรสอนดีมาก</t>
  </si>
  <si>
    <t>เทคนิคการนำเสนอผลงาน เช่น การทำ power Point, Oral Presentation in English</t>
  </si>
  <si>
    <t>ควรจัดโครงการที่อาคารเอกาทศรถ</t>
  </si>
  <si>
    <t>ควรจัดโครงการ 1 วัน</t>
  </si>
  <si>
    <t>บริหารธุรกิจ</t>
  </si>
  <si>
    <t>แนวทางในการเขียนอภิปรายทบทวนวรรณกรรม (บทที่ 2)</t>
  </si>
  <si>
    <t>วิทยาลัยพลังงานทดแทน</t>
  </si>
  <si>
    <t>เจ้าหน้าที่</t>
  </si>
  <si>
    <t>ชั้นปีที่ 3</t>
  </si>
  <si>
    <t>การเขียน Website เพื่อใช้ในการนำเสนอผลงาน</t>
  </si>
  <si>
    <t>เป็นการจัดสัมมนาที่ดี ควรจัดโครงการอย่างต่อเนื่อง</t>
  </si>
  <si>
    <t>การสร้างกราฟโดยใช้โปรแกรม Illustator</t>
  </si>
  <si>
    <t>การเขียนบทความภาษาอังกฤษเพื่อตีพิมพ์งานวิจัย</t>
  </si>
  <si>
    <t>ควรมี Paper ตัวอย่างของหลายๆ สาขาที่เป็นภาษาอังกฤษ เพื่อให้สามารถวิเคราะห์ถึงบทความ</t>
  </si>
  <si>
    <t>ในสาขานั้นๆ ได้และเพื่อใช้เป็นตัวอย่างที่ดี</t>
  </si>
  <si>
    <t>วิทยาศาสตร์การเกษตร</t>
  </si>
  <si>
    <t>จัดอบรมเชิงปฏิบัติการเขียนวิทยานิพนธ์ภาษาอังกฤษและมีรูปแบบที่ถูกต้องตามบัณฑิตวิทยาลัย</t>
  </si>
  <si>
    <t>เทคโนโลยีสารสนเทศ</t>
  </si>
  <si>
    <t>เอกสารประกอบโครงการถ่ายเอกสารไม่ชัดเจน หลุดกรอบ และเนื้อหาบางหน้าหายไป</t>
  </si>
  <si>
    <t>หนังสือ</t>
  </si>
  <si>
    <t xml:space="preserve">ควรแจ้งให้ผู้เข้าร่วมโครงการนำผลงานวิจัยมาด้วยเพื่อใช้ในการทำ Work Shop </t>
  </si>
  <si>
    <t>รัฐศาสตร์</t>
  </si>
  <si>
    <t>เทคโนโลยีชีวภาพ</t>
  </si>
  <si>
    <t>หนังสือเชิญ</t>
  </si>
  <si>
    <t>มากที่สุด รองลงมา ได้แก่ คณะที่สังกัด อาจารย์ที่ปรึกษา บอร์ด/ป้ายประชาสัมพันธ์ หนังสือเชิญ เพื่อน และ</t>
  </si>
  <si>
    <t>E-mail ตามลำดับ</t>
  </si>
  <si>
    <t>4.2 ข้อเสนอแนะอื่นๆ</t>
  </si>
  <si>
    <t>N = 43</t>
  </si>
  <si>
    <t xml:space="preserve">   1.3 ความสะดวกในการลงทะเบียนเข้าร่วมโครงการฯ</t>
  </si>
  <si>
    <t xml:space="preserve">   1.1 ความทั่วถึงของการประชาสัมพันธ์และการแจ้งข่าว</t>
  </si>
  <si>
    <t xml:space="preserve">   1.2 ความสะดวกในการสมัครเข้าร่วมโครงการฯ</t>
  </si>
  <si>
    <t xml:space="preserve">   3.4 ความสะอาดภายในห้องจัดอบรม</t>
  </si>
  <si>
    <t>4. ด้านคุณภาพการให้บริการ (โครงการอบรมเชิงปฏิบัติการฯ)</t>
  </si>
  <si>
    <t xml:space="preserve">   4.1 ท่านได้รับประโยชน์จากการบรรยายในหัวข้อ "หลักการเขียนบทความภาษาอังกฤษ</t>
  </si>
  <si>
    <t xml:space="preserve">        สำหรับนิสิตบัณฑิตศึกษา" อยู่ในระดับใด</t>
  </si>
  <si>
    <t xml:space="preserve">   4.2 ท่านได้รับประโยชน์จากการบรรยายในหัวข้อ "เทคนิคการเขียนบทความ</t>
  </si>
  <si>
    <t xml:space="preserve">        ภาษาอังกฤษสำหรับนิสิตบัณฑิตศึกษา" อยู่ในระดับใด</t>
  </si>
  <si>
    <t xml:space="preserve">        บทความเพื่อเผยแพร่ได้มากน้อยเพียงใด</t>
  </si>
  <si>
    <t>มีความคิดเห็นโดยรวมอยู่ในระดับมาก (ค่าเฉลี่ย 4.38)  โดยมีความพึงพอใจความเหมาะสมของวิทยากรบรรยาย</t>
  </si>
  <si>
    <t xml:space="preserve">ยิ้มแย้ม แจ่มใส เจ้าหน้าที่ให้บริการด้วยความรวดเร็ว (ค่าเฉลี่ย 4.63) และความสะอาดภายในห้องจัดอบรม </t>
  </si>
  <si>
    <t xml:space="preserve">(ค่าเฉลี่ย 4.60) </t>
  </si>
  <si>
    <t>ผลการประเมินโครงการอบรมเชิงปฏิบัติการด้านการเขียนบทความภาษาอังกฤษ</t>
  </si>
  <si>
    <t>ระหว่างวันที่ 23 - 24 กรกฎาคม 2555</t>
  </si>
  <si>
    <t>ณ ห้อง Main Conference  อาคารศูนย์บริการเทคโนโลยีสารสนเทศและการสื่อสาร มหาวิทยาลัยนเรศวร</t>
  </si>
  <si>
    <t xml:space="preserve">                จากการจัดโครงการอบรมเชิงปฏิบัติการด้านการเขียนบทความภาษาอังกฤษ ระหว่างวันที่ </t>
  </si>
  <si>
    <t xml:space="preserve">23 - 24 กรกฎาคม 2555 ณ ห้อง Main Conference  อาคารศูนย์บริการเทคโนโลยีสารสนเทศและการสื่อสาร </t>
  </si>
  <si>
    <r>
      <t>มหาวิทยาลัยนเรศวร พบว่า มีผู้เข้าร่วมโครงการจำนวนทั้งสิ้น 50</t>
    </r>
    <r>
      <rPr>
        <sz val="16"/>
        <color indexed="8"/>
        <rFont val="TH SarabunPSK"/>
        <family val="2"/>
      </rPr>
      <t xml:space="preserve"> คน</t>
    </r>
    <r>
      <rPr>
        <sz val="16"/>
        <rFont val="TH SarabunPSK"/>
        <family val="2"/>
      </rPr>
      <t xml:space="preserve"> และมีผู้ตอบแบบประเมิน จำนวน 43 คน </t>
    </r>
  </si>
  <si>
    <t>คิดเป็นร้อยละ 86.00 โดยมีรายละเอียดดังนี้</t>
  </si>
  <si>
    <t>สถานภาพ/สาขาวิชา</t>
  </si>
  <si>
    <t xml:space="preserve"> - ภาษาอังกฤษ</t>
  </si>
  <si>
    <t xml:space="preserve"> - พลังงานทดแทน</t>
  </si>
  <si>
    <t xml:space="preserve"> - การจัดการสื่อสาร</t>
  </si>
  <si>
    <t xml:space="preserve"> - ชีววิทยา</t>
  </si>
  <si>
    <t xml:space="preserve"> - บริหารธุรกิจ</t>
  </si>
  <si>
    <t xml:space="preserve"> - วิทยาศาสตร์การเกษตร</t>
  </si>
  <si>
    <t xml:space="preserve"> - ไม่ระบุสาขาวิชา</t>
  </si>
  <si>
    <t xml:space="preserve"> - วิทยาศาสตร์สิ่งแวดล้อม</t>
  </si>
  <si>
    <t xml:space="preserve"> - เทคโนโลยีสารสนเทศ</t>
  </si>
  <si>
    <t xml:space="preserve"> - รัฐศาสตร์</t>
  </si>
  <si>
    <t xml:space="preserve"> - เทคโนโลยีชีวภาพ</t>
  </si>
  <si>
    <t>อาจารย์จากภายนอก</t>
  </si>
  <si>
    <t xml:space="preserve">จากสาขาวิชาภาษาอังกฤษ (ร้อยละ 6.98) สาขาวิชาพลังงานทดแทน และสาขาวิชาการจัดการสื่อสาร (ร้อยละ 4.65) </t>
  </si>
  <si>
    <t xml:space="preserve">             จากตาราง 1 พบว่า ผู้ตอบแบบประเมินส่วนใหญ่เป็นนิสิตระดับปริญญาเอก ร้อยละ 34.88 </t>
  </si>
  <si>
    <t>รองลงมา ได้แก่ คณาจารย์บัณฑิตศึกษา ร้อยละ 25.58  นิสิตระดับปริญญาโท ร้อยละ 23.26 จากสาขาวิชา</t>
  </si>
  <si>
    <t xml:space="preserve">วิทยาศาสตร์สิ่งแวดล้อม (ร้อยละ 9.30)  อาจารย์จากภายนอก ร้อยละ 13.95 และเจ้าหน้าที่ ร้อยละ 2.33  </t>
  </si>
  <si>
    <t xml:space="preserve">ภาษาอังกฤษ (ร้อยละ 6.98) สาขาวิชาพลังงานทดแทน และสาขาวิชาการจัดการสื่อสาร (ร้อยละ 4.65) </t>
  </si>
  <si>
    <t>คิดเป็นร้อยละ 86.00 ผู้ตอบแบบประเมินส่วนใหญ่เป็นนิสิตระดับปริญญาเอก ร้อยละ 34.88  จากสาขาวิชา</t>
  </si>
  <si>
    <t xml:space="preserve">โดยรวมอยู่ในระดับมาก (ค่าเฉลี่ย 4.38)  โดยมีความพึงพอใจความเหมาะสมของวิทยากรบรรยาย </t>
  </si>
  <si>
    <t xml:space="preserve">E-mail </t>
  </si>
  <si>
    <t xml:space="preserve">                 ช่วงระยะเวลาที่เหมาะสมในการจัดสัมมนาครั้งต่อไป คือ เดือนมิถุนายน กรกฎาคม และตุลาคม</t>
  </si>
  <si>
    <t>4.1 เรื่องที่ต้องการได้รับการพัฒนาความรู้ในครั้งต่อไป</t>
  </si>
  <si>
    <t xml:space="preserve">                 เรื่องที่ต้องการได้รับการพัฒนาความรู้ในครั้งต่อไป คือ การใช้โปรแกรม Latex เพื่องานตีพิมพ์</t>
  </si>
  <si>
    <t>บทความ การสร้างกราฟโดยใช้โปรแกรม Illustator การเขียนบทความภาษาอังกฤษเพื่อตีพิมพ์งานวิจัย</t>
  </si>
  <si>
    <t>จัดอบรมเชิงปฏิบัติการเขียนวิทยานิพนธ์ภาษาอังกฤษและมีรูปแบบที่ถูกต้องตามบัณฑิตวิทยาลัย และ</t>
  </si>
  <si>
    <t xml:space="preserve">                 ข้อเสนอแนะจากการจัดโครงการในครั้งนี้ คือ เป็นการจัดสัมมนาที่ดี ควรจัดโครงการอย่างต่อเนื่อง</t>
  </si>
  <si>
    <t>ควรจัดโครงการ 1 วัน และควรจัดโครงการที่อาคารเอกาทศรถ</t>
  </si>
  <si>
    <t xml:space="preserve">   4.5 ท่านคาดว่าจะนำความรู้จากการอบรมในครั้งนี้ไปใช้ให้เกิดประโยชน์ต่อการเขียน</t>
  </si>
  <si>
    <t xml:space="preserve">   4.6 ความเหมาะสมของวิทยากร ศาสตราจารย์ ดร.ดวงฤดี สุขแสง</t>
  </si>
  <si>
    <t xml:space="preserve">   4.3 ท่านได้รับประโยชน์จากการบรรยายในหัวข้อ "ตัวอย่างการเขียนบทความ</t>
  </si>
  <si>
    <t xml:space="preserve">        ภาษาอังกฤษเพื่อตีพิมพ์ในสารสารวิชาการ" อยู่ในระดับใด</t>
  </si>
  <si>
    <t xml:space="preserve">   4.4 ท่านได้รับประโยชน์จากการบรรยายในหัวข้อ "ร่างบทความภาษาอังกฤษ</t>
  </si>
  <si>
    <t xml:space="preserve">        เพื่อตีพิมพ์ในสารสารวิชาการด้วยตนเอง" อยู่ในระดับใด</t>
  </si>
  <si>
    <t xml:space="preserve">ศาสตราจารย์ ดร.ดวงฤดี สุขแสง สูงที่สุด (ค่าเฉลี่ย 4.70)  รองลงมา ได้แก่ เจ้าหน้าที่ให้บริการด้วยความเต็มใจ 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</si>
</sst>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color indexed="8"/>
      <name val="TH SarabunPSK"/>
      <family val="2"/>
    </font>
    <font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2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35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4" fillId="37" borderId="0" xfId="0" applyFont="1" applyFill="1" applyAlignment="1">
      <alignment horizontal="center"/>
    </xf>
    <xf numFmtId="0" fontId="4" fillId="38" borderId="0" xfId="0" applyFont="1" applyFill="1" applyAlignment="1">
      <alignment horizontal="center"/>
    </xf>
    <xf numFmtId="0" fontId="4" fillId="39" borderId="0" xfId="0" applyFont="1" applyFill="1" applyAlignment="1">
      <alignment horizontal="center"/>
    </xf>
    <xf numFmtId="0" fontId="4" fillId="40" borderId="0" xfId="0" applyFont="1" applyFill="1" applyAlignment="1">
      <alignment horizontal="center"/>
    </xf>
    <xf numFmtId="0" fontId="4" fillId="41" borderId="0" xfId="0" applyFont="1" applyFill="1" applyAlignment="1">
      <alignment horizontal="center"/>
    </xf>
    <xf numFmtId="2" fontId="4" fillId="34" borderId="0" xfId="0" applyNumberFormat="1" applyFont="1" applyFill="1" applyAlignment="1">
      <alignment horizontal="center"/>
    </xf>
    <xf numFmtId="2" fontId="4" fillId="41" borderId="0" xfId="0" applyNumberFormat="1" applyFont="1" applyFill="1" applyAlignment="1">
      <alignment horizontal="center"/>
    </xf>
    <xf numFmtId="2" fontId="0" fillId="34" borderId="0" xfId="0" applyNumberFormat="1" applyFill="1" applyAlignment="1">
      <alignment/>
    </xf>
    <xf numFmtId="2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20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2" fontId="8" fillId="0" borderId="23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6" xfId="0" applyNumberFormat="1" applyFont="1" applyBorder="1" applyAlignment="1">
      <alignment horizontal="center"/>
    </xf>
    <xf numFmtId="0" fontId="8" fillId="0" borderId="27" xfId="0" applyFont="1" applyBorder="1" applyAlignment="1">
      <alignment/>
    </xf>
    <xf numFmtId="2" fontId="8" fillId="0" borderId="28" xfId="0" applyNumberFormat="1" applyFont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41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16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12" borderId="0" xfId="0" applyFont="1" applyFill="1" applyAlignment="1">
      <alignment horizontal="center"/>
    </xf>
    <xf numFmtId="0" fontId="4" fillId="42" borderId="0" xfId="0" applyFont="1" applyFill="1" applyAlignment="1">
      <alignment horizontal="center"/>
    </xf>
    <xf numFmtId="0" fontId="4" fillId="22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0" fontId="4" fillId="15" borderId="0" xfId="0" applyFont="1" applyFill="1" applyAlignment="1">
      <alignment horizontal="center"/>
    </xf>
    <xf numFmtId="0" fontId="4" fillId="40" borderId="0" xfId="0" applyFont="1" applyFill="1" applyAlignment="1">
      <alignment horizontal="left"/>
    </xf>
    <xf numFmtId="0" fontId="4" fillId="11" borderId="0" xfId="0" applyFont="1" applyFill="1" applyAlignment="1">
      <alignment horizontal="center"/>
    </xf>
    <xf numFmtId="2" fontId="4" fillId="0" borderId="0" xfId="0" applyNumberFormat="1" applyFont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8" fillId="0" borderId="27" xfId="0" applyFont="1" applyFill="1" applyBorder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7" fillId="0" borderId="30" xfId="0" applyFont="1" applyBorder="1" applyAlignment="1">
      <alignment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/>
    </xf>
    <xf numFmtId="0" fontId="4" fillId="43" borderId="0" xfId="0" applyFont="1" applyFill="1" applyAlignment="1">
      <alignment horizontal="center"/>
    </xf>
    <xf numFmtId="0" fontId="4" fillId="44" borderId="0" xfId="0" applyFont="1" applyFill="1" applyAlignment="1">
      <alignment horizontal="center"/>
    </xf>
    <xf numFmtId="0" fontId="4" fillId="21" borderId="0" xfId="0" applyFont="1" applyFill="1" applyAlignment="1">
      <alignment horizontal="center"/>
    </xf>
    <xf numFmtId="0" fontId="4" fillId="25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4" fillId="18" borderId="0" xfId="0" applyFont="1" applyFill="1" applyAlignment="1">
      <alignment horizontal="center"/>
    </xf>
    <xf numFmtId="0" fontId="4" fillId="45" borderId="0" xfId="0" applyFont="1" applyFill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9" fillId="43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29" xfId="0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2" fontId="8" fillId="0" borderId="34" xfId="0" applyNumberFormat="1" applyFont="1" applyBorder="1" applyAlignment="1">
      <alignment horizontal="center"/>
    </xf>
    <xf numFmtId="0" fontId="8" fillId="0" borderId="35" xfId="0" applyFont="1" applyBorder="1" applyAlignment="1">
      <alignment/>
    </xf>
    <xf numFmtId="0" fontId="8" fillId="0" borderId="34" xfId="0" applyFont="1" applyBorder="1" applyAlignment="1">
      <alignment horizontal="center"/>
    </xf>
    <xf numFmtId="0" fontId="8" fillId="0" borderId="36" xfId="0" applyFont="1" applyBorder="1" applyAlignment="1">
      <alignment/>
    </xf>
    <xf numFmtId="0" fontId="4" fillId="0" borderId="29" xfId="0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5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0" fontId="47" fillId="3" borderId="0" xfId="0" applyFont="1" applyFill="1" applyAlignment="1">
      <alignment horizontal="center"/>
    </xf>
    <xf numFmtId="0" fontId="46" fillId="3" borderId="0" xfId="0" applyFont="1" applyFill="1" applyAlignment="1">
      <alignment horizontal="center"/>
    </xf>
    <xf numFmtId="0" fontId="4" fillId="46" borderId="0" xfId="0" applyFont="1" applyFill="1" applyAlignment="1">
      <alignment horizontal="left"/>
    </xf>
    <xf numFmtId="0" fontId="4" fillId="46" borderId="0" xfId="0" applyFont="1" applyFill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7" xfId="0" applyFont="1" applyBorder="1" applyAlignment="1">
      <alignment/>
    </xf>
    <xf numFmtId="0" fontId="4" fillId="0" borderId="27" xfId="0" applyFont="1" applyBorder="1" applyAlignment="1">
      <alignment/>
    </xf>
    <xf numFmtId="2" fontId="6" fillId="0" borderId="27" xfId="0" applyNumberFormat="1" applyFont="1" applyBorder="1" applyAlignment="1">
      <alignment horizontal="center"/>
    </xf>
    <xf numFmtId="0" fontId="6" fillId="0" borderId="27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3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W164"/>
  <sheetViews>
    <sheetView zoomScale="110" zoomScaleNormal="110" zoomScalePageLayoutView="0" workbookViewId="0" topLeftCell="U1">
      <pane ySplit="4" topLeftCell="A137" activePane="bottomLeft" state="frozen"/>
      <selection pane="topLeft" activeCell="A1" sqref="A1"/>
      <selection pane="bottomLeft" activeCell="AO145" sqref="AO145"/>
    </sheetView>
  </sheetViews>
  <sheetFormatPr defaultColWidth="8.7109375" defaultRowHeight="12.75"/>
  <cols>
    <col min="1" max="1" width="7.00390625" style="5" customWidth="1"/>
    <col min="2" max="2" width="10.140625" style="5" customWidth="1"/>
    <col min="3" max="3" width="39.7109375" style="5" bestFit="1" customWidth="1"/>
    <col min="4" max="4" width="35.140625" style="5" bestFit="1" customWidth="1"/>
    <col min="5" max="5" width="18.421875" style="5" bestFit="1" customWidth="1"/>
    <col min="6" max="6" width="10.00390625" style="5" bestFit="1" customWidth="1"/>
    <col min="7" max="7" width="6.8515625" style="5" bestFit="1" customWidth="1"/>
    <col min="8" max="8" width="10.28125" style="5" bestFit="1" customWidth="1"/>
    <col min="9" max="9" width="7.421875" style="5" bestFit="1" customWidth="1"/>
    <col min="10" max="10" width="6.57421875" style="5" bestFit="1" customWidth="1"/>
    <col min="11" max="12" width="5.00390625" style="5" customWidth="1"/>
    <col min="13" max="14" width="7.7109375" style="5" customWidth="1"/>
    <col min="15" max="15" width="15.140625" style="5" bestFit="1" customWidth="1"/>
    <col min="16" max="22" width="5.57421875" style="5" customWidth="1"/>
    <col min="23" max="23" width="5.421875" style="5" customWidth="1"/>
    <col min="24" max="24" width="6.00390625" style="5" customWidth="1"/>
    <col min="25" max="26" width="6.140625" style="5" customWidth="1"/>
    <col min="27" max="28" width="6.7109375" style="5" customWidth="1"/>
    <col min="29" max="29" width="6.00390625" style="5" customWidth="1"/>
    <col min="30" max="35" width="5.00390625" style="5" customWidth="1"/>
    <col min="36" max="36" width="4.8515625" style="5" customWidth="1"/>
    <col min="37" max="37" width="4.57421875" style="5" customWidth="1"/>
    <col min="38" max="44" width="4.421875" style="5" customWidth="1"/>
    <col min="45" max="45" width="4.7109375" style="5" customWidth="1"/>
    <col min="46" max="47" width="5.140625" style="5" customWidth="1"/>
    <col min="48" max="16384" width="8.7109375" style="1" customWidth="1"/>
  </cols>
  <sheetData>
    <row r="3" spans="1:47" ht="24">
      <c r="A3" s="29" t="s">
        <v>0</v>
      </c>
      <c r="B3" s="33" t="s">
        <v>16</v>
      </c>
      <c r="C3" s="72" t="s">
        <v>100</v>
      </c>
      <c r="D3" s="74" t="s">
        <v>99</v>
      </c>
      <c r="E3" s="31"/>
      <c r="F3" s="34"/>
      <c r="G3" s="32" t="s">
        <v>18</v>
      </c>
      <c r="H3" s="55" t="s">
        <v>13</v>
      </c>
      <c r="I3" s="59" t="s">
        <v>26</v>
      </c>
      <c r="J3" s="34" t="s">
        <v>27</v>
      </c>
      <c r="K3" s="28" t="s">
        <v>28</v>
      </c>
      <c r="L3" s="76" t="s">
        <v>30</v>
      </c>
      <c r="M3" s="79" t="s">
        <v>33</v>
      </c>
      <c r="N3" s="81" t="s">
        <v>129</v>
      </c>
      <c r="O3" s="35" t="s">
        <v>29</v>
      </c>
      <c r="P3" s="94" t="s">
        <v>45</v>
      </c>
      <c r="Q3" s="98" t="s">
        <v>46</v>
      </c>
      <c r="R3" s="94" t="s">
        <v>47</v>
      </c>
      <c r="S3" s="98" t="s">
        <v>48</v>
      </c>
      <c r="T3" s="93" t="s">
        <v>49</v>
      </c>
      <c r="U3" s="35" t="s">
        <v>50</v>
      </c>
      <c r="V3" s="93" t="s">
        <v>51</v>
      </c>
      <c r="W3" s="35" t="s">
        <v>52</v>
      </c>
      <c r="X3" s="96" t="s">
        <v>53</v>
      </c>
      <c r="Y3" s="95" t="s">
        <v>54</v>
      </c>
      <c r="Z3" s="96" t="s">
        <v>55</v>
      </c>
      <c r="AA3" s="95" t="s">
        <v>56</v>
      </c>
      <c r="AB3" s="75" t="s">
        <v>57</v>
      </c>
      <c r="AC3" s="57"/>
      <c r="AD3" s="57"/>
      <c r="AE3" s="58"/>
      <c r="AF3" s="58"/>
      <c r="AG3" s="57"/>
      <c r="AH3" s="57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</row>
    <row r="4" spans="1:47" ht="24">
      <c r="A4" s="29"/>
      <c r="B4" s="33"/>
      <c r="C4" s="72"/>
      <c r="D4" s="74"/>
      <c r="E4" s="31"/>
      <c r="F4" s="34"/>
      <c r="G4" s="32"/>
      <c r="H4" s="28"/>
      <c r="I4" s="37"/>
      <c r="J4" s="34"/>
      <c r="K4" s="28"/>
      <c r="L4" s="76"/>
      <c r="M4" s="79"/>
      <c r="N4" s="81"/>
      <c r="O4" s="35"/>
      <c r="P4" s="94"/>
      <c r="Q4" s="94"/>
      <c r="R4" s="94"/>
      <c r="S4" s="94"/>
      <c r="T4" s="93"/>
      <c r="U4" s="93"/>
      <c r="V4" s="93"/>
      <c r="W4" s="93"/>
      <c r="X4" s="96"/>
      <c r="Y4" s="96"/>
      <c r="Z4" s="96"/>
      <c r="AA4" s="96"/>
      <c r="AB4" s="75"/>
      <c r="AC4" s="29">
        <v>1.1</v>
      </c>
      <c r="AD4" s="29">
        <v>1.2</v>
      </c>
      <c r="AE4" s="29">
        <v>1.3</v>
      </c>
      <c r="AF4" s="75">
        <v>2.1</v>
      </c>
      <c r="AG4" s="75">
        <v>2.2</v>
      </c>
      <c r="AH4" s="92">
        <v>3.1</v>
      </c>
      <c r="AI4" s="92">
        <v>3.2</v>
      </c>
      <c r="AJ4" s="92">
        <v>3.3</v>
      </c>
      <c r="AK4" s="92">
        <v>3.4</v>
      </c>
      <c r="AL4" s="95">
        <v>4.1</v>
      </c>
      <c r="AM4" s="95">
        <v>4.2</v>
      </c>
      <c r="AN4" s="132">
        <v>4.1</v>
      </c>
      <c r="AO4" s="132">
        <v>4.2</v>
      </c>
      <c r="AP4" s="95">
        <v>4.3</v>
      </c>
      <c r="AQ4" s="95">
        <v>4.4</v>
      </c>
      <c r="AR4" s="36">
        <v>5.1</v>
      </c>
      <c r="AS4" s="36">
        <v>5.2</v>
      </c>
      <c r="AT4" s="36">
        <v>5.3</v>
      </c>
      <c r="AU4" s="97">
        <v>5.4</v>
      </c>
    </row>
    <row r="5" spans="1:49" ht="24">
      <c r="A5" s="129">
        <v>1</v>
      </c>
      <c r="B5" s="5">
        <v>4</v>
      </c>
      <c r="C5" s="5">
        <v>9</v>
      </c>
      <c r="D5" s="5">
        <v>9</v>
      </c>
      <c r="G5" s="5">
        <v>0</v>
      </c>
      <c r="H5" s="5">
        <v>1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1</v>
      </c>
      <c r="Z5" s="5">
        <v>0</v>
      </c>
      <c r="AA5" s="5">
        <v>0</v>
      </c>
      <c r="AB5" s="5">
        <v>1</v>
      </c>
      <c r="AC5" s="5">
        <v>3</v>
      </c>
      <c r="AD5" s="5">
        <v>4</v>
      </c>
      <c r="AE5" s="5">
        <v>4</v>
      </c>
      <c r="AF5" s="5">
        <v>4</v>
      </c>
      <c r="AG5" s="5">
        <v>4</v>
      </c>
      <c r="AH5" s="5">
        <v>4</v>
      </c>
      <c r="AI5" s="5">
        <v>4</v>
      </c>
      <c r="AJ5" s="5">
        <v>4</v>
      </c>
      <c r="AK5" s="5">
        <v>4</v>
      </c>
      <c r="AL5" s="5">
        <v>3</v>
      </c>
      <c r="AM5" s="5">
        <v>3</v>
      </c>
      <c r="AQ5" s="5">
        <v>4</v>
      </c>
      <c r="AR5" s="5">
        <v>4</v>
      </c>
      <c r="AS5" s="5">
        <v>4</v>
      </c>
      <c r="AT5" s="5">
        <v>4</v>
      </c>
      <c r="AU5" s="5">
        <v>4</v>
      </c>
      <c r="AW5" s="40">
        <f>AVERAGE(AC5:AU5)</f>
        <v>3.8125</v>
      </c>
    </row>
    <row r="6" spans="1:49" ht="24">
      <c r="A6" s="129">
        <v>2</v>
      </c>
      <c r="B6" s="5">
        <v>2</v>
      </c>
      <c r="C6" s="5">
        <v>2</v>
      </c>
      <c r="D6" s="5" t="s">
        <v>102</v>
      </c>
      <c r="G6" s="5">
        <v>1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1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1</v>
      </c>
      <c r="AC6" s="5">
        <v>5</v>
      </c>
      <c r="AD6" s="5">
        <v>5</v>
      </c>
      <c r="AE6" s="5">
        <v>5</v>
      </c>
      <c r="AF6" s="5">
        <v>5</v>
      </c>
      <c r="AG6" s="5">
        <v>5</v>
      </c>
      <c r="AH6" s="5">
        <v>5</v>
      </c>
      <c r="AI6" s="5">
        <v>5</v>
      </c>
      <c r="AJ6" s="5">
        <v>5</v>
      </c>
      <c r="AK6" s="5">
        <v>5</v>
      </c>
      <c r="AL6" s="5">
        <v>5</v>
      </c>
      <c r="AM6" s="5">
        <v>5</v>
      </c>
      <c r="AP6" s="5">
        <v>5</v>
      </c>
      <c r="AQ6" s="5">
        <v>5</v>
      </c>
      <c r="AR6" s="5">
        <v>5</v>
      </c>
      <c r="AS6" s="5">
        <v>5</v>
      </c>
      <c r="AT6" s="5">
        <v>5</v>
      </c>
      <c r="AU6" s="5">
        <v>5</v>
      </c>
      <c r="AW6" s="40">
        <f aca="true" t="shared" si="0" ref="AW6:AW53">AVERAGE(AC6:AU6)</f>
        <v>5</v>
      </c>
    </row>
    <row r="7" spans="1:49" ht="24">
      <c r="A7" s="129">
        <v>3</v>
      </c>
      <c r="B7" s="5">
        <v>1</v>
      </c>
      <c r="C7" s="5">
        <v>1</v>
      </c>
      <c r="D7" s="5" t="s">
        <v>104</v>
      </c>
      <c r="G7" s="5">
        <v>0</v>
      </c>
      <c r="H7" s="5">
        <v>1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1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1</v>
      </c>
      <c r="AC7" s="5">
        <v>4</v>
      </c>
      <c r="AD7" s="5">
        <v>4</v>
      </c>
      <c r="AE7" s="5">
        <v>4</v>
      </c>
      <c r="AF7" s="5">
        <v>5</v>
      </c>
      <c r="AG7" s="5">
        <v>5</v>
      </c>
      <c r="AH7" s="5">
        <v>5</v>
      </c>
      <c r="AI7" s="5">
        <v>5</v>
      </c>
      <c r="AJ7" s="5">
        <v>5</v>
      </c>
      <c r="AK7" s="5">
        <v>5</v>
      </c>
      <c r="AL7" s="5">
        <v>5</v>
      </c>
      <c r="AM7" s="5">
        <v>5</v>
      </c>
      <c r="AP7" s="5">
        <v>5</v>
      </c>
      <c r="AQ7" s="5">
        <v>5</v>
      </c>
      <c r="AR7" s="5">
        <v>5</v>
      </c>
      <c r="AS7" s="5">
        <v>5</v>
      </c>
      <c r="AT7" s="5">
        <v>5</v>
      </c>
      <c r="AU7" s="5">
        <v>5</v>
      </c>
      <c r="AW7" s="40">
        <f t="shared" si="0"/>
        <v>4.823529411764706</v>
      </c>
    </row>
    <row r="8" spans="1:49" ht="24">
      <c r="A8" s="129">
        <v>4</v>
      </c>
      <c r="B8" s="5">
        <v>1</v>
      </c>
      <c r="C8" s="5">
        <v>1</v>
      </c>
      <c r="D8" s="5" t="s">
        <v>104</v>
      </c>
      <c r="G8" s="5">
        <v>1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1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2</v>
      </c>
      <c r="AC8" s="5">
        <v>3</v>
      </c>
      <c r="AD8" s="5">
        <v>3</v>
      </c>
      <c r="AE8" s="5">
        <v>4</v>
      </c>
      <c r="AF8" s="5">
        <v>5</v>
      </c>
      <c r="AG8" s="5">
        <v>5</v>
      </c>
      <c r="AH8" s="5">
        <v>4</v>
      </c>
      <c r="AI8" s="5">
        <v>4</v>
      </c>
      <c r="AJ8" s="5">
        <v>4</v>
      </c>
      <c r="AK8" s="5">
        <v>5</v>
      </c>
      <c r="AL8" s="5">
        <v>4</v>
      </c>
      <c r="AM8" s="5">
        <v>3</v>
      </c>
      <c r="AP8" s="5">
        <v>4</v>
      </c>
      <c r="AQ8" s="5">
        <v>4</v>
      </c>
      <c r="AR8" s="5">
        <v>4</v>
      </c>
      <c r="AS8" s="5">
        <v>4</v>
      </c>
      <c r="AT8" s="5">
        <v>4</v>
      </c>
      <c r="AU8" s="5">
        <v>4</v>
      </c>
      <c r="AW8" s="40">
        <f t="shared" si="0"/>
        <v>4</v>
      </c>
    </row>
    <row r="9" spans="1:49" ht="24">
      <c r="A9" s="129">
        <v>5</v>
      </c>
      <c r="B9" s="5">
        <v>2</v>
      </c>
      <c r="C9" s="5">
        <v>2</v>
      </c>
      <c r="D9" s="5">
        <v>0</v>
      </c>
      <c r="G9" s="5">
        <v>1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1</v>
      </c>
      <c r="R9" s="5">
        <v>0</v>
      </c>
      <c r="S9" s="5">
        <v>0</v>
      </c>
      <c r="T9" s="5">
        <v>0</v>
      </c>
      <c r="U9" s="5">
        <v>1</v>
      </c>
      <c r="V9" s="5">
        <v>0</v>
      </c>
      <c r="W9" s="5">
        <v>0</v>
      </c>
      <c r="X9" s="5">
        <v>0</v>
      </c>
      <c r="Y9" s="5">
        <v>0</v>
      </c>
      <c r="Z9" s="5">
        <v>1</v>
      </c>
      <c r="AA9" s="5">
        <v>0</v>
      </c>
      <c r="AB9" s="5">
        <v>1</v>
      </c>
      <c r="AC9" s="5">
        <v>4</v>
      </c>
      <c r="AD9" s="5">
        <v>5</v>
      </c>
      <c r="AE9" s="5">
        <v>5</v>
      </c>
      <c r="AF9" s="5">
        <v>5</v>
      </c>
      <c r="AG9" s="5">
        <v>5</v>
      </c>
      <c r="AH9" s="5">
        <v>4</v>
      </c>
      <c r="AI9" s="5">
        <v>3</v>
      </c>
      <c r="AJ9" s="5">
        <v>4</v>
      </c>
      <c r="AK9" s="5">
        <v>4</v>
      </c>
      <c r="AL9" s="5">
        <v>5</v>
      </c>
      <c r="AM9" s="5">
        <v>5</v>
      </c>
      <c r="AP9" s="5">
        <v>4</v>
      </c>
      <c r="AQ9" s="5">
        <v>5</v>
      </c>
      <c r="AR9" s="5">
        <v>4</v>
      </c>
      <c r="AS9" s="5">
        <v>4</v>
      </c>
      <c r="AT9" s="5">
        <v>4</v>
      </c>
      <c r="AU9" s="5">
        <v>5</v>
      </c>
      <c r="AW9" s="40">
        <f t="shared" si="0"/>
        <v>4.411764705882353</v>
      </c>
    </row>
    <row r="10" spans="1:49" ht="24">
      <c r="A10" s="129">
        <v>6</v>
      </c>
      <c r="B10" s="5">
        <v>3</v>
      </c>
      <c r="C10" s="5">
        <v>9</v>
      </c>
      <c r="D10" s="5">
        <v>9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1</v>
      </c>
      <c r="T10" s="5">
        <v>0</v>
      </c>
      <c r="U10" s="5">
        <v>0</v>
      </c>
      <c r="V10" s="5">
        <v>0</v>
      </c>
      <c r="W10" s="5">
        <v>1</v>
      </c>
      <c r="X10" s="5">
        <v>0</v>
      </c>
      <c r="Y10" s="5">
        <v>0</v>
      </c>
      <c r="Z10" s="5">
        <v>0</v>
      </c>
      <c r="AA10" s="5">
        <v>1</v>
      </c>
      <c r="AB10" s="5">
        <v>0</v>
      </c>
      <c r="AC10" s="5">
        <v>4</v>
      </c>
      <c r="AD10" s="5">
        <v>5</v>
      </c>
      <c r="AE10" s="5">
        <v>5</v>
      </c>
      <c r="AF10" s="5">
        <v>4</v>
      </c>
      <c r="AG10" s="5">
        <v>4</v>
      </c>
      <c r="AH10" s="5">
        <v>4</v>
      </c>
      <c r="AI10" s="5">
        <v>4</v>
      </c>
      <c r="AJ10" s="5">
        <v>4</v>
      </c>
      <c r="AK10" s="5">
        <v>5</v>
      </c>
      <c r="AL10" s="5">
        <v>4</v>
      </c>
      <c r="AM10" s="5">
        <v>4</v>
      </c>
      <c r="AP10" s="5">
        <v>4</v>
      </c>
      <c r="AQ10" s="5">
        <v>5</v>
      </c>
      <c r="AR10" s="5">
        <v>5</v>
      </c>
      <c r="AS10" s="5">
        <v>4</v>
      </c>
      <c r="AT10" s="5">
        <v>4</v>
      </c>
      <c r="AU10" s="5">
        <v>4</v>
      </c>
      <c r="AW10" s="40">
        <f t="shared" si="0"/>
        <v>4.294117647058823</v>
      </c>
    </row>
    <row r="11" spans="1:49" ht="24">
      <c r="A11" s="129">
        <v>7</v>
      </c>
      <c r="B11" s="5">
        <v>3</v>
      </c>
      <c r="C11" s="5">
        <v>9</v>
      </c>
      <c r="D11" s="5">
        <v>9</v>
      </c>
      <c r="G11" s="5">
        <v>1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1</v>
      </c>
      <c r="R11" s="5">
        <v>0</v>
      </c>
      <c r="S11" s="5">
        <v>0</v>
      </c>
      <c r="T11" s="5">
        <v>1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1</v>
      </c>
      <c r="AA11" s="5">
        <v>0</v>
      </c>
      <c r="AB11" s="5">
        <v>1</v>
      </c>
      <c r="AC11" s="5">
        <v>4</v>
      </c>
      <c r="AD11" s="5">
        <v>4</v>
      </c>
      <c r="AE11" s="5">
        <v>4</v>
      </c>
      <c r="AF11" s="5">
        <v>4</v>
      </c>
      <c r="AG11" s="5">
        <v>4</v>
      </c>
      <c r="AH11" s="5">
        <v>4</v>
      </c>
      <c r="AI11" s="5">
        <v>4</v>
      </c>
      <c r="AJ11" s="5">
        <v>4</v>
      </c>
      <c r="AK11" s="5">
        <v>4</v>
      </c>
      <c r="AL11" s="5">
        <v>4</v>
      </c>
      <c r="AM11" s="5">
        <v>4</v>
      </c>
      <c r="AP11" s="5">
        <v>4</v>
      </c>
      <c r="AQ11" s="5">
        <v>4</v>
      </c>
      <c r="AR11" s="5">
        <v>4</v>
      </c>
      <c r="AS11" s="5">
        <v>4</v>
      </c>
      <c r="AT11" s="5">
        <v>4</v>
      </c>
      <c r="AU11" s="5">
        <v>4</v>
      </c>
      <c r="AW11" s="40">
        <f t="shared" si="0"/>
        <v>4</v>
      </c>
    </row>
    <row r="12" spans="1:49" ht="24">
      <c r="A12" s="129">
        <v>8</v>
      </c>
      <c r="B12" s="5">
        <v>2</v>
      </c>
      <c r="C12" s="5">
        <v>2</v>
      </c>
      <c r="D12" s="5" t="s">
        <v>106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1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3</v>
      </c>
      <c r="AD12" s="5">
        <v>5</v>
      </c>
      <c r="AE12" s="5">
        <v>5</v>
      </c>
      <c r="AF12" s="5">
        <v>5</v>
      </c>
      <c r="AG12" s="5">
        <v>5</v>
      </c>
      <c r="AH12" s="5">
        <v>5</v>
      </c>
      <c r="AI12" s="5">
        <v>5</v>
      </c>
      <c r="AJ12" s="5">
        <v>5</v>
      </c>
      <c r="AK12" s="5">
        <v>5</v>
      </c>
      <c r="AL12" s="5">
        <v>5</v>
      </c>
      <c r="AM12" s="5">
        <v>5</v>
      </c>
      <c r="AP12" s="5">
        <v>5</v>
      </c>
      <c r="AQ12" s="5">
        <v>5</v>
      </c>
      <c r="AR12" s="5">
        <v>5</v>
      </c>
      <c r="AS12" s="5">
        <v>5</v>
      </c>
      <c r="AT12" s="5">
        <v>5</v>
      </c>
      <c r="AU12" s="5">
        <v>5</v>
      </c>
      <c r="AW12" s="40">
        <f t="shared" si="0"/>
        <v>4.882352941176471</v>
      </c>
    </row>
    <row r="13" spans="1:49" ht="24">
      <c r="A13" s="129">
        <v>9</v>
      </c>
      <c r="B13" s="5">
        <v>2</v>
      </c>
      <c r="C13" s="5">
        <v>3</v>
      </c>
      <c r="D13" s="5" t="s">
        <v>107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1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5</v>
      </c>
      <c r="AD13" s="5">
        <v>5</v>
      </c>
      <c r="AE13" s="5">
        <v>5</v>
      </c>
      <c r="AF13" s="5">
        <v>5</v>
      </c>
      <c r="AG13" s="5">
        <v>5</v>
      </c>
      <c r="AH13" s="5">
        <v>5</v>
      </c>
      <c r="AI13" s="5">
        <v>5</v>
      </c>
      <c r="AJ13" s="5">
        <v>5</v>
      </c>
      <c r="AK13" s="5">
        <v>5</v>
      </c>
      <c r="AL13" s="5">
        <v>5</v>
      </c>
      <c r="AM13" s="5">
        <v>5</v>
      </c>
      <c r="AP13" s="5">
        <v>5</v>
      </c>
      <c r="AQ13" s="5">
        <v>5</v>
      </c>
      <c r="AR13" s="5">
        <v>5</v>
      </c>
      <c r="AS13" s="5">
        <v>5</v>
      </c>
      <c r="AT13" s="5">
        <v>5</v>
      </c>
      <c r="AU13" s="5">
        <v>5</v>
      </c>
      <c r="AW13" s="40">
        <f>AVERAGE(AD13:AU13)</f>
        <v>5</v>
      </c>
    </row>
    <row r="14" spans="1:49" ht="24">
      <c r="A14" s="129">
        <v>10</v>
      </c>
      <c r="B14" s="5">
        <v>4</v>
      </c>
      <c r="C14" s="5">
        <v>0</v>
      </c>
      <c r="D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1</v>
      </c>
      <c r="Q14" s="5">
        <v>0</v>
      </c>
      <c r="R14" s="5">
        <v>0</v>
      </c>
      <c r="S14" s="5">
        <v>0</v>
      </c>
      <c r="T14" s="5">
        <v>1</v>
      </c>
      <c r="U14" s="5">
        <v>0</v>
      </c>
      <c r="V14" s="5">
        <v>0</v>
      </c>
      <c r="W14" s="5">
        <v>0</v>
      </c>
      <c r="X14" s="5">
        <v>1</v>
      </c>
      <c r="Y14" s="5">
        <v>0</v>
      </c>
      <c r="Z14" s="5">
        <v>0</v>
      </c>
      <c r="AA14" s="5">
        <v>0</v>
      </c>
      <c r="AB14" s="5">
        <v>1</v>
      </c>
      <c r="AC14" s="5">
        <v>5</v>
      </c>
      <c r="AD14" s="5">
        <v>5</v>
      </c>
      <c r="AE14" s="5">
        <v>5</v>
      </c>
      <c r="AF14" s="5">
        <v>5</v>
      </c>
      <c r="AG14" s="5">
        <v>5</v>
      </c>
      <c r="AH14" s="5">
        <v>5</v>
      </c>
      <c r="AI14" s="5">
        <v>3</v>
      </c>
      <c r="AJ14" s="5">
        <v>5</v>
      </c>
      <c r="AK14" s="5">
        <v>5</v>
      </c>
      <c r="AL14" s="5">
        <v>5</v>
      </c>
      <c r="AM14" s="5">
        <v>5</v>
      </c>
      <c r="AP14" s="5">
        <v>5</v>
      </c>
      <c r="AQ14" s="5">
        <v>5</v>
      </c>
      <c r="AR14" s="5">
        <v>5</v>
      </c>
      <c r="AS14" s="5">
        <v>4</v>
      </c>
      <c r="AT14" s="5">
        <v>4</v>
      </c>
      <c r="AU14" s="5">
        <v>4</v>
      </c>
      <c r="AW14" s="40">
        <f t="shared" si="0"/>
        <v>4.705882352941177</v>
      </c>
    </row>
    <row r="15" spans="1:49" ht="24">
      <c r="A15" s="129">
        <v>11</v>
      </c>
      <c r="B15" s="5">
        <v>2</v>
      </c>
      <c r="C15" s="5">
        <v>2</v>
      </c>
      <c r="D15" s="5" t="s">
        <v>102</v>
      </c>
      <c r="G15" s="5">
        <v>1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</v>
      </c>
      <c r="Q15" s="5">
        <v>0</v>
      </c>
      <c r="R15" s="5">
        <v>0</v>
      </c>
      <c r="S15" s="5">
        <v>0</v>
      </c>
      <c r="T15" s="5">
        <v>1</v>
      </c>
      <c r="U15" s="5">
        <v>0</v>
      </c>
      <c r="V15" s="5">
        <v>0</v>
      </c>
      <c r="W15" s="5">
        <v>0</v>
      </c>
      <c r="X15" s="5">
        <v>1</v>
      </c>
      <c r="Y15" s="5">
        <v>0</v>
      </c>
      <c r="Z15" s="5">
        <v>0</v>
      </c>
      <c r="AA15" s="5">
        <v>0</v>
      </c>
      <c r="AB15" s="5">
        <v>0</v>
      </c>
      <c r="AC15" s="5">
        <v>5</v>
      </c>
      <c r="AD15" s="5">
        <v>5</v>
      </c>
      <c r="AE15" s="5">
        <v>5</v>
      </c>
      <c r="AF15" s="5">
        <v>5</v>
      </c>
      <c r="AG15" s="5">
        <v>5</v>
      </c>
      <c r="AH15" s="5">
        <v>4</v>
      </c>
      <c r="AI15" s="5">
        <v>3</v>
      </c>
      <c r="AJ15" s="5">
        <v>5</v>
      </c>
      <c r="AK15" s="5">
        <v>5</v>
      </c>
      <c r="AL15" s="5">
        <v>5</v>
      </c>
      <c r="AP15" s="5">
        <v>5</v>
      </c>
      <c r="AQ15" s="5">
        <v>5</v>
      </c>
      <c r="AR15" s="5">
        <v>5</v>
      </c>
      <c r="AS15" s="5">
        <v>5</v>
      </c>
      <c r="AT15" s="5">
        <v>5</v>
      </c>
      <c r="AU15" s="5">
        <v>5</v>
      </c>
      <c r="AW15" s="40">
        <f t="shared" si="0"/>
        <v>4.8125</v>
      </c>
    </row>
    <row r="16" spans="1:49" ht="24">
      <c r="A16" s="130">
        <v>12</v>
      </c>
      <c r="B16" s="5">
        <v>4</v>
      </c>
      <c r="C16" s="5">
        <v>9</v>
      </c>
      <c r="D16" s="5">
        <v>9</v>
      </c>
      <c r="G16" s="5">
        <v>0</v>
      </c>
      <c r="H16" s="5">
        <v>1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1</v>
      </c>
      <c r="Z16" s="5">
        <v>0</v>
      </c>
      <c r="AA16" s="5">
        <v>0</v>
      </c>
      <c r="AB16" s="5">
        <v>1</v>
      </c>
      <c r="AC16" s="5">
        <v>3</v>
      </c>
      <c r="AD16" s="5">
        <v>3</v>
      </c>
      <c r="AE16" s="5">
        <v>3</v>
      </c>
      <c r="AF16" s="5">
        <v>4</v>
      </c>
      <c r="AG16" s="5">
        <v>4</v>
      </c>
      <c r="AH16" s="5">
        <v>4</v>
      </c>
      <c r="AI16" s="5">
        <v>4</v>
      </c>
      <c r="AJ16" s="5">
        <v>4</v>
      </c>
      <c r="AK16" s="5">
        <v>4</v>
      </c>
      <c r="AN16" s="5">
        <v>4</v>
      </c>
      <c r="AO16" s="5">
        <v>4</v>
      </c>
      <c r="AP16" s="5">
        <v>3</v>
      </c>
      <c r="AQ16" s="5">
        <v>4</v>
      </c>
      <c r="AR16" s="5">
        <v>4</v>
      </c>
      <c r="AS16" s="5">
        <v>4</v>
      </c>
      <c r="AT16" s="5">
        <v>4</v>
      </c>
      <c r="AU16" s="5">
        <v>4</v>
      </c>
      <c r="AW16" s="40">
        <f t="shared" si="0"/>
        <v>3.764705882352941</v>
      </c>
    </row>
    <row r="17" spans="1:49" ht="24">
      <c r="A17" s="130">
        <v>13</v>
      </c>
      <c r="B17" s="5">
        <v>3</v>
      </c>
      <c r="C17" s="5">
        <v>9</v>
      </c>
      <c r="D17" s="5">
        <v>9</v>
      </c>
      <c r="G17" s="5">
        <v>1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5</v>
      </c>
      <c r="AD17" s="5">
        <v>5</v>
      </c>
      <c r="AE17" s="5">
        <v>5</v>
      </c>
      <c r="AF17" s="5">
        <v>5</v>
      </c>
      <c r="AG17" s="5">
        <v>5</v>
      </c>
      <c r="AH17" s="5">
        <v>5</v>
      </c>
      <c r="AI17" s="5">
        <v>5</v>
      </c>
      <c r="AJ17" s="5">
        <v>5</v>
      </c>
      <c r="AK17" s="5">
        <v>5</v>
      </c>
      <c r="AN17" s="5">
        <v>4</v>
      </c>
      <c r="AO17" s="5">
        <v>4</v>
      </c>
      <c r="AP17" s="5">
        <v>4</v>
      </c>
      <c r="AQ17" s="5">
        <v>4</v>
      </c>
      <c r="AR17" s="5">
        <v>5</v>
      </c>
      <c r="AS17" s="5">
        <v>4</v>
      </c>
      <c r="AT17" s="5">
        <v>4</v>
      </c>
      <c r="AU17" s="5">
        <v>4</v>
      </c>
      <c r="AW17" s="40">
        <f t="shared" si="0"/>
        <v>4.588235294117647</v>
      </c>
    </row>
    <row r="18" spans="1:49" ht="24">
      <c r="A18" s="130">
        <v>14</v>
      </c>
      <c r="B18" s="5">
        <v>3</v>
      </c>
      <c r="C18" s="5">
        <v>9</v>
      </c>
      <c r="D18" s="5">
        <v>9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1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1</v>
      </c>
      <c r="AC18" s="5">
        <v>4</v>
      </c>
      <c r="AD18" s="5">
        <v>4</v>
      </c>
      <c r="AE18" s="5">
        <v>5</v>
      </c>
      <c r="AF18" s="5">
        <v>5</v>
      </c>
      <c r="AG18" s="5">
        <v>4</v>
      </c>
      <c r="AH18" s="5">
        <v>5</v>
      </c>
      <c r="AI18" s="5">
        <v>4</v>
      </c>
      <c r="AJ18" s="5">
        <v>5</v>
      </c>
      <c r="AK18" s="5">
        <v>5</v>
      </c>
      <c r="AN18" s="5">
        <v>4</v>
      </c>
      <c r="AO18" s="5">
        <v>5</v>
      </c>
      <c r="AP18" s="5">
        <v>4</v>
      </c>
      <c r="AQ18" s="5">
        <v>5</v>
      </c>
      <c r="AR18" s="5">
        <v>4</v>
      </c>
      <c r="AS18" s="5">
        <v>4</v>
      </c>
      <c r="AT18" s="5">
        <v>4</v>
      </c>
      <c r="AU18" s="5">
        <v>5</v>
      </c>
      <c r="AW18" s="40">
        <f t="shared" si="0"/>
        <v>4.470588235294118</v>
      </c>
    </row>
    <row r="19" spans="1:49" ht="24">
      <c r="A19" s="73">
        <v>15</v>
      </c>
      <c r="B19" s="5">
        <v>3</v>
      </c>
      <c r="C19" s="5">
        <v>9</v>
      </c>
      <c r="D19" s="5">
        <v>9</v>
      </c>
      <c r="G19" s="5">
        <v>1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1</v>
      </c>
      <c r="V19" s="5">
        <v>0</v>
      </c>
      <c r="W19" s="5">
        <v>0</v>
      </c>
      <c r="X19" s="5">
        <v>0</v>
      </c>
      <c r="Y19" s="5">
        <v>1</v>
      </c>
      <c r="Z19" s="5">
        <v>0</v>
      </c>
      <c r="AA19" s="5">
        <v>0</v>
      </c>
      <c r="AB19" s="5">
        <v>1</v>
      </c>
      <c r="AC19" s="5">
        <v>4</v>
      </c>
      <c r="AD19" s="5">
        <v>4</v>
      </c>
      <c r="AE19" s="5">
        <v>2</v>
      </c>
      <c r="AF19" s="5">
        <v>5</v>
      </c>
      <c r="AG19" s="5">
        <v>5</v>
      </c>
      <c r="AH19" s="5">
        <v>4</v>
      </c>
      <c r="AI19" s="5">
        <v>3</v>
      </c>
      <c r="AJ19" s="5">
        <v>4</v>
      </c>
      <c r="AK19" s="5">
        <v>4</v>
      </c>
      <c r="AN19" s="5">
        <v>4</v>
      </c>
      <c r="AO19" s="5">
        <v>4</v>
      </c>
      <c r="AP19" s="5">
        <v>4</v>
      </c>
      <c r="AQ19" s="5">
        <v>4</v>
      </c>
      <c r="AR19" s="5">
        <v>4</v>
      </c>
      <c r="AS19" s="5">
        <v>3</v>
      </c>
      <c r="AT19" s="5">
        <v>3</v>
      </c>
      <c r="AU19" s="5">
        <v>4</v>
      </c>
      <c r="AW19" s="40">
        <f t="shared" si="0"/>
        <v>3.823529411764706</v>
      </c>
    </row>
    <row r="20" spans="1:49" ht="24">
      <c r="A20" s="73">
        <v>16</v>
      </c>
      <c r="B20" s="5">
        <v>1</v>
      </c>
      <c r="C20" s="5">
        <v>0</v>
      </c>
      <c r="D20" s="5">
        <v>0</v>
      </c>
      <c r="G20" s="5">
        <v>1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1</v>
      </c>
      <c r="T20" s="5">
        <v>0</v>
      </c>
      <c r="U20" s="5">
        <v>0</v>
      </c>
      <c r="V20" s="5">
        <v>0</v>
      </c>
      <c r="W20" s="5">
        <v>1</v>
      </c>
      <c r="X20" s="5">
        <v>0</v>
      </c>
      <c r="Y20" s="5">
        <v>1</v>
      </c>
      <c r="Z20" s="5">
        <v>0</v>
      </c>
      <c r="AA20" s="5">
        <v>0</v>
      </c>
      <c r="AB20" s="5">
        <v>1</v>
      </c>
      <c r="AC20" s="5">
        <v>5</v>
      </c>
      <c r="AD20" s="5">
        <v>4</v>
      </c>
      <c r="AE20" s="5">
        <v>2</v>
      </c>
      <c r="AF20" s="5">
        <v>4</v>
      </c>
      <c r="AG20" s="5">
        <v>4</v>
      </c>
      <c r="AH20" s="5">
        <v>4</v>
      </c>
      <c r="AI20" s="5">
        <v>3</v>
      </c>
      <c r="AJ20" s="5">
        <v>4</v>
      </c>
      <c r="AK20" s="5">
        <v>4</v>
      </c>
      <c r="AN20" s="5">
        <v>5</v>
      </c>
      <c r="AO20" s="5">
        <v>5</v>
      </c>
      <c r="AP20" s="5">
        <v>5</v>
      </c>
      <c r="AQ20" s="5">
        <v>5</v>
      </c>
      <c r="AR20" s="5">
        <v>3</v>
      </c>
      <c r="AS20" s="5">
        <v>2</v>
      </c>
      <c r="AT20" s="5">
        <v>3</v>
      </c>
      <c r="AU20" s="5">
        <v>3</v>
      </c>
      <c r="AW20" s="40">
        <f t="shared" si="0"/>
        <v>3.823529411764706</v>
      </c>
    </row>
    <row r="21" spans="1:49" ht="24">
      <c r="A21" s="73">
        <v>17</v>
      </c>
      <c r="B21" s="5">
        <v>2</v>
      </c>
      <c r="C21" s="5">
        <v>3</v>
      </c>
      <c r="D21" s="5" t="s">
        <v>114</v>
      </c>
      <c r="G21" s="5">
        <v>1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4</v>
      </c>
      <c r="AD21" s="5">
        <v>4</v>
      </c>
      <c r="AE21" s="5">
        <v>4</v>
      </c>
      <c r="AF21" s="5">
        <v>4</v>
      </c>
      <c r="AG21" s="5">
        <v>4</v>
      </c>
      <c r="AH21" s="5">
        <v>4</v>
      </c>
      <c r="AI21" s="5">
        <v>4</v>
      </c>
      <c r="AJ21" s="5">
        <v>4</v>
      </c>
      <c r="AK21" s="5">
        <v>5</v>
      </c>
      <c r="AN21" s="5">
        <v>4</v>
      </c>
      <c r="AO21" s="5">
        <v>3</v>
      </c>
      <c r="AP21" s="5">
        <v>5</v>
      </c>
      <c r="AQ21" s="5">
        <v>4</v>
      </c>
      <c r="AR21" s="5">
        <v>4</v>
      </c>
      <c r="AS21" s="5">
        <v>4</v>
      </c>
      <c r="AT21" s="5">
        <v>4</v>
      </c>
      <c r="AU21" s="5">
        <v>4</v>
      </c>
      <c r="AW21" s="40">
        <f t="shared" si="0"/>
        <v>4.0588235294117645</v>
      </c>
    </row>
    <row r="22" spans="1:49" ht="24">
      <c r="A22" s="73">
        <v>18</v>
      </c>
      <c r="B22" s="5">
        <v>2</v>
      </c>
      <c r="C22" s="5">
        <v>0</v>
      </c>
      <c r="D22" s="5" t="s">
        <v>116</v>
      </c>
      <c r="G22" s="5">
        <v>1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1</v>
      </c>
      <c r="AC22" s="5">
        <v>3</v>
      </c>
      <c r="AD22" s="5">
        <v>4</v>
      </c>
      <c r="AE22" s="5">
        <v>4</v>
      </c>
      <c r="AF22" s="5">
        <v>4</v>
      </c>
      <c r="AG22" s="5">
        <v>4</v>
      </c>
      <c r="AH22" s="5">
        <v>5</v>
      </c>
      <c r="AI22" s="5">
        <v>5</v>
      </c>
      <c r="AJ22" s="5">
        <v>5</v>
      </c>
      <c r="AK22" s="5">
        <v>5</v>
      </c>
      <c r="AN22" s="5">
        <v>5</v>
      </c>
      <c r="AO22" s="5">
        <v>5</v>
      </c>
      <c r="AP22" s="5">
        <v>4</v>
      </c>
      <c r="AQ22" s="5">
        <v>5</v>
      </c>
      <c r="AR22" s="5">
        <v>4</v>
      </c>
      <c r="AS22" s="5">
        <v>4</v>
      </c>
      <c r="AT22" s="5">
        <v>4</v>
      </c>
      <c r="AU22" s="5">
        <v>4</v>
      </c>
      <c r="AW22" s="40">
        <f t="shared" si="0"/>
        <v>4.352941176470588</v>
      </c>
    </row>
    <row r="23" spans="1:49" ht="24">
      <c r="A23" s="73">
        <v>19</v>
      </c>
      <c r="B23" s="5">
        <v>2</v>
      </c>
      <c r="C23" s="5">
        <v>3</v>
      </c>
      <c r="D23" s="5" t="s">
        <v>116</v>
      </c>
      <c r="G23" s="5">
        <v>1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1</v>
      </c>
      <c r="AC23" s="5">
        <v>3</v>
      </c>
      <c r="AD23" s="5">
        <v>4</v>
      </c>
      <c r="AE23" s="5">
        <v>4</v>
      </c>
      <c r="AF23" s="5">
        <v>4</v>
      </c>
      <c r="AG23" s="5">
        <v>5</v>
      </c>
      <c r="AH23" s="5">
        <v>5</v>
      </c>
      <c r="AI23" s="5">
        <v>5</v>
      </c>
      <c r="AJ23" s="5">
        <v>5</v>
      </c>
      <c r="AK23" s="5">
        <v>5</v>
      </c>
      <c r="AN23" s="5">
        <v>4</v>
      </c>
      <c r="AO23" s="5">
        <v>4</v>
      </c>
      <c r="AP23" s="5">
        <v>4</v>
      </c>
      <c r="AQ23" s="5">
        <v>5</v>
      </c>
      <c r="AR23" s="5">
        <v>5</v>
      </c>
      <c r="AS23" s="5">
        <v>4</v>
      </c>
      <c r="AT23" s="5">
        <v>4</v>
      </c>
      <c r="AU23" s="5">
        <v>4</v>
      </c>
      <c r="AW23" s="40">
        <f t="shared" si="0"/>
        <v>4.352941176470588</v>
      </c>
    </row>
    <row r="24" spans="1:49" ht="24">
      <c r="A24" s="73">
        <v>20</v>
      </c>
      <c r="B24" s="5">
        <v>5</v>
      </c>
      <c r="C24" s="5">
        <v>9</v>
      </c>
      <c r="D24" s="5">
        <v>9</v>
      </c>
      <c r="G24" s="5">
        <v>0</v>
      </c>
      <c r="H24" s="5">
        <v>0</v>
      </c>
      <c r="I24" s="5">
        <v>0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1</v>
      </c>
      <c r="Q24" s="5">
        <v>0</v>
      </c>
      <c r="R24" s="5">
        <v>0</v>
      </c>
      <c r="S24" s="5">
        <v>0</v>
      </c>
      <c r="T24" s="5">
        <v>1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1</v>
      </c>
      <c r="AA24" s="5">
        <v>0</v>
      </c>
      <c r="AB24" s="5">
        <v>2</v>
      </c>
      <c r="AC24" s="5">
        <v>4</v>
      </c>
      <c r="AD24" s="5">
        <v>4</v>
      </c>
      <c r="AE24" s="5">
        <v>4</v>
      </c>
      <c r="AF24" s="5">
        <v>4</v>
      </c>
      <c r="AG24" s="5">
        <v>4</v>
      </c>
      <c r="AH24" s="5">
        <v>4</v>
      </c>
      <c r="AI24" s="5">
        <v>4</v>
      </c>
      <c r="AJ24" s="5">
        <v>4</v>
      </c>
      <c r="AK24" s="5">
        <v>4</v>
      </c>
      <c r="AN24" s="5">
        <v>4</v>
      </c>
      <c r="AO24" s="5">
        <v>4</v>
      </c>
      <c r="AP24" s="5">
        <v>4</v>
      </c>
      <c r="AQ24" s="5">
        <v>4</v>
      </c>
      <c r="AR24" s="5">
        <v>4</v>
      </c>
      <c r="AS24" s="5">
        <v>4</v>
      </c>
      <c r="AT24" s="5">
        <v>4</v>
      </c>
      <c r="AU24" s="5">
        <v>4</v>
      </c>
      <c r="AW24" s="40">
        <f t="shared" si="0"/>
        <v>4</v>
      </c>
    </row>
    <row r="25" spans="1:49" ht="24">
      <c r="A25" s="73">
        <v>21</v>
      </c>
      <c r="B25" s="5">
        <v>1</v>
      </c>
      <c r="C25" s="5">
        <v>1</v>
      </c>
      <c r="D25" s="5" t="s">
        <v>104</v>
      </c>
      <c r="G25" s="5">
        <v>0</v>
      </c>
      <c r="H25" s="5">
        <v>1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1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1</v>
      </c>
      <c r="AC25" s="5">
        <v>4</v>
      </c>
      <c r="AD25" s="5">
        <v>4</v>
      </c>
      <c r="AE25" s="5">
        <v>4</v>
      </c>
      <c r="AF25" s="5">
        <v>5</v>
      </c>
      <c r="AG25" s="5">
        <v>5</v>
      </c>
      <c r="AH25" s="5">
        <v>5</v>
      </c>
      <c r="AI25" s="5">
        <v>5</v>
      </c>
      <c r="AJ25" s="5">
        <v>5</v>
      </c>
      <c r="AK25" s="5">
        <v>5</v>
      </c>
      <c r="AN25" s="5">
        <v>5</v>
      </c>
      <c r="AO25" s="5">
        <v>5</v>
      </c>
      <c r="AP25" s="5">
        <v>5</v>
      </c>
      <c r="AQ25" s="5">
        <v>5</v>
      </c>
      <c r="AR25" s="5">
        <v>5</v>
      </c>
      <c r="AS25" s="5">
        <v>5</v>
      </c>
      <c r="AT25" s="5">
        <v>5</v>
      </c>
      <c r="AU25" s="5">
        <v>5</v>
      </c>
      <c r="AW25" s="40">
        <f t="shared" si="0"/>
        <v>4.823529411764706</v>
      </c>
    </row>
    <row r="26" spans="1:49" ht="24">
      <c r="A26" s="73">
        <v>22</v>
      </c>
      <c r="B26" s="5">
        <v>1</v>
      </c>
      <c r="C26" s="5">
        <v>1</v>
      </c>
      <c r="D26" s="5" t="s">
        <v>104</v>
      </c>
      <c r="G26" s="5">
        <v>1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1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2</v>
      </c>
      <c r="AC26" s="5">
        <v>4</v>
      </c>
      <c r="AD26" s="5">
        <v>4</v>
      </c>
      <c r="AE26" s="5">
        <v>4</v>
      </c>
      <c r="AF26" s="5">
        <v>5</v>
      </c>
      <c r="AG26" s="5">
        <v>5</v>
      </c>
      <c r="AH26" s="5">
        <v>4</v>
      </c>
      <c r="AI26" s="5">
        <v>4</v>
      </c>
      <c r="AJ26" s="5">
        <v>4</v>
      </c>
      <c r="AK26" s="5">
        <v>4</v>
      </c>
      <c r="AN26" s="5">
        <v>3</v>
      </c>
      <c r="AO26" s="5">
        <v>4</v>
      </c>
      <c r="AP26" s="5">
        <v>4</v>
      </c>
      <c r="AQ26" s="5">
        <v>5</v>
      </c>
      <c r="AR26" s="5">
        <v>4</v>
      </c>
      <c r="AS26" s="5">
        <v>4</v>
      </c>
      <c r="AT26" s="5">
        <v>3</v>
      </c>
      <c r="AU26" s="5">
        <v>4</v>
      </c>
      <c r="AW26" s="40">
        <f t="shared" si="0"/>
        <v>4.0588235294117645</v>
      </c>
    </row>
    <row r="27" spans="1:49" ht="24">
      <c r="A27" s="73">
        <v>23</v>
      </c>
      <c r="B27" s="5">
        <v>2</v>
      </c>
      <c r="C27" s="5">
        <v>2</v>
      </c>
      <c r="D27" s="5">
        <v>0</v>
      </c>
      <c r="G27" s="5">
        <v>1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1</v>
      </c>
      <c r="R27" s="5">
        <v>0</v>
      </c>
      <c r="S27" s="5">
        <v>0</v>
      </c>
      <c r="T27" s="5">
        <v>0</v>
      </c>
      <c r="U27" s="5">
        <v>1</v>
      </c>
      <c r="V27" s="5">
        <v>0</v>
      </c>
      <c r="W27" s="5">
        <v>0</v>
      </c>
      <c r="X27" s="5">
        <v>0</v>
      </c>
      <c r="Y27" s="5">
        <v>0</v>
      </c>
      <c r="Z27" s="5">
        <v>1</v>
      </c>
      <c r="AA27" s="5">
        <v>0</v>
      </c>
      <c r="AB27" s="5">
        <v>1</v>
      </c>
      <c r="AC27" s="5">
        <v>4</v>
      </c>
      <c r="AD27" s="5">
        <v>5</v>
      </c>
      <c r="AE27" s="5">
        <v>5</v>
      </c>
      <c r="AF27" s="5">
        <v>5</v>
      </c>
      <c r="AG27" s="5">
        <v>5</v>
      </c>
      <c r="AH27" s="5">
        <v>4</v>
      </c>
      <c r="AI27" s="5">
        <v>3</v>
      </c>
      <c r="AJ27" s="5">
        <v>4</v>
      </c>
      <c r="AK27" s="5">
        <v>4</v>
      </c>
      <c r="AN27" s="5">
        <v>5</v>
      </c>
      <c r="AO27" s="5">
        <v>5</v>
      </c>
      <c r="AP27" s="5">
        <v>4</v>
      </c>
      <c r="AQ27" s="5">
        <v>5</v>
      </c>
      <c r="AR27" s="5">
        <v>3</v>
      </c>
      <c r="AS27" s="5">
        <v>3</v>
      </c>
      <c r="AT27" s="5">
        <v>3</v>
      </c>
      <c r="AU27" s="5">
        <v>5</v>
      </c>
      <c r="AW27" s="40">
        <f t="shared" si="0"/>
        <v>4.235294117647059</v>
      </c>
    </row>
    <row r="28" spans="1:49" ht="24">
      <c r="A28" s="73">
        <v>24</v>
      </c>
      <c r="B28" s="5">
        <v>3</v>
      </c>
      <c r="C28" s="5">
        <v>9</v>
      </c>
      <c r="D28" s="5">
        <v>9</v>
      </c>
      <c r="G28" s="5">
        <v>0</v>
      </c>
      <c r="H28" s="5">
        <v>0</v>
      </c>
      <c r="I28" s="5">
        <v>1</v>
      </c>
      <c r="J28" s="5">
        <v>0</v>
      </c>
      <c r="K28" s="5">
        <v>0</v>
      </c>
      <c r="L28" s="5">
        <v>1</v>
      </c>
      <c r="M28" s="5">
        <v>0</v>
      </c>
      <c r="N28" s="5">
        <v>0</v>
      </c>
      <c r="O28" s="5">
        <v>0</v>
      </c>
      <c r="P28" s="5">
        <v>0</v>
      </c>
      <c r="Q28" s="5">
        <v>1</v>
      </c>
      <c r="R28" s="5">
        <v>0</v>
      </c>
      <c r="S28" s="5">
        <v>0</v>
      </c>
      <c r="T28" s="5">
        <v>0</v>
      </c>
      <c r="U28" s="5">
        <v>1</v>
      </c>
      <c r="V28" s="5">
        <v>0</v>
      </c>
      <c r="W28" s="5">
        <v>0</v>
      </c>
      <c r="X28" s="5">
        <v>0</v>
      </c>
      <c r="Y28" s="5">
        <v>1</v>
      </c>
      <c r="Z28" s="5">
        <v>0</v>
      </c>
      <c r="AA28" s="5">
        <v>0</v>
      </c>
      <c r="AB28" s="5">
        <v>1</v>
      </c>
      <c r="AC28" s="5">
        <v>4</v>
      </c>
      <c r="AD28" s="5">
        <v>5</v>
      </c>
      <c r="AE28" s="5">
        <v>5</v>
      </c>
      <c r="AF28" s="5">
        <v>5</v>
      </c>
      <c r="AG28" s="5">
        <v>5</v>
      </c>
      <c r="AH28" s="5">
        <v>5</v>
      </c>
      <c r="AI28" s="5">
        <v>2</v>
      </c>
      <c r="AJ28" s="5">
        <v>4</v>
      </c>
      <c r="AK28" s="5">
        <v>3</v>
      </c>
      <c r="AN28" s="5">
        <v>5</v>
      </c>
      <c r="AO28" s="5">
        <v>5</v>
      </c>
      <c r="AP28" s="5">
        <v>4</v>
      </c>
      <c r="AQ28" s="5">
        <v>5</v>
      </c>
      <c r="AR28" s="5">
        <v>5</v>
      </c>
      <c r="AS28" s="5">
        <v>5</v>
      </c>
      <c r="AT28" s="5">
        <v>5</v>
      </c>
      <c r="AU28" s="5">
        <v>5</v>
      </c>
      <c r="AW28" s="40">
        <f t="shared" si="0"/>
        <v>4.529411764705882</v>
      </c>
    </row>
    <row r="29" spans="1:49" ht="24">
      <c r="A29" s="73">
        <v>25</v>
      </c>
      <c r="B29" s="5">
        <v>2</v>
      </c>
      <c r="C29" s="5">
        <v>2</v>
      </c>
      <c r="D29" s="5" t="s">
        <v>106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1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3</v>
      </c>
      <c r="AD29" s="5">
        <v>5</v>
      </c>
      <c r="AE29" s="5">
        <v>5</v>
      </c>
      <c r="AF29" s="5">
        <v>5</v>
      </c>
      <c r="AG29" s="5">
        <v>5</v>
      </c>
      <c r="AH29" s="5">
        <v>5</v>
      </c>
      <c r="AI29" s="5">
        <v>5</v>
      </c>
      <c r="AJ29" s="5">
        <v>5</v>
      </c>
      <c r="AK29" s="5">
        <v>5</v>
      </c>
      <c r="AN29" s="5">
        <v>5</v>
      </c>
      <c r="AO29" s="5">
        <v>5</v>
      </c>
      <c r="AP29" s="5">
        <v>5</v>
      </c>
      <c r="AQ29" s="5">
        <v>5</v>
      </c>
      <c r="AR29" s="5">
        <v>5</v>
      </c>
      <c r="AS29" s="5">
        <v>5</v>
      </c>
      <c r="AT29" s="5">
        <v>5</v>
      </c>
      <c r="AU29" s="5">
        <v>5</v>
      </c>
      <c r="AW29" s="40">
        <f t="shared" si="0"/>
        <v>4.882352941176471</v>
      </c>
    </row>
    <row r="30" spans="1:49" ht="24">
      <c r="A30" s="73">
        <v>26</v>
      </c>
      <c r="B30" s="5">
        <v>0</v>
      </c>
      <c r="C30" s="5">
        <v>9</v>
      </c>
      <c r="D30" s="5">
        <v>9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1</v>
      </c>
      <c r="Q30" s="5">
        <v>0</v>
      </c>
      <c r="R30" s="5">
        <v>0</v>
      </c>
      <c r="S30" s="5">
        <v>0</v>
      </c>
      <c r="T30" s="5">
        <v>1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1</v>
      </c>
      <c r="AA30" s="5">
        <v>0</v>
      </c>
      <c r="AB30" s="5">
        <v>2</v>
      </c>
      <c r="AC30" s="5">
        <v>4</v>
      </c>
      <c r="AD30" s="5">
        <v>5</v>
      </c>
      <c r="AE30" s="5">
        <v>5</v>
      </c>
      <c r="AF30" s="5">
        <v>5</v>
      </c>
      <c r="AG30" s="5">
        <v>5</v>
      </c>
      <c r="AH30" s="5">
        <v>4</v>
      </c>
      <c r="AI30" s="5">
        <v>4</v>
      </c>
      <c r="AJ30" s="5">
        <v>4</v>
      </c>
      <c r="AK30" s="5">
        <v>5</v>
      </c>
      <c r="AO30" s="5">
        <v>4</v>
      </c>
      <c r="AP30" s="5">
        <v>4</v>
      </c>
      <c r="AQ30" s="5">
        <v>5</v>
      </c>
      <c r="AR30" s="5">
        <v>5</v>
      </c>
      <c r="AS30" s="5">
        <v>4</v>
      </c>
      <c r="AT30" s="5">
        <v>4</v>
      </c>
      <c r="AU30" s="5">
        <v>4</v>
      </c>
      <c r="AW30" s="40">
        <f t="shared" si="0"/>
        <v>4.4375</v>
      </c>
    </row>
    <row r="31" spans="1:49" ht="24">
      <c r="A31" s="73">
        <v>27</v>
      </c>
      <c r="B31" s="5">
        <v>3</v>
      </c>
      <c r="C31" s="5">
        <v>9</v>
      </c>
      <c r="D31" s="5">
        <v>9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1</v>
      </c>
      <c r="AC31" s="5">
        <v>3</v>
      </c>
      <c r="AD31" s="5">
        <v>3</v>
      </c>
      <c r="AE31" s="5">
        <v>4</v>
      </c>
      <c r="AF31" s="5">
        <v>5</v>
      </c>
      <c r="AG31" s="5">
        <v>5</v>
      </c>
      <c r="AH31" s="5">
        <v>5</v>
      </c>
      <c r="AI31" s="5">
        <v>4</v>
      </c>
      <c r="AJ31" s="5">
        <v>5</v>
      </c>
      <c r="AK31" s="5">
        <v>5</v>
      </c>
      <c r="AN31" s="5">
        <v>5</v>
      </c>
      <c r="AO31" s="5">
        <v>5</v>
      </c>
      <c r="AP31" s="5">
        <v>4</v>
      </c>
      <c r="AQ31" s="5">
        <v>5</v>
      </c>
      <c r="AR31" s="5">
        <v>5</v>
      </c>
      <c r="AS31" s="5">
        <v>3</v>
      </c>
      <c r="AT31" s="5">
        <v>3</v>
      </c>
      <c r="AU31" s="5">
        <v>3</v>
      </c>
      <c r="AW31" s="40">
        <f t="shared" si="0"/>
        <v>4.235294117647059</v>
      </c>
    </row>
    <row r="32" spans="1:49" ht="24">
      <c r="A32" s="73">
        <v>28</v>
      </c>
      <c r="B32" s="5">
        <v>2</v>
      </c>
      <c r="C32" s="5">
        <v>3</v>
      </c>
      <c r="D32" s="5" t="s">
        <v>125</v>
      </c>
      <c r="G32" s="5">
        <v>0</v>
      </c>
      <c r="H32" s="5">
        <v>1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5</v>
      </c>
      <c r="AD32" s="5">
        <v>5</v>
      </c>
      <c r="AE32" s="5">
        <v>5</v>
      </c>
      <c r="AF32" s="5">
        <v>5</v>
      </c>
      <c r="AG32" s="5">
        <v>5</v>
      </c>
      <c r="AH32" s="5">
        <v>5</v>
      </c>
      <c r="AI32" s="5">
        <v>5</v>
      </c>
      <c r="AJ32" s="5">
        <v>5</v>
      </c>
      <c r="AK32" s="5">
        <v>5</v>
      </c>
      <c r="AN32" s="5">
        <v>5</v>
      </c>
      <c r="AO32" s="5">
        <v>5</v>
      </c>
      <c r="AP32" s="5">
        <v>5</v>
      </c>
      <c r="AQ32" s="5">
        <v>5</v>
      </c>
      <c r="AR32" s="5">
        <v>5</v>
      </c>
      <c r="AS32" s="5">
        <v>5</v>
      </c>
      <c r="AT32" s="5">
        <v>5</v>
      </c>
      <c r="AU32" s="5">
        <v>5</v>
      </c>
      <c r="AW32" s="40">
        <f t="shared" si="0"/>
        <v>5</v>
      </c>
    </row>
    <row r="33" spans="1:49" ht="24">
      <c r="A33" s="73">
        <v>29</v>
      </c>
      <c r="B33" s="5">
        <v>2</v>
      </c>
      <c r="C33" s="5">
        <v>0</v>
      </c>
      <c r="D33" s="5">
        <v>0</v>
      </c>
      <c r="G33" s="5">
        <v>1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4</v>
      </c>
      <c r="AD33" s="5">
        <v>4</v>
      </c>
      <c r="AE33" s="5">
        <v>4</v>
      </c>
      <c r="AF33" s="5">
        <v>4</v>
      </c>
      <c r="AG33" s="5">
        <v>4</v>
      </c>
      <c r="AH33" s="5">
        <v>4</v>
      </c>
      <c r="AI33" s="5">
        <v>4</v>
      </c>
      <c r="AJ33" s="5">
        <v>4</v>
      </c>
      <c r="AK33" s="5">
        <v>4</v>
      </c>
      <c r="AN33" s="5">
        <v>4</v>
      </c>
      <c r="AO33" s="5">
        <v>4</v>
      </c>
      <c r="AP33" s="5">
        <v>4</v>
      </c>
      <c r="AQ33" s="5">
        <v>4</v>
      </c>
      <c r="AR33" s="5">
        <v>4</v>
      </c>
      <c r="AS33" s="5">
        <v>4</v>
      </c>
      <c r="AT33" s="5">
        <v>4</v>
      </c>
      <c r="AU33" s="5">
        <v>4</v>
      </c>
      <c r="AW33" s="40">
        <f t="shared" si="0"/>
        <v>4</v>
      </c>
    </row>
    <row r="34" spans="1:49" ht="24">
      <c r="A34" s="73">
        <v>30</v>
      </c>
      <c r="B34" s="5">
        <v>3</v>
      </c>
      <c r="C34" s="5">
        <v>9</v>
      </c>
      <c r="D34" s="5">
        <v>9</v>
      </c>
      <c r="G34" s="5">
        <v>1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1</v>
      </c>
      <c r="T34" s="5">
        <v>0</v>
      </c>
      <c r="U34" s="5">
        <v>0</v>
      </c>
      <c r="V34" s="5">
        <v>0</v>
      </c>
      <c r="W34" s="5">
        <v>1</v>
      </c>
      <c r="X34" s="5">
        <v>0</v>
      </c>
      <c r="Y34" s="5">
        <v>0</v>
      </c>
      <c r="Z34" s="5">
        <v>1</v>
      </c>
      <c r="AA34" s="5">
        <v>0</v>
      </c>
      <c r="AB34" s="5">
        <v>0</v>
      </c>
      <c r="AC34" s="5">
        <v>4</v>
      </c>
      <c r="AD34" s="5">
        <v>5</v>
      </c>
      <c r="AE34" s="5">
        <v>5</v>
      </c>
      <c r="AF34" s="5">
        <v>4</v>
      </c>
      <c r="AG34" s="5">
        <v>4</v>
      </c>
      <c r="AH34" s="5">
        <v>4</v>
      </c>
      <c r="AI34" s="5">
        <v>4</v>
      </c>
      <c r="AJ34" s="5">
        <v>4</v>
      </c>
      <c r="AK34" s="5">
        <v>5</v>
      </c>
      <c r="AN34" s="5">
        <v>4</v>
      </c>
      <c r="AO34" s="5">
        <v>4</v>
      </c>
      <c r="AP34" s="5">
        <v>4</v>
      </c>
      <c r="AQ34" s="5">
        <v>5</v>
      </c>
      <c r="AR34" s="5">
        <v>5</v>
      </c>
      <c r="AS34" s="5">
        <v>4</v>
      </c>
      <c r="AT34" s="5">
        <v>4</v>
      </c>
      <c r="AU34" s="5">
        <v>4</v>
      </c>
      <c r="AW34" s="40">
        <f t="shared" si="0"/>
        <v>4.294117647058823</v>
      </c>
    </row>
    <row r="35" spans="1:49" ht="24">
      <c r="A35" s="73">
        <v>31</v>
      </c>
      <c r="B35" s="5">
        <v>1</v>
      </c>
      <c r="C35" s="5">
        <v>1</v>
      </c>
      <c r="D35" s="5" t="s">
        <v>102</v>
      </c>
      <c r="G35" s="5">
        <v>1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1</v>
      </c>
      <c r="Q35" s="5">
        <v>0</v>
      </c>
      <c r="R35" s="5">
        <v>0</v>
      </c>
      <c r="S35" s="5">
        <v>0</v>
      </c>
      <c r="T35" s="5">
        <v>1</v>
      </c>
      <c r="U35" s="5">
        <v>0</v>
      </c>
      <c r="V35" s="5">
        <v>0</v>
      </c>
      <c r="W35" s="5">
        <v>0</v>
      </c>
      <c r="X35" s="5">
        <v>1</v>
      </c>
      <c r="Y35" s="5">
        <v>0</v>
      </c>
      <c r="Z35" s="5">
        <v>0</v>
      </c>
      <c r="AA35" s="5">
        <v>0</v>
      </c>
      <c r="AB35" s="5">
        <v>1</v>
      </c>
      <c r="AC35" s="5">
        <v>3</v>
      </c>
      <c r="AD35" s="5">
        <v>3</v>
      </c>
      <c r="AE35" s="5">
        <v>4</v>
      </c>
      <c r="AF35" s="5">
        <v>4</v>
      </c>
      <c r="AG35" s="5">
        <v>5</v>
      </c>
      <c r="AH35" s="5">
        <v>5</v>
      </c>
      <c r="AI35" s="5">
        <v>5</v>
      </c>
      <c r="AJ35" s="5">
        <v>5</v>
      </c>
      <c r="AK35" s="5">
        <v>5</v>
      </c>
      <c r="AO35" s="5">
        <v>4</v>
      </c>
      <c r="AP35" s="5">
        <v>4</v>
      </c>
      <c r="AQ35" s="5">
        <v>4</v>
      </c>
      <c r="AR35" s="5">
        <v>5</v>
      </c>
      <c r="AS35" s="5">
        <v>3</v>
      </c>
      <c r="AT35" s="5">
        <v>4</v>
      </c>
      <c r="AU35" s="5">
        <v>4</v>
      </c>
      <c r="AW35" s="40">
        <f t="shared" si="0"/>
        <v>4.1875</v>
      </c>
    </row>
    <row r="36" spans="1:49" ht="24">
      <c r="A36" s="73">
        <v>32</v>
      </c>
      <c r="B36" s="5">
        <v>3</v>
      </c>
      <c r="C36" s="5">
        <v>9</v>
      </c>
      <c r="D36" s="5">
        <v>9</v>
      </c>
      <c r="G36" s="5">
        <v>1</v>
      </c>
      <c r="H36" s="5">
        <v>1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1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1</v>
      </c>
      <c r="AC36" s="5">
        <v>4</v>
      </c>
      <c r="AD36" s="5">
        <v>5</v>
      </c>
      <c r="AE36" s="5">
        <v>5</v>
      </c>
      <c r="AF36" s="5">
        <v>5</v>
      </c>
      <c r="AG36" s="5">
        <v>5</v>
      </c>
      <c r="AH36" s="5">
        <v>5</v>
      </c>
      <c r="AI36" s="5">
        <v>4</v>
      </c>
      <c r="AJ36" s="5">
        <v>5</v>
      </c>
      <c r="AK36" s="5">
        <v>5</v>
      </c>
      <c r="AN36" s="5">
        <v>5</v>
      </c>
      <c r="AO36" s="5">
        <v>5</v>
      </c>
      <c r="AP36" s="5">
        <v>5</v>
      </c>
      <c r="AQ36" s="5">
        <v>5</v>
      </c>
      <c r="AR36" s="5">
        <v>4</v>
      </c>
      <c r="AS36" s="5">
        <v>3</v>
      </c>
      <c r="AT36" s="5">
        <v>5</v>
      </c>
      <c r="AU36" s="5">
        <v>5</v>
      </c>
      <c r="AW36" s="40">
        <f t="shared" si="0"/>
        <v>4.705882352941177</v>
      </c>
    </row>
    <row r="37" spans="1:49" ht="24">
      <c r="A37" s="73">
        <v>33</v>
      </c>
      <c r="B37" s="5">
        <v>1</v>
      </c>
      <c r="C37" s="5">
        <v>1</v>
      </c>
      <c r="D37" s="5" t="s">
        <v>127</v>
      </c>
      <c r="G37" s="5">
        <v>1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1</v>
      </c>
      <c r="R37" s="5">
        <v>0</v>
      </c>
      <c r="S37" s="5">
        <v>0</v>
      </c>
      <c r="T37" s="5">
        <v>0</v>
      </c>
      <c r="U37" s="5">
        <v>1</v>
      </c>
      <c r="V37" s="5">
        <v>0</v>
      </c>
      <c r="W37" s="5">
        <v>0</v>
      </c>
      <c r="X37" s="5">
        <v>0</v>
      </c>
      <c r="Y37" s="5">
        <v>1</v>
      </c>
      <c r="Z37" s="5">
        <v>0</v>
      </c>
      <c r="AA37" s="5">
        <v>0</v>
      </c>
      <c r="AB37" s="5">
        <v>1</v>
      </c>
      <c r="AC37" s="5">
        <v>3</v>
      </c>
      <c r="AD37" s="5">
        <v>3</v>
      </c>
      <c r="AE37" s="5">
        <v>3</v>
      </c>
      <c r="AF37" s="5">
        <v>4</v>
      </c>
      <c r="AG37" s="5">
        <v>4</v>
      </c>
      <c r="AH37" s="5">
        <v>4</v>
      </c>
      <c r="AI37" s="5">
        <v>1</v>
      </c>
      <c r="AJ37" s="5">
        <v>4</v>
      </c>
      <c r="AK37" s="5">
        <v>4</v>
      </c>
      <c r="AN37" s="5">
        <v>3</v>
      </c>
      <c r="AO37" s="5">
        <v>3</v>
      </c>
      <c r="AP37" s="5">
        <v>4</v>
      </c>
      <c r="AQ37" s="5">
        <v>5</v>
      </c>
      <c r="AR37" s="5">
        <v>4</v>
      </c>
      <c r="AS37" s="5">
        <v>2</v>
      </c>
      <c r="AT37" s="5">
        <v>3</v>
      </c>
      <c r="AU37" s="5">
        <v>3</v>
      </c>
      <c r="AW37" s="40">
        <f t="shared" si="0"/>
        <v>3.3529411764705883</v>
      </c>
    </row>
    <row r="38" spans="1:49" ht="24">
      <c r="A38" s="73">
        <v>34</v>
      </c>
      <c r="B38" s="5">
        <v>4</v>
      </c>
      <c r="C38" s="5">
        <v>9</v>
      </c>
      <c r="D38" s="5">
        <v>9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1</v>
      </c>
      <c r="O38" s="5">
        <v>0</v>
      </c>
      <c r="P38" s="5">
        <v>1</v>
      </c>
      <c r="Q38" s="5">
        <v>0</v>
      </c>
      <c r="R38" s="5">
        <v>0</v>
      </c>
      <c r="S38" s="5">
        <v>0</v>
      </c>
      <c r="T38" s="5">
        <v>1</v>
      </c>
      <c r="U38" s="5">
        <v>0</v>
      </c>
      <c r="V38" s="5">
        <v>0</v>
      </c>
      <c r="W38" s="5">
        <v>0</v>
      </c>
      <c r="X38" s="5">
        <v>0</v>
      </c>
      <c r="Y38" s="5">
        <v>1</v>
      </c>
      <c r="Z38" s="5">
        <v>0</v>
      </c>
      <c r="AA38" s="5">
        <v>0</v>
      </c>
      <c r="AB38" s="5">
        <v>1</v>
      </c>
      <c r="AC38" s="5">
        <v>2</v>
      </c>
      <c r="AD38" s="5">
        <v>3</v>
      </c>
      <c r="AE38" s="5">
        <v>3</v>
      </c>
      <c r="AF38" s="5">
        <v>4</v>
      </c>
      <c r="AG38" s="5">
        <v>4</v>
      </c>
      <c r="AH38" s="5">
        <v>4</v>
      </c>
      <c r="AI38" s="5">
        <v>3</v>
      </c>
      <c r="AJ38" s="5">
        <v>3</v>
      </c>
      <c r="AK38" s="5">
        <v>4</v>
      </c>
      <c r="AN38" s="5">
        <v>4</v>
      </c>
      <c r="AO38" s="5">
        <v>4</v>
      </c>
      <c r="AP38" s="5">
        <v>5</v>
      </c>
      <c r="AQ38" s="5">
        <v>4</v>
      </c>
      <c r="AR38" s="5">
        <v>4</v>
      </c>
      <c r="AS38" s="5">
        <v>4</v>
      </c>
      <c r="AT38" s="5">
        <v>4</v>
      </c>
      <c r="AU38" s="5">
        <v>4</v>
      </c>
      <c r="AW38" s="40">
        <f t="shared" si="0"/>
        <v>3.7058823529411766</v>
      </c>
    </row>
    <row r="39" spans="1:49" ht="24">
      <c r="A39" s="73">
        <v>35</v>
      </c>
      <c r="B39" s="5">
        <v>4</v>
      </c>
      <c r="C39" s="5">
        <v>9</v>
      </c>
      <c r="D39" s="5">
        <v>9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1</v>
      </c>
      <c r="O39" s="5">
        <v>0</v>
      </c>
      <c r="P39" s="5">
        <v>1</v>
      </c>
      <c r="Q39" s="5">
        <v>0</v>
      </c>
      <c r="R39" s="5">
        <v>0</v>
      </c>
      <c r="S39" s="5">
        <v>0</v>
      </c>
      <c r="T39" s="5">
        <v>1</v>
      </c>
      <c r="U39" s="5">
        <v>0</v>
      </c>
      <c r="V39" s="5">
        <v>0</v>
      </c>
      <c r="W39" s="5">
        <v>0</v>
      </c>
      <c r="X39" s="5">
        <v>1</v>
      </c>
      <c r="Y39" s="5">
        <v>0</v>
      </c>
      <c r="Z39" s="5">
        <v>0</v>
      </c>
      <c r="AA39" s="5">
        <v>0</v>
      </c>
      <c r="AB39" s="5">
        <v>1</v>
      </c>
      <c r="AC39" s="5">
        <v>5</v>
      </c>
      <c r="AD39" s="5">
        <v>5</v>
      </c>
      <c r="AE39" s="5">
        <v>5</v>
      </c>
      <c r="AF39" s="5">
        <v>5</v>
      </c>
      <c r="AG39" s="5">
        <v>5</v>
      </c>
      <c r="AH39" s="5">
        <v>5</v>
      </c>
      <c r="AI39" s="5">
        <v>3</v>
      </c>
      <c r="AJ39" s="5">
        <v>5</v>
      </c>
      <c r="AK39" s="5">
        <v>5</v>
      </c>
      <c r="AN39" s="5">
        <v>5</v>
      </c>
      <c r="AO39" s="5">
        <v>5</v>
      </c>
      <c r="AP39" s="5">
        <v>5</v>
      </c>
      <c r="AQ39" s="5">
        <v>5</v>
      </c>
      <c r="AR39" s="5">
        <v>5</v>
      </c>
      <c r="AS39" s="5">
        <v>4</v>
      </c>
      <c r="AT39" s="5">
        <v>5</v>
      </c>
      <c r="AU39" s="5">
        <v>5</v>
      </c>
      <c r="AW39" s="40">
        <f t="shared" si="0"/>
        <v>4.823529411764706</v>
      </c>
    </row>
    <row r="40" spans="1:49" ht="24">
      <c r="A40" s="73">
        <v>36</v>
      </c>
      <c r="B40" s="5">
        <v>4</v>
      </c>
      <c r="C40" s="5">
        <v>9</v>
      </c>
      <c r="D40" s="5">
        <v>9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1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1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1</v>
      </c>
      <c r="AA40" s="5">
        <v>0</v>
      </c>
      <c r="AB40" s="5">
        <v>1</v>
      </c>
      <c r="AC40" s="5">
        <v>4</v>
      </c>
      <c r="AD40" s="5">
        <v>5</v>
      </c>
      <c r="AE40" s="5">
        <v>5</v>
      </c>
      <c r="AF40" s="5">
        <v>5</v>
      </c>
      <c r="AG40" s="5">
        <v>5</v>
      </c>
      <c r="AH40" s="5">
        <v>5</v>
      </c>
      <c r="AI40" s="5">
        <v>4</v>
      </c>
      <c r="AJ40" s="5">
        <v>5</v>
      </c>
      <c r="AK40" s="5">
        <v>5</v>
      </c>
      <c r="AN40" s="5">
        <v>4</v>
      </c>
      <c r="AO40" s="5">
        <v>5</v>
      </c>
      <c r="AP40" s="5">
        <v>4</v>
      </c>
      <c r="AQ40" s="5">
        <v>5</v>
      </c>
      <c r="AR40" s="5">
        <v>5</v>
      </c>
      <c r="AS40" s="5">
        <v>5</v>
      </c>
      <c r="AT40" s="5">
        <v>5</v>
      </c>
      <c r="AU40" s="5">
        <v>5</v>
      </c>
      <c r="AW40" s="40">
        <f t="shared" si="0"/>
        <v>4.764705882352941</v>
      </c>
    </row>
    <row r="41" spans="1:49" ht="24">
      <c r="A41" s="73">
        <v>37</v>
      </c>
      <c r="B41" s="5">
        <v>3</v>
      </c>
      <c r="C41" s="5">
        <v>9</v>
      </c>
      <c r="D41" s="5">
        <v>9</v>
      </c>
      <c r="G41" s="5">
        <v>1</v>
      </c>
      <c r="H41" s="5">
        <v>1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1</v>
      </c>
      <c r="S41" s="5">
        <v>0</v>
      </c>
      <c r="T41" s="5">
        <v>0</v>
      </c>
      <c r="U41" s="5">
        <v>0</v>
      </c>
      <c r="V41" s="5">
        <v>0</v>
      </c>
      <c r="W41" s="5">
        <v>1</v>
      </c>
      <c r="X41" s="5">
        <v>0</v>
      </c>
      <c r="Y41" s="5">
        <v>0</v>
      </c>
      <c r="Z41" s="5">
        <v>0</v>
      </c>
      <c r="AA41" s="5">
        <v>1</v>
      </c>
      <c r="AB41" s="5">
        <v>1</v>
      </c>
      <c r="AC41" s="5">
        <v>5</v>
      </c>
      <c r="AD41" s="5">
        <v>5</v>
      </c>
      <c r="AE41" s="5">
        <v>5</v>
      </c>
      <c r="AF41" s="5">
        <v>5</v>
      </c>
      <c r="AG41" s="5">
        <v>5</v>
      </c>
      <c r="AH41" s="5">
        <v>5</v>
      </c>
      <c r="AI41" s="5">
        <v>5</v>
      </c>
      <c r="AJ41" s="5">
        <v>5</v>
      </c>
      <c r="AK41" s="5">
        <v>5</v>
      </c>
      <c r="AN41" s="5">
        <v>5</v>
      </c>
      <c r="AO41" s="5">
        <v>5</v>
      </c>
      <c r="AP41" s="5">
        <v>5</v>
      </c>
      <c r="AQ41" s="5">
        <v>5</v>
      </c>
      <c r="AR41" s="5">
        <v>5</v>
      </c>
      <c r="AS41" s="5">
        <v>5</v>
      </c>
      <c r="AT41" s="5">
        <v>5</v>
      </c>
      <c r="AU41" s="5">
        <v>5</v>
      </c>
      <c r="AW41" s="40">
        <f t="shared" si="0"/>
        <v>5</v>
      </c>
    </row>
    <row r="42" spans="1:49" ht="24">
      <c r="A42" s="73">
        <v>38</v>
      </c>
      <c r="B42" s="5">
        <v>3</v>
      </c>
      <c r="C42" s="5">
        <v>9</v>
      </c>
      <c r="D42" s="5">
        <v>9</v>
      </c>
      <c r="G42" s="5">
        <v>1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4</v>
      </c>
      <c r="AD42" s="5">
        <v>5</v>
      </c>
      <c r="AE42" s="5">
        <v>5</v>
      </c>
      <c r="AF42" s="5">
        <v>5</v>
      </c>
      <c r="AG42" s="5">
        <v>5</v>
      </c>
      <c r="AH42" s="5">
        <v>5</v>
      </c>
      <c r="AI42" s="5">
        <v>4</v>
      </c>
      <c r="AJ42" s="5">
        <v>5</v>
      </c>
      <c r="AK42" s="5">
        <v>4</v>
      </c>
      <c r="AN42" s="5">
        <v>4</v>
      </c>
      <c r="AO42" s="5">
        <v>4</v>
      </c>
      <c r="AP42" s="5">
        <v>4</v>
      </c>
      <c r="AQ42" s="5">
        <v>4</v>
      </c>
      <c r="AR42" s="5">
        <v>4</v>
      </c>
      <c r="AS42" s="5">
        <v>4</v>
      </c>
      <c r="AT42" s="5">
        <v>4</v>
      </c>
      <c r="AU42" s="5">
        <v>4</v>
      </c>
      <c r="AW42" s="40">
        <f t="shared" si="0"/>
        <v>4.352941176470588</v>
      </c>
    </row>
    <row r="43" spans="1:49" ht="24">
      <c r="A43" s="73">
        <v>39</v>
      </c>
      <c r="B43" s="5">
        <v>1</v>
      </c>
      <c r="C43" s="5">
        <v>0</v>
      </c>
      <c r="D43" s="5" t="s">
        <v>131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1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1</v>
      </c>
      <c r="AC43" s="5">
        <v>5</v>
      </c>
      <c r="AD43" s="5">
        <v>5</v>
      </c>
      <c r="AE43" s="5">
        <v>5</v>
      </c>
      <c r="AF43" s="5">
        <v>5</v>
      </c>
      <c r="AG43" s="5">
        <v>5</v>
      </c>
      <c r="AH43" s="5">
        <v>5</v>
      </c>
      <c r="AI43" s="5">
        <v>4</v>
      </c>
      <c r="AJ43" s="5">
        <v>4</v>
      </c>
      <c r="AK43" s="5">
        <v>4</v>
      </c>
      <c r="AN43" s="5">
        <v>4</v>
      </c>
      <c r="AO43" s="5">
        <v>5</v>
      </c>
      <c r="AP43" s="5">
        <v>5</v>
      </c>
      <c r="AQ43" s="5">
        <v>5</v>
      </c>
      <c r="AR43" s="5">
        <v>4</v>
      </c>
      <c r="AS43" s="5">
        <v>3</v>
      </c>
      <c r="AT43" s="5">
        <v>3</v>
      </c>
      <c r="AU43" s="5">
        <v>5</v>
      </c>
      <c r="AW43" s="40">
        <f t="shared" si="0"/>
        <v>4.470588235294118</v>
      </c>
    </row>
    <row r="44" spans="1:49" ht="24">
      <c r="A44" s="73">
        <v>40</v>
      </c>
      <c r="B44" s="5">
        <v>2</v>
      </c>
      <c r="C44" s="5">
        <v>2</v>
      </c>
      <c r="D44" s="5">
        <v>0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1</v>
      </c>
      <c r="Q44" s="5">
        <v>0</v>
      </c>
      <c r="R44" s="5">
        <v>0</v>
      </c>
      <c r="S44" s="5">
        <v>0</v>
      </c>
      <c r="T44" s="5">
        <v>1</v>
      </c>
      <c r="U44" s="5">
        <v>0</v>
      </c>
      <c r="V44" s="5">
        <v>0</v>
      </c>
      <c r="W44" s="5">
        <v>0</v>
      </c>
      <c r="X44" s="5">
        <v>1</v>
      </c>
      <c r="Y44" s="5">
        <v>0</v>
      </c>
      <c r="Z44" s="5">
        <v>0</v>
      </c>
      <c r="AA44" s="5">
        <v>0</v>
      </c>
      <c r="AB44" s="5">
        <v>2</v>
      </c>
      <c r="AC44" s="5">
        <v>5</v>
      </c>
      <c r="AD44" s="5">
        <v>5</v>
      </c>
      <c r="AE44" s="5">
        <v>5</v>
      </c>
      <c r="AF44" s="5">
        <v>5</v>
      </c>
      <c r="AG44" s="5">
        <v>5</v>
      </c>
      <c r="AH44" s="5">
        <v>5</v>
      </c>
      <c r="AI44" s="5">
        <v>5</v>
      </c>
      <c r="AJ44" s="5">
        <v>5</v>
      </c>
      <c r="AK44" s="5">
        <v>5</v>
      </c>
      <c r="AN44" s="5">
        <v>5</v>
      </c>
      <c r="AO44" s="5">
        <v>5</v>
      </c>
      <c r="AP44" s="5">
        <v>5</v>
      </c>
      <c r="AQ44" s="5">
        <v>5</v>
      </c>
      <c r="AR44" s="5">
        <v>5</v>
      </c>
      <c r="AS44" s="5">
        <v>4</v>
      </c>
      <c r="AT44" s="5">
        <v>5</v>
      </c>
      <c r="AU44" s="5">
        <v>5</v>
      </c>
      <c r="AW44" s="40">
        <f t="shared" si="0"/>
        <v>4.9411764705882355</v>
      </c>
    </row>
    <row r="45" spans="1:49" ht="24">
      <c r="A45" s="73">
        <v>41</v>
      </c>
      <c r="B45" s="5">
        <v>1</v>
      </c>
      <c r="C45" s="5">
        <v>1</v>
      </c>
      <c r="D45" s="5" t="s">
        <v>132</v>
      </c>
      <c r="G45" s="5">
        <v>0</v>
      </c>
      <c r="H45" s="5">
        <v>0</v>
      </c>
      <c r="I45" s="5">
        <v>1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4</v>
      </c>
      <c r="AD45" s="5">
        <v>5</v>
      </c>
      <c r="AE45" s="5">
        <v>4</v>
      </c>
      <c r="AF45" s="5">
        <v>4</v>
      </c>
      <c r="AG45" s="5">
        <v>4</v>
      </c>
      <c r="AH45" s="5">
        <v>5</v>
      </c>
      <c r="AI45" s="5">
        <v>4</v>
      </c>
      <c r="AJ45" s="5">
        <v>4</v>
      </c>
      <c r="AK45" s="5">
        <v>5</v>
      </c>
      <c r="AN45" s="5">
        <v>4</v>
      </c>
      <c r="AO45" s="5">
        <v>5</v>
      </c>
      <c r="AP45" s="5">
        <v>5</v>
      </c>
      <c r="AQ45" s="5">
        <v>5</v>
      </c>
      <c r="AR45" s="5">
        <v>4</v>
      </c>
      <c r="AS45" s="5">
        <v>5</v>
      </c>
      <c r="AT45" s="5">
        <v>5</v>
      </c>
      <c r="AU45" s="5">
        <v>5</v>
      </c>
      <c r="AW45" s="40">
        <f t="shared" si="0"/>
        <v>4.529411764705882</v>
      </c>
    </row>
    <row r="46" spans="1:49" ht="24">
      <c r="A46" s="73">
        <v>42</v>
      </c>
      <c r="B46" s="5">
        <v>2</v>
      </c>
      <c r="C46" s="5">
        <v>2</v>
      </c>
      <c r="D46" s="5" t="s">
        <v>102</v>
      </c>
      <c r="G46" s="5">
        <v>1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1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1</v>
      </c>
      <c r="AC46" s="5">
        <v>5</v>
      </c>
      <c r="AD46" s="5">
        <v>5</v>
      </c>
      <c r="AE46" s="5">
        <v>5</v>
      </c>
      <c r="AF46" s="5">
        <v>5</v>
      </c>
      <c r="AG46" s="5">
        <v>5</v>
      </c>
      <c r="AH46" s="5">
        <v>5</v>
      </c>
      <c r="AI46" s="5">
        <v>5</v>
      </c>
      <c r="AJ46" s="5">
        <v>5</v>
      </c>
      <c r="AK46" s="5">
        <v>5</v>
      </c>
      <c r="AN46" s="5">
        <v>5</v>
      </c>
      <c r="AO46" s="5">
        <v>5</v>
      </c>
      <c r="AP46" s="5">
        <v>5</v>
      </c>
      <c r="AQ46" s="5">
        <v>5</v>
      </c>
      <c r="AR46" s="5">
        <v>5</v>
      </c>
      <c r="AS46" s="5">
        <v>5</v>
      </c>
      <c r="AT46" s="5">
        <v>5</v>
      </c>
      <c r="AU46" s="5">
        <v>5</v>
      </c>
      <c r="AW46" s="40">
        <f t="shared" si="0"/>
        <v>5</v>
      </c>
    </row>
    <row r="47" spans="1:49" ht="24">
      <c r="A47" s="73">
        <v>43</v>
      </c>
      <c r="B47" s="5">
        <v>1</v>
      </c>
      <c r="C47" s="5">
        <v>0</v>
      </c>
      <c r="D47" s="5">
        <v>0</v>
      </c>
      <c r="G47" s="5">
        <v>0</v>
      </c>
      <c r="H47" s="5">
        <v>0</v>
      </c>
      <c r="I47" s="5">
        <v>1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1</v>
      </c>
      <c r="R47" s="5">
        <v>0</v>
      </c>
      <c r="S47" s="5">
        <v>0</v>
      </c>
      <c r="T47" s="5">
        <v>0</v>
      </c>
      <c r="U47" s="5">
        <v>0</v>
      </c>
      <c r="V47" s="5">
        <v>1</v>
      </c>
      <c r="W47" s="5">
        <v>0</v>
      </c>
      <c r="X47" s="5">
        <v>1</v>
      </c>
      <c r="Y47" s="5">
        <v>0</v>
      </c>
      <c r="Z47" s="5">
        <v>0</v>
      </c>
      <c r="AA47" s="5">
        <v>0</v>
      </c>
      <c r="AB47" s="5">
        <v>1</v>
      </c>
      <c r="AC47" s="5">
        <v>3</v>
      </c>
      <c r="AD47" s="5">
        <v>4</v>
      </c>
      <c r="AE47" s="5">
        <v>4</v>
      </c>
      <c r="AF47" s="5">
        <v>4</v>
      </c>
      <c r="AG47" s="5">
        <v>4</v>
      </c>
      <c r="AH47" s="5">
        <v>4</v>
      </c>
      <c r="AI47" s="5">
        <v>4</v>
      </c>
      <c r="AJ47" s="5">
        <v>4</v>
      </c>
      <c r="AK47" s="5">
        <v>4</v>
      </c>
      <c r="AN47" s="5">
        <v>4</v>
      </c>
      <c r="AO47" s="5">
        <v>4</v>
      </c>
      <c r="AP47" s="5">
        <v>4</v>
      </c>
      <c r="AQ47" s="5">
        <v>5</v>
      </c>
      <c r="AR47" s="5">
        <v>4</v>
      </c>
      <c r="AS47" s="5">
        <v>4</v>
      </c>
      <c r="AT47" s="5">
        <v>4</v>
      </c>
      <c r="AU47" s="5">
        <v>4</v>
      </c>
      <c r="AW47" s="40">
        <f t="shared" si="0"/>
        <v>4</v>
      </c>
    </row>
    <row r="48" spans="1:49" ht="24">
      <c r="A48" s="73">
        <v>44</v>
      </c>
      <c r="AW48" s="40" t="e">
        <f t="shared" si="0"/>
        <v>#DIV/0!</v>
      </c>
    </row>
    <row r="49" spans="1:49" ht="24">
      <c r="A49" s="73">
        <v>45</v>
      </c>
      <c r="AW49" s="40" t="e">
        <f t="shared" si="0"/>
        <v>#DIV/0!</v>
      </c>
    </row>
    <row r="50" spans="1:49" ht="24">
      <c r="A50" s="73">
        <v>46</v>
      </c>
      <c r="AW50" s="40" t="e">
        <f t="shared" si="0"/>
        <v>#DIV/0!</v>
      </c>
    </row>
    <row r="51" spans="1:49" ht="24">
      <c r="A51" s="73">
        <v>47</v>
      </c>
      <c r="AW51" s="40" t="e">
        <f t="shared" si="0"/>
        <v>#DIV/0!</v>
      </c>
    </row>
    <row r="52" spans="1:49" ht="24">
      <c r="A52" s="73">
        <v>48</v>
      </c>
      <c r="AW52" s="40" t="e">
        <f t="shared" si="0"/>
        <v>#DIV/0!</v>
      </c>
    </row>
    <row r="53" spans="1:49" ht="24">
      <c r="A53" s="73">
        <v>49</v>
      </c>
      <c r="AW53" s="40" t="e">
        <f t="shared" si="0"/>
        <v>#DIV/0!</v>
      </c>
    </row>
    <row r="54" spans="1:49" ht="24">
      <c r="A54" s="73">
        <v>50</v>
      </c>
      <c r="AW54" s="40"/>
    </row>
    <row r="55" spans="1:49" ht="24">
      <c r="A55" s="73">
        <v>51</v>
      </c>
      <c r="AW55" s="40"/>
    </row>
    <row r="56" spans="1:49" ht="24">
      <c r="A56" s="73">
        <v>52</v>
      </c>
      <c r="AW56" s="40"/>
    </row>
    <row r="57" spans="1:49" ht="24">
      <c r="A57" s="73">
        <v>53</v>
      </c>
      <c r="AW57" s="40"/>
    </row>
    <row r="58" spans="1:49" ht="24">
      <c r="A58" s="73">
        <v>54</v>
      </c>
      <c r="AW58" s="40"/>
    </row>
    <row r="59" spans="1:49" ht="24">
      <c r="A59" s="73">
        <v>55</v>
      </c>
      <c r="AW59" s="40"/>
    </row>
    <row r="60" spans="1:49" ht="24">
      <c r="A60" s="73">
        <v>56</v>
      </c>
      <c r="AW60" s="40"/>
    </row>
    <row r="61" spans="1:49" ht="24">
      <c r="A61" s="73">
        <v>57</v>
      </c>
      <c r="AW61" s="40"/>
    </row>
    <row r="62" spans="1:49" ht="24">
      <c r="A62" s="73">
        <v>58</v>
      </c>
      <c r="AW62" s="40"/>
    </row>
    <row r="63" spans="1:49" ht="24">
      <c r="A63" s="73">
        <v>59</v>
      </c>
      <c r="AW63" s="40"/>
    </row>
    <row r="64" spans="1:49" ht="24">
      <c r="A64" s="73">
        <v>60</v>
      </c>
      <c r="AW64" s="40"/>
    </row>
    <row r="65" spans="1:49" ht="24">
      <c r="A65" s="73">
        <v>61</v>
      </c>
      <c r="AW65" s="40"/>
    </row>
    <row r="66" spans="1:49" ht="24">
      <c r="A66" s="73">
        <v>62</v>
      </c>
      <c r="AW66" s="40"/>
    </row>
    <row r="67" spans="1:49" ht="24">
      <c r="A67" s="73">
        <v>63</v>
      </c>
      <c r="AW67" s="40"/>
    </row>
    <row r="68" spans="1:49" ht="24">
      <c r="A68" s="73">
        <v>64</v>
      </c>
      <c r="AW68" s="40"/>
    </row>
    <row r="69" spans="1:49" ht="24">
      <c r="A69" s="73">
        <v>65</v>
      </c>
      <c r="AW69" s="40"/>
    </row>
    <row r="70" spans="1:49" ht="24">
      <c r="A70" s="73">
        <v>66</v>
      </c>
      <c r="AW70" s="40"/>
    </row>
    <row r="71" spans="1:49" ht="24">
      <c r="A71" s="73">
        <v>67</v>
      </c>
      <c r="AW71" s="40"/>
    </row>
    <row r="72" spans="1:49" ht="24">
      <c r="A72" s="73">
        <v>68</v>
      </c>
      <c r="AW72" s="40"/>
    </row>
    <row r="73" spans="1:49" ht="24">
      <c r="A73" s="73">
        <v>69</v>
      </c>
      <c r="AW73" s="40"/>
    </row>
    <row r="74" spans="1:49" ht="24">
      <c r="A74" s="73">
        <v>70</v>
      </c>
      <c r="AW74" s="40"/>
    </row>
    <row r="75" spans="1:49" ht="24">
      <c r="A75" s="73">
        <v>71</v>
      </c>
      <c r="AW75" s="40"/>
    </row>
    <row r="76" spans="1:49" ht="24">
      <c r="A76" s="73">
        <v>72</v>
      </c>
      <c r="AW76" s="40"/>
    </row>
    <row r="77" spans="1:49" ht="24">
      <c r="A77" s="73">
        <v>73</v>
      </c>
      <c r="AW77" s="40"/>
    </row>
    <row r="78" spans="1:49" ht="24">
      <c r="A78" s="73">
        <v>74</v>
      </c>
      <c r="AW78" s="40"/>
    </row>
    <row r="79" spans="1:49" ht="24">
      <c r="A79" s="73">
        <v>75</v>
      </c>
      <c r="AW79" s="40"/>
    </row>
    <row r="80" spans="1:49" ht="24">
      <c r="A80" s="73">
        <v>76</v>
      </c>
      <c r="AW80" s="40"/>
    </row>
    <row r="81" spans="1:49" ht="24">
      <c r="A81" s="73">
        <v>77</v>
      </c>
      <c r="AW81" s="40"/>
    </row>
    <row r="82" spans="1:49" ht="24">
      <c r="A82" s="73">
        <v>78</v>
      </c>
      <c r="AW82" s="40"/>
    </row>
    <row r="83" spans="1:49" ht="24">
      <c r="A83" s="73">
        <v>79</v>
      </c>
      <c r="AW83" s="40"/>
    </row>
    <row r="84" spans="1:49" ht="24">
      <c r="A84" s="73">
        <v>80</v>
      </c>
      <c r="AW84" s="40"/>
    </row>
    <row r="85" spans="1:49" ht="24">
      <c r="A85" s="73">
        <v>81</v>
      </c>
      <c r="AW85" s="40"/>
    </row>
    <row r="86" spans="1:49" ht="24">
      <c r="A86" s="73">
        <v>82</v>
      </c>
      <c r="AW86" s="40"/>
    </row>
    <row r="87" spans="1:49" ht="24">
      <c r="A87" s="73">
        <v>83</v>
      </c>
      <c r="AW87" s="40"/>
    </row>
    <row r="88" spans="1:49" ht="24">
      <c r="A88" s="73">
        <v>84</v>
      </c>
      <c r="AW88" s="40"/>
    </row>
    <row r="89" spans="1:49" ht="24">
      <c r="A89" s="73">
        <v>85</v>
      </c>
      <c r="AW89" s="40"/>
    </row>
    <row r="90" spans="1:49" ht="24">
      <c r="A90" s="73">
        <v>86</v>
      </c>
      <c r="AW90" s="40"/>
    </row>
    <row r="91" spans="1:49" ht="24">
      <c r="A91" s="73">
        <v>87</v>
      </c>
      <c r="AW91" s="40"/>
    </row>
    <row r="92" spans="1:49" ht="24">
      <c r="A92" s="73">
        <v>88</v>
      </c>
      <c r="AW92" s="40"/>
    </row>
    <row r="93" spans="1:49" ht="24">
      <c r="A93" s="73">
        <v>89</v>
      </c>
      <c r="AW93" s="40"/>
    </row>
    <row r="94" spans="1:49" ht="24">
      <c r="A94" s="73">
        <v>90</v>
      </c>
      <c r="AW94" s="40"/>
    </row>
    <row r="95" spans="1:49" ht="24">
      <c r="A95" s="73">
        <v>91</v>
      </c>
      <c r="AW95" s="40"/>
    </row>
    <row r="96" spans="1:49" ht="24">
      <c r="A96" s="73">
        <v>92</v>
      </c>
      <c r="AW96" s="40"/>
    </row>
    <row r="97" spans="1:49" ht="24">
      <c r="A97" s="73">
        <v>93</v>
      </c>
      <c r="AW97" s="40"/>
    </row>
    <row r="98" spans="1:49" ht="24">
      <c r="A98" s="73">
        <v>94</v>
      </c>
      <c r="AW98" s="40"/>
    </row>
    <row r="99" spans="1:49" ht="24">
      <c r="A99" s="73">
        <v>95</v>
      </c>
      <c r="AW99" s="40"/>
    </row>
    <row r="100" spans="1:49" ht="24">
      <c r="A100" s="73">
        <v>96</v>
      </c>
      <c r="AW100" s="40"/>
    </row>
    <row r="101" spans="1:49" ht="24">
      <c r="A101" s="73">
        <v>97</v>
      </c>
      <c r="AW101" s="40"/>
    </row>
    <row r="102" spans="1:49" ht="24">
      <c r="A102" s="73">
        <v>98</v>
      </c>
      <c r="AW102" s="40"/>
    </row>
    <row r="103" spans="1:49" ht="24">
      <c r="A103" s="73">
        <v>99</v>
      </c>
      <c r="AW103" s="40"/>
    </row>
    <row r="104" spans="1:49" ht="24">
      <c r="A104" s="73">
        <v>100</v>
      </c>
      <c r="AW104" s="40"/>
    </row>
    <row r="105" spans="1:49" ht="24">
      <c r="A105" s="73">
        <v>101</v>
      </c>
      <c r="AW105" s="40"/>
    </row>
    <row r="106" spans="1:49" ht="24">
      <c r="A106" s="73">
        <v>102</v>
      </c>
      <c r="AW106" s="40"/>
    </row>
    <row r="107" spans="1:49" ht="24">
      <c r="A107" s="73">
        <v>103</v>
      </c>
      <c r="AW107" s="40"/>
    </row>
    <row r="108" spans="1:49" ht="24">
      <c r="A108" s="73">
        <v>104</v>
      </c>
      <c r="AW108" s="40"/>
    </row>
    <row r="109" spans="1:49" ht="24">
      <c r="A109" s="73">
        <v>105</v>
      </c>
      <c r="AW109" s="40"/>
    </row>
    <row r="110" spans="1:49" ht="24">
      <c r="A110" s="73">
        <v>106</v>
      </c>
      <c r="AW110" s="40"/>
    </row>
    <row r="111" spans="1:49" ht="24">
      <c r="A111" s="73">
        <v>107</v>
      </c>
      <c r="AW111" s="40"/>
    </row>
    <row r="112" spans="1:49" ht="24">
      <c r="A112" s="73">
        <v>108</v>
      </c>
      <c r="AW112" s="40"/>
    </row>
    <row r="113" spans="1:49" ht="24">
      <c r="A113" s="73">
        <v>109</v>
      </c>
      <c r="AW113" s="40"/>
    </row>
    <row r="114" spans="1:49" ht="24">
      <c r="A114" s="73">
        <v>110</v>
      </c>
      <c r="AW114" s="40"/>
    </row>
    <row r="115" spans="1:49" ht="24">
      <c r="A115" s="73">
        <v>111</v>
      </c>
      <c r="AW115" s="40"/>
    </row>
    <row r="116" spans="1:49" ht="24">
      <c r="A116" s="73">
        <v>112</v>
      </c>
      <c r="AW116" s="40"/>
    </row>
    <row r="117" spans="1:49" ht="24">
      <c r="A117" s="73">
        <v>113</v>
      </c>
      <c r="AW117" s="40"/>
    </row>
    <row r="118" spans="1:49" ht="24">
      <c r="A118" s="73">
        <v>114</v>
      </c>
      <c r="AW118" s="40"/>
    </row>
    <row r="119" spans="1:49" ht="24">
      <c r="A119" s="73">
        <v>115</v>
      </c>
      <c r="AW119" s="40"/>
    </row>
    <row r="120" spans="1:49" ht="24">
      <c r="A120" s="73">
        <v>116</v>
      </c>
      <c r="AW120" s="40"/>
    </row>
    <row r="121" spans="1:49" ht="24">
      <c r="A121" s="73">
        <v>117</v>
      </c>
      <c r="AW121" s="40"/>
    </row>
    <row r="122" spans="1:49" ht="24">
      <c r="A122" s="73">
        <v>118</v>
      </c>
      <c r="AW122" s="40"/>
    </row>
    <row r="123" spans="1:49" ht="24">
      <c r="A123" s="73">
        <v>119</v>
      </c>
      <c r="AW123" s="40"/>
    </row>
    <row r="124" spans="1:49" ht="24">
      <c r="A124" s="73">
        <v>120</v>
      </c>
      <c r="AW124" s="40"/>
    </row>
    <row r="125" spans="1:49" ht="24">
      <c r="A125" s="73">
        <v>121</v>
      </c>
      <c r="AW125" s="40"/>
    </row>
    <row r="126" spans="1:49" ht="24">
      <c r="A126" s="73">
        <v>122</v>
      </c>
      <c r="AW126" s="40"/>
    </row>
    <row r="127" spans="1:49" ht="24">
      <c r="A127" s="73">
        <v>123</v>
      </c>
      <c r="AW127" s="40"/>
    </row>
    <row r="128" spans="1:49" ht="24">
      <c r="A128" s="73">
        <v>124</v>
      </c>
      <c r="AW128" s="40"/>
    </row>
    <row r="129" spans="1:49" ht="24">
      <c r="A129" s="73">
        <v>125</v>
      </c>
      <c r="AW129" s="40"/>
    </row>
    <row r="130" spans="1:49" ht="24">
      <c r="A130" s="73">
        <v>126</v>
      </c>
      <c r="AW130" s="40"/>
    </row>
    <row r="131" spans="1:49" ht="24">
      <c r="A131" s="73">
        <v>127</v>
      </c>
      <c r="AW131" s="40"/>
    </row>
    <row r="132" spans="1:49" ht="24">
      <c r="A132" s="73">
        <v>128</v>
      </c>
      <c r="AW132" s="40"/>
    </row>
    <row r="133" spans="1:49" ht="24">
      <c r="A133" s="73">
        <v>129</v>
      </c>
      <c r="AW133" s="40"/>
    </row>
    <row r="134" spans="1:49" ht="24">
      <c r="A134" s="73">
        <v>130</v>
      </c>
      <c r="AW134" s="40"/>
    </row>
    <row r="135" spans="1:49" ht="24">
      <c r="A135" s="73">
        <v>131</v>
      </c>
      <c r="AW135" s="40"/>
    </row>
    <row r="136" spans="1:49" ht="24">
      <c r="A136" s="73">
        <v>132</v>
      </c>
      <c r="AW136" s="40"/>
    </row>
    <row r="137" spans="1:49" ht="24">
      <c r="A137" s="73">
        <v>133</v>
      </c>
      <c r="AW137" s="40"/>
    </row>
    <row r="138" spans="1:49" ht="24">
      <c r="A138" s="73">
        <v>134</v>
      </c>
      <c r="AW138" s="40"/>
    </row>
    <row r="139" spans="1:49" ht="24">
      <c r="A139" s="73">
        <v>135</v>
      </c>
      <c r="AC139" s="38">
        <f>AVERAGE(AC5:AC34)</f>
        <v>3.966666666666667</v>
      </c>
      <c r="AD139" s="38">
        <f aca="true" t="shared" si="1" ref="AD139:AU139">AVERAGE(AD5:AD34)</f>
        <v>4.366666666666666</v>
      </c>
      <c r="AE139" s="38">
        <f t="shared" si="1"/>
        <v>4.333333333333333</v>
      </c>
      <c r="AF139" s="38">
        <f t="shared" si="1"/>
        <v>4.633333333333334</v>
      </c>
      <c r="AG139" s="38">
        <f t="shared" si="1"/>
        <v>4.633333333333334</v>
      </c>
      <c r="AH139" s="38">
        <f t="shared" si="1"/>
        <v>4.466666666666667</v>
      </c>
      <c r="AI139" s="38">
        <f t="shared" si="1"/>
        <v>4.066666666666666</v>
      </c>
      <c r="AJ139" s="38">
        <f t="shared" si="1"/>
        <v>4.466666666666667</v>
      </c>
      <c r="AK139" s="38">
        <f t="shared" si="1"/>
        <v>4.6</v>
      </c>
      <c r="AL139" s="38">
        <f t="shared" si="1"/>
        <v>4.545454545454546</v>
      </c>
      <c r="AM139" s="38">
        <f t="shared" si="1"/>
        <v>4.4</v>
      </c>
      <c r="AN139" s="38">
        <f t="shared" si="1"/>
        <v>4.388888888888889</v>
      </c>
      <c r="AO139" s="38">
        <f t="shared" si="1"/>
        <v>4.421052631578948</v>
      </c>
      <c r="AP139" s="38">
        <f t="shared" si="1"/>
        <v>4.344827586206897</v>
      </c>
      <c r="AQ139" s="38">
        <f t="shared" si="1"/>
        <v>4.7</v>
      </c>
      <c r="AR139" s="38">
        <f t="shared" si="1"/>
        <v>4.466666666666667</v>
      </c>
      <c r="AS139" s="38">
        <f t="shared" si="1"/>
        <v>4.133333333333334</v>
      </c>
      <c r="AT139" s="38">
        <f t="shared" si="1"/>
        <v>4.133333333333334</v>
      </c>
      <c r="AU139" s="38">
        <f t="shared" si="1"/>
        <v>4.333333333333333</v>
      </c>
      <c r="AW139" s="41">
        <f>AVERAGE(AC5:AU34)</f>
        <v>4.382642998027613</v>
      </c>
    </row>
    <row r="140" spans="1:49" ht="24">
      <c r="A140" s="73"/>
      <c r="F140" s="71"/>
      <c r="G140" s="71">
        <f aca="true" t="shared" si="2" ref="G140:AB140">SUM(G5:G139)</f>
        <v>25</v>
      </c>
      <c r="H140" s="71">
        <f t="shared" si="2"/>
        <v>8</v>
      </c>
      <c r="I140" s="71">
        <f t="shared" si="2"/>
        <v>3</v>
      </c>
      <c r="J140" s="71">
        <f t="shared" si="2"/>
        <v>1</v>
      </c>
      <c r="K140" s="71">
        <f t="shared" si="2"/>
        <v>0</v>
      </c>
      <c r="L140" s="71">
        <f t="shared" si="2"/>
        <v>2</v>
      </c>
      <c r="M140" s="71">
        <f t="shared" si="2"/>
        <v>3</v>
      </c>
      <c r="N140" s="71">
        <f t="shared" si="2"/>
        <v>3</v>
      </c>
      <c r="O140" s="71">
        <f t="shared" si="2"/>
        <v>0</v>
      </c>
      <c r="P140" s="71">
        <f t="shared" si="2"/>
        <v>10</v>
      </c>
      <c r="Q140" s="71">
        <f t="shared" si="2"/>
        <v>10</v>
      </c>
      <c r="R140" s="71">
        <f t="shared" si="2"/>
        <v>3</v>
      </c>
      <c r="S140" s="71">
        <f t="shared" si="2"/>
        <v>5</v>
      </c>
      <c r="T140" s="71">
        <f t="shared" si="2"/>
        <v>10</v>
      </c>
      <c r="U140" s="71">
        <f t="shared" si="2"/>
        <v>5</v>
      </c>
      <c r="V140" s="71">
        <f t="shared" si="2"/>
        <v>1</v>
      </c>
      <c r="W140" s="71">
        <f t="shared" si="2"/>
        <v>4</v>
      </c>
      <c r="X140" s="71">
        <f t="shared" si="2"/>
        <v>6</v>
      </c>
      <c r="Y140" s="71">
        <f t="shared" si="2"/>
        <v>7</v>
      </c>
      <c r="Z140" s="71">
        <f t="shared" si="2"/>
        <v>7</v>
      </c>
      <c r="AA140" s="71">
        <f t="shared" si="2"/>
        <v>2</v>
      </c>
      <c r="AB140" s="71">
        <f t="shared" si="2"/>
        <v>36</v>
      </c>
      <c r="AC140" s="39">
        <f>STDEV(AC5:AC34)</f>
        <v>0.7183954022841373</v>
      </c>
      <c r="AD140" s="39">
        <f aca="true" t="shared" si="3" ref="AD140:AU140">STDEV(AD5:AD34)</f>
        <v>0.6686751354593725</v>
      </c>
      <c r="AE140" s="39">
        <f t="shared" si="3"/>
        <v>0.8441822541139551</v>
      </c>
      <c r="AF140" s="39">
        <f t="shared" si="3"/>
        <v>0.49013251785356204</v>
      </c>
      <c r="AG140" s="39">
        <f t="shared" si="3"/>
        <v>0.49013251785356204</v>
      </c>
      <c r="AH140" s="39">
        <f t="shared" si="3"/>
        <v>0.5074162634049258</v>
      </c>
      <c r="AI140" s="39">
        <f t="shared" si="3"/>
        <v>0.8276819867946675</v>
      </c>
      <c r="AJ140" s="39">
        <f t="shared" si="3"/>
        <v>0.5074162634049258</v>
      </c>
      <c r="AK140" s="39">
        <f t="shared" si="3"/>
        <v>0.5632418479750474</v>
      </c>
      <c r="AL140" s="39">
        <f t="shared" si="3"/>
        <v>0.6875516509523281</v>
      </c>
      <c r="AM140" s="39">
        <f t="shared" si="3"/>
        <v>0.8432740427115681</v>
      </c>
      <c r="AN140" s="39">
        <f t="shared" si="3"/>
        <v>0.6076849889141854</v>
      </c>
      <c r="AO140" s="39">
        <f t="shared" si="3"/>
        <v>0.6069769786668848</v>
      </c>
      <c r="AP140" s="39">
        <f t="shared" si="3"/>
        <v>0.5526470114022359</v>
      </c>
      <c r="AQ140" s="39">
        <f t="shared" si="3"/>
        <v>0.46609159969939734</v>
      </c>
      <c r="AR140" s="39">
        <f t="shared" si="3"/>
        <v>0.6288102248298574</v>
      </c>
      <c r="AS140" s="39">
        <f t="shared" si="3"/>
        <v>0.7302967433402222</v>
      </c>
      <c r="AT140" s="39">
        <f t="shared" si="3"/>
        <v>0.6814453874610606</v>
      </c>
      <c r="AU140" s="39">
        <f t="shared" si="3"/>
        <v>0.6064784348631217</v>
      </c>
      <c r="AW140" s="41">
        <f>STDEV(AW5:AW34)</f>
        <v>0.397604851592592</v>
      </c>
    </row>
    <row r="142" spans="2:9" ht="24">
      <c r="B142" s="32"/>
      <c r="C142" s="32"/>
      <c r="D142" s="57"/>
      <c r="E142" s="28" t="s">
        <v>16</v>
      </c>
      <c r="F142" s="28"/>
      <c r="H142" s="92" t="s">
        <v>96</v>
      </c>
      <c r="I142" s="92"/>
    </row>
    <row r="143" spans="5:9" ht="24">
      <c r="E143" s="43" t="s">
        <v>24</v>
      </c>
      <c r="F143" s="5">
        <f>COUNTIF(B5:B139,1)</f>
        <v>10</v>
      </c>
      <c r="H143" s="43" t="s">
        <v>98</v>
      </c>
      <c r="I143" s="5">
        <f>COUNTIF(C5:C139,1)</f>
        <v>7</v>
      </c>
    </row>
    <row r="144" spans="5:9" ht="24">
      <c r="E144" s="43" t="s">
        <v>25</v>
      </c>
      <c r="F144" s="5">
        <f>COUNTIF(B5:B139,2)</f>
        <v>14</v>
      </c>
      <c r="H144" s="43" t="s">
        <v>97</v>
      </c>
      <c r="I144" s="5">
        <f>COUNTIF(C5:C139,2)</f>
        <v>8</v>
      </c>
    </row>
    <row r="145" spans="5:9" ht="24">
      <c r="E145" s="43" t="s">
        <v>15</v>
      </c>
      <c r="F145" s="5">
        <f>COUNTIF(B5:B139,3)</f>
        <v>11</v>
      </c>
      <c r="H145" s="43" t="s">
        <v>19</v>
      </c>
      <c r="I145" s="5">
        <f>COUNTIF(C5:C139,0)</f>
        <v>6</v>
      </c>
    </row>
    <row r="146" spans="4:9" ht="24">
      <c r="D146" s="57"/>
      <c r="E146" s="43" t="s">
        <v>95</v>
      </c>
      <c r="F146" s="5">
        <f>COUNTIF(B5:B139,4)</f>
        <v>6</v>
      </c>
      <c r="H146" s="77" t="s">
        <v>101</v>
      </c>
      <c r="I146" s="5">
        <f>COUNTIF(C5:C139,9)</f>
        <v>18</v>
      </c>
    </row>
    <row r="147" spans="4:9" ht="24">
      <c r="D147" s="57"/>
      <c r="E147" s="43" t="s">
        <v>117</v>
      </c>
      <c r="F147" s="5">
        <f>COUNTIF(B5:B139,5)</f>
        <v>1</v>
      </c>
      <c r="H147" s="43" t="s">
        <v>118</v>
      </c>
      <c r="I147" s="5">
        <f>COUNTIF(C5:C139,3)</f>
        <v>4</v>
      </c>
    </row>
    <row r="148" spans="2:6" ht="24">
      <c r="B148" s="32"/>
      <c r="C148" s="32"/>
      <c r="E148" s="43" t="s">
        <v>19</v>
      </c>
      <c r="F148" s="5">
        <v>1</v>
      </c>
    </row>
    <row r="149" spans="5:9" ht="24">
      <c r="E149" s="131"/>
      <c r="F149" s="132">
        <f>SUM(F143:F148)</f>
        <v>43</v>
      </c>
      <c r="H149" s="132"/>
      <c r="I149" s="132">
        <f>SUM(I143:I148)</f>
        <v>43</v>
      </c>
    </row>
    <row r="151" spans="1:14" ht="24">
      <c r="A151" s="30"/>
      <c r="D151" s="30"/>
      <c r="E151" s="43"/>
      <c r="G151" s="30"/>
      <c r="H151" s="30"/>
      <c r="I151" s="30"/>
      <c r="J151" s="30"/>
      <c r="K151" s="30"/>
      <c r="L151" s="30"/>
      <c r="M151" s="30"/>
      <c r="N151" s="30"/>
    </row>
    <row r="152" spans="1:14" ht="24">
      <c r="A152" s="30"/>
      <c r="C152" s="30"/>
      <c r="D152" s="30"/>
      <c r="G152" s="30"/>
      <c r="H152" s="30"/>
      <c r="I152" s="30"/>
      <c r="J152" s="30"/>
      <c r="K152" s="30"/>
      <c r="L152" s="30"/>
      <c r="M152" s="30"/>
      <c r="N152" s="30"/>
    </row>
    <row r="153" spans="1:14" ht="24">
      <c r="A153" s="30"/>
      <c r="B153" s="36"/>
      <c r="C153" s="36"/>
      <c r="D153" s="36"/>
      <c r="E153" s="56"/>
      <c r="F153" s="28">
        <f>SUM(F143:F151)</f>
        <v>86</v>
      </c>
      <c r="G153" s="30"/>
      <c r="H153" s="30"/>
      <c r="I153" s="30"/>
      <c r="J153" s="30"/>
      <c r="K153" s="30"/>
      <c r="L153" s="30"/>
      <c r="M153" s="30"/>
      <c r="N153" s="30"/>
    </row>
    <row r="154" spans="1:14" ht="24">
      <c r="A154" s="30"/>
      <c r="B154" s="57"/>
      <c r="C154" s="77"/>
      <c r="D154" s="78"/>
      <c r="F154" s="60"/>
      <c r="G154" s="30"/>
      <c r="H154" s="30"/>
      <c r="I154" s="30"/>
      <c r="J154" s="30"/>
      <c r="K154" s="30"/>
      <c r="L154" s="30"/>
      <c r="M154" s="30"/>
      <c r="N154" s="30"/>
    </row>
    <row r="155" spans="2:6" ht="24">
      <c r="B155" s="42">
        <v>1</v>
      </c>
      <c r="C155" s="43"/>
      <c r="D155" s="78"/>
      <c r="E155" s="92" t="s">
        <v>73</v>
      </c>
      <c r="F155" s="101"/>
    </row>
    <row r="156" spans="2:6" ht="24">
      <c r="B156" s="5">
        <v>2</v>
      </c>
      <c r="C156" s="43"/>
      <c r="D156" s="78"/>
      <c r="E156" s="5" t="s">
        <v>74</v>
      </c>
      <c r="F156" s="42">
        <f>COUNTIF(AB5:AB131,1)</f>
        <v>26</v>
      </c>
    </row>
    <row r="157" spans="2:6" ht="24">
      <c r="B157" s="5">
        <v>3</v>
      </c>
      <c r="C157" s="43"/>
      <c r="D157" s="78"/>
      <c r="E157" s="5" t="s">
        <v>75</v>
      </c>
      <c r="F157" s="42">
        <f>COUNTIF(AB5:AB131,2)</f>
        <v>5</v>
      </c>
    </row>
    <row r="158" spans="2:44" ht="24">
      <c r="B158" s="5">
        <v>4</v>
      </c>
      <c r="C158" s="43"/>
      <c r="D158" s="78"/>
      <c r="E158" s="5" t="s">
        <v>19</v>
      </c>
      <c r="F158" s="42">
        <f>COUNTIF(AB5:AB131,0)</f>
        <v>12</v>
      </c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</row>
    <row r="159" spans="2:6" ht="24">
      <c r="B159" s="5">
        <v>5</v>
      </c>
      <c r="C159" s="43"/>
      <c r="D159" s="78"/>
      <c r="E159" s="92"/>
      <c r="F159" s="101">
        <f>SUM(F156:F158)</f>
        <v>43</v>
      </c>
    </row>
    <row r="160" spans="2:6" ht="24">
      <c r="B160" s="5">
        <v>6</v>
      </c>
      <c r="C160" s="43"/>
      <c r="D160" s="78"/>
      <c r="F160" s="42"/>
    </row>
    <row r="161" spans="2:4" ht="24">
      <c r="B161" s="5">
        <v>7</v>
      </c>
      <c r="C161" s="43"/>
      <c r="D161" s="78"/>
    </row>
    <row r="162" spans="3:4" ht="24">
      <c r="C162" s="43"/>
      <c r="D162" s="78"/>
    </row>
    <row r="163" spans="3:4" ht="24">
      <c r="C163" s="43"/>
      <c r="D163" s="78"/>
    </row>
    <row r="164" spans="2:5" ht="24">
      <c r="B164" s="36"/>
      <c r="C164" s="80"/>
      <c r="D164" s="36"/>
      <c r="E164" s="57"/>
    </row>
  </sheetData>
  <sheetProtection/>
  <autoFilter ref="A4:AS149"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="120" zoomScaleNormal="120" zoomScalePageLayoutView="0" workbookViewId="0" topLeftCell="A1">
      <selection activeCell="N10" sqref="N10"/>
    </sheetView>
  </sheetViews>
  <sheetFormatPr defaultColWidth="8.7109375" defaultRowHeight="12.75"/>
  <cols>
    <col min="1" max="10" width="8.7109375" style="1" customWidth="1"/>
    <col min="11" max="11" width="3.421875" style="1" customWidth="1"/>
    <col min="12" max="16384" width="8.7109375" style="1" customWidth="1"/>
  </cols>
  <sheetData>
    <row r="1" spans="1:10" ht="24">
      <c r="A1" s="142" t="s">
        <v>6</v>
      </c>
      <c r="B1" s="142"/>
      <c r="C1" s="142"/>
      <c r="D1" s="142"/>
      <c r="E1" s="142"/>
      <c r="F1" s="142"/>
      <c r="G1" s="142"/>
      <c r="H1" s="142"/>
      <c r="I1" s="142"/>
      <c r="J1" s="142"/>
    </row>
    <row r="3" ht="24">
      <c r="A3" s="1" t="s">
        <v>154</v>
      </c>
    </row>
    <row r="4" ht="24">
      <c r="A4" s="1" t="s">
        <v>155</v>
      </c>
    </row>
    <row r="5" spans="1:13" ht="24">
      <c r="A5" s="1" t="s">
        <v>156</v>
      </c>
      <c r="M5" s="7"/>
    </row>
    <row r="6" spans="1:13" ht="24">
      <c r="A6" s="88" t="s">
        <v>176</v>
      </c>
      <c r="M6" s="7" t="s">
        <v>17</v>
      </c>
    </row>
    <row r="7" ht="24">
      <c r="A7" s="7" t="s">
        <v>175</v>
      </c>
    </row>
    <row r="8" spans="1:13" ht="24">
      <c r="A8" s="7" t="s">
        <v>173</v>
      </c>
      <c r="M8" s="7"/>
    </row>
    <row r="9" ht="24">
      <c r="A9" s="7" t="s">
        <v>174</v>
      </c>
    </row>
    <row r="10" ht="24">
      <c r="A10" s="87" t="s">
        <v>92</v>
      </c>
    </row>
    <row r="11" spans="1:12" ht="24">
      <c r="A11" s="87" t="s">
        <v>177</v>
      </c>
      <c r="L11" s="87"/>
    </row>
    <row r="12" ht="24">
      <c r="A12" s="87" t="s">
        <v>192</v>
      </c>
    </row>
    <row r="13" ht="24">
      <c r="A13" s="87" t="s">
        <v>149</v>
      </c>
    </row>
    <row r="14" ht="24">
      <c r="A14" s="87" t="s">
        <v>150</v>
      </c>
    </row>
    <row r="15" ht="24">
      <c r="A15" s="87" t="s">
        <v>93</v>
      </c>
    </row>
    <row r="16" ht="24">
      <c r="A16" s="4" t="s">
        <v>134</v>
      </c>
    </row>
    <row r="17" ht="24">
      <c r="A17" s="4" t="s">
        <v>178</v>
      </c>
    </row>
    <row r="18" ht="24">
      <c r="A18" s="1" t="s">
        <v>179</v>
      </c>
    </row>
    <row r="19" ht="24">
      <c r="A19" s="1" t="s">
        <v>94</v>
      </c>
    </row>
    <row r="20" ht="24">
      <c r="A20" s="88" t="s">
        <v>181</v>
      </c>
    </row>
    <row r="21" ht="24">
      <c r="A21" s="88" t="s">
        <v>182</v>
      </c>
    </row>
    <row r="22" ht="24">
      <c r="A22" s="88" t="s">
        <v>183</v>
      </c>
    </row>
    <row r="23" ht="24">
      <c r="A23" s="88" t="s">
        <v>111</v>
      </c>
    </row>
    <row r="24" ht="24">
      <c r="A24" s="1" t="s">
        <v>184</v>
      </c>
    </row>
    <row r="25" ht="24">
      <c r="A25" s="1" t="s">
        <v>185</v>
      </c>
    </row>
  </sheetData>
  <sheetProtection/>
  <mergeCells count="1">
    <mergeCell ref="A1:J1"/>
  </mergeCells>
  <printOptions/>
  <pageMargins left="0.708661417322834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="120" zoomScaleNormal="120" zoomScalePageLayoutView="0" workbookViewId="0" topLeftCell="A40">
      <selection activeCell="A41" sqref="A41:A43"/>
    </sheetView>
  </sheetViews>
  <sheetFormatPr defaultColWidth="8.7109375" defaultRowHeight="12.75"/>
  <cols>
    <col min="1" max="1" width="7.140625" style="1" customWidth="1"/>
    <col min="2" max="2" width="9.57421875" style="1" customWidth="1"/>
    <col min="3" max="3" width="11.28125" style="1" customWidth="1"/>
    <col min="4" max="5" width="8.7109375" style="1" customWidth="1"/>
    <col min="6" max="6" width="7.57421875" style="1" customWidth="1"/>
    <col min="7" max="7" width="9.8515625" style="1" customWidth="1"/>
    <col min="8" max="8" width="9.421875" style="1" customWidth="1"/>
    <col min="9" max="9" width="8.00390625" style="1" customWidth="1"/>
    <col min="10" max="10" width="12.57421875" style="1" customWidth="1"/>
    <col min="11" max="11" width="1.28515625" style="1" customWidth="1"/>
    <col min="12" max="12" width="15.57421875" style="1" customWidth="1"/>
    <col min="13" max="16384" width="8.7109375" style="1" customWidth="1"/>
  </cols>
  <sheetData>
    <row r="1" spans="1:10" ht="24">
      <c r="A1" s="142" t="s">
        <v>151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24">
      <c r="A2" s="144" t="s">
        <v>152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24">
      <c r="A3" s="142" t="s">
        <v>153</v>
      </c>
      <c r="B3" s="142"/>
      <c r="C3" s="142"/>
      <c r="D3" s="142"/>
      <c r="E3" s="142"/>
      <c r="F3" s="142"/>
      <c r="G3" s="142"/>
      <c r="H3" s="142"/>
      <c r="I3" s="142"/>
      <c r="J3" s="142"/>
    </row>
    <row r="5" ht="24">
      <c r="A5" s="1" t="s">
        <v>154</v>
      </c>
    </row>
    <row r="6" ht="24">
      <c r="A6" s="1" t="s">
        <v>155</v>
      </c>
    </row>
    <row r="7" ht="24">
      <c r="A7" s="1" t="s">
        <v>156</v>
      </c>
    </row>
    <row r="8" ht="24">
      <c r="A8" s="1" t="s">
        <v>157</v>
      </c>
    </row>
    <row r="9" ht="15.75" customHeight="1"/>
    <row r="10" ht="24">
      <c r="A10" s="8" t="s">
        <v>7</v>
      </c>
    </row>
    <row r="11" ht="24">
      <c r="A11" s="8"/>
    </row>
    <row r="12" ht="24">
      <c r="A12" s="7" t="s">
        <v>21</v>
      </c>
    </row>
    <row r="13" ht="24.75" thickBot="1">
      <c r="A13" s="7"/>
    </row>
    <row r="14" spans="1:9" ht="25.5" thickBot="1" thickTop="1">
      <c r="A14" s="44" t="s">
        <v>20</v>
      </c>
      <c r="B14" s="145" t="s">
        <v>158</v>
      </c>
      <c r="C14" s="145"/>
      <c r="D14" s="145"/>
      <c r="E14" s="145"/>
      <c r="F14" s="145"/>
      <c r="G14" s="63"/>
      <c r="H14" s="44" t="s">
        <v>8</v>
      </c>
      <c r="I14" s="44" t="s">
        <v>9</v>
      </c>
    </row>
    <row r="15" spans="1:9" ht="24.75" thickTop="1">
      <c r="A15" s="123">
        <v>1</v>
      </c>
      <c r="B15" s="124" t="s">
        <v>25</v>
      </c>
      <c r="C15" s="125"/>
      <c r="D15" s="126"/>
      <c r="E15" s="126"/>
      <c r="F15" s="126"/>
      <c r="G15" s="125"/>
      <c r="H15" s="126">
        <v>15</v>
      </c>
      <c r="I15" s="128">
        <f aca="true" t="shared" si="0" ref="I15:I30">H15*100/H$38</f>
        <v>34.883720930232556</v>
      </c>
    </row>
    <row r="16" spans="1:9" ht="24">
      <c r="A16" s="4"/>
      <c r="B16" s="103" t="s">
        <v>159</v>
      </c>
      <c r="C16" s="103"/>
      <c r="D16" s="104"/>
      <c r="E16" s="104"/>
      <c r="F16" s="104"/>
      <c r="G16" s="103"/>
      <c r="H16" s="106">
        <v>3</v>
      </c>
      <c r="I16" s="121">
        <f t="shared" si="0"/>
        <v>6.976744186046512</v>
      </c>
    </row>
    <row r="17" spans="1:9" ht="24">
      <c r="A17" s="4"/>
      <c r="B17" s="103" t="s">
        <v>160</v>
      </c>
      <c r="C17" s="103"/>
      <c r="D17" s="104"/>
      <c r="E17" s="104"/>
      <c r="F17" s="104"/>
      <c r="G17" s="103"/>
      <c r="H17" s="106">
        <v>2</v>
      </c>
      <c r="I17" s="121">
        <f t="shared" si="0"/>
        <v>4.651162790697675</v>
      </c>
    </row>
    <row r="18" spans="1:9" ht="24">
      <c r="A18" s="4"/>
      <c r="B18" s="103" t="s">
        <v>161</v>
      </c>
      <c r="C18" s="103"/>
      <c r="D18" s="104"/>
      <c r="E18" s="104"/>
      <c r="F18" s="104"/>
      <c r="G18" s="103"/>
      <c r="H18" s="106">
        <v>2</v>
      </c>
      <c r="I18" s="121">
        <f t="shared" si="0"/>
        <v>4.651162790697675</v>
      </c>
    </row>
    <row r="19" spans="1:9" ht="24">
      <c r="A19" s="4"/>
      <c r="B19" s="103" t="s">
        <v>162</v>
      </c>
      <c r="C19" s="103"/>
      <c r="D19" s="104"/>
      <c r="E19" s="104"/>
      <c r="F19" s="104"/>
      <c r="G19" s="103"/>
      <c r="H19" s="106">
        <v>1</v>
      </c>
      <c r="I19" s="121">
        <f t="shared" si="0"/>
        <v>2.3255813953488373</v>
      </c>
    </row>
    <row r="20" spans="1:9" ht="24">
      <c r="A20" s="4"/>
      <c r="B20" s="103" t="s">
        <v>163</v>
      </c>
      <c r="C20" s="103"/>
      <c r="D20" s="104"/>
      <c r="E20" s="104"/>
      <c r="F20" s="104"/>
      <c r="G20" s="103"/>
      <c r="H20" s="106">
        <v>1</v>
      </c>
      <c r="I20" s="121">
        <f t="shared" si="0"/>
        <v>2.3255813953488373</v>
      </c>
    </row>
    <row r="21" spans="1:9" ht="24">
      <c r="A21" s="4"/>
      <c r="B21" s="103" t="s">
        <v>164</v>
      </c>
      <c r="C21" s="103"/>
      <c r="D21" s="104"/>
      <c r="E21" s="104"/>
      <c r="F21" s="104"/>
      <c r="G21" s="103"/>
      <c r="H21" s="106">
        <v>1</v>
      </c>
      <c r="I21" s="121">
        <f t="shared" si="0"/>
        <v>2.3255813953488373</v>
      </c>
    </row>
    <row r="22" spans="1:10" ht="24">
      <c r="A22" s="4"/>
      <c r="B22" s="103" t="s">
        <v>165</v>
      </c>
      <c r="C22" s="103"/>
      <c r="D22" s="106"/>
      <c r="E22" s="106"/>
      <c r="F22" s="106"/>
      <c r="G22" s="103"/>
      <c r="H22" s="106">
        <v>5</v>
      </c>
      <c r="I22" s="121">
        <f t="shared" si="0"/>
        <v>11.627906976744185</v>
      </c>
      <c r="J22" s="82"/>
    </row>
    <row r="23" spans="1:10" ht="24">
      <c r="A23" s="133">
        <v>2</v>
      </c>
      <c r="B23" s="134" t="s">
        <v>91</v>
      </c>
      <c r="C23" s="135"/>
      <c r="D23" s="133"/>
      <c r="E23" s="133"/>
      <c r="F23" s="133"/>
      <c r="G23" s="136"/>
      <c r="H23" s="133">
        <v>11</v>
      </c>
      <c r="I23" s="137">
        <f t="shared" si="0"/>
        <v>25.58139534883721</v>
      </c>
      <c r="J23" s="82"/>
    </row>
    <row r="24" spans="1:10" ht="24">
      <c r="A24" s="123">
        <v>3</v>
      </c>
      <c r="B24" s="124" t="s">
        <v>24</v>
      </c>
      <c r="C24" s="125"/>
      <c r="D24" s="126"/>
      <c r="E24" s="126"/>
      <c r="F24" s="126"/>
      <c r="G24" s="125"/>
      <c r="H24" s="126">
        <v>10</v>
      </c>
      <c r="I24" s="127">
        <f t="shared" si="0"/>
        <v>23.25581395348837</v>
      </c>
      <c r="J24" s="82"/>
    </row>
    <row r="25" spans="1:10" ht="24">
      <c r="A25" s="4"/>
      <c r="B25" s="103" t="s">
        <v>166</v>
      </c>
      <c r="C25" s="103"/>
      <c r="D25" s="104"/>
      <c r="E25" s="104"/>
      <c r="F25" s="104"/>
      <c r="G25" s="103"/>
      <c r="H25" s="106">
        <v>4</v>
      </c>
      <c r="I25" s="107">
        <f t="shared" si="0"/>
        <v>9.30232558139535</v>
      </c>
      <c r="J25" s="82"/>
    </row>
    <row r="26" spans="1:10" ht="24">
      <c r="A26" s="4"/>
      <c r="B26" s="103" t="s">
        <v>159</v>
      </c>
      <c r="C26" s="103"/>
      <c r="D26" s="104"/>
      <c r="E26" s="104"/>
      <c r="F26" s="104"/>
      <c r="G26" s="103"/>
      <c r="H26" s="106">
        <v>1</v>
      </c>
      <c r="I26" s="107">
        <f t="shared" si="0"/>
        <v>2.3255813953488373</v>
      </c>
      <c r="J26" s="82"/>
    </row>
    <row r="27" spans="1:10" ht="24">
      <c r="A27" s="4"/>
      <c r="B27" s="103" t="s">
        <v>167</v>
      </c>
      <c r="C27" s="103"/>
      <c r="D27" s="104"/>
      <c r="E27" s="104"/>
      <c r="F27" s="104"/>
      <c r="G27" s="103"/>
      <c r="H27" s="106">
        <v>1</v>
      </c>
      <c r="I27" s="107">
        <f t="shared" si="0"/>
        <v>2.3255813953488373</v>
      </c>
      <c r="J27" s="82"/>
    </row>
    <row r="28" spans="1:10" ht="24">
      <c r="A28" s="4"/>
      <c r="B28" s="103" t="s">
        <v>168</v>
      </c>
      <c r="C28" s="103"/>
      <c r="D28" s="104"/>
      <c r="E28" s="104"/>
      <c r="F28" s="104"/>
      <c r="G28" s="103"/>
      <c r="H28" s="106">
        <v>1</v>
      </c>
      <c r="I28" s="107">
        <f t="shared" si="0"/>
        <v>2.3255813953488373</v>
      </c>
      <c r="J28" s="82"/>
    </row>
    <row r="29" spans="1:10" ht="24">
      <c r="A29" s="4"/>
      <c r="B29" s="103" t="s">
        <v>169</v>
      </c>
      <c r="C29" s="103"/>
      <c r="D29" s="104"/>
      <c r="E29" s="104"/>
      <c r="F29" s="104"/>
      <c r="G29" s="103"/>
      <c r="H29" s="106">
        <v>1</v>
      </c>
      <c r="I29" s="107">
        <f t="shared" si="0"/>
        <v>2.3255813953488373</v>
      </c>
      <c r="J29" s="82"/>
    </row>
    <row r="30" spans="1:10" ht="24">
      <c r="A30" s="69"/>
      <c r="B30" s="109" t="s">
        <v>165</v>
      </c>
      <c r="C30" s="109"/>
      <c r="D30" s="122"/>
      <c r="E30" s="122"/>
      <c r="F30" s="122"/>
      <c r="G30" s="109"/>
      <c r="H30" s="110">
        <v>2</v>
      </c>
      <c r="I30" s="111">
        <f t="shared" si="0"/>
        <v>4.651162790697675</v>
      </c>
      <c r="J30" s="82"/>
    </row>
    <row r="31" spans="1:10" ht="24">
      <c r="A31" s="4"/>
      <c r="B31" s="103"/>
      <c r="C31" s="103"/>
      <c r="D31" s="104"/>
      <c r="E31" s="104"/>
      <c r="F31" s="104"/>
      <c r="G31" s="103"/>
      <c r="H31" s="106"/>
      <c r="I31" s="107"/>
      <c r="J31" s="82"/>
    </row>
    <row r="32" spans="1:10" ht="24">
      <c r="A32" s="146" t="s">
        <v>5</v>
      </c>
      <c r="B32" s="146"/>
      <c r="C32" s="146"/>
      <c r="D32" s="146"/>
      <c r="E32" s="146"/>
      <c r="F32" s="146"/>
      <c r="G32" s="146"/>
      <c r="H32" s="146"/>
      <c r="I32" s="146"/>
      <c r="J32" s="146"/>
    </row>
    <row r="33" spans="1:10" ht="24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24.75" thickBot="1">
      <c r="A34" s="43" t="s">
        <v>76</v>
      </c>
      <c r="B34" s="5"/>
      <c r="C34" s="5"/>
      <c r="D34" s="5"/>
      <c r="E34" s="5"/>
      <c r="F34" s="5"/>
      <c r="G34" s="5"/>
      <c r="H34" s="5"/>
      <c r="I34" s="5"/>
      <c r="J34" s="5"/>
    </row>
    <row r="35" spans="1:10" ht="25.5" thickBot="1" thickTop="1">
      <c r="A35" s="44" t="s">
        <v>20</v>
      </c>
      <c r="B35" s="145" t="s">
        <v>158</v>
      </c>
      <c r="C35" s="145"/>
      <c r="D35" s="145"/>
      <c r="E35" s="145"/>
      <c r="F35" s="145"/>
      <c r="G35" s="63"/>
      <c r="H35" s="44" t="s">
        <v>8</v>
      </c>
      <c r="I35" s="44" t="s">
        <v>9</v>
      </c>
      <c r="J35" s="82"/>
    </row>
    <row r="36" spans="1:10" ht="24.75" thickTop="1">
      <c r="A36" s="71">
        <v>4</v>
      </c>
      <c r="B36" s="102" t="s">
        <v>170</v>
      </c>
      <c r="C36" s="103"/>
      <c r="D36" s="104"/>
      <c r="E36" s="104"/>
      <c r="F36" s="104"/>
      <c r="G36" s="103"/>
      <c r="H36" s="104">
        <v>6</v>
      </c>
      <c r="I36" s="105">
        <f>H36*100/H38</f>
        <v>13.953488372093023</v>
      </c>
      <c r="J36" s="82"/>
    </row>
    <row r="37" spans="1:10" ht="24">
      <c r="A37" s="133">
        <v>5</v>
      </c>
      <c r="B37" s="138" t="s">
        <v>117</v>
      </c>
      <c r="C37" s="139"/>
      <c r="D37" s="140"/>
      <c r="E37" s="140"/>
      <c r="F37" s="140"/>
      <c r="G37" s="139"/>
      <c r="H37" s="140">
        <v>1</v>
      </c>
      <c r="I37" s="141">
        <f>H37*100/H$38</f>
        <v>2.3255813953488373</v>
      </c>
      <c r="J37" s="82"/>
    </row>
    <row r="38" spans="1:10" ht="24.75" thickBot="1">
      <c r="A38" s="9"/>
      <c r="B38" s="143" t="s">
        <v>4</v>
      </c>
      <c r="C38" s="143"/>
      <c r="D38" s="143"/>
      <c r="E38" s="143"/>
      <c r="F38" s="143"/>
      <c r="G38" s="143"/>
      <c r="H38" s="112">
        <f>H37+H36+H24+H23+H15</f>
        <v>43</v>
      </c>
      <c r="I38" s="113">
        <f>I37+I36+I24+I23+I15</f>
        <v>100</v>
      </c>
      <c r="J38" s="82"/>
    </row>
    <row r="39" spans="1:10" ht="24.75" thickTop="1">
      <c r="A39" s="4"/>
      <c r="B39" s="108"/>
      <c r="C39" s="103"/>
      <c r="D39" s="104"/>
      <c r="E39" s="104"/>
      <c r="F39" s="104"/>
      <c r="G39" s="103"/>
      <c r="H39" s="106"/>
      <c r="I39" s="107"/>
      <c r="J39" s="82"/>
    </row>
    <row r="40" ht="24">
      <c r="A40" s="7" t="s">
        <v>172</v>
      </c>
    </row>
    <row r="41" ht="24">
      <c r="A41" s="7" t="s">
        <v>171</v>
      </c>
    </row>
    <row r="42" ht="24">
      <c r="A42" s="7" t="s">
        <v>173</v>
      </c>
    </row>
    <row r="43" ht="24">
      <c r="A43" s="7" t="s">
        <v>174</v>
      </c>
    </row>
  </sheetData>
  <sheetProtection/>
  <mergeCells count="7">
    <mergeCell ref="B38:G38"/>
    <mergeCell ref="A1:J1"/>
    <mergeCell ref="A2:J2"/>
    <mergeCell ref="A3:J3"/>
    <mergeCell ref="B14:F14"/>
    <mergeCell ref="A32:J32"/>
    <mergeCell ref="B35:F35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="120" zoomScaleNormal="120" zoomScalePageLayoutView="0" workbookViewId="0" topLeftCell="A1">
      <selection activeCell="D42" sqref="D42"/>
    </sheetView>
  </sheetViews>
  <sheetFormatPr defaultColWidth="8.7109375" defaultRowHeight="12.75"/>
  <cols>
    <col min="1" max="3" width="8.7109375" style="1" customWidth="1"/>
    <col min="4" max="4" width="41.00390625" style="1" customWidth="1"/>
    <col min="5" max="6" width="4.8515625" style="1" bestFit="1" customWidth="1"/>
    <col min="7" max="7" width="15.140625" style="1" bestFit="1" customWidth="1"/>
    <col min="8" max="8" width="6.57421875" style="1" customWidth="1"/>
    <col min="9" max="16384" width="8.7109375" style="1" customWidth="1"/>
  </cols>
  <sheetData>
    <row r="1" spans="1:7" ht="24">
      <c r="A1" s="147" t="s">
        <v>14</v>
      </c>
      <c r="B1" s="147"/>
      <c r="C1" s="147"/>
      <c r="D1" s="147"/>
      <c r="E1" s="147"/>
      <c r="F1" s="147"/>
      <c r="G1" s="147"/>
    </row>
    <row r="2" ht="24">
      <c r="A2" s="8" t="s">
        <v>11</v>
      </c>
    </row>
    <row r="3" ht="24.75" thickBot="1">
      <c r="A3" s="7" t="s">
        <v>77</v>
      </c>
    </row>
    <row r="4" spans="1:7" s="14" customFormat="1" ht="24" thickTop="1">
      <c r="A4" s="148" t="s">
        <v>1</v>
      </c>
      <c r="B4" s="149"/>
      <c r="C4" s="149"/>
      <c r="D4" s="149"/>
      <c r="E4" s="152" t="s">
        <v>137</v>
      </c>
      <c r="F4" s="153"/>
      <c r="G4" s="154"/>
    </row>
    <row r="5" spans="1:7" s="14" customFormat="1" ht="24" thickBot="1">
      <c r="A5" s="150"/>
      <c r="B5" s="151"/>
      <c r="C5" s="151"/>
      <c r="D5" s="151"/>
      <c r="E5" s="15"/>
      <c r="F5" s="15" t="s">
        <v>3</v>
      </c>
      <c r="G5" s="15" t="s">
        <v>10</v>
      </c>
    </row>
    <row r="6" spans="1:7" s="14" customFormat="1" ht="24" thickTop="1">
      <c r="A6" s="91" t="s">
        <v>39</v>
      </c>
      <c r="B6" s="16"/>
      <c r="C6" s="16"/>
      <c r="D6" s="16"/>
      <c r="E6" s="17"/>
      <c r="F6" s="18"/>
      <c r="G6" s="19"/>
    </row>
    <row r="7" spans="1:7" s="14" customFormat="1" ht="23.25">
      <c r="A7" s="20" t="s">
        <v>139</v>
      </c>
      <c r="B7" s="21"/>
      <c r="C7" s="21"/>
      <c r="D7" s="21"/>
      <c r="E7" s="22">
        <f>คีย์!AC139</f>
        <v>3.966666666666667</v>
      </c>
      <c r="F7" s="22">
        <f>คีย์!AC140</f>
        <v>0.7183954022841373</v>
      </c>
      <c r="G7" s="49" t="str">
        <f>IF(E7&gt;4.5,"มากที่สุด",IF(E7&gt;3.5,"มาก",IF(E7&gt;2.5,"ปานกลาง",IF(E7&gt;1.5,"น้อย",IF(E7&lt;=1.5,"น้อยที่สุด")))))</f>
        <v>มาก</v>
      </c>
    </row>
    <row r="8" spans="1:7" s="14" customFormat="1" ht="23.25">
      <c r="A8" s="117" t="s">
        <v>140</v>
      </c>
      <c r="B8" s="53"/>
      <c r="C8" s="53"/>
      <c r="D8" s="53"/>
      <c r="E8" s="54">
        <f>คีย์!AD139</f>
        <v>4.366666666666666</v>
      </c>
      <c r="F8" s="54">
        <f>คีย์!AD140</f>
        <v>0.6686751354593725</v>
      </c>
      <c r="G8" s="67" t="str">
        <f aca="true" t="shared" si="0" ref="G8:G34">IF(E8&gt;4.5,"มากที่สุด",IF(E8&gt;3.5,"มาก",IF(E8&gt;2.5,"ปานกลาง",IF(E8&gt;1.5,"น้อย",IF(E8&lt;=1.5,"น้อยที่สุด")))))</f>
        <v>มาก</v>
      </c>
    </row>
    <row r="9" spans="1:7" s="14" customFormat="1" ht="23.25">
      <c r="A9" s="50" t="s">
        <v>138</v>
      </c>
      <c r="B9" s="53"/>
      <c r="C9" s="53"/>
      <c r="D9" s="86"/>
      <c r="E9" s="54">
        <f>คีย์!AE139</f>
        <v>4.333333333333333</v>
      </c>
      <c r="F9" s="54">
        <f>คีย์!AE140</f>
        <v>0.8441822541139551</v>
      </c>
      <c r="G9" s="67" t="str">
        <f t="shared" si="0"/>
        <v>มาก</v>
      </c>
    </row>
    <row r="10" spans="1:7" s="14" customFormat="1" ht="23.25">
      <c r="A10" s="89" t="s">
        <v>42</v>
      </c>
      <c r="B10" s="23"/>
      <c r="C10" s="23"/>
      <c r="D10" s="23"/>
      <c r="E10" s="24"/>
      <c r="F10" s="24"/>
      <c r="G10" s="24"/>
    </row>
    <row r="11" spans="1:7" s="14" customFormat="1" ht="23.25">
      <c r="A11" s="46" t="s">
        <v>40</v>
      </c>
      <c r="B11" s="47"/>
      <c r="C11" s="47"/>
      <c r="D11" s="47"/>
      <c r="E11" s="48">
        <f>คีย์!AF139</f>
        <v>4.633333333333334</v>
      </c>
      <c r="F11" s="48">
        <f>คีย์!AF140</f>
        <v>0.49013251785356204</v>
      </c>
      <c r="G11" s="49" t="str">
        <f t="shared" si="0"/>
        <v>มากที่สุด</v>
      </c>
    </row>
    <row r="12" spans="1:7" s="14" customFormat="1" ht="23.25">
      <c r="A12" s="114" t="s">
        <v>41</v>
      </c>
      <c r="B12" s="115"/>
      <c r="C12" s="115"/>
      <c r="D12" s="115"/>
      <c r="E12" s="116">
        <f>คีย์!AG139</f>
        <v>4.633333333333334</v>
      </c>
      <c r="F12" s="116">
        <f>คีย์!AG140</f>
        <v>0.49013251785356204</v>
      </c>
      <c r="G12" s="118" t="str">
        <f t="shared" si="0"/>
        <v>มากที่สุด</v>
      </c>
    </row>
    <row r="13" spans="1:7" s="14" customFormat="1" ht="23.25">
      <c r="A13" s="89" t="s">
        <v>43</v>
      </c>
      <c r="B13" s="23"/>
      <c r="C13" s="23"/>
      <c r="D13" s="23"/>
      <c r="E13" s="24"/>
      <c r="F13" s="24"/>
      <c r="G13" s="24"/>
    </row>
    <row r="14" spans="1:7" s="14" customFormat="1" ht="23.25">
      <c r="A14" s="20" t="s">
        <v>82</v>
      </c>
      <c r="B14" s="21"/>
      <c r="C14" s="21"/>
      <c r="D14" s="21"/>
      <c r="E14" s="22">
        <f>คีย์!AH139</f>
        <v>4.466666666666667</v>
      </c>
      <c r="F14" s="22">
        <f>คีย์!AH140</f>
        <v>0.5074162634049258</v>
      </c>
      <c r="G14" s="25" t="str">
        <f t="shared" si="0"/>
        <v>มาก</v>
      </c>
    </row>
    <row r="15" spans="1:7" s="14" customFormat="1" ht="23.25">
      <c r="A15" s="117" t="s">
        <v>83</v>
      </c>
      <c r="B15" s="53"/>
      <c r="C15" s="53"/>
      <c r="D15" s="119"/>
      <c r="E15" s="54">
        <f>คีย์!AI139</f>
        <v>4.066666666666666</v>
      </c>
      <c r="F15" s="54">
        <f>คีย์!AI140</f>
        <v>0.8276819867946675</v>
      </c>
      <c r="G15" s="67" t="str">
        <f t="shared" si="0"/>
        <v>มาก</v>
      </c>
    </row>
    <row r="16" spans="1:7" s="14" customFormat="1" ht="23.25">
      <c r="A16" s="117" t="s">
        <v>84</v>
      </c>
      <c r="B16" s="53"/>
      <c r="C16" s="53"/>
      <c r="D16" s="53"/>
      <c r="E16" s="54">
        <f>คีย์!AJ139</f>
        <v>4.466666666666667</v>
      </c>
      <c r="F16" s="54">
        <f>คีย์!AJ140</f>
        <v>0.5074162634049258</v>
      </c>
      <c r="G16" s="67" t="str">
        <f t="shared" si="0"/>
        <v>มาก</v>
      </c>
    </row>
    <row r="17" spans="1:7" s="14" customFormat="1" ht="23.25">
      <c r="A17" s="117" t="s">
        <v>141</v>
      </c>
      <c r="B17" s="53"/>
      <c r="C17" s="53"/>
      <c r="D17" s="53"/>
      <c r="E17" s="54">
        <f>คีย์!AK139</f>
        <v>4.6</v>
      </c>
      <c r="F17" s="54">
        <f>คีย์!AK140</f>
        <v>0.5632418479750474</v>
      </c>
      <c r="G17" s="67" t="str">
        <f t="shared" si="0"/>
        <v>มากที่สุด</v>
      </c>
    </row>
    <row r="18" spans="1:7" s="14" customFormat="1" ht="23.25">
      <c r="A18" s="90" t="s">
        <v>142</v>
      </c>
      <c r="B18" s="23"/>
      <c r="C18" s="23"/>
      <c r="D18" s="23"/>
      <c r="E18" s="85"/>
      <c r="F18" s="85"/>
      <c r="G18" s="24"/>
    </row>
    <row r="19" spans="1:7" s="14" customFormat="1" ht="23.25">
      <c r="A19" s="20" t="s">
        <v>143</v>
      </c>
      <c r="B19" s="21"/>
      <c r="C19" s="21"/>
      <c r="D19" s="21"/>
      <c r="E19" s="22">
        <f>คีย์!AL139</f>
        <v>4.545454545454546</v>
      </c>
      <c r="F19" s="22">
        <f>คีย์!AL140</f>
        <v>0.6875516509523281</v>
      </c>
      <c r="G19" s="25" t="str">
        <f t="shared" si="0"/>
        <v>มากที่สุด</v>
      </c>
    </row>
    <row r="20" spans="1:7" s="14" customFormat="1" ht="23.25">
      <c r="A20" s="46" t="s">
        <v>144</v>
      </c>
      <c r="B20" s="47"/>
      <c r="C20" s="47"/>
      <c r="D20" s="47"/>
      <c r="E20" s="48"/>
      <c r="F20" s="48"/>
      <c r="G20" s="49"/>
    </row>
    <row r="21" spans="1:7" s="14" customFormat="1" ht="23.25">
      <c r="A21" s="50" t="s">
        <v>145</v>
      </c>
      <c r="B21" s="51"/>
      <c r="C21" s="51"/>
      <c r="D21" s="51"/>
      <c r="E21" s="52">
        <f>คีย์!AM139</f>
        <v>4.4</v>
      </c>
      <c r="F21" s="52">
        <f>คีย์!AM140</f>
        <v>0.8432740427115681</v>
      </c>
      <c r="G21" s="66" t="str">
        <f t="shared" si="0"/>
        <v>มาก</v>
      </c>
    </row>
    <row r="22" spans="1:7" s="14" customFormat="1" ht="23.25">
      <c r="A22" s="46" t="s">
        <v>146</v>
      </c>
      <c r="B22" s="47"/>
      <c r="C22" s="47"/>
      <c r="D22" s="47"/>
      <c r="E22" s="48"/>
      <c r="F22" s="48"/>
      <c r="G22" s="49"/>
    </row>
    <row r="23" spans="1:7" s="14" customFormat="1" ht="23.25">
      <c r="A23" s="20" t="s">
        <v>188</v>
      </c>
      <c r="B23" s="21"/>
      <c r="C23" s="21"/>
      <c r="D23" s="21"/>
      <c r="E23" s="52">
        <f>คีย์!AN139</f>
        <v>4.388888888888889</v>
      </c>
      <c r="F23" s="52">
        <f>คีย์!AN140</f>
        <v>0.6076849889141854</v>
      </c>
      <c r="G23" s="66" t="str">
        <f>IF(E23&gt;4.5,"มากที่สุด",IF(E23&gt;3.5,"มาก",IF(E23&gt;2.5,"ปานกลาง",IF(E23&gt;1.5,"น้อย",IF(E23&lt;=1.5,"น้อยที่สุด")))))</f>
        <v>มาก</v>
      </c>
    </row>
    <row r="24" spans="1:7" s="14" customFormat="1" ht="23.25">
      <c r="A24" s="20" t="s">
        <v>189</v>
      </c>
      <c r="B24" s="21"/>
      <c r="C24" s="21"/>
      <c r="D24" s="21"/>
      <c r="E24" s="22"/>
      <c r="F24" s="22"/>
      <c r="G24" s="25"/>
    </row>
    <row r="25" spans="1:7" s="14" customFormat="1" ht="23.25">
      <c r="A25" s="50" t="s">
        <v>190</v>
      </c>
      <c r="B25" s="51"/>
      <c r="C25" s="51"/>
      <c r="D25" s="51"/>
      <c r="E25" s="52">
        <f>คีย์!AO139</f>
        <v>4.421052631578948</v>
      </c>
      <c r="F25" s="52">
        <f>คีย์!AO140</f>
        <v>0.6069769786668848</v>
      </c>
      <c r="G25" s="66" t="str">
        <f>IF(E25&gt;4.5,"มากที่สุด",IF(E25&gt;3.5,"มาก",IF(E25&gt;2.5,"ปานกลาง",IF(E25&gt;1.5,"น้อย",IF(E25&lt;=1.5,"น้อยที่สุด")))))</f>
        <v>มาก</v>
      </c>
    </row>
    <row r="26" spans="1:7" s="14" customFormat="1" ht="23.25">
      <c r="A26" s="46" t="s">
        <v>191</v>
      </c>
      <c r="B26" s="47"/>
      <c r="C26" s="47"/>
      <c r="D26" s="47"/>
      <c r="E26" s="48"/>
      <c r="F26" s="48"/>
      <c r="G26" s="49"/>
    </row>
    <row r="27" spans="1:7" s="14" customFormat="1" ht="23.25">
      <c r="A27" s="20" t="s">
        <v>186</v>
      </c>
      <c r="B27" s="21"/>
      <c r="C27" s="21"/>
      <c r="D27" s="21"/>
      <c r="E27" s="22">
        <f>คีย์!AP139</f>
        <v>4.344827586206897</v>
      </c>
      <c r="F27" s="22">
        <f>คีย์!AP140</f>
        <v>0.5526470114022359</v>
      </c>
      <c r="G27" s="25" t="str">
        <f t="shared" si="0"/>
        <v>มาก</v>
      </c>
    </row>
    <row r="28" spans="1:7" s="14" customFormat="1" ht="23.25">
      <c r="A28" s="20" t="s">
        <v>147</v>
      </c>
      <c r="B28" s="21"/>
      <c r="C28" s="21"/>
      <c r="D28" s="21"/>
      <c r="E28" s="22"/>
      <c r="F28" s="22"/>
      <c r="G28" s="25"/>
    </row>
    <row r="29" spans="1:7" s="14" customFormat="1" ht="23.25">
      <c r="A29" s="114" t="s">
        <v>187</v>
      </c>
      <c r="B29" s="115"/>
      <c r="C29" s="115"/>
      <c r="D29" s="115"/>
      <c r="E29" s="116">
        <f>คีย์!AQ139</f>
        <v>4.7</v>
      </c>
      <c r="F29" s="116">
        <f>คีย์!AQ140</f>
        <v>0.46609159969939734</v>
      </c>
      <c r="G29" s="66" t="str">
        <f t="shared" si="0"/>
        <v>มากที่สุด</v>
      </c>
    </row>
    <row r="30" spans="1:7" s="14" customFormat="1" ht="23.25">
      <c r="A30" s="89" t="s">
        <v>81</v>
      </c>
      <c r="B30" s="23"/>
      <c r="C30" s="23"/>
      <c r="D30" s="23"/>
      <c r="E30" s="85"/>
      <c r="F30" s="85"/>
      <c r="G30" s="24"/>
    </row>
    <row r="31" spans="1:7" s="14" customFormat="1" ht="23.25">
      <c r="A31" s="20" t="s">
        <v>85</v>
      </c>
      <c r="B31" s="21"/>
      <c r="C31" s="21"/>
      <c r="D31" s="21"/>
      <c r="E31" s="22">
        <f>คีย์!AR139</f>
        <v>4.466666666666667</v>
      </c>
      <c r="F31" s="22">
        <f>คีย์!AR140</f>
        <v>0.6288102248298574</v>
      </c>
      <c r="G31" s="25" t="str">
        <f t="shared" si="0"/>
        <v>มาก</v>
      </c>
    </row>
    <row r="32" spans="1:7" s="14" customFormat="1" ht="23.25">
      <c r="A32" s="117" t="s">
        <v>86</v>
      </c>
      <c r="B32" s="53"/>
      <c r="C32" s="53"/>
      <c r="D32" s="53"/>
      <c r="E32" s="54">
        <f>คีย์!AS139</f>
        <v>4.133333333333334</v>
      </c>
      <c r="F32" s="54">
        <f>คีย์!AS140</f>
        <v>0.7302967433402222</v>
      </c>
      <c r="G32" s="67" t="str">
        <f t="shared" si="0"/>
        <v>มาก</v>
      </c>
    </row>
    <row r="33" spans="1:7" s="14" customFormat="1" ht="23.25">
      <c r="A33" s="117" t="s">
        <v>87</v>
      </c>
      <c r="B33" s="53"/>
      <c r="C33" s="53"/>
      <c r="D33" s="53"/>
      <c r="E33" s="54">
        <f>คีย์!AT139</f>
        <v>4.133333333333334</v>
      </c>
      <c r="F33" s="54">
        <f>คีย์!AT140</f>
        <v>0.6814453874610606</v>
      </c>
      <c r="G33" s="67" t="str">
        <f t="shared" si="0"/>
        <v>มาก</v>
      </c>
    </row>
    <row r="34" spans="1:7" s="14" customFormat="1" ht="24" thickBot="1">
      <c r="A34" s="20" t="s">
        <v>88</v>
      </c>
      <c r="B34" s="21"/>
      <c r="C34" s="21"/>
      <c r="D34" s="21"/>
      <c r="E34" s="22">
        <f>คีย์!AU139</f>
        <v>4.333333333333333</v>
      </c>
      <c r="F34" s="22">
        <f>คีย์!AU140</f>
        <v>0.6064784348631217</v>
      </c>
      <c r="G34" s="25" t="str">
        <f t="shared" si="0"/>
        <v>มาก</v>
      </c>
    </row>
    <row r="35" spans="1:7" s="14" customFormat="1" ht="24.75" thickBot="1" thickTop="1">
      <c r="A35" s="155" t="s">
        <v>4</v>
      </c>
      <c r="B35" s="156"/>
      <c r="C35" s="156"/>
      <c r="D35" s="157"/>
      <c r="E35" s="26">
        <f>คีย์!AW139</f>
        <v>4.382642998027613</v>
      </c>
      <c r="F35" s="26">
        <f>คีย์!AW140</f>
        <v>0.397604851592592</v>
      </c>
      <c r="G35" s="27" t="str">
        <f>IF(E35&gt;4.5,"มากที่สุด",IF(E35&gt;3.5,"มาก",IF(E35&gt;2.5,"ปานกลาง",IF(E35&gt;1.5,"น้อย",IF(E35&lt;=1.5,"น้อยที่สุด")))))</f>
        <v>มาก</v>
      </c>
    </row>
    <row r="36" spans="1:7" s="14" customFormat="1" ht="24" thickTop="1">
      <c r="A36" s="64"/>
      <c r="B36" s="64"/>
      <c r="C36" s="64"/>
      <c r="D36" s="64"/>
      <c r="E36" s="65"/>
      <c r="F36" s="65"/>
      <c r="G36" s="64"/>
    </row>
    <row r="37" spans="1:7" s="14" customFormat="1" ht="23.25">
      <c r="A37" s="64"/>
      <c r="B37" s="64"/>
      <c r="C37" s="64"/>
      <c r="D37" s="64"/>
      <c r="E37" s="65"/>
      <c r="F37" s="65"/>
      <c r="G37" s="64"/>
    </row>
    <row r="38" ht="24">
      <c r="A38" s="7"/>
    </row>
    <row r="39" ht="24">
      <c r="A39" s="7"/>
    </row>
  </sheetData>
  <sheetProtection/>
  <mergeCells count="4">
    <mergeCell ref="A1:G1"/>
    <mergeCell ref="A4:D5"/>
    <mergeCell ref="E4:G4"/>
    <mergeCell ref="A35:D35"/>
  </mergeCells>
  <printOptions/>
  <pageMargins left="0.5905511811023623" right="0.5905511811023623" top="0.31496062992125984" bottom="0.1968503937007874" header="0.31496062992125984" footer="0.31496062992125984"/>
  <pageSetup horizontalDpi="600" verticalDpi="600" orientation="portrait" paperSize="9" r:id="rId3"/>
  <legacyDrawing r:id="rId2"/>
  <oleObjects>
    <oleObject progId="Equation.3" shapeId="108386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="130" zoomScaleNormal="130" zoomScalePageLayoutView="0" workbookViewId="0" topLeftCell="A1">
      <selection activeCell="G9" sqref="G9"/>
    </sheetView>
  </sheetViews>
  <sheetFormatPr defaultColWidth="8.7109375" defaultRowHeight="12.75"/>
  <cols>
    <col min="1" max="1" width="4.57421875" style="1" customWidth="1"/>
    <col min="2" max="2" width="79.28125" style="1" customWidth="1"/>
    <col min="3" max="3" width="7.00390625" style="5" bestFit="1" customWidth="1"/>
    <col min="4" max="4" width="1.7109375" style="1" customWidth="1"/>
    <col min="5" max="16384" width="8.7109375" style="1" customWidth="1"/>
  </cols>
  <sheetData>
    <row r="1" spans="1:7" ht="24">
      <c r="A1" s="158" t="s">
        <v>12</v>
      </c>
      <c r="B1" s="158"/>
      <c r="C1" s="158"/>
      <c r="D1" s="45"/>
      <c r="E1" s="45"/>
      <c r="F1" s="45"/>
      <c r="G1" s="45"/>
    </row>
    <row r="2" spans="1:7" ht="24">
      <c r="A2" s="11"/>
      <c r="B2" s="11"/>
      <c r="C2" s="42"/>
      <c r="D2" s="10"/>
      <c r="E2" s="10"/>
      <c r="F2" s="10"/>
      <c r="G2" s="10"/>
    </row>
    <row r="3" spans="1:7" ht="24">
      <c r="A3" s="87" t="s">
        <v>78</v>
      </c>
      <c r="B3" s="88"/>
      <c r="C3" s="42"/>
      <c r="D3" s="10"/>
      <c r="E3" s="10"/>
      <c r="F3" s="10"/>
      <c r="G3" s="10"/>
    </row>
    <row r="4" spans="1:7" ht="24">
      <c r="A4" s="87" t="s">
        <v>148</v>
      </c>
      <c r="B4" s="88"/>
      <c r="C4" s="42"/>
      <c r="D4" s="10"/>
      <c r="E4" s="10"/>
      <c r="F4" s="10"/>
      <c r="G4" s="10"/>
    </row>
    <row r="5" spans="1:7" ht="24">
      <c r="A5" s="87" t="s">
        <v>192</v>
      </c>
      <c r="B5" s="88"/>
      <c r="C5" s="42"/>
      <c r="D5" s="10"/>
      <c r="E5" s="10"/>
      <c r="F5" s="10"/>
      <c r="G5" s="10"/>
    </row>
    <row r="6" spans="1:7" ht="24">
      <c r="A6" s="87" t="s">
        <v>149</v>
      </c>
      <c r="B6" s="88"/>
      <c r="C6" s="42"/>
      <c r="D6" s="10"/>
      <c r="E6" s="10"/>
      <c r="F6" s="10"/>
      <c r="G6" s="10"/>
    </row>
    <row r="7" spans="1:7" ht="24">
      <c r="A7" s="87" t="s">
        <v>150</v>
      </c>
      <c r="B7" s="88"/>
      <c r="C7" s="42"/>
      <c r="D7" s="10"/>
      <c r="E7" s="10"/>
      <c r="F7" s="10"/>
      <c r="G7" s="10"/>
    </row>
    <row r="9" ht="24">
      <c r="A9" s="2" t="s">
        <v>80</v>
      </c>
    </row>
    <row r="10" ht="12.75" customHeight="1">
      <c r="A10" s="2"/>
    </row>
    <row r="11" ht="24">
      <c r="A11" s="7" t="s">
        <v>37</v>
      </c>
    </row>
    <row r="12" ht="24.75" thickBot="1">
      <c r="A12" s="7" t="s">
        <v>38</v>
      </c>
    </row>
    <row r="13" spans="1:3" ht="25.5" thickBot="1" thickTop="1">
      <c r="A13" s="61" t="s">
        <v>20</v>
      </c>
      <c r="B13" s="61" t="s">
        <v>1</v>
      </c>
      <c r="C13" s="61" t="s">
        <v>2</v>
      </c>
    </row>
    <row r="14" spans="1:3" ht="24.75" thickTop="1">
      <c r="A14" s="5">
        <v>1</v>
      </c>
      <c r="B14" s="1" t="s">
        <v>32</v>
      </c>
      <c r="C14" s="5">
        <f>คีย์!G140</f>
        <v>25</v>
      </c>
    </row>
    <row r="15" spans="1:3" ht="24">
      <c r="A15" s="5">
        <v>2</v>
      </c>
      <c r="B15" s="1" t="s">
        <v>13</v>
      </c>
      <c r="C15" s="5">
        <f>คีย์!H140</f>
        <v>8</v>
      </c>
    </row>
    <row r="16" spans="1:3" ht="24">
      <c r="A16" s="5">
        <v>3</v>
      </c>
      <c r="B16" s="1" t="s">
        <v>31</v>
      </c>
      <c r="C16" s="5">
        <f>คีย์!I140</f>
        <v>3</v>
      </c>
    </row>
    <row r="17" spans="1:3" ht="24">
      <c r="A17" s="5">
        <v>4</v>
      </c>
      <c r="B17" s="4" t="s">
        <v>34</v>
      </c>
      <c r="C17" s="3">
        <f>คีย์!M140</f>
        <v>3</v>
      </c>
    </row>
    <row r="18" spans="1:3" ht="24">
      <c r="A18" s="5">
        <v>5</v>
      </c>
      <c r="B18" s="4" t="s">
        <v>133</v>
      </c>
      <c r="C18" s="3">
        <v>3</v>
      </c>
    </row>
    <row r="19" spans="1:3" ht="24">
      <c r="A19" s="3">
        <v>6</v>
      </c>
      <c r="B19" s="4" t="s">
        <v>30</v>
      </c>
      <c r="C19" s="3">
        <f>คีย์!L140</f>
        <v>2</v>
      </c>
    </row>
    <row r="20" spans="1:3" ht="24">
      <c r="A20" s="68">
        <v>7</v>
      </c>
      <c r="B20" s="69" t="s">
        <v>27</v>
      </c>
      <c r="C20" s="68">
        <f>คีย์!J140</f>
        <v>1</v>
      </c>
    </row>
    <row r="21" spans="1:3" ht="24">
      <c r="A21" s="13"/>
      <c r="B21" s="4"/>
      <c r="C21" s="3"/>
    </row>
    <row r="22" spans="1:3" ht="24">
      <c r="A22" s="13"/>
      <c r="B22" s="4" t="s">
        <v>44</v>
      </c>
      <c r="C22" s="3"/>
    </row>
    <row r="23" spans="1:3" ht="24">
      <c r="A23" s="4" t="s">
        <v>134</v>
      </c>
      <c r="B23" s="4"/>
      <c r="C23" s="3"/>
    </row>
    <row r="24" spans="1:3" ht="24">
      <c r="A24" s="4" t="s">
        <v>135</v>
      </c>
      <c r="B24" s="4"/>
      <c r="C24" s="3"/>
    </row>
    <row r="25" spans="1:3" ht="24">
      <c r="A25" s="13"/>
      <c r="B25" s="4"/>
      <c r="C25" s="3"/>
    </row>
    <row r="26" spans="1:3" ht="24">
      <c r="A26" s="13"/>
      <c r="B26" s="4"/>
      <c r="C26" s="3"/>
    </row>
    <row r="27" spans="1:3" ht="24">
      <c r="A27" s="13"/>
      <c r="B27" s="4"/>
      <c r="C27" s="3"/>
    </row>
    <row r="28" spans="1:3" ht="24">
      <c r="A28" s="13"/>
      <c r="B28" s="4"/>
      <c r="C28" s="3"/>
    </row>
    <row r="29" spans="1:3" ht="24">
      <c r="A29" s="13"/>
      <c r="B29" s="4"/>
      <c r="C29" s="3"/>
    </row>
    <row r="30" spans="1:3" ht="24">
      <c r="A30" s="13"/>
      <c r="B30" s="4"/>
      <c r="C30" s="3"/>
    </row>
    <row r="31" spans="1:3" ht="24">
      <c r="A31" s="146" t="s">
        <v>22</v>
      </c>
      <c r="B31" s="146"/>
      <c r="C31" s="146"/>
    </row>
    <row r="32" spans="1:3" ht="24">
      <c r="A32" s="13"/>
      <c r="B32" s="4"/>
      <c r="C32" s="3"/>
    </row>
    <row r="33" ht="24">
      <c r="A33" s="2" t="s">
        <v>79</v>
      </c>
    </row>
    <row r="34" ht="10.5" customHeight="1"/>
    <row r="35" ht="24.75" thickBot="1">
      <c r="B35" s="1" t="s">
        <v>180</v>
      </c>
    </row>
    <row r="36" spans="1:3" ht="25.5" thickBot="1" thickTop="1">
      <c r="A36" s="70" t="s">
        <v>20</v>
      </c>
      <c r="B36" s="44" t="s">
        <v>1</v>
      </c>
      <c r="C36" s="44" t="s">
        <v>2</v>
      </c>
    </row>
    <row r="37" spans="1:3" ht="24.75" thickTop="1">
      <c r="A37" s="6">
        <v>1</v>
      </c>
      <c r="B37" s="1" t="s">
        <v>105</v>
      </c>
      <c r="C37" s="5">
        <v>5</v>
      </c>
    </row>
    <row r="38" spans="1:3" ht="24">
      <c r="A38" s="3">
        <v>2</v>
      </c>
      <c r="B38" s="1" t="s">
        <v>121</v>
      </c>
      <c r="C38" s="5">
        <v>5</v>
      </c>
    </row>
    <row r="39" spans="1:3" ht="24">
      <c r="A39" s="3">
        <v>3</v>
      </c>
      <c r="B39" s="1" t="s">
        <v>122</v>
      </c>
      <c r="C39" s="5">
        <v>3</v>
      </c>
    </row>
    <row r="40" spans="1:3" ht="24">
      <c r="A40" s="5">
        <v>4</v>
      </c>
      <c r="B40" s="1" t="s">
        <v>126</v>
      </c>
      <c r="C40" s="3">
        <v>2</v>
      </c>
    </row>
    <row r="41" spans="1:3" ht="24">
      <c r="A41" s="5">
        <v>5</v>
      </c>
      <c r="B41" s="4" t="s">
        <v>111</v>
      </c>
      <c r="C41" s="3">
        <v>2</v>
      </c>
    </row>
    <row r="42" spans="1:3" ht="24">
      <c r="A42" s="5">
        <v>6</v>
      </c>
      <c r="B42" s="1" t="s">
        <v>115</v>
      </c>
      <c r="C42" s="5">
        <v>1</v>
      </c>
    </row>
    <row r="43" spans="1:3" ht="24">
      <c r="A43" s="5">
        <v>7</v>
      </c>
      <c r="B43" s="4" t="s">
        <v>108</v>
      </c>
      <c r="C43" s="3">
        <v>1</v>
      </c>
    </row>
    <row r="44" spans="1:3" ht="24">
      <c r="A44" s="5">
        <v>8</v>
      </c>
      <c r="B44" s="4" t="s">
        <v>119</v>
      </c>
      <c r="C44" s="3">
        <v>1</v>
      </c>
    </row>
    <row r="45" spans="1:3" ht="24">
      <c r="A45" s="5">
        <v>9</v>
      </c>
      <c r="B45" s="1" t="s">
        <v>103</v>
      </c>
      <c r="C45" s="3">
        <v>1</v>
      </c>
    </row>
    <row r="46" spans="1:3" ht="24">
      <c r="A46" s="5">
        <v>10</v>
      </c>
      <c r="B46" s="4" t="s">
        <v>123</v>
      </c>
      <c r="C46" s="3">
        <v>1</v>
      </c>
    </row>
    <row r="47" spans="1:3" ht="24">
      <c r="A47" s="5"/>
      <c r="B47" s="4" t="s">
        <v>124</v>
      </c>
      <c r="C47" s="3"/>
    </row>
    <row r="48" spans="1:3" ht="24">
      <c r="A48" s="84"/>
      <c r="B48" s="83"/>
      <c r="C48" s="84"/>
    </row>
    <row r="49" spans="1:2" ht="24.75" thickBot="1">
      <c r="A49" s="5"/>
      <c r="B49" s="1" t="s">
        <v>136</v>
      </c>
    </row>
    <row r="50" spans="1:3" ht="25.5" thickBot="1" thickTop="1">
      <c r="A50" s="61" t="s">
        <v>20</v>
      </c>
      <c r="B50" s="61" t="s">
        <v>1</v>
      </c>
      <c r="C50" s="61" t="s">
        <v>2</v>
      </c>
    </row>
    <row r="51" spans="1:3" ht="24.75" thickTop="1">
      <c r="A51" s="5">
        <v>1</v>
      </c>
      <c r="B51" s="1" t="s">
        <v>120</v>
      </c>
      <c r="C51" s="5">
        <v>3</v>
      </c>
    </row>
    <row r="52" spans="1:3" ht="24">
      <c r="A52" s="5">
        <v>2</v>
      </c>
      <c r="B52" s="1" t="s">
        <v>113</v>
      </c>
      <c r="C52" s="5">
        <v>2</v>
      </c>
    </row>
    <row r="53" spans="1:3" ht="24">
      <c r="A53" s="5">
        <v>3</v>
      </c>
      <c r="B53" s="1" t="s">
        <v>112</v>
      </c>
      <c r="C53" s="5">
        <v>2</v>
      </c>
    </row>
    <row r="54" spans="1:3" ht="24">
      <c r="A54" s="5">
        <v>4</v>
      </c>
      <c r="B54" s="1" t="s">
        <v>110</v>
      </c>
      <c r="C54" s="5">
        <v>1</v>
      </c>
    </row>
    <row r="55" spans="1:3" ht="24">
      <c r="A55" s="5">
        <v>5</v>
      </c>
      <c r="B55" s="1" t="s">
        <v>128</v>
      </c>
      <c r="C55" s="5">
        <v>1</v>
      </c>
    </row>
    <row r="56" spans="1:3" ht="24">
      <c r="A56" s="5">
        <v>6</v>
      </c>
      <c r="B56" s="1" t="s">
        <v>130</v>
      </c>
      <c r="C56" s="5">
        <v>1</v>
      </c>
    </row>
    <row r="57" spans="1:3" ht="24">
      <c r="A57" s="68">
        <v>7</v>
      </c>
      <c r="B57" s="69" t="s">
        <v>109</v>
      </c>
      <c r="C57" s="68">
        <v>1</v>
      </c>
    </row>
    <row r="58" spans="1:3" ht="24">
      <c r="A58" s="3"/>
      <c r="B58" s="4"/>
      <c r="C58" s="3"/>
    </row>
    <row r="59" spans="1:3" ht="24">
      <c r="A59" s="3"/>
      <c r="B59" s="4"/>
      <c r="C59" s="3"/>
    </row>
    <row r="60" spans="1:3" ht="24">
      <c r="A60" s="3"/>
      <c r="B60" s="4"/>
      <c r="C60" s="3"/>
    </row>
    <row r="61" spans="1:3" ht="24">
      <c r="A61" s="146" t="s">
        <v>23</v>
      </c>
      <c r="B61" s="146"/>
      <c r="C61" s="146"/>
    </row>
    <row r="62" spans="1:3" ht="24">
      <c r="A62" s="3"/>
      <c r="B62" s="3"/>
      <c r="C62" s="3"/>
    </row>
    <row r="63" spans="1:2" ht="24.75" thickBot="1">
      <c r="A63" s="5"/>
      <c r="B63" s="1" t="s">
        <v>89</v>
      </c>
    </row>
    <row r="64" spans="1:3" ht="25.5" thickBot="1" thickTop="1">
      <c r="A64" s="44" t="s">
        <v>20</v>
      </c>
      <c r="B64" s="44" t="s">
        <v>1</v>
      </c>
      <c r="C64" s="44" t="s">
        <v>2</v>
      </c>
    </row>
    <row r="65" spans="1:3" ht="24.75" thickTop="1">
      <c r="A65" s="3"/>
      <c r="B65" s="99" t="s">
        <v>58</v>
      </c>
      <c r="C65" s="3"/>
    </row>
    <row r="66" spans="1:3" ht="24">
      <c r="A66" s="5">
        <v>1</v>
      </c>
      <c r="B66" s="1" t="s">
        <v>59</v>
      </c>
      <c r="C66" s="5">
        <f>คีย์!P140</f>
        <v>10</v>
      </c>
    </row>
    <row r="67" spans="1:3" ht="24">
      <c r="A67" s="5">
        <v>2</v>
      </c>
      <c r="B67" s="1" t="s">
        <v>60</v>
      </c>
      <c r="C67" s="5">
        <f>คีย์!Q140</f>
        <v>10</v>
      </c>
    </row>
    <row r="68" spans="1:3" ht="24">
      <c r="A68" s="5">
        <v>3</v>
      </c>
      <c r="B68" s="1" t="s">
        <v>61</v>
      </c>
      <c r="C68" s="5">
        <f>คีย์!R140</f>
        <v>3</v>
      </c>
    </row>
    <row r="69" spans="1:3" ht="24">
      <c r="A69" s="5">
        <v>4</v>
      </c>
      <c r="B69" s="1" t="s">
        <v>62</v>
      </c>
      <c r="C69" s="5">
        <f>คีย์!S140</f>
        <v>5</v>
      </c>
    </row>
    <row r="70" spans="1:2" ht="24">
      <c r="A70" s="5"/>
      <c r="B70" s="100" t="s">
        <v>63</v>
      </c>
    </row>
    <row r="71" spans="1:3" ht="24">
      <c r="A71" s="5">
        <v>5</v>
      </c>
      <c r="B71" s="1" t="s">
        <v>64</v>
      </c>
      <c r="C71" s="5">
        <f>คีย์!T140</f>
        <v>10</v>
      </c>
    </row>
    <row r="72" spans="1:3" ht="24">
      <c r="A72" s="5">
        <v>6</v>
      </c>
      <c r="B72" s="1" t="s">
        <v>65</v>
      </c>
      <c r="C72" s="5">
        <f>คีย์!U140</f>
        <v>5</v>
      </c>
    </row>
    <row r="73" spans="1:3" ht="24">
      <c r="A73" s="5">
        <v>7</v>
      </c>
      <c r="B73" s="1" t="s">
        <v>66</v>
      </c>
      <c r="C73" s="5">
        <f>คีย์!V140</f>
        <v>1</v>
      </c>
    </row>
    <row r="74" spans="1:3" ht="24">
      <c r="A74" s="5">
        <v>8</v>
      </c>
      <c r="B74" s="1" t="s">
        <v>67</v>
      </c>
      <c r="C74" s="5">
        <f>คีย์!W140</f>
        <v>4</v>
      </c>
    </row>
    <row r="75" spans="1:2" ht="24">
      <c r="A75" s="5"/>
      <c r="B75" s="100" t="s">
        <v>68</v>
      </c>
    </row>
    <row r="76" spans="1:3" ht="24">
      <c r="A76" s="5">
        <v>9</v>
      </c>
      <c r="B76" s="1" t="s">
        <v>69</v>
      </c>
      <c r="C76" s="5">
        <f>คีย์!X140</f>
        <v>6</v>
      </c>
    </row>
    <row r="77" spans="1:3" ht="24">
      <c r="A77" s="3">
        <v>10</v>
      </c>
      <c r="B77" s="62" t="s">
        <v>70</v>
      </c>
      <c r="C77" s="3">
        <f>คีย์!Y140</f>
        <v>7</v>
      </c>
    </row>
    <row r="78" spans="1:3" ht="24">
      <c r="A78" s="3">
        <v>11</v>
      </c>
      <c r="B78" s="62" t="s">
        <v>71</v>
      </c>
      <c r="C78" s="3">
        <f>คีย์!Z140</f>
        <v>7</v>
      </c>
    </row>
    <row r="79" spans="1:3" ht="24">
      <c r="A79" s="68">
        <v>12</v>
      </c>
      <c r="B79" s="120" t="s">
        <v>72</v>
      </c>
      <c r="C79" s="68">
        <f>คีย์!AA140</f>
        <v>2</v>
      </c>
    </row>
    <row r="80" spans="1:3" ht="24">
      <c r="A80" s="3"/>
      <c r="B80" s="3"/>
      <c r="C80" s="3"/>
    </row>
    <row r="81" spans="1:2" ht="24.75" thickBot="1">
      <c r="A81" s="5"/>
      <c r="B81" s="1" t="s">
        <v>90</v>
      </c>
    </row>
    <row r="82" spans="1:3" ht="25.5" thickBot="1" thickTop="1">
      <c r="A82" s="44" t="s">
        <v>20</v>
      </c>
      <c r="B82" s="44" t="s">
        <v>1</v>
      </c>
      <c r="C82" s="44" t="s">
        <v>2</v>
      </c>
    </row>
    <row r="83" spans="1:3" ht="24.75" thickTop="1">
      <c r="A83" s="3">
        <v>1</v>
      </c>
      <c r="B83" s="62" t="s">
        <v>36</v>
      </c>
      <c r="C83" s="3">
        <f>คีย์!F156</f>
        <v>26</v>
      </c>
    </row>
    <row r="84" spans="1:3" ht="24">
      <c r="A84" s="5">
        <v>2</v>
      </c>
      <c r="B84" s="1" t="s">
        <v>35</v>
      </c>
      <c r="C84" s="5">
        <f>คีย์!F157</f>
        <v>5</v>
      </c>
    </row>
    <row r="85" spans="1:3" ht="24">
      <c r="A85" s="84"/>
      <c r="B85" s="83"/>
      <c r="C85" s="84"/>
    </row>
    <row r="86" spans="1:3" ht="24">
      <c r="A86" s="3"/>
      <c r="B86" s="4"/>
      <c r="C86" s="3"/>
    </row>
    <row r="87" spans="1:3" ht="24">
      <c r="A87" s="3"/>
      <c r="B87" s="4"/>
      <c r="C87" s="3"/>
    </row>
    <row r="88" ht="24">
      <c r="C88" s="1"/>
    </row>
    <row r="89" ht="24">
      <c r="C89" s="1"/>
    </row>
    <row r="90" ht="24">
      <c r="C90" s="1"/>
    </row>
    <row r="91" ht="24">
      <c r="C91" s="1"/>
    </row>
    <row r="92" ht="24">
      <c r="C92" s="1"/>
    </row>
    <row r="93" ht="24">
      <c r="C93" s="1"/>
    </row>
    <row r="94" ht="24">
      <c r="C94" s="1"/>
    </row>
    <row r="95" ht="24">
      <c r="C95" s="1"/>
    </row>
    <row r="96" ht="24">
      <c r="C96" s="1"/>
    </row>
    <row r="97" spans="1:3" ht="24">
      <c r="A97" s="5"/>
      <c r="C97" s="1"/>
    </row>
  </sheetData>
  <sheetProtection/>
  <mergeCells count="3">
    <mergeCell ref="A1:C1"/>
    <mergeCell ref="A61:C61"/>
    <mergeCell ref="A31:C31"/>
  </mergeCells>
  <printOptions/>
  <pageMargins left="0.6692913385826772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Tharaporn Teerapabvisadpong</cp:lastModifiedBy>
  <cp:lastPrinted>2012-08-01T08:00:11Z</cp:lastPrinted>
  <dcterms:created xsi:type="dcterms:W3CDTF">2006-03-16T15:57:13Z</dcterms:created>
  <dcterms:modified xsi:type="dcterms:W3CDTF">2012-08-01T08:10:20Z</dcterms:modified>
  <cp:category/>
  <cp:version/>
  <cp:contentType/>
  <cp:contentStatus/>
</cp:coreProperties>
</file>