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ข้อเสนอแนะ" sheetId="5" r:id="rId5"/>
    <sheet name="E-mailของนิสิต" sheetId="6" r:id="rId6"/>
  </sheets>
  <definedNames>
    <definedName name="_xlnm._FilterDatabase" localSheetId="0" hidden="1">'คีย์'!$A$4:$AE$148</definedName>
  </definedNames>
  <calcPr fullCalcOnLoad="1"/>
</workbook>
</file>

<file path=xl/sharedStrings.xml><?xml version="1.0" encoding="utf-8"?>
<sst xmlns="http://schemas.openxmlformats.org/spreadsheetml/2006/main" count="493" uniqueCount="321">
  <si>
    <t>ลำดับที่</t>
  </si>
  <si>
    <t>รายการ</t>
  </si>
  <si>
    <t>ความถี่</t>
  </si>
  <si>
    <t>คณะ</t>
  </si>
  <si>
    <t>X</t>
  </si>
  <si>
    <t>SD</t>
  </si>
  <si>
    <t>รวม</t>
  </si>
  <si>
    <t>ตอนที่ 3 ข้อเสนอแนะ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</si>
  <si>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</si>
  <si>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</si>
  <si>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</si>
  <si>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</si>
  <si>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</si>
  <si>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</si>
  <si>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ตอนที่ 2  ความคิดเห็นเกี่ยวกับโครงการฯ</t>
  </si>
  <si>
    <t xml:space="preserve"> - 5 -</t>
  </si>
  <si>
    <t>คณะที่สังกัด</t>
  </si>
  <si>
    <t xml:space="preserve"> - 4 -</t>
  </si>
  <si>
    <t>ศึกษาศาสตร์</t>
  </si>
  <si>
    <t>คณาจารย์</t>
  </si>
  <si>
    <t>สถานภาพ</t>
  </si>
  <si>
    <t>โทรศัพท์</t>
  </si>
  <si>
    <t xml:space="preserve"> </t>
  </si>
  <si>
    <t>สังกัดคณะ</t>
  </si>
  <si>
    <t>เว็บไซต์</t>
  </si>
  <si>
    <t>ไม่ระบุ</t>
  </si>
  <si>
    <t>สถาปัตยกรรมศาสตร์</t>
  </si>
  <si>
    <t>วิทยาการจัดการและสารสนเทศศาสตร์</t>
  </si>
  <si>
    <t>ที่</t>
  </si>
  <si>
    <t>วิศวกรรมศาสตร์</t>
  </si>
  <si>
    <t>ตาราง 1  แสดงจำนวนและร้อยละของผู้ตอบแบบประเมิน จำแนกตามสถานภาพ</t>
  </si>
  <si>
    <t xml:space="preserve"> - 2 -</t>
  </si>
  <si>
    <t xml:space="preserve"> - 6 -</t>
  </si>
  <si>
    <t xml:space="preserve"> - 7 -</t>
  </si>
  <si>
    <t>สาขาวิชา</t>
  </si>
  <si>
    <t>รหัสนิสิต</t>
  </si>
  <si>
    <t>นิสิตระดับปริญญาโท</t>
  </si>
  <si>
    <t>นิสิตระดับปริญญาเอก</t>
  </si>
  <si>
    <t>ผู้เข้าร่วมจากภายนอก</t>
  </si>
  <si>
    <t>เคยเรียน</t>
  </si>
  <si>
    <t>อาจารย์</t>
  </si>
  <si>
    <t>E-mail</t>
  </si>
  <si>
    <t>SMS</t>
  </si>
  <si>
    <t>3.2 หัวข้อที่ต้องการให้จัดสัมมนาครั้งต่อไป</t>
  </si>
  <si>
    <t>3.1 ข้อเสนอแนะสำหรับการจัดโครงการครั้งต่อไป</t>
  </si>
  <si>
    <t>3.3 ช่วงระยะเวลาที่เหมาะสมในการจัดสัมมนาครั้งต่อไป</t>
  </si>
  <si>
    <t>3.4 ช่องทางการประชาสัมพันธ์ข้อมูลข่าวสารในการจัดโครงการ</t>
  </si>
  <si>
    <t>รหัส</t>
  </si>
  <si>
    <t>ไม่เคย</t>
  </si>
  <si>
    <t>เคย</t>
  </si>
  <si>
    <t>Facebook</t>
  </si>
  <si>
    <t>Twitter</t>
  </si>
  <si>
    <t>บริหารธุรกิจ</t>
  </si>
  <si>
    <t>วิทยาศาสตร์ศึกษา (คณิตศาสตร์)</t>
  </si>
  <si>
    <t>ศิลปะและการออกแบบ</t>
  </si>
  <si>
    <t>โครงการก่อนหน้า</t>
  </si>
  <si>
    <t>เกษตรศาสตร์ทรัพยากรธรรมชาติและสิ่งแวดล้อม</t>
  </si>
  <si>
    <t>วิทยาศาสตร์และเทคโนโลยีการอาหาร</t>
  </si>
  <si>
    <t>อุตสาหกรรมการเกษตร</t>
  </si>
  <si>
    <t>วิศวกรรมสิ่งแวดล้อม</t>
  </si>
  <si>
    <t>สาธารณสุขศาสตร์</t>
  </si>
  <si>
    <t>3.5 ข้อเสนอแนะ</t>
  </si>
  <si>
    <t>เอกสารประกอบการสัมมนาไม่ตรงกับ powerpoint ของวิทยากร</t>
  </si>
  <si>
    <t>เพื่อน</t>
  </si>
  <si>
    <t>ควรจัดโครงการในวันเสาร์-อาทิตย์ เพราะบางครั้งติดเรียนจึงไม่สามารถเข้าร่วมได้</t>
  </si>
  <si>
    <t>ภาษาอังกฤษ</t>
  </si>
  <si>
    <t>เทคนิคการเขียนผลงานทางวิชาการ</t>
  </si>
  <si>
    <t>การเตรียมตัวเสนอผลงาน</t>
  </si>
  <si>
    <t>การนำเสนอผลงานให้ประสบความสำเร็จ</t>
  </si>
  <si>
    <t>ระยะเวลาประมาณ 1 วัน</t>
  </si>
  <si>
    <t>อาจารย์ที่ปรึกษา</t>
  </si>
  <si>
    <t>วิทยาศาสตร์การเกษตร</t>
  </si>
  <si>
    <t>การเขียนวิทยานิพนธ์ตามรูปแบบของมหาวิทยาลัยนเรศวร</t>
  </si>
  <si>
    <t>โครงการอบรมเชิงปฏิบัติการ</t>
  </si>
  <si>
    <t>เดือนมิถุนายน 2555</t>
  </si>
  <si>
    <t>ควรแจ้งการเปลี่ยนแปลงสถานที่จัดประชุมให้ทราบอย่างชัดเจน เช่น ติดป้ายประกาศ</t>
  </si>
  <si>
    <t>หน้าห้องประชุมเดิม</t>
  </si>
  <si>
    <t>วิทยาศาสตร์</t>
  </si>
  <si>
    <t>เทคโนโลยีชีวภาพ</t>
  </si>
  <si>
    <t>บันทึกข้อความ/หนังสือราชการผ่านภาควิชา</t>
  </si>
  <si>
    <t>วิทยาศาสตร์ชีวภาพ</t>
  </si>
  <si>
    <t>มหาวิทยาลัยมหิดล</t>
  </si>
  <si>
    <t>สังคมศาสตร์ได้ประโยชน์ไม่เต็มที่</t>
  </si>
  <si>
    <t>ควรแจ้งนิสิตก่อนเข้าร่วมโครงการว่าเหมาะสำหรับนิสิตสายไหน เพราะนิสิตกลุ่มสาขา</t>
  </si>
  <si>
    <t>Website</t>
  </si>
  <si>
    <t>วิทยาลัยพลังงานทดแทน</t>
  </si>
  <si>
    <t>พลังงานทดแทน</t>
  </si>
  <si>
    <t>ป้าย</t>
  </si>
  <si>
    <t xml:space="preserve">ควรเชิญผู้บริหารท่านอื่นมาเปิดโครงการแทนท่านอธิการอาจติดภารกิจมาก ทำให้มาเปิดงานล่าช้า </t>
  </si>
  <si>
    <t>การพัฒนาศักยภาพด้านงานวิจัย</t>
  </si>
  <si>
    <t>ภาษาอังกฤษเพื่อการวิจัยสำหรับนิสิตบัณฑิตศึกษา</t>
  </si>
  <si>
    <t>ช่วงระยะเวลาเช่นเดียวกับโครงการนี้</t>
  </si>
  <si>
    <t>ต้องการให้แนะนำการเขียนรายงานการวิจัยพร้อมทั้งยกตัวอย่างให้เห็นชัดเจนมากกว่านี้</t>
  </si>
  <si>
    <t xml:space="preserve">เวลา 10.00 - 15.30 น. </t>
  </si>
  <si>
    <t>บอร์ด/ป้ายประชาสัมพันธ์</t>
  </si>
  <si>
    <t>วิทยาลัยพิษณุโลก</t>
  </si>
  <si>
    <t>บุคลากร</t>
  </si>
  <si>
    <t>มหาวิทยาลัยนเรศวร</t>
  </si>
  <si>
    <t>ทรัพยากรดินและสิ่งแวดล้อมทางการเกษตร</t>
  </si>
  <si>
    <t>กองบริหารงานวิจัย ม.น.</t>
  </si>
  <si>
    <t>สังคมศาสตร์</t>
  </si>
  <si>
    <t>วิศวกรรมโยธา</t>
  </si>
  <si>
    <t>การจัดการ</t>
  </si>
  <si>
    <t>ภาษาอังกฤษเพื่อการอ่านและเขียนผลงานทางวิชาการ</t>
  </si>
  <si>
    <t>ภาคเรียนที่ 3/2554</t>
  </si>
  <si>
    <t>ควรจัดโครงการกลางสัปดาห์ เนื่องจากวันจันทร์เดินทางลำบาก</t>
  </si>
  <si>
    <t>ถ้าเป็นไปได้ไม่ควรจัดโครงการตรงกับกิจกรรมอื่นๆ ของมหาวิทยาลัยนเรศวร</t>
  </si>
  <si>
    <t>สหเวชศาสตร์</t>
  </si>
  <si>
    <t>ชีวเวชศาสตร์</t>
  </si>
  <si>
    <t>ต้องการให้จัดโครงการวิจัยที่เกี่ยวกับการศึกษาด้านการเรียนการสอน</t>
  </si>
  <si>
    <t>การเขียนงานวิจัยเชิงสำรวจทางด้านการศึกษา</t>
  </si>
  <si>
    <t>วันเสาร์-อาทิตย์</t>
  </si>
  <si>
    <t>มนุษยศาสตร์</t>
  </si>
  <si>
    <t>ภาษาศาสตร์</t>
  </si>
  <si>
    <t>พยาบาลศาสตร์</t>
  </si>
  <si>
    <t>วิทยาลัยเทคนิคสุโขทัย</t>
  </si>
  <si>
    <t>ควรมีแผนที่ในการเดินทางเข้าอบรมสำหรับบุคคลภายนอก</t>
  </si>
  <si>
    <t>การเขียนและตีพิมพ์ผลงานวิจัยทางด้านอุตสาหกรรม</t>
  </si>
  <si>
    <t>เดือนเมษายน - พฤษภาคม</t>
  </si>
  <si>
    <t>การเขียนโครงการวิจัยเพื่อขอรับทุนวิจัย</t>
  </si>
  <si>
    <t>เป็นโครงการที่ดีมากเปิดโอกาสให้บุคคลภายนอกเข้าร่วมโครงการ</t>
  </si>
  <si>
    <t>ต้องการให้แจ้งข้อมูลข่าวสารหรือมีหนังสือเชิญไปยังหน่วยงานภายนอก เช่น วิทยาลัยเทคนิคสุโขทัย</t>
  </si>
  <si>
    <t>เทคโนโลยีและสื่อสารการศึกษา</t>
  </si>
  <si>
    <t>สังคมศาสตร์การแพทย์และสาธารณสุข</t>
  </si>
  <si>
    <t>ฟิสิกส์ประยุกต์</t>
  </si>
  <si>
    <t>ทุกปีการศึกษา</t>
  </si>
  <si>
    <t>Teera_anu@hotmail.com</t>
  </si>
  <si>
    <t>boonphakdee@yahoo.com</t>
  </si>
  <si>
    <t>Phasee2531@hotmail.com</t>
  </si>
  <si>
    <t>สำนักงานสาธารณสุขจังหวัดพิษณุโลก</t>
  </si>
  <si>
    <t>นิสิตปริญญาตรี</t>
  </si>
  <si>
    <t>ต้องการให้มีการจัดโครงการแบบนี้ขึ้นอีกทุกปี</t>
  </si>
  <si>
    <t>วิทยาศาสตร์การแพทย์</t>
  </si>
  <si>
    <t>ทุกภาคการศึกษา</t>
  </si>
  <si>
    <t>การบริหารการศึกษา</t>
  </si>
  <si>
    <t>koonto_239@yahoo.com</t>
  </si>
  <si>
    <t>อาจารย์ที่ปรึกษาควรแจ้งให้นิสิตเข้าร่วมโครงการ</t>
  </si>
  <si>
    <t>ระยะเวลาประมาณ 2 วัน</t>
  </si>
  <si>
    <t>End Note</t>
  </si>
  <si>
    <t>วันจันทร์ - ศุกร์</t>
  </si>
  <si>
    <t>ควรให้นิสิตยืนยันเข้าร่วมโครงการอีกครั้ง</t>
  </si>
  <si>
    <t>มหาวิทยาลัยราชภัฎพิบูลสงคราม</t>
  </si>
  <si>
    <t>มหาวิทยาลัยศิลปากร</t>
  </si>
  <si>
    <t>การทำวิจัยเชิงคุณภาพ</t>
  </si>
  <si>
    <t>การศึกษา</t>
  </si>
  <si>
    <t>แพทยศาสตร์</t>
  </si>
  <si>
    <t>แพทยศาสตรศึกษา</t>
  </si>
  <si>
    <t>วิศวกรรมเครื่องกล</t>
  </si>
  <si>
    <t>เวลา 09.00-16.00 น.</t>
  </si>
  <si>
    <t>การค้นหาหัวข้อวิจัย</t>
  </si>
  <si>
    <t>การเลือกเครื่องมือในการทำวิจัย</t>
  </si>
  <si>
    <t>ตัวอย่างงานวิจัยต่างๆ ที่น่าสนใจ</t>
  </si>
  <si>
    <t>พัฒนาสังคม</t>
  </si>
  <si>
    <t>สถิติที่ใช้ในการทำวิจัย</t>
  </si>
  <si>
    <t>ระเบียบวิธีวิจัย</t>
  </si>
  <si>
    <t>กรอบแนวคิดในการทำวิจัย</t>
  </si>
  <si>
    <t>การวิเคราะห์/สังเคราะห์งานวิจัยทางสังคมศาสตร์</t>
  </si>
  <si>
    <t>แหล่งอาชีพของนิสิตระดับบัณฑิตศึกษาในแต่ละกลุ่มสาขาวิชา</t>
  </si>
  <si>
    <t>การพัฒนาศักยภาพของนิสิตบัณฑิตศึกษา</t>
  </si>
  <si>
    <t>สถานที่จัดโครงการควรเป็นห้องที่มีแสงสว่างมากกว่านี้</t>
  </si>
  <si>
    <t>วิทยาศาสตร์ศึกษา (ฟิสิกส์)</t>
  </si>
  <si>
    <t>เจ้าหน้าที่</t>
  </si>
  <si>
    <t>การจัดโครงการไม่เป็นไปตามกำหนดการที่แจ้ง</t>
  </si>
  <si>
    <t>การโรงแรมและการท่องเที่ยว</t>
  </si>
  <si>
    <t>วิทยาการดนตรีและนาฏศิลป์</t>
  </si>
  <si>
    <t>มหาวิทยาลัยราชมงคลล้านนา</t>
  </si>
  <si>
    <t>ภาษาไทย</t>
  </si>
  <si>
    <t>เทคโนโลยีสารสนเทศ</t>
  </si>
  <si>
    <t>Fb</t>
  </si>
  <si>
    <t>วิศวกรรมอุตสาหการ</t>
  </si>
  <si>
    <t>ควรจัดให้มีบริการน้ำดื่มและกาแฟ</t>
  </si>
  <si>
    <t>นโยบายสาธารณะ</t>
  </si>
  <si>
    <t>การตีพิมพ์ผลงานวิจัยในประเทศไทย</t>
  </si>
  <si>
    <t>การทำ Work Shop ฝึกการเขียนในกลุ่มนิสิตที่ต้องส่งผลงานตีพิมพ์ในต่างประเทศ</t>
  </si>
  <si>
    <t>ไม่ระบุ (ภายนอก)</t>
  </si>
  <si>
    <t>ผลการประเมินโครงการพัฒนานิสิตบัณฑิตศึกษาด้านการเขียนและตีพิมพ์ผลงานวิทยานิพนธ์และผลงานวิจัย</t>
  </si>
  <si>
    <t>วันจันทร์ที่ 12 มีนาคม 2555</t>
  </si>
  <si>
    <t xml:space="preserve">     จากการจัดโครงการพัฒนานิสิตบัณฑิตศึกษาด้านการเขียนและตีพิมพ์ผลงานวิทยานิพนธ์และผลงานวิจัย  </t>
  </si>
  <si>
    <t>ณ ห้องสัมมนาเอกาทศรถ 301 (ชั้น 3) อาคารเอกาทศรถ มหาวิทยาลัยนเรศวร</t>
  </si>
  <si>
    <t>โดยมีรายละเอียดดังนี้</t>
  </si>
  <si>
    <t>มีผู้เข้าร่วมโครงการจำนวนทั้งสิ้น 229 คน และมีผู้ตอบแบบประเมิน จำนวน 133 คน คิดเป็นร้อยละ 58.08</t>
  </si>
  <si>
    <t xml:space="preserve">   คณะสหเวชศาสตร์</t>
  </si>
  <si>
    <t xml:space="preserve">   คณะวิทยาศาสตร์</t>
  </si>
  <si>
    <t xml:space="preserve">   คณะศึกษาศาสตร์</t>
  </si>
  <si>
    <t xml:space="preserve">   คณะมนุษยศาสตร์</t>
  </si>
  <si>
    <t xml:space="preserve">   ไม่ระบุ</t>
  </si>
  <si>
    <t xml:space="preserve">   คณะสถาปัตยกรรมศาสตร์</t>
  </si>
  <si>
    <t xml:space="preserve">   คณะพยาบาลศาสตร์</t>
  </si>
  <si>
    <t xml:space="preserve">   คณะวิทยาศาสตร์การแพทย์</t>
  </si>
  <si>
    <t xml:space="preserve">   คณะวิทยาการจัดการและสารสนเทศศาสตร์</t>
  </si>
  <si>
    <t xml:space="preserve">   คณะเกษตรศาสตร์ทรัพยากรธรรมชาติและสิ่งแวดล้อม</t>
  </si>
  <si>
    <t xml:space="preserve">   คณะวิศวกรรมศาสตร์</t>
  </si>
  <si>
    <t xml:space="preserve">   คณะสังคมศาสตร์</t>
  </si>
  <si>
    <t xml:space="preserve">   คณะแพทยศาสตร์</t>
  </si>
  <si>
    <t xml:space="preserve">    - วิทยาศาสตร์ศึกษา (คณิตศาสตร์)</t>
  </si>
  <si>
    <t xml:space="preserve">    - วิศวกรรมสิ่งแวดล้อม</t>
  </si>
  <si>
    <t xml:space="preserve">    - วิศวกรรมโยธา</t>
  </si>
  <si>
    <t xml:space="preserve">    - วิศวกรรมเครื่องกล</t>
  </si>
  <si>
    <t xml:space="preserve">    - แพทยศาสตรศึกษา</t>
  </si>
  <si>
    <t>วิจัยและประเมินผลการศึกษา</t>
  </si>
  <si>
    <t xml:space="preserve">   - เทคโนโลยีและสื่อสารการศึกษา</t>
  </si>
  <si>
    <t xml:space="preserve">   - วิจัยและประเมินผลศึกษา</t>
  </si>
  <si>
    <t xml:space="preserve">   - การบริหารการศึกษา</t>
  </si>
  <si>
    <t xml:space="preserve">   คณะสาธารณสุขศาสตร์</t>
  </si>
  <si>
    <t xml:space="preserve">   วิทยาลัยพลังงานทดแทน</t>
  </si>
  <si>
    <t>การจัดการสื่อสาร</t>
  </si>
  <si>
    <t xml:space="preserve">   - บริหารธุรกิจ</t>
  </si>
  <si>
    <t>การจัดการทรัพยากรธรรมชาติและสิ่งแวดล้อม</t>
  </si>
  <si>
    <t xml:space="preserve">   - การจัดการทรัพยากรธรรมชาติและสิ่งแวดล้อม</t>
  </si>
  <si>
    <t xml:space="preserve">   - สาธารณสุขศาสตร์</t>
  </si>
  <si>
    <t xml:space="preserve">   - พลังงานทดแทน</t>
  </si>
  <si>
    <t>สถานภาพ/คณะ/สาขาวิชา/รหัสนิสิต</t>
  </si>
  <si>
    <t xml:space="preserve">    (รหัส 54)</t>
  </si>
  <si>
    <t xml:space="preserve">    (รหัส 53)</t>
  </si>
  <si>
    <t xml:space="preserve">    (ไม่ระบุ)</t>
  </si>
  <si>
    <t xml:space="preserve">    - วิทยาศาสตร์การเกษตร (รหัส 53)</t>
  </si>
  <si>
    <t xml:space="preserve">    - ทรัพยากรดินและสิ่งแวดล้อมทางการเกษตร (รหัส 53)</t>
  </si>
  <si>
    <t xml:space="preserve">    - วิทยาศาสตร์ศึกษา (ฟิสิกส์)  (รหัส 54)</t>
  </si>
  <si>
    <t xml:space="preserve">    - เทคโนโลยีและสื่อสารการศึกษา  (รหัส 53)</t>
  </si>
  <si>
    <t xml:space="preserve">    - การโรงแรมและการท่องเที่ยว  (รหัส 54)</t>
  </si>
  <si>
    <t xml:space="preserve">    - ศิลปะและการออกแบบ  (รหัส 53)</t>
  </si>
  <si>
    <t xml:space="preserve">    - อุตสาหกรรมการเกษตร (รหัส 54)</t>
  </si>
  <si>
    <t xml:space="preserve">    - วิทยาศาสตร์และเทคโนโลยีการอาหาร (รหัส 54)</t>
  </si>
  <si>
    <t xml:space="preserve">    (รหัส 52)</t>
  </si>
  <si>
    <t xml:space="preserve">    (รหัส 51)</t>
  </si>
  <si>
    <t xml:space="preserve">   - เทคโนโลยีชีวภาพ </t>
  </si>
  <si>
    <t xml:space="preserve">   - วิทยาศาสตร์ชีวภาพ (รหัส 52)</t>
  </si>
  <si>
    <t xml:space="preserve">   - เทคโนโลยีสารสนเทศ (รหัส 54)</t>
  </si>
  <si>
    <t xml:space="preserve">   - ชีวเวชศาสตร์ (รหัส 54)</t>
  </si>
  <si>
    <t xml:space="preserve">   - ภาษาไทย (รหัส 53)</t>
  </si>
  <si>
    <t xml:space="preserve">   - วิทยาการดนตรีและนาฏศิลป์ (รหัส 53)</t>
  </si>
  <si>
    <t xml:space="preserve">    (ไม่ระบุรหัสนิสิต)</t>
  </si>
  <si>
    <t xml:space="preserve">   - ภาษาศาสตร์ (ไม่ระบุรหัสนิสิต)</t>
  </si>
  <si>
    <t xml:space="preserve">   - นโยบายสาธารณะ (รหัส 54)</t>
  </si>
  <si>
    <t xml:space="preserve">   - พัฒนาสังคม (ไม่ระบุรหัสนิสิต)</t>
  </si>
  <si>
    <t xml:space="preserve">   - สังคมศาสตร์การแพทย์และสาธารณสุข (ไม่ระบุรหัสนิสิต)</t>
  </si>
  <si>
    <t xml:space="preserve">    (รหัส 50)</t>
  </si>
  <si>
    <t xml:space="preserve">   - การศึกษา (รหัส 50)</t>
  </si>
  <si>
    <t xml:space="preserve">   - การจัดการสื่อสาร (ไม่ระบุรหัสนิสิต)</t>
  </si>
  <si>
    <t xml:space="preserve">   - ศิลปะและการออกแบบ (ไม่ระบุรหัสนิสิต)</t>
  </si>
  <si>
    <t xml:space="preserve">   - วิทยาศาสตร์การเกษตร (รหัส 53)</t>
  </si>
  <si>
    <t xml:space="preserve">   - วิทยาศาสตร์และเทคโนโลยีการอาหาร (รหัส 54)</t>
  </si>
  <si>
    <t xml:space="preserve">    - วิศวกรรมอุตสาหการ  (รหัส 50)</t>
  </si>
  <si>
    <t xml:space="preserve">   - เทคโนโลยีชีวภาพ (รหัส 51)</t>
  </si>
  <si>
    <t xml:space="preserve">   - ฟิสิกส์ประยุกต์ (รหัส 54)</t>
  </si>
  <si>
    <t>นิสิตระดับปริญญาตรี</t>
  </si>
  <si>
    <t xml:space="preserve">          จากตาราง 1 พบว่า มีผู้ตอบแบบประเมินส่วนใหญ่เป็นนิสิตระดับปริญญาโท ร้อยละ 49.62 มากที่สุด </t>
  </si>
  <si>
    <t xml:space="preserve">(ร้อยละ 6.77) คณะวิทยาการจัดการฯ (ร้อยละ 6.02) และคณะเกษตรศาสตร์ฯ (ร้อยละ5.26)  คณาจารย์ </t>
  </si>
  <si>
    <t xml:space="preserve">ร้อยละ 12.78 จากคณะสหเวชศาสตร์ (ร้อยละ 3.01) คณะศึกษาศาสตร์และคณะวิทยาศาสตร์ (ร้อยละ 2.26) </t>
  </si>
  <si>
    <t>ผู้เข้าร่วมจากภายนอก ร้อยละ 6.02 บุคลากร ร้อยละ 2.26 และนิสิตระดับปริญญาตรี ร้อยละ 1.50 ตามลำดับ</t>
  </si>
  <si>
    <t>ตาราง 2  แสดงข้อมูลการเข้ารับการอบรมในหัวข้อเกี่ยวกับการตีพิมพ์เผยแพร่ผลงานวิจัย</t>
  </si>
  <si>
    <t>การเข้ารับการอบรม</t>
  </si>
  <si>
    <t xml:space="preserve">       จากตาราง 2  พบว่า  ผู้เข้าร่วมโครงการฯ ส่วนใหญ่ไม่เคยเข้ารับการอบรมในหัวข้อเกี่ยวกับการตีพิมพ์-</t>
  </si>
  <si>
    <t>เผยแพร่ผลงานวิจัย ร้อยละ 76.69 และเคยเข้ารับการอบรมฯ ร้อยละ 21.05</t>
  </si>
  <si>
    <t>ตาราง 3 แสดงข้อมูลการรับทราบข่าวสารการประชาสัมพันธ์โครงการฯ จากแหล่งข้อมูลดังต่อไปนี้</t>
  </si>
  <si>
    <t>การประชาสัมพันธ์</t>
  </si>
  <si>
    <t>ป้าย/บอร์ดประชาสัมพันธ์</t>
  </si>
  <si>
    <t xml:space="preserve">           (ตอบได้มากกว่า 1 ข้อ)</t>
  </si>
  <si>
    <t xml:space="preserve">ร้อยละ 32.14 อาจารย์ที่ปรึกษา ร้อยละ 21.94 และคณะที่สังกัด ร้อยละ 17.35 </t>
  </si>
  <si>
    <t>ตาราง 4  แสดงค่าเฉลี่ย ส่วนเบี่ยงเบนมาตรฐาน และระดับความคิดเห็นเกี่ยวกับโครงการฯ</t>
  </si>
  <si>
    <t>N = 133</t>
  </si>
  <si>
    <t xml:space="preserve"> - 8 -</t>
  </si>
  <si>
    <t>1. ด้านกระบวนการขั้นตอนการให้บริการ</t>
  </si>
  <si>
    <t xml:space="preserve">   1.1 ความสะดวกในการลงทะเบียน</t>
  </si>
  <si>
    <t xml:space="preserve">   1.2 ความเหมาะสมของวันที่จัดโครงการ (วันจันทร์-ศุกร์)</t>
  </si>
  <si>
    <t xml:space="preserve">   1.3 ความเหมาะสมของเวลาที่จัดโครงการ (เช้า-บ่าย)</t>
  </si>
  <si>
    <t xml:space="preserve">   1.4 ความเหมาะสมของจำนวนวันที่จัดโครงการ (1 วัน)</t>
  </si>
  <si>
    <t xml:space="preserve">    2.1 เจ้าหน้าที่ให้บริการด้วยความเต็มใจ ยิ้มแย้ม แจ่มใส</t>
  </si>
  <si>
    <t xml:space="preserve">    2.2 เจ้าหน้าที่ให้บริการด้วยความรวดเร็ว</t>
  </si>
  <si>
    <t>2. ด้านเจ้าหน้าที่ผู้ให้บริการ</t>
  </si>
  <si>
    <t>3. ด้านสิ่งอำนวยความสะดวก</t>
  </si>
  <si>
    <t xml:space="preserve">   3.1 ความเหมาะสมของขนาดห้องบรรยาย</t>
  </si>
  <si>
    <t xml:space="preserve">   3.2 ความเหมาะสมของจอภาพนำเสนอ</t>
  </si>
  <si>
    <t xml:space="preserve">   3.3 ความเพียงพอของสถานที่จอดรถ</t>
  </si>
  <si>
    <t>4. ด้านคุณภาพการให้บริการ (โครงการพัฒนานิสิตด้านการเขียนและตีพิมพ์ผลงานฯ)</t>
  </si>
  <si>
    <t xml:space="preserve">   4.1 ความรู้ที่ได้จากการบรรยายตรงกับความต้องการหรือตามความคาดหวังของ</t>
  </si>
  <si>
    <t xml:space="preserve">        ท่านมากน้อยเพียงใด</t>
  </si>
  <si>
    <t xml:space="preserve">   4.2 ท่านคิดว่าความรู้ที่ท่านได้รับในครั้งนี้จะสามารถทำให้ท่านพัฒนาการเขียน</t>
  </si>
  <si>
    <t xml:space="preserve">        บทความเพื่อตีพิมพ์เผยแพร่ในวารสารวิชาการระดับชาติ/นานาชาติได้</t>
  </si>
  <si>
    <t xml:space="preserve">        มากน้อยเพียงใด</t>
  </si>
  <si>
    <t>5. ด้านวิทยากร</t>
  </si>
  <si>
    <t xml:space="preserve">   5.1 ความเหมาะสมของวิทยากรบรรยาย</t>
  </si>
  <si>
    <t>6. ด้านเอกสารประกอบโครงการฯ</t>
  </si>
  <si>
    <t xml:space="preserve">   6.1 ประโยชน์ที่ได้รับจากเอกสารประกอบการสัมมนาฯ</t>
  </si>
  <si>
    <t xml:space="preserve">   6.2 ความชัดเจน ความสมบูรณ์ของเอกสารประกอบการสัมมนาฯ</t>
  </si>
  <si>
    <t xml:space="preserve">   6.3 เอกสารมีเพียงพอกับความต้องการของท่าน</t>
  </si>
  <si>
    <t xml:space="preserve">   6.4  เอกสารมีเนื้อหาสาระตรงตามความต้องการของท่าน</t>
  </si>
  <si>
    <t xml:space="preserve">   6.5 เอกสารตรงตามวัตถุประสงค์ของการจัดโครงการในครั้งนี้</t>
  </si>
  <si>
    <t xml:space="preserve">        จากตาราง 5  การสอบถามความคิดเห็นเกี่ยวกับการจัดโครงการฯ พบว่า ผู้ตอบแบบสอบถาม</t>
  </si>
  <si>
    <t>มีความคิดเห็นโดยรวมอยู่ในระดับมาก (ค่าเฉลี่ย 4.26)  โดยมีความพึงพอใจความเหมาะสมของวิทยากรบรรยาย</t>
  </si>
  <si>
    <t>มากที่สุด (ค่าเฉลี่ย 4.59) รองลงมาได้แก่ ความเหมาะสมของขนาดห้องบรรยาย (ค่าเฉลี่ย 4.49) และ</t>
  </si>
  <si>
    <t xml:space="preserve">ความสะดวกในการลงทะเบียน (ค่าเฉลี่ย 4.43) </t>
  </si>
  <si>
    <t>จะดีมาก</t>
  </si>
  <si>
    <t xml:space="preserve">ควรจัดโครงการทุกกลุ่มสาขา เช่น สังคมศาสตร์ วิทยาศาสตร์เทคโนโลยี และวิทยาศาสตร์สุขภาพ </t>
  </si>
  <si>
    <t xml:space="preserve"> - 9 -</t>
  </si>
  <si>
    <t xml:space="preserve"> - 10 -</t>
  </si>
  <si>
    <t xml:space="preserve"> - 11 -</t>
  </si>
  <si>
    <t xml:space="preserve">      จากการจัดโครงการพัฒนานิสิตบัณฑิตศึกษาด้านการเขียนและตีพิมพ์ผลงานวิทยานิพนธ์และผลงานวิจัย</t>
  </si>
  <si>
    <t xml:space="preserve">ในวันที่ 12 มีนาคม 2555 ณ ห้องสัมมนาเอกาทศรถ 301 (ชั้น 3) อาคารเอกาทศรถ มหาวิทยาลัยนเรศวร พบว่า </t>
  </si>
  <si>
    <t>พบว่า มีผู้เข้าร่วมโครงการจำนวนทั้งสิ้น 229 คน และมีผู้ตอบแบบประเมิน จำนวน 133 คน คิดเป็นร้อยละ</t>
  </si>
  <si>
    <t xml:space="preserve">58.08 ผู้ตอบแบบประเมินส่วนใหญ่เป็นนิสิตระดับปริญญาโท ร้อยละ 49.62 มากที่สุด จากคณะศึกษาศาสตร์ </t>
  </si>
  <si>
    <t xml:space="preserve">      ผู้เข้าร่วมโครงการฯ ส่วนใหญ่ไม่เคยเข้ารับการอบรมในหัวข้อเกี่ยวกับการตีพิมพ์เผยแพร่ผลงานวิจัย</t>
  </si>
  <si>
    <t xml:space="preserve">       การสอบถามความคิดเห็นเกี่ยวกับการจัดโครงการฯ พบว่า ผู้ตอบแบบสอบถามมีความคิดเห็นโดยรวม</t>
  </si>
  <si>
    <t xml:space="preserve">อยู่ในระดับมาก (ค่าเฉลี่ย 4.26)  โดยมีความพึงพอใจความเหมาะสมของวิทยากรบรรยายมากที่สุด </t>
  </si>
  <si>
    <t xml:space="preserve">ในการลงทะเบียน (ค่าเฉลี่ย 4.43) </t>
  </si>
  <si>
    <t>(ค่าเฉลี่ย 4.59) รองลงมาได้แก่ ความเหมาะสมของขนาดห้องบรรยาย (ค่าเฉลี่ย 4.49) และความสะดวก</t>
  </si>
  <si>
    <t>ในวันที่ 12 มีนาคม 2555  ณ ห้องสัมมนาเอกาทศรถ 301  (ชั้น 3)  อาคารเอกาทศรถ มหาวิทยาลัยนเรศวร</t>
  </si>
  <si>
    <t xml:space="preserve">    - วิศวกรรมการจัดการ (รหัส 54)</t>
  </si>
  <si>
    <t xml:space="preserve">จากคณะศึกษาศาสตร์ (ร้อยละ 19.55) คณะวิศวกรรมศาสตร์ (ร้อยละ 9.02) คณะเกษตรศาสตร์ฯ คณะวิทยาศาสตร์ </t>
  </si>
  <si>
    <t xml:space="preserve">และคณะมนุษยศาสตร์ (ร้อยละ 3.76) รองลงมา ได้แก่ นิสิตระดับปริญญาเอก ร้อยละ 27.82 จากคณะศึกษาศาสตร์ </t>
  </si>
  <si>
    <t>(ร้อยละ 19.55) คณะวิศวกรรมศาสตร์ (ร้อยละ 9.02) คณะเกษตรศาสตร์ฯ คณะวิทยาศาสตร์ และ</t>
  </si>
  <si>
    <t xml:space="preserve">คณะมนุษยศาสตร์ (ร้อยละ 3.76) รองลงมา ได้แก่ นิสิตระดับปริญญาเอก ร้อยละ 27.82 จากคณะศึกษาศาสตร์ </t>
  </si>
  <si>
    <t xml:space="preserve">จากตาราง 3 พบว่า ผู้ตอบแบบสอบถามรับทราบข่าวสารการประชาสัมพันธ์โครงการฯ จาก Website </t>
  </si>
  <si>
    <t>เทคนิคการเขียนผลงานหรือบทความทางวิชาการหรือวิทยานิพนธ์ภาษาอังกฤษ</t>
  </si>
  <si>
    <t>ควรมีการนำรายชื่อทั้งหมดปริ้นออกมา เนื่องจากลงทะเบียนในระบบแล้วแต่รายชื่อไม่ปรากฎตอน</t>
  </si>
  <si>
    <t>ลงทะเบียนก่อนเข้าห้องประชุม เนื่องจากระบุคณะตอนลงทะเบียนเป็นบัณฑิตวิทยาลัย</t>
  </si>
  <si>
    <t>วิทยากรอธิบายให้เข้าใจถึงเนื้อหาของหัวข้อในการอบรมได้ชัดเจนและน่าสนใจมาก</t>
  </si>
  <si>
    <t>ได้รับประโยชน์และแรงบันดาลใจ</t>
  </si>
  <si>
    <t xml:space="preserve">(ร้อยละ 6.77)  คณะวิทยาการจัดการฯ (ร้อยละ 6.02)  และคณะเกษตรศาสตร์ฯ (ร้อยละ5.26)  คณาจารย์ </t>
  </si>
  <si>
    <t xml:space="preserve">ร้อยละ 76.69 และเคยเข้ารับการอบรมฯ ร้อยละ 21.05 รับทราบข่าวสารการประชาสัมพันธ์โครงการฯ </t>
  </si>
  <si>
    <t xml:space="preserve">จาก Website ร้อยละ 32.14 อาจารย์ที่ปรึกษา ร้อยละ 21.94 และคณะที่สังกัด ร้อยละ 17.35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</si>
</sst>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2" fontId="8" fillId="0" borderId="22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4" fillId="41" borderId="0" xfId="0" applyFont="1" applyFill="1" applyAlignment="1">
      <alignment horizontal="center"/>
    </xf>
    <xf numFmtId="0" fontId="4" fillId="42" borderId="0" xfId="0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2" fontId="4" fillId="42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24" xfId="0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2" fontId="8" fillId="0" borderId="30" xfId="0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2" fontId="8" fillId="0" borderId="32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42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24" xfId="0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1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4" fillId="43" borderId="0" xfId="0" applyFont="1" applyFill="1" applyAlignment="1">
      <alignment horizontal="center"/>
    </xf>
    <xf numFmtId="0" fontId="4" fillId="22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15" borderId="0" xfId="0" applyFont="1" applyFill="1" applyAlignment="1">
      <alignment horizontal="center"/>
    </xf>
    <xf numFmtId="0" fontId="4" fillId="19" borderId="0" xfId="0" applyFont="1" applyFill="1" applyAlignment="1">
      <alignment/>
    </xf>
    <xf numFmtId="0" fontId="6" fillId="19" borderId="0" xfId="0" applyFont="1" applyFill="1" applyAlignment="1">
      <alignment/>
    </xf>
    <xf numFmtId="0" fontId="2" fillId="0" borderId="0" xfId="53" applyAlignment="1" applyProtection="1">
      <alignment/>
      <protection/>
    </xf>
    <xf numFmtId="0" fontId="4" fillId="40" borderId="0" xfId="0" applyFont="1" applyFill="1" applyAlignment="1">
      <alignment horizontal="left"/>
    </xf>
    <xf numFmtId="0" fontId="4" fillId="11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6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6" fillId="44" borderId="0" xfId="0" applyFont="1" applyFill="1" applyAlignment="1">
      <alignment horizontal="left"/>
    </xf>
    <xf numFmtId="0" fontId="6" fillId="44" borderId="0" xfId="0" applyFont="1" applyFill="1" applyAlignment="1">
      <alignment/>
    </xf>
    <xf numFmtId="0" fontId="6" fillId="44" borderId="0" xfId="0" applyFont="1" applyFill="1" applyBorder="1" applyAlignment="1">
      <alignment horizontal="center"/>
    </xf>
    <xf numFmtId="0" fontId="4" fillId="44" borderId="0" xfId="0" applyFont="1" applyFill="1" applyAlignment="1">
      <alignment/>
    </xf>
    <xf numFmtId="2" fontId="6" fillId="44" borderId="0" xfId="0" applyNumberFormat="1" applyFont="1" applyFill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6" fillId="44" borderId="0" xfId="0" applyFont="1" applyFill="1" applyBorder="1" applyAlignment="1">
      <alignment/>
    </xf>
    <xf numFmtId="0" fontId="4" fillId="44" borderId="0" xfId="0" applyFont="1" applyFill="1" applyBorder="1" applyAlignment="1">
      <alignment/>
    </xf>
    <xf numFmtId="0" fontId="6" fillId="44" borderId="0" xfId="0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4" fillId="0" borderId="18" xfId="0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2" fontId="8" fillId="0" borderId="36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2" fontId="8" fillId="0" borderId="39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2" fontId="8" fillId="0" borderId="42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8" fillId="0" borderId="31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4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6" fillId="0" borderId="43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3" xfId="0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6" fillId="0" borderId="44" xfId="0" applyFont="1" applyBorder="1" applyAlignment="1">
      <alignment/>
    </xf>
    <xf numFmtId="0" fontId="4" fillId="0" borderId="44" xfId="0" applyFont="1" applyBorder="1" applyAlignment="1">
      <alignment/>
    </xf>
    <xf numFmtId="1" fontId="6" fillId="0" borderId="44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eera_anu@hotmail.com" TargetMode="External" /><Relationship Id="rId2" Type="http://schemas.openxmlformats.org/officeDocument/2006/relationships/hyperlink" Target="mailto:boonphakdee@yahoo.com" TargetMode="External" /><Relationship Id="rId3" Type="http://schemas.openxmlformats.org/officeDocument/2006/relationships/hyperlink" Target="mailto:Phasee2531@hotmail.com" TargetMode="External" /><Relationship Id="rId4" Type="http://schemas.openxmlformats.org/officeDocument/2006/relationships/hyperlink" Target="mailto:koonto_239@yahoo.com" TargetMode="Externa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170"/>
  <sheetViews>
    <sheetView zoomScale="110" zoomScaleNormal="110" zoomScalePageLayoutView="0" workbookViewId="0" topLeftCell="J1">
      <pane ySplit="4" topLeftCell="A158" activePane="bottomLeft" state="frozen"/>
      <selection pane="topLeft" activeCell="A1" sqref="A1"/>
      <selection pane="bottomLeft" activeCell="AI163" sqref="AI163"/>
    </sheetView>
  </sheetViews>
  <sheetFormatPr defaultColWidth="8.7109375" defaultRowHeight="12.75"/>
  <cols>
    <col min="1" max="1" width="7.00390625" style="5" customWidth="1"/>
    <col min="2" max="2" width="10.140625" style="5" customWidth="1"/>
    <col min="3" max="3" width="39.7109375" style="5" bestFit="1" customWidth="1"/>
    <col min="4" max="4" width="35.140625" style="5" bestFit="1" customWidth="1"/>
    <col min="5" max="5" width="18.421875" style="5" bestFit="1" customWidth="1"/>
    <col min="6" max="6" width="10.00390625" style="5" bestFit="1" customWidth="1"/>
    <col min="7" max="7" width="6.8515625" style="5" bestFit="1" customWidth="1"/>
    <col min="8" max="8" width="10.28125" style="5" bestFit="1" customWidth="1"/>
    <col min="9" max="9" width="7.421875" style="5" bestFit="1" customWidth="1"/>
    <col min="10" max="10" width="6.57421875" style="5" bestFit="1" customWidth="1"/>
    <col min="11" max="12" width="5.00390625" style="5" customWidth="1"/>
    <col min="13" max="14" width="7.7109375" style="5" customWidth="1"/>
    <col min="15" max="15" width="15.140625" style="5" bestFit="1" customWidth="1"/>
    <col min="16" max="16" width="9.00390625" style="5" bestFit="1" customWidth="1"/>
    <col min="17" max="22" width="5.00390625" style="5" customWidth="1"/>
    <col min="23" max="23" width="4.8515625" style="5" customWidth="1"/>
    <col min="24" max="24" width="4.57421875" style="5" customWidth="1"/>
    <col min="25" max="30" width="4.421875" style="5" customWidth="1"/>
    <col min="31" max="31" width="4.7109375" style="5" customWidth="1"/>
    <col min="32" max="33" width="5.140625" style="5" customWidth="1"/>
    <col min="34" max="16384" width="8.7109375" style="1" customWidth="1"/>
  </cols>
  <sheetData>
    <row r="3" spans="1:33" ht="24">
      <c r="A3" s="35" t="s">
        <v>0</v>
      </c>
      <c r="B3" s="39" t="s">
        <v>20</v>
      </c>
      <c r="C3" s="85" t="s">
        <v>23</v>
      </c>
      <c r="D3" s="87" t="s">
        <v>34</v>
      </c>
      <c r="E3" s="37" t="s">
        <v>35</v>
      </c>
      <c r="F3" s="40" t="s">
        <v>39</v>
      </c>
      <c r="G3" s="38" t="s">
        <v>24</v>
      </c>
      <c r="H3" s="64" t="s">
        <v>16</v>
      </c>
      <c r="I3" s="68" t="s">
        <v>40</v>
      </c>
      <c r="J3" s="40" t="s">
        <v>41</v>
      </c>
      <c r="K3" s="34" t="s">
        <v>42</v>
      </c>
      <c r="L3" s="90" t="s">
        <v>63</v>
      </c>
      <c r="M3" s="93" t="s">
        <v>87</v>
      </c>
      <c r="N3" s="98" t="s">
        <v>168</v>
      </c>
      <c r="O3" s="41" t="s">
        <v>55</v>
      </c>
      <c r="P3" s="66"/>
      <c r="Q3" s="66"/>
      <c r="R3" s="67"/>
      <c r="S3" s="67"/>
      <c r="T3" s="66"/>
      <c r="U3" s="66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33" ht="24">
      <c r="A4" s="35"/>
      <c r="B4" s="39"/>
      <c r="C4" s="85"/>
      <c r="D4" s="87"/>
      <c r="E4" s="37"/>
      <c r="F4" s="40"/>
      <c r="G4" s="38"/>
      <c r="H4" s="34"/>
      <c r="I4" s="44"/>
      <c r="J4" s="40"/>
      <c r="K4" s="34"/>
      <c r="L4" s="90"/>
      <c r="M4" s="93"/>
      <c r="N4" s="98"/>
      <c r="O4" s="41"/>
      <c r="P4" s="35">
        <v>1.1</v>
      </c>
      <c r="Q4" s="35">
        <v>1.2</v>
      </c>
      <c r="R4" s="35">
        <v>1.3</v>
      </c>
      <c r="S4" s="35">
        <v>1.4</v>
      </c>
      <c r="T4" s="87">
        <v>2.1</v>
      </c>
      <c r="U4" s="87">
        <v>2.2</v>
      </c>
      <c r="V4" s="88">
        <v>3.1</v>
      </c>
      <c r="W4" s="88">
        <v>3.2</v>
      </c>
      <c r="X4" s="88">
        <v>3.3</v>
      </c>
      <c r="Y4" s="90">
        <v>4.1</v>
      </c>
      <c r="Z4" s="90">
        <v>4.2</v>
      </c>
      <c r="AA4" s="89">
        <v>5.1</v>
      </c>
      <c r="AB4" s="42">
        <v>6.1</v>
      </c>
      <c r="AC4" s="42">
        <v>6.2</v>
      </c>
      <c r="AD4" s="42">
        <v>6.3</v>
      </c>
      <c r="AE4" s="42">
        <v>6.4</v>
      </c>
      <c r="AF4" s="42">
        <v>6.5</v>
      </c>
      <c r="AG4" s="43"/>
    </row>
    <row r="5" spans="1:35" ht="24">
      <c r="A5" s="86">
        <v>1</v>
      </c>
      <c r="B5" s="5">
        <v>2</v>
      </c>
      <c r="C5" s="5">
        <v>1</v>
      </c>
      <c r="D5" s="5" t="s">
        <v>53</v>
      </c>
      <c r="E5" s="5">
        <v>53</v>
      </c>
      <c r="F5" s="5">
        <v>2</v>
      </c>
      <c r="G5" s="5">
        <v>0</v>
      </c>
      <c r="H5" s="5">
        <v>0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5</v>
      </c>
      <c r="Q5" s="5">
        <v>3</v>
      </c>
      <c r="R5" s="5">
        <v>4</v>
      </c>
      <c r="S5" s="5">
        <v>5</v>
      </c>
      <c r="T5" s="5">
        <v>5</v>
      </c>
      <c r="U5" s="5">
        <v>5</v>
      </c>
      <c r="V5" s="5">
        <v>5</v>
      </c>
      <c r="W5" s="5">
        <v>3</v>
      </c>
      <c r="X5" s="5">
        <v>4</v>
      </c>
      <c r="Y5" s="5">
        <v>5</v>
      </c>
      <c r="Z5" s="5">
        <v>4</v>
      </c>
      <c r="AA5" s="5">
        <v>4</v>
      </c>
      <c r="AB5" s="5">
        <v>4</v>
      </c>
      <c r="AC5" s="5">
        <v>4</v>
      </c>
      <c r="AD5" s="5">
        <v>5</v>
      </c>
      <c r="AE5" s="5">
        <v>4</v>
      </c>
      <c r="AF5" s="5">
        <v>4</v>
      </c>
      <c r="AI5" s="47">
        <f>AVERAGE(P5:AG5)</f>
        <v>4.294117647058823</v>
      </c>
    </row>
    <row r="6" spans="1:35" ht="24">
      <c r="A6" s="86">
        <v>2</v>
      </c>
      <c r="B6" s="5">
        <v>3</v>
      </c>
      <c r="C6" s="5">
        <v>2</v>
      </c>
      <c r="D6" s="5" t="s">
        <v>52</v>
      </c>
      <c r="E6" s="5">
        <v>53</v>
      </c>
      <c r="F6" s="5">
        <v>1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</v>
      </c>
      <c r="P6" s="5">
        <v>5</v>
      </c>
      <c r="Q6" s="5">
        <v>4</v>
      </c>
      <c r="R6" s="5">
        <v>4</v>
      </c>
      <c r="S6" s="5">
        <v>4</v>
      </c>
      <c r="T6" s="5">
        <v>4</v>
      </c>
      <c r="U6" s="5">
        <v>4</v>
      </c>
      <c r="V6" s="5">
        <v>4</v>
      </c>
      <c r="W6" s="5">
        <v>4</v>
      </c>
      <c r="X6" s="5">
        <v>4</v>
      </c>
      <c r="Y6" s="5">
        <v>4</v>
      </c>
      <c r="Z6" s="5">
        <v>4</v>
      </c>
      <c r="AA6" s="5">
        <v>5</v>
      </c>
      <c r="AB6" s="5">
        <v>5</v>
      </c>
      <c r="AC6" s="5">
        <v>4</v>
      </c>
      <c r="AD6" s="5">
        <v>4</v>
      </c>
      <c r="AE6" s="5">
        <v>4</v>
      </c>
      <c r="AF6" s="5">
        <v>4</v>
      </c>
      <c r="AI6" s="47">
        <f aca="true" t="shared" si="0" ref="AI6:AI51">AVERAGE(P6:AG6)</f>
        <v>4.176470588235294</v>
      </c>
    </row>
    <row r="7" spans="1:35" ht="24">
      <c r="A7" s="86">
        <v>3</v>
      </c>
      <c r="B7" s="5">
        <v>2</v>
      </c>
      <c r="C7" s="5">
        <v>1</v>
      </c>
      <c r="D7" s="5" t="s">
        <v>53</v>
      </c>
      <c r="E7" s="5">
        <v>53</v>
      </c>
      <c r="F7" s="5">
        <v>2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3</v>
      </c>
      <c r="Q7" s="5">
        <v>5</v>
      </c>
      <c r="R7" s="5">
        <v>5</v>
      </c>
      <c r="S7" s="5">
        <v>5</v>
      </c>
      <c r="T7" s="5">
        <v>4</v>
      </c>
      <c r="U7" s="5">
        <v>4</v>
      </c>
      <c r="V7" s="5">
        <v>5</v>
      </c>
      <c r="W7" s="5">
        <v>5</v>
      </c>
      <c r="X7" s="5">
        <v>2</v>
      </c>
      <c r="Y7" s="5">
        <v>4</v>
      </c>
      <c r="Z7" s="5">
        <v>4</v>
      </c>
      <c r="AA7" s="5">
        <v>5</v>
      </c>
      <c r="AB7" s="5">
        <v>5</v>
      </c>
      <c r="AC7" s="5">
        <v>5</v>
      </c>
      <c r="AD7" s="5">
        <v>5</v>
      </c>
      <c r="AE7" s="5">
        <v>4</v>
      </c>
      <c r="AF7" s="5">
        <v>5</v>
      </c>
      <c r="AI7" s="47">
        <f t="shared" si="0"/>
        <v>4.411764705882353</v>
      </c>
    </row>
    <row r="8" spans="1:35" ht="24">
      <c r="A8" s="86">
        <v>4</v>
      </c>
      <c r="B8" s="5">
        <v>2</v>
      </c>
      <c r="C8" s="5">
        <v>1</v>
      </c>
      <c r="D8" s="5" t="s">
        <v>53</v>
      </c>
      <c r="E8" s="5">
        <v>53</v>
      </c>
      <c r="F8" s="5">
        <v>2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5</v>
      </c>
      <c r="Q8" s="5">
        <v>4</v>
      </c>
      <c r="R8" s="5">
        <v>4</v>
      </c>
      <c r="S8" s="5">
        <v>4</v>
      </c>
      <c r="T8" s="5">
        <v>4</v>
      </c>
      <c r="U8" s="5">
        <v>4</v>
      </c>
      <c r="V8" s="5">
        <v>5</v>
      </c>
      <c r="W8" s="5">
        <v>5</v>
      </c>
      <c r="X8" s="5">
        <v>5</v>
      </c>
      <c r="Y8" s="5">
        <v>3</v>
      </c>
      <c r="Z8" s="5">
        <v>3</v>
      </c>
      <c r="AA8" s="5">
        <v>3</v>
      </c>
      <c r="AB8" s="5">
        <v>4</v>
      </c>
      <c r="AC8" s="5">
        <v>4</v>
      </c>
      <c r="AD8" s="5">
        <v>4</v>
      </c>
      <c r="AE8" s="5">
        <v>4</v>
      </c>
      <c r="AF8" s="5">
        <v>4</v>
      </c>
      <c r="AI8" s="47">
        <f t="shared" si="0"/>
        <v>4.0588235294117645</v>
      </c>
    </row>
    <row r="9" spans="1:35" ht="24">
      <c r="A9" s="86">
        <v>5</v>
      </c>
      <c r="B9" s="5">
        <v>2</v>
      </c>
      <c r="C9" s="5">
        <v>1</v>
      </c>
      <c r="D9" s="5" t="s">
        <v>53</v>
      </c>
      <c r="E9" s="5">
        <v>53</v>
      </c>
      <c r="F9" s="5">
        <v>2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4</v>
      </c>
      <c r="Q9" s="5">
        <v>4</v>
      </c>
      <c r="R9" s="5">
        <v>4</v>
      </c>
      <c r="S9" s="5">
        <v>4</v>
      </c>
      <c r="T9" s="5">
        <v>4</v>
      </c>
      <c r="U9" s="5">
        <v>4</v>
      </c>
      <c r="V9" s="5">
        <v>4</v>
      </c>
      <c r="W9" s="5">
        <v>4</v>
      </c>
      <c r="X9" s="5">
        <v>4</v>
      </c>
      <c r="Y9" s="5">
        <v>4</v>
      </c>
      <c r="Z9" s="5">
        <v>4</v>
      </c>
      <c r="AA9" s="5">
        <v>3</v>
      </c>
      <c r="AB9" s="5">
        <v>4</v>
      </c>
      <c r="AC9" s="5">
        <v>4</v>
      </c>
      <c r="AD9" s="5">
        <v>4</v>
      </c>
      <c r="AE9" s="5">
        <v>4</v>
      </c>
      <c r="AF9" s="5">
        <v>4</v>
      </c>
      <c r="AI9" s="47">
        <f t="shared" si="0"/>
        <v>3.9411764705882355</v>
      </c>
    </row>
    <row r="10" spans="1:35" ht="24">
      <c r="A10" s="86">
        <v>6</v>
      </c>
      <c r="B10" s="5">
        <v>3</v>
      </c>
      <c r="C10" s="5">
        <v>3</v>
      </c>
      <c r="D10" s="5" t="s">
        <v>54</v>
      </c>
      <c r="E10" s="5">
        <v>0</v>
      </c>
      <c r="F10" s="5">
        <v>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5</v>
      </c>
      <c r="Q10" s="5">
        <v>5</v>
      </c>
      <c r="R10" s="5">
        <v>5</v>
      </c>
      <c r="S10" s="5">
        <v>5</v>
      </c>
      <c r="T10" s="5">
        <v>5</v>
      </c>
      <c r="U10" s="5">
        <v>5</v>
      </c>
      <c r="V10" s="5">
        <v>5</v>
      </c>
      <c r="W10" s="5">
        <v>5</v>
      </c>
      <c r="X10" s="5">
        <v>5</v>
      </c>
      <c r="Y10" s="5">
        <v>5</v>
      </c>
      <c r="Z10" s="5">
        <v>5</v>
      </c>
      <c r="AA10" s="5">
        <v>5</v>
      </c>
      <c r="AB10" s="5">
        <v>5</v>
      </c>
      <c r="AC10" s="5">
        <v>5</v>
      </c>
      <c r="AD10" s="5">
        <v>5</v>
      </c>
      <c r="AE10" s="5">
        <v>5</v>
      </c>
      <c r="AF10" s="5">
        <v>5</v>
      </c>
      <c r="AI10" s="47">
        <f t="shared" si="0"/>
        <v>5</v>
      </c>
    </row>
    <row r="11" spans="1:35" ht="24">
      <c r="A11" s="86">
        <v>7</v>
      </c>
      <c r="B11" s="5">
        <v>3</v>
      </c>
      <c r="C11" s="5">
        <v>4</v>
      </c>
      <c r="D11" s="5" t="s">
        <v>57</v>
      </c>
      <c r="E11" s="5">
        <v>54</v>
      </c>
      <c r="F11" s="5">
        <v>2</v>
      </c>
      <c r="G11" s="5">
        <v>1</v>
      </c>
      <c r="H11" s="5">
        <v>1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5</v>
      </c>
      <c r="Q11" s="5">
        <v>4</v>
      </c>
      <c r="R11" s="5">
        <v>4</v>
      </c>
      <c r="S11" s="5">
        <v>4</v>
      </c>
      <c r="T11" s="5">
        <v>5</v>
      </c>
      <c r="U11" s="5">
        <v>5</v>
      </c>
      <c r="V11" s="5">
        <v>5</v>
      </c>
      <c r="W11" s="5">
        <v>5</v>
      </c>
      <c r="X11" s="5">
        <v>3</v>
      </c>
      <c r="Y11" s="5">
        <v>5</v>
      </c>
      <c r="Z11" s="5">
        <v>5</v>
      </c>
      <c r="AA11" s="5">
        <v>5</v>
      </c>
      <c r="AB11" s="5">
        <v>5</v>
      </c>
      <c r="AC11" s="5">
        <v>5</v>
      </c>
      <c r="AD11" s="5">
        <v>5</v>
      </c>
      <c r="AE11" s="5">
        <v>4</v>
      </c>
      <c r="AF11" s="5">
        <v>5</v>
      </c>
      <c r="AI11" s="47">
        <f t="shared" si="0"/>
        <v>4.647058823529412</v>
      </c>
    </row>
    <row r="12" spans="1:35" ht="24">
      <c r="A12" s="86">
        <v>8</v>
      </c>
      <c r="B12" s="5">
        <v>2</v>
      </c>
      <c r="C12" s="5">
        <v>4</v>
      </c>
      <c r="D12" s="5" t="s">
        <v>58</v>
      </c>
      <c r="E12" s="5">
        <v>54</v>
      </c>
      <c r="F12" s="5">
        <v>1</v>
      </c>
      <c r="G12" s="5">
        <v>1</v>
      </c>
      <c r="H12" s="5">
        <v>0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4</v>
      </c>
      <c r="Q12" s="5">
        <v>4</v>
      </c>
      <c r="R12" s="5">
        <v>4</v>
      </c>
      <c r="S12" s="5">
        <v>4</v>
      </c>
      <c r="T12" s="5">
        <v>3</v>
      </c>
      <c r="U12" s="5">
        <v>4</v>
      </c>
      <c r="V12" s="5">
        <v>4</v>
      </c>
      <c r="W12" s="5">
        <v>4</v>
      </c>
      <c r="X12" s="5">
        <v>4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>
        <v>5</v>
      </c>
      <c r="AE12" s="5">
        <v>5</v>
      </c>
      <c r="AF12" s="5">
        <v>5</v>
      </c>
      <c r="AI12" s="47">
        <f t="shared" si="0"/>
        <v>4.411764705882353</v>
      </c>
    </row>
    <row r="13" spans="1:35" ht="24">
      <c r="A13" s="86">
        <v>9</v>
      </c>
      <c r="B13" s="5">
        <v>2</v>
      </c>
      <c r="C13" s="5">
        <v>5</v>
      </c>
      <c r="D13" s="5" t="s">
        <v>59</v>
      </c>
      <c r="E13" s="5">
        <v>0</v>
      </c>
      <c r="F13" s="5">
        <v>2</v>
      </c>
      <c r="G13" s="5">
        <v>1</v>
      </c>
      <c r="H13" s="5">
        <v>0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3</v>
      </c>
      <c r="Q13" s="5">
        <v>4</v>
      </c>
      <c r="R13" s="5">
        <v>4</v>
      </c>
      <c r="S13" s="5">
        <v>4</v>
      </c>
      <c r="T13" s="5">
        <v>4</v>
      </c>
      <c r="U13" s="5">
        <v>4</v>
      </c>
      <c r="V13" s="5">
        <v>4</v>
      </c>
      <c r="W13" s="5">
        <v>4</v>
      </c>
      <c r="X13" s="5">
        <v>3</v>
      </c>
      <c r="Y13" s="5">
        <v>4</v>
      </c>
      <c r="Z13" s="5">
        <v>4</v>
      </c>
      <c r="AA13" s="5">
        <v>4</v>
      </c>
      <c r="AB13" s="5">
        <v>4</v>
      </c>
      <c r="AC13" s="5">
        <v>4</v>
      </c>
      <c r="AD13" s="5">
        <v>4</v>
      </c>
      <c r="AE13" s="5">
        <v>4</v>
      </c>
      <c r="AF13" s="5">
        <v>4</v>
      </c>
      <c r="AI13" s="47">
        <f>AVERAGE(Q13:AG13)</f>
        <v>3.9375</v>
      </c>
    </row>
    <row r="14" spans="1:35" ht="24">
      <c r="A14" s="86">
        <v>10</v>
      </c>
      <c r="B14" s="5">
        <v>2</v>
      </c>
      <c r="C14" s="5">
        <v>5</v>
      </c>
      <c r="D14" s="5" t="s">
        <v>59</v>
      </c>
      <c r="E14" s="5">
        <v>0</v>
      </c>
      <c r="F14" s="5">
        <v>2</v>
      </c>
      <c r="G14" s="5">
        <v>1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4</v>
      </c>
      <c r="Q14" s="5">
        <v>4</v>
      </c>
      <c r="R14" s="5">
        <v>4</v>
      </c>
      <c r="S14" s="5">
        <v>4</v>
      </c>
      <c r="T14" s="5">
        <v>4</v>
      </c>
      <c r="U14" s="5">
        <v>4</v>
      </c>
      <c r="V14" s="5">
        <v>4</v>
      </c>
      <c r="W14" s="5">
        <v>4</v>
      </c>
      <c r="X14" s="5">
        <v>4</v>
      </c>
      <c r="Y14" s="5">
        <v>3</v>
      </c>
      <c r="Z14" s="5">
        <v>4</v>
      </c>
      <c r="AA14" s="5">
        <v>4</v>
      </c>
      <c r="AB14" s="5">
        <v>4</v>
      </c>
      <c r="AC14" s="5">
        <v>4</v>
      </c>
      <c r="AD14" s="5">
        <v>4</v>
      </c>
      <c r="AE14" s="5">
        <v>4</v>
      </c>
      <c r="AF14" s="5">
        <v>4</v>
      </c>
      <c r="AI14" s="47">
        <f t="shared" si="0"/>
        <v>3.9411764705882355</v>
      </c>
    </row>
    <row r="15" spans="1:35" ht="24">
      <c r="A15" s="86">
        <v>11</v>
      </c>
      <c r="B15" s="5">
        <v>2</v>
      </c>
      <c r="C15" s="5">
        <v>5</v>
      </c>
      <c r="D15" s="5" t="s">
        <v>59</v>
      </c>
      <c r="E15" s="5">
        <v>0</v>
      </c>
      <c r="F15" s="5">
        <v>1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3</v>
      </c>
      <c r="Q15" s="5">
        <v>4</v>
      </c>
      <c r="R15" s="5">
        <v>3</v>
      </c>
      <c r="S15" s="5">
        <v>4</v>
      </c>
      <c r="T15" s="5">
        <v>4</v>
      </c>
      <c r="U15" s="5">
        <v>3</v>
      </c>
      <c r="V15" s="5">
        <v>5</v>
      </c>
      <c r="W15" s="5">
        <v>5</v>
      </c>
      <c r="X15" s="5">
        <v>4</v>
      </c>
      <c r="Y15" s="5">
        <v>5</v>
      </c>
      <c r="Z15" s="5">
        <v>4</v>
      </c>
      <c r="AA15" s="5">
        <v>5</v>
      </c>
      <c r="AB15" s="5">
        <v>5</v>
      </c>
      <c r="AC15" s="5">
        <v>5</v>
      </c>
      <c r="AD15" s="5">
        <v>5</v>
      </c>
      <c r="AE15" s="5">
        <v>5</v>
      </c>
      <c r="AF15" s="5">
        <v>5</v>
      </c>
      <c r="AI15" s="47">
        <f t="shared" si="0"/>
        <v>4.352941176470588</v>
      </c>
    </row>
    <row r="16" spans="1:35" ht="24">
      <c r="A16" s="86">
        <v>12</v>
      </c>
      <c r="B16" s="5">
        <v>3</v>
      </c>
      <c r="C16" s="5">
        <v>6</v>
      </c>
      <c r="D16" s="5" t="s">
        <v>60</v>
      </c>
      <c r="E16" s="5">
        <v>53</v>
      </c>
      <c r="F16" s="5">
        <v>2</v>
      </c>
      <c r="G16" s="5">
        <v>1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5</v>
      </c>
      <c r="Q16" s="5">
        <v>5</v>
      </c>
      <c r="R16" s="5">
        <v>5</v>
      </c>
      <c r="S16" s="5">
        <v>5</v>
      </c>
      <c r="T16" s="5">
        <v>5</v>
      </c>
      <c r="U16" s="5">
        <v>5</v>
      </c>
      <c r="V16" s="5">
        <v>5</v>
      </c>
      <c r="W16" s="5">
        <v>5</v>
      </c>
      <c r="X16" s="5">
        <v>5</v>
      </c>
      <c r="Y16" s="5">
        <v>5</v>
      </c>
      <c r="Z16" s="5">
        <v>5</v>
      </c>
      <c r="AA16" s="5">
        <v>5</v>
      </c>
      <c r="AB16" s="5">
        <v>5</v>
      </c>
      <c r="AC16" s="5">
        <v>5</v>
      </c>
      <c r="AD16" s="5">
        <v>4</v>
      </c>
      <c r="AE16" s="5">
        <v>5</v>
      </c>
      <c r="AF16" s="5">
        <v>5</v>
      </c>
      <c r="AI16" s="47">
        <f t="shared" si="0"/>
        <v>4.9411764705882355</v>
      </c>
    </row>
    <row r="17" spans="1:35" ht="24">
      <c r="A17" s="86">
        <v>13</v>
      </c>
      <c r="B17" s="5">
        <v>2</v>
      </c>
      <c r="C17" s="5">
        <v>1</v>
      </c>
      <c r="D17" s="5" t="s">
        <v>53</v>
      </c>
      <c r="E17" s="5">
        <v>53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5</v>
      </c>
      <c r="Q17" s="5">
        <v>3</v>
      </c>
      <c r="R17" s="5">
        <v>4</v>
      </c>
      <c r="S17" s="5">
        <v>5</v>
      </c>
      <c r="T17" s="5">
        <v>4</v>
      </c>
      <c r="U17" s="5">
        <v>4</v>
      </c>
      <c r="V17" s="5">
        <v>4</v>
      </c>
      <c r="W17" s="5">
        <v>4</v>
      </c>
      <c r="X17" s="5">
        <v>4</v>
      </c>
      <c r="Y17" s="5">
        <v>2</v>
      </c>
      <c r="Z17" s="5">
        <v>3</v>
      </c>
      <c r="AA17" s="5">
        <v>3</v>
      </c>
      <c r="AB17" s="5">
        <v>3</v>
      </c>
      <c r="AC17" s="5">
        <v>2</v>
      </c>
      <c r="AD17" s="5">
        <v>3</v>
      </c>
      <c r="AE17" s="5">
        <v>3</v>
      </c>
      <c r="AF17" s="5">
        <v>2</v>
      </c>
      <c r="AI17" s="47">
        <f t="shared" si="0"/>
        <v>3.411764705882353</v>
      </c>
    </row>
    <row r="18" spans="1:35" ht="24">
      <c r="A18" s="86">
        <v>14</v>
      </c>
      <c r="B18" s="5">
        <v>3</v>
      </c>
      <c r="C18" s="5">
        <v>4</v>
      </c>
      <c r="D18" s="5" t="s">
        <v>71</v>
      </c>
      <c r="E18" s="5">
        <v>53</v>
      </c>
      <c r="F18" s="5">
        <v>2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4</v>
      </c>
      <c r="Q18" s="5">
        <v>4</v>
      </c>
      <c r="R18" s="5">
        <v>4</v>
      </c>
      <c r="S18" s="5">
        <v>5</v>
      </c>
      <c r="T18" s="5">
        <v>4</v>
      </c>
      <c r="U18" s="5">
        <v>4</v>
      </c>
      <c r="V18" s="5">
        <v>5</v>
      </c>
      <c r="W18" s="5">
        <v>5</v>
      </c>
      <c r="X18" s="5">
        <v>3</v>
      </c>
      <c r="Y18" s="5">
        <v>5</v>
      </c>
      <c r="Z18" s="5">
        <v>5</v>
      </c>
      <c r="AA18" s="5">
        <v>5</v>
      </c>
      <c r="AB18" s="5">
        <v>5</v>
      </c>
      <c r="AC18" s="5">
        <v>5</v>
      </c>
      <c r="AD18" s="5">
        <v>5</v>
      </c>
      <c r="AE18" s="5">
        <v>5</v>
      </c>
      <c r="AF18" s="5">
        <v>5</v>
      </c>
      <c r="AI18" s="47">
        <f t="shared" si="0"/>
        <v>4.588235294117647</v>
      </c>
    </row>
    <row r="19" spans="1:35" ht="24">
      <c r="A19" s="86">
        <v>15</v>
      </c>
      <c r="B19" s="5">
        <v>3</v>
      </c>
      <c r="C19" s="5">
        <v>4</v>
      </c>
      <c r="D19" s="5" t="s">
        <v>71</v>
      </c>
      <c r="E19" s="5">
        <v>53</v>
      </c>
      <c r="F19" s="5">
        <v>1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5</v>
      </c>
      <c r="Q19" s="5">
        <v>5</v>
      </c>
      <c r="R19" s="5">
        <v>5</v>
      </c>
      <c r="S19" s="5">
        <v>5</v>
      </c>
      <c r="T19" s="5">
        <v>4</v>
      </c>
      <c r="U19" s="5">
        <v>4</v>
      </c>
      <c r="V19" s="5">
        <v>4</v>
      </c>
      <c r="W19" s="5">
        <v>4</v>
      </c>
      <c r="X19" s="5">
        <v>3</v>
      </c>
      <c r="Y19" s="5">
        <v>5</v>
      </c>
      <c r="Z19" s="5">
        <v>5</v>
      </c>
      <c r="AA19" s="5">
        <v>5</v>
      </c>
      <c r="AB19" s="5">
        <v>5</v>
      </c>
      <c r="AC19" s="5">
        <v>4</v>
      </c>
      <c r="AD19" s="5">
        <v>4</v>
      </c>
      <c r="AE19" s="5">
        <v>4</v>
      </c>
      <c r="AF19" s="5">
        <v>4</v>
      </c>
      <c r="AI19" s="47">
        <f t="shared" si="0"/>
        <v>4.411764705882353</v>
      </c>
    </row>
    <row r="20" spans="1:35" ht="24">
      <c r="A20" s="86">
        <v>16</v>
      </c>
      <c r="B20" s="5">
        <v>2</v>
      </c>
      <c r="C20" s="5">
        <v>7</v>
      </c>
      <c r="D20" s="5" t="s">
        <v>78</v>
      </c>
      <c r="E20" s="5">
        <v>54</v>
      </c>
      <c r="F20" s="5">
        <v>2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5</v>
      </c>
      <c r="Q20" s="5">
        <v>5</v>
      </c>
      <c r="R20" s="5">
        <v>5</v>
      </c>
      <c r="S20" s="5">
        <v>5</v>
      </c>
      <c r="T20" s="5">
        <v>5</v>
      </c>
      <c r="U20" s="5">
        <v>5</v>
      </c>
      <c r="V20" s="5">
        <v>5</v>
      </c>
      <c r="W20" s="5">
        <v>5</v>
      </c>
      <c r="X20" s="5">
        <v>5</v>
      </c>
      <c r="Y20" s="5">
        <v>5</v>
      </c>
      <c r="Z20" s="5">
        <v>5</v>
      </c>
      <c r="AA20" s="5">
        <v>5</v>
      </c>
      <c r="AB20" s="5">
        <v>5</v>
      </c>
      <c r="AC20" s="5">
        <v>5</v>
      </c>
      <c r="AD20" s="5">
        <v>5</v>
      </c>
      <c r="AE20" s="5">
        <v>5</v>
      </c>
      <c r="AF20" s="5">
        <v>5</v>
      </c>
      <c r="AI20" s="47">
        <f t="shared" si="0"/>
        <v>5</v>
      </c>
    </row>
    <row r="21" spans="1:35" ht="24">
      <c r="A21" s="86">
        <v>17</v>
      </c>
      <c r="B21" s="5">
        <v>2</v>
      </c>
      <c r="C21" s="5">
        <v>7</v>
      </c>
      <c r="D21" s="5" t="s">
        <v>78</v>
      </c>
      <c r="E21" s="5">
        <v>0</v>
      </c>
      <c r="F21" s="5">
        <v>1</v>
      </c>
      <c r="G21" s="5">
        <v>0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4</v>
      </c>
      <c r="Q21" s="5">
        <v>4</v>
      </c>
      <c r="R21" s="5">
        <v>4</v>
      </c>
      <c r="S21" s="5">
        <v>4</v>
      </c>
      <c r="T21" s="5">
        <v>4</v>
      </c>
      <c r="U21" s="5">
        <v>4</v>
      </c>
      <c r="V21" s="5">
        <v>4</v>
      </c>
      <c r="W21" s="5">
        <v>4</v>
      </c>
      <c r="X21" s="5">
        <v>4</v>
      </c>
      <c r="Y21" s="5">
        <v>4</v>
      </c>
      <c r="Z21" s="5">
        <v>4</v>
      </c>
      <c r="AA21" s="5">
        <v>4</v>
      </c>
      <c r="AB21" s="5">
        <v>4</v>
      </c>
      <c r="AC21" s="5">
        <v>4</v>
      </c>
      <c r="AD21" s="5">
        <v>4</v>
      </c>
      <c r="AE21" s="5">
        <v>4</v>
      </c>
      <c r="AF21" s="5">
        <v>4</v>
      </c>
      <c r="AI21" s="47">
        <f t="shared" si="0"/>
        <v>4</v>
      </c>
    </row>
    <row r="22" spans="1:35" ht="24">
      <c r="A22" s="86">
        <v>18</v>
      </c>
      <c r="B22" s="5">
        <v>2</v>
      </c>
      <c r="C22" s="5">
        <v>1</v>
      </c>
      <c r="D22" s="5" t="s">
        <v>53</v>
      </c>
      <c r="E22" s="5">
        <v>53</v>
      </c>
      <c r="F22" s="5">
        <v>2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4</v>
      </c>
      <c r="Q22" s="5">
        <v>4</v>
      </c>
      <c r="R22" s="5">
        <v>4</v>
      </c>
      <c r="S22" s="5">
        <v>4</v>
      </c>
      <c r="T22" s="5">
        <v>4</v>
      </c>
      <c r="U22" s="5">
        <v>4</v>
      </c>
      <c r="V22" s="5">
        <v>4</v>
      </c>
      <c r="W22" s="5">
        <v>4</v>
      </c>
      <c r="X22" s="5">
        <v>4</v>
      </c>
      <c r="Y22" s="5">
        <v>4</v>
      </c>
      <c r="Z22" s="5">
        <v>4</v>
      </c>
      <c r="AA22" s="5">
        <v>4</v>
      </c>
      <c r="AB22" s="5">
        <v>4</v>
      </c>
      <c r="AC22" s="5">
        <v>4</v>
      </c>
      <c r="AD22" s="5">
        <v>4</v>
      </c>
      <c r="AE22" s="5">
        <v>4</v>
      </c>
      <c r="AF22" s="5">
        <v>4</v>
      </c>
      <c r="AI22" s="47">
        <f t="shared" si="0"/>
        <v>4</v>
      </c>
    </row>
    <row r="23" spans="1:35" ht="24">
      <c r="A23" s="86">
        <v>19</v>
      </c>
      <c r="B23" s="5">
        <v>2</v>
      </c>
      <c r="C23" s="5">
        <v>1</v>
      </c>
      <c r="D23" s="5" t="s">
        <v>53</v>
      </c>
      <c r="E23" s="5">
        <v>53</v>
      </c>
      <c r="F23" s="5">
        <v>1</v>
      </c>
      <c r="G23" s="5">
        <v>0</v>
      </c>
      <c r="H23" s="5">
        <v>1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4</v>
      </c>
      <c r="Q23" s="5">
        <v>4</v>
      </c>
      <c r="R23" s="5">
        <v>4</v>
      </c>
      <c r="S23" s="5">
        <v>4</v>
      </c>
      <c r="T23" s="5">
        <v>4</v>
      </c>
      <c r="U23" s="5">
        <v>4</v>
      </c>
      <c r="V23" s="5">
        <v>4</v>
      </c>
      <c r="W23" s="5">
        <v>4</v>
      </c>
      <c r="X23" s="5">
        <v>4</v>
      </c>
      <c r="Y23" s="5">
        <v>4</v>
      </c>
      <c r="Z23" s="5">
        <v>4</v>
      </c>
      <c r="AA23" s="5">
        <v>4</v>
      </c>
      <c r="AB23" s="5">
        <v>4</v>
      </c>
      <c r="AC23" s="5">
        <v>4</v>
      </c>
      <c r="AD23" s="5">
        <v>4</v>
      </c>
      <c r="AE23" s="5">
        <v>4</v>
      </c>
      <c r="AF23" s="5">
        <v>4</v>
      </c>
      <c r="AI23" s="47">
        <f t="shared" si="0"/>
        <v>4</v>
      </c>
    </row>
    <row r="24" spans="1:35" ht="24">
      <c r="A24" s="86">
        <v>20</v>
      </c>
      <c r="B24" s="5">
        <v>2</v>
      </c>
      <c r="C24" s="5">
        <v>1</v>
      </c>
      <c r="D24" s="5" t="s">
        <v>53</v>
      </c>
      <c r="E24" s="5">
        <v>53</v>
      </c>
      <c r="F24" s="5">
        <v>2</v>
      </c>
      <c r="G24" s="5">
        <v>0</v>
      </c>
      <c r="H24" s="5">
        <v>0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4</v>
      </c>
      <c r="Q24" s="5">
        <v>4</v>
      </c>
      <c r="R24" s="5">
        <v>4</v>
      </c>
      <c r="S24" s="5">
        <v>4</v>
      </c>
      <c r="T24" s="5">
        <v>4</v>
      </c>
      <c r="U24" s="5">
        <v>4</v>
      </c>
      <c r="V24" s="5">
        <v>4</v>
      </c>
      <c r="W24" s="5">
        <v>4</v>
      </c>
      <c r="X24" s="5">
        <v>4</v>
      </c>
      <c r="Y24" s="5">
        <v>3</v>
      </c>
      <c r="Z24" s="5">
        <v>3</v>
      </c>
      <c r="AA24" s="5">
        <v>4</v>
      </c>
      <c r="AB24" s="5">
        <v>3</v>
      </c>
      <c r="AC24" s="5">
        <v>3</v>
      </c>
      <c r="AD24" s="5">
        <v>4</v>
      </c>
      <c r="AE24" s="5">
        <v>3</v>
      </c>
      <c r="AF24" s="5">
        <v>4</v>
      </c>
      <c r="AI24" s="47">
        <f t="shared" si="0"/>
        <v>3.7058823529411766</v>
      </c>
    </row>
    <row r="25" spans="1:35" ht="24">
      <c r="A25" s="86">
        <v>21</v>
      </c>
      <c r="B25" s="5">
        <v>2</v>
      </c>
      <c r="C25" s="5">
        <v>1</v>
      </c>
      <c r="D25" s="5" t="s">
        <v>53</v>
      </c>
      <c r="E25" s="5">
        <v>53</v>
      </c>
      <c r="F25" s="5">
        <v>2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4</v>
      </c>
      <c r="Q25" s="5">
        <v>3</v>
      </c>
      <c r="R25" s="5">
        <v>4</v>
      </c>
      <c r="S25" s="5">
        <v>4</v>
      </c>
      <c r="T25" s="5">
        <v>3</v>
      </c>
      <c r="U25" s="5">
        <v>4</v>
      </c>
      <c r="V25" s="5">
        <v>4</v>
      </c>
      <c r="W25" s="5">
        <v>4</v>
      </c>
      <c r="X25" s="5">
        <v>3</v>
      </c>
      <c r="Y25" s="5">
        <v>3</v>
      </c>
      <c r="Z25" s="5">
        <v>4</v>
      </c>
      <c r="AA25" s="5">
        <v>5</v>
      </c>
      <c r="AB25" s="5">
        <v>4</v>
      </c>
      <c r="AC25" s="5">
        <v>3</v>
      </c>
      <c r="AD25" s="5">
        <v>3</v>
      </c>
      <c r="AE25" s="5">
        <v>3</v>
      </c>
      <c r="AF25" s="5">
        <v>4</v>
      </c>
      <c r="AI25" s="47">
        <f t="shared" si="0"/>
        <v>3.6470588235294117</v>
      </c>
    </row>
    <row r="26" spans="1:35" ht="24">
      <c r="A26" s="86">
        <v>22</v>
      </c>
      <c r="B26" s="5">
        <v>2</v>
      </c>
      <c r="C26" s="5">
        <v>7</v>
      </c>
      <c r="D26" s="5" t="s">
        <v>78</v>
      </c>
      <c r="E26" s="5">
        <v>53</v>
      </c>
      <c r="F26" s="5">
        <v>0</v>
      </c>
      <c r="G26" s="5">
        <v>0</v>
      </c>
      <c r="H26" s="5">
        <v>0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4</v>
      </c>
      <c r="Q26" s="5">
        <v>4</v>
      </c>
      <c r="R26" s="5">
        <v>4</v>
      </c>
      <c r="S26" s="5">
        <v>4</v>
      </c>
      <c r="T26" s="5">
        <v>5</v>
      </c>
      <c r="U26" s="5">
        <v>5</v>
      </c>
      <c r="V26" s="5">
        <v>5</v>
      </c>
      <c r="W26" s="5">
        <v>4</v>
      </c>
      <c r="X26" s="5">
        <v>4</v>
      </c>
      <c r="Y26" s="5">
        <v>4</v>
      </c>
      <c r="Z26" s="5">
        <v>4</v>
      </c>
      <c r="AA26" s="5">
        <v>4</v>
      </c>
      <c r="AB26" s="5">
        <v>5</v>
      </c>
      <c r="AC26" s="5">
        <v>5</v>
      </c>
      <c r="AD26" s="5">
        <v>5</v>
      </c>
      <c r="AE26" s="5">
        <v>5</v>
      </c>
      <c r="AF26" s="5">
        <v>5</v>
      </c>
      <c r="AI26" s="47">
        <f t="shared" si="0"/>
        <v>4.470588235294118</v>
      </c>
    </row>
    <row r="27" spans="1:35" ht="24">
      <c r="A27" s="86">
        <v>23</v>
      </c>
      <c r="B27" s="5">
        <v>3</v>
      </c>
      <c r="C27" s="5">
        <v>7</v>
      </c>
      <c r="D27" s="5" t="s">
        <v>78</v>
      </c>
      <c r="E27" s="5">
        <v>51</v>
      </c>
      <c r="F27" s="5">
        <v>1</v>
      </c>
      <c r="G27" s="5">
        <v>0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4</v>
      </c>
      <c r="Q27" s="5">
        <v>4</v>
      </c>
      <c r="R27" s="5">
        <v>4</v>
      </c>
      <c r="S27" s="5">
        <v>4</v>
      </c>
      <c r="T27" s="5">
        <v>4</v>
      </c>
      <c r="U27" s="5">
        <v>4</v>
      </c>
      <c r="V27" s="5">
        <v>4</v>
      </c>
      <c r="W27" s="5">
        <v>3</v>
      </c>
      <c r="X27" s="5">
        <v>3</v>
      </c>
      <c r="Y27" s="5">
        <v>3</v>
      </c>
      <c r="Z27" s="5">
        <v>4</v>
      </c>
      <c r="AA27" s="5">
        <v>4</v>
      </c>
      <c r="AB27" s="5">
        <v>4</v>
      </c>
      <c r="AC27" s="5">
        <v>4</v>
      </c>
      <c r="AD27" s="5">
        <v>4</v>
      </c>
      <c r="AE27" s="5">
        <v>4</v>
      </c>
      <c r="AF27" s="5">
        <v>4</v>
      </c>
      <c r="AI27" s="47">
        <f t="shared" si="0"/>
        <v>3.823529411764706</v>
      </c>
    </row>
    <row r="28" spans="1:35" ht="24">
      <c r="A28" s="86">
        <v>24</v>
      </c>
      <c r="B28" s="5">
        <v>2</v>
      </c>
      <c r="C28" s="5">
        <v>7</v>
      </c>
      <c r="D28" s="5" t="s">
        <v>80</v>
      </c>
      <c r="E28" s="5">
        <v>52</v>
      </c>
      <c r="F28" s="5">
        <v>2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5</v>
      </c>
      <c r="Q28" s="5">
        <v>4</v>
      </c>
      <c r="R28" s="5">
        <v>4</v>
      </c>
      <c r="S28" s="5">
        <v>4</v>
      </c>
      <c r="T28" s="5">
        <v>4</v>
      </c>
      <c r="U28" s="5">
        <v>5</v>
      </c>
      <c r="V28" s="5">
        <v>5</v>
      </c>
      <c r="W28" s="5">
        <v>5</v>
      </c>
      <c r="X28" s="5">
        <v>4</v>
      </c>
      <c r="Y28" s="5">
        <v>5</v>
      </c>
      <c r="Z28" s="5">
        <v>5</v>
      </c>
      <c r="AA28" s="5">
        <v>5</v>
      </c>
      <c r="AB28" s="5">
        <v>5</v>
      </c>
      <c r="AC28" s="5">
        <v>5</v>
      </c>
      <c r="AD28" s="5">
        <v>5</v>
      </c>
      <c r="AE28" s="5">
        <v>5</v>
      </c>
      <c r="AF28" s="5">
        <v>5</v>
      </c>
      <c r="AI28" s="47">
        <f t="shared" si="0"/>
        <v>4.705882352941177</v>
      </c>
    </row>
    <row r="29" spans="1:35" ht="24">
      <c r="A29" s="86">
        <v>25</v>
      </c>
      <c r="B29" s="5">
        <v>4</v>
      </c>
      <c r="C29" s="5" t="s">
        <v>81</v>
      </c>
      <c r="D29" s="5">
        <v>0</v>
      </c>
      <c r="E29" s="5">
        <v>0</v>
      </c>
      <c r="F29" s="5">
        <v>2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4</v>
      </c>
      <c r="Q29" s="5">
        <v>2</v>
      </c>
      <c r="R29" s="5">
        <v>5</v>
      </c>
      <c r="S29" s="5">
        <v>5</v>
      </c>
      <c r="T29" s="5">
        <v>5</v>
      </c>
      <c r="U29" s="5">
        <v>5</v>
      </c>
      <c r="V29" s="5">
        <v>5</v>
      </c>
      <c r="W29" s="5">
        <v>4</v>
      </c>
      <c r="X29" s="5">
        <v>3</v>
      </c>
      <c r="Y29" s="5">
        <v>4</v>
      </c>
      <c r="Z29" s="5">
        <v>4</v>
      </c>
      <c r="AA29" s="5">
        <v>4</v>
      </c>
      <c r="AB29" s="5">
        <v>4</v>
      </c>
      <c r="AC29" s="5">
        <v>5</v>
      </c>
      <c r="AD29" s="5">
        <v>5</v>
      </c>
      <c r="AE29" s="5">
        <v>4</v>
      </c>
      <c r="AF29" s="5">
        <v>4</v>
      </c>
      <c r="AI29" s="47">
        <f t="shared" si="0"/>
        <v>4.235294117647059</v>
      </c>
    </row>
    <row r="30" spans="1:35" ht="24">
      <c r="A30" s="86">
        <v>26</v>
      </c>
      <c r="B30" s="5">
        <v>2</v>
      </c>
      <c r="C30" s="5">
        <v>1</v>
      </c>
      <c r="D30" s="5" t="s">
        <v>53</v>
      </c>
      <c r="E30" s="5">
        <v>53</v>
      </c>
      <c r="F30" s="5">
        <v>2</v>
      </c>
      <c r="G30" s="5">
        <v>0</v>
      </c>
      <c r="H30" s="5">
        <v>0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4</v>
      </c>
      <c r="Q30" s="5">
        <v>4</v>
      </c>
      <c r="R30" s="5">
        <v>4</v>
      </c>
      <c r="S30" s="5">
        <v>4</v>
      </c>
      <c r="T30" s="5">
        <v>4</v>
      </c>
      <c r="U30" s="5">
        <v>4</v>
      </c>
      <c r="V30" s="5">
        <v>5</v>
      </c>
      <c r="W30" s="5">
        <v>4</v>
      </c>
      <c r="X30" s="5">
        <v>2</v>
      </c>
      <c r="Y30" s="5">
        <v>4</v>
      </c>
      <c r="Z30" s="5">
        <v>4</v>
      </c>
      <c r="AA30" s="5">
        <v>4</v>
      </c>
      <c r="AB30" s="5">
        <v>3</v>
      </c>
      <c r="AC30" s="5">
        <v>3</v>
      </c>
      <c r="AD30" s="5">
        <v>3</v>
      </c>
      <c r="AE30" s="5">
        <v>3</v>
      </c>
      <c r="AF30" s="5">
        <v>3</v>
      </c>
      <c r="AI30" s="47">
        <f t="shared" si="0"/>
        <v>3.6470588235294117</v>
      </c>
    </row>
    <row r="31" spans="1:35" ht="24">
      <c r="A31" s="86">
        <v>27</v>
      </c>
      <c r="B31" s="5">
        <v>2</v>
      </c>
      <c r="C31" s="5">
        <v>1</v>
      </c>
      <c r="D31" s="5" t="s">
        <v>53</v>
      </c>
      <c r="E31" s="5">
        <v>53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5</v>
      </c>
      <c r="Q31" s="5">
        <v>5</v>
      </c>
      <c r="R31" s="5">
        <v>5</v>
      </c>
      <c r="S31" s="5">
        <v>5</v>
      </c>
      <c r="T31" s="5">
        <v>5</v>
      </c>
      <c r="U31" s="5">
        <v>5</v>
      </c>
      <c r="V31" s="5">
        <v>5</v>
      </c>
      <c r="W31" s="5">
        <v>5</v>
      </c>
      <c r="X31" s="5">
        <v>5</v>
      </c>
      <c r="Y31" s="5">
        <v>4</v>
      </c>
      <c r="Z31" s="5">
        <v>3</v>
      </c>
      <c r="AA31" s="5">
        <v>3</v>
      </c>
      <c r="AB31" s="5">
        <v>3</v>
      </c>
      <c r="AC31" s="5">
        <v>4</v>
      </c>
      <c r="AD31" s="5">
        <v>4</v>
      </c>
      <c r="AE31" s="5">
        <v>4</v>
      </c>
      <c r="AF31" s="5">
        <v>4</v>
      </c>
      <c r="AI31" s="47">
        <f t="shared" si="0"/>
        <v>4.352941176470588</v>
      </c>
    </row>
    <row r="32" spans="1:35" ht="24">
      <c r="A32" s="86">
        <v>28</v>
      </c>
      <c r="B32" s="5">
        <v>2</v>
      </c>
      <c r="C32" s="5">
        <v>4</v>
      </c>
      <c r="D32" s="5" t="s">
        <v>57</v>
      </c>
      <c r="E32" s="5">
        <v>54</v>
      </c>
      <c r="F32" s="5">
        <v>2</v>
      </c>
      <c r="G32" s="5">
        <v>1</v>
      </c>
      <c r="H32" s="5">
        <v>1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5</v>
      </c>
      <c r="Q32" s="5">
        <v>5</v>
      </c>
      <c r="R32" s="5">
        <v>5</v>
      </c>
      <c r="S32" s="5">
        <v>5</v>
      </c>
      <c r="T32" s="5">
        <v>5</v>
      </c>
      <c r="U32" s="5">
        <v>4</v>
      </c>
      <c r="V32" s="5">
        <v>5</v>
      </c>
      <c r="W32" s="5">
        <v>5</v>
      </c>
      <c r="X32" s="5">
        <v>4</v>
      </c>
      <c r="Y32" s="5">
        <v>5</v>
      </c>
      <c r="Z32" s="5">
        <v>4</v>
      </c>
      <c r="AA32" s="5">
        <v>4</v>
      </c>
      <c r="AB32" s="5">
        <v>5</v>
      </c>
      <c r="AC32" s="5">
        <v>4</v>
      </c>
      <c r="AD32" s="5">
        <v>4</v>
      </c>
      <c r="AE32" s="5">
        <v>4</v>
      </c>
      <c r="AF32" s="5">
        <v>4</v>
      </c>
      <c r="AI32" s="47">
        <f t="shared" si="0"/>
        <v>4.529411764705882</v>
      </c>
    </row>
    <row r="33" spans="1:35" ht="24">
      <c r="A33" s="86">
        <v>29</v>
      </c>
      <c r="B33" s="5">
        <v>3</v>
      </c>
      <c r="C33" s="5">
        <v>8</v>
      </c>
      <c r="D33" s="5" t="s">
        <v>86</v>
      </c>
      <c r="E33" s="5">
        <v>53</v>
      </c>
      <c r="F33" s="5">
        <v>2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4</v>
      </c>
      <c r="Q33" s="5">
        <v>4</v>
      </c>
      <c r="R33" s="5">
        <v>4</v>
      </c>
      <c r="S33" s="5">
        <v>4</v>
      </c>
      <c r="T33" s="5">
        <v>5</v>
      </c>
      <c r="U33" s="5">
        <v>5</v>
      </c>
      <c r="V33" s="5">
        <v>5</v>
      </c>
      <c r="W33" s="5">
        <v>4</v>
      </c>
      <c r="X33" s="5">
        <v>4</v>
      </c>
      <c r="Y33" s="5">
        <v>5</v>
      </c>
      <c r="Z33" s="5">
        <v>5</v>
      </c>
      <c r="AA33" s="5">
        <v>5</v>
      </c>
      <c r="AB33" s="5">
        <v>4</v>
      </c>
      <c r="AC33" s="5">
        <v>4</v>
      </c>
      <c r="AD33" s="5">
        <v>4</v>
      </c>
      <c r="AE33" s="5">
        <v>4</v>
      </c>
      <c r="AF33" s="5">
        <v>4</v>
      </c>
      <c r="AI33" s="47">
        <f t="shared" si="0"/>
        <v>4.352941176470588</v>
      </c>
    </row>
    <row r="34" spans="1:35" ht="24">
      <c r="A34" s="86">
        <v>30</v>
      </c>
      <c r="B34" s="5">
        <v>3</v>
      </c>
      <c r="C34" s="5">
        <v>8</v>
      </c>
      <c r="D34" s="5" t="s">
        <v>86</v>
      </c>
      <c r="E34" s="5">
        <v>53</v>
      </c>
      <c r="F34" s="5">
        <v>2</v>
      </c>
      <c r="G34" s="5">
        <v>0</v>
      </c>
      <c r="H34" s="5">
        <v>1</v>
      </c>
      <c r="I34" s="5">
        <v>1</v>
      </c>
      <c r="J34" s="5">
        <v>0</v>
      </c>
      <c r="K34" s="5">
        <v>0</v>
      </c>
      <c r="L34" s="5">
        <v>0</v>
      </c>
      <c r="M34" s="5">
        <v>1</v>
      </c>
      <c r="N34" s="5">
        <v>0</v>
      </c>
      <c r="O34" s="5">
        <v>0</v>
      </c>
      <c r="P34" s="5">
        <v>4</v>
      </c>
      <c r="Q34" s="5">
        <v>3</v>
      </c>
      <c r="R34" s="5">
        <v>4</v>
      </c>
      <c r="S34" s="5">
        <v>5</v>
      </c>
      <c r="T34" s="5">
        <v>4</v>
      </c>
      <c r="U34" s="5">
        <v>4</v>
      </c>
      <c r="V34" s="5">
        <v>3</v>
      </c>
      <c r="W34" s="5">
        <v>3</v>
      </c>
      <c r="X34" s="5">
        <v>2</v>
      </c>
      <c r="Y34" s="5">
        <v>4</v>
      </c>
      <c r="Z34" s="5">
        <v>4</v>
      </c>
      <c r="AA34" s="5">
        <v>5</v>
      </c>
      <c r="AB34" s="5">
        <v>4</v>
      </c>
      <c r="AC34" s="5">
        <v>4</v>
      </c>
      <c r="AD34" s="5">
        <v>4</v>
      </c>
      <c r="AE34" s="5">
        <v>4</v>
      </c>
      <c r="AF34" s="5">
        <v>4</v>
      </c>
      <c r="AI34" s="47">
        <f t="shared" si="0"/>
        <v>3.823529411764706</v>
      </c>
    </row>
    <row r="35" spans="1:35" ht="24">
      <c r="A35" s="86">
        <v>31</v>
      </c>
      <c r="B35" s="5">
        <v>3</v>
      </c>
      <c r="C35" s="5">
        <v>8</v>
      </c>
      <c r="D35" s="5" t="s">
        <v>86</v>
      </c>
      <c r="E35" s="5">
        <v>53</v>
      </c>
      <c r="F35" s="5">
        <v>1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4</v>
      </c>
      <c r="Q35" s="5">
        <v>3</v>
      </c>
      <c r="R35" s="5">
        <v>4</v>
      </c>
      <c r="S35" s="5">
        <v>4</v>
      </c>
      <c r="T35" s="5">
        <v>4</v>
      </c>
      <c r="U35" s="5">
        <v>4</v>
      </c>
      <c r="V35" s="5">
        <v>4</v>
      </c>
      <c r="W35" s="5">
        <v>3</v>
      </c>
      <c r="X35" s="5">
        <v>3</v>
      </c>
      <c r="Y35" s="5">
        <v>4</v>
      </c>
      <c r="Z35" s="5">
        <v>4</v>
      </c>
      <c r="AA35" s="5">
        <v>5</v>
      </c>
      <c r="AB35" s="5">
        <v>4</v>
      </c>
      <c r="AC35" s="5">
        <v>4</v>
      </c>
      <c r="AD35" s="5">
        <v>4</v>
      </c>
      <c r="AE35" s="5">
        <v>4</v>
      </c>
      <c r="AF35" s="5">
        <v>4</v>
      </c>
      <c r="AI35" s="47">
        <f t="shared" si="0"/>
        <v>3.8823529411764706</v>
      </c>
    </row>
    <row r="36" spans="1:35" ht="24">
      <c r="A36" s="86">
        <v>32</v>
      </c>
      <c r="B36" s="5">
        <v>1</v>
      </c>
      <c r="C36" s="5">
        <v>4</v>
      </c>
      <c r="D36" s="5">
        <v>0</v>
      </c>
      <c r="E36" s="5">
        <v>0</v>
      </c>
      <c r="F36" s="5">
        <v>2</v>
      </c>
      <c r="G36" s="5">
        <v>0</v>
      </c>
      <c r="H36" s="5">
        <v>1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4</v>
      </c>
      <c r="Q36" s="5">
        <v>4</v>
      </c>
      <c r="R36" s="5">
        <v>4</v>
      </c>
      <c r="S36" s="5">
        <v>5</v>
      </c>
      <c r="T36" s="5">
        <v>5</v>
      </c>
      <c r="U36" s="5">
        <v>5</v>
      </c>
      <c r="V36" s="5">
        <v>5</v>
      </c>
      <c r="W36" s="5">
        <v>5</v>
      </c>
      <c r="X36" s="5">
        <v>4</v>
      </c>
      <c r="Y36" s="5">
        <v>5</v>
      </c>
      <c r="Z36" s="5">
        <v>5</v>
      </c>
      <c r="AA36" s="5">
        <v>5</v>
      </c>
      <c r="AB36" s="5">
        <v>5</v>
      </c>
      <c r="AC36" s="5">
        <v>5</v>
      </c>
      <c r="AD36" s="5">
        <v>4</v>
      </c>
      <c r="AE36" s="5">
        <v>5</v>
      </c>
      <c r="AF36" s="5">
        <v>4</v>
      </c>
      <c r="AI36" s="47">
        <f t="shared" si="0"/>
        <v>4.647058823529412</v>
      </c>
    </row>
    <row r="37" spans="1:35" ht="24">
      <c r="A37" s="86">
        <v>33</v>
      </c>
      <c r="B37" s="5">
        <v>3</v>
      </c>
      <c r="C37" s="5">
        <v>4</v>
      </c>
      <c r="D37" s="5" t="s">
        <v>57</v>
      </c>
      <c r="E37" s="5">
        <v>54</v>
      </c>
      <c r="F37" s="5">
        <v>2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5</v>
      </c>
      <c r="Q37" s="5">
        <v>5</v>
      </c>
      <c r="R37" s="5">
        <v>4</v>
      </c>
      <c r="S37" s="5">
        <v>4</v>
      </c>
      <c r="T37" s="5">
        <v>5</v>
      </c>
      <c r="U37" s="5">
        <v>4</v>
      </c>
      <c r="V37" s="5">
        <v>4</v>
      </c>
      <c r="W37" s="5">
        <v>3</v>
      </c>
      <c r="X37" s="5">
        <v>3</v>
      </c>
      <c r="Y37" s="5">
        <v>5</v>
      </c>
      <c r="Z37" s="5">
        <v>5</v>
      </c>
      <c r="AA37" s="5">
        <v>5</v>
      </c>
      <c r="AB37" s="5">
        <v>5</v>
      </c>
      <c r="AC37" s="5">
        <v>4</v>
      </c>
      <c r="AD37" s="5">
        <v>4</v>
      </c>
      <c r="AE37" s="5">
        <v>4</v>
      </c>
      <c r="AF37" s="5">
        <v>5</v>
      </c>
      <c r="AI37" s="47">
        <f t="shared" si="0"/>
        <v>4.352941176470588</v>
      </c>
    </row>
    <row r="38" spans="1:35" ht="24">
      <c r="A38" s="86">
        <v>34</v>
      </c>
      <c r="B38" s="5">
        <v>3</v>
      </c>
      <c r="C38" s="5">
        <v>2</v>
      </c>
      <c r="D38" s="5" t="s">
        <v>205</v>
      </c>
      <c r="E38" s="5">
        <v>0</v>
      </c>
      <c r="F38" s="5">
        <v>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0</v>
      </c>
      <c r="O38" s="5">
        <v>0</v>
      </c>
      <c r="P38" s="5">
        <v>4</v>
      </c>
      <c r="Q38" s="5">
        <v>5</v>
      </c>
      <c r="R38" s="5">
        <v>5</v>
      </c>
      <c r="S38" s="5">
        <v>5</v>
      </c>
      <c r="T38" s="5">
        <v>4</v>
      </c>
      <c r="U38" s="5">
        <v>4</v>
      </c>
      <c r="V38" s="5">
        <v>5</v>
      </c>
      <c r="W38" s="5">
        <v>5</v>
      </c>
      <c r="X38" s="5">
        <v>4</v>
      </c>
      <c r="Y38" s="5">
        <v>5</v>
      </c>
      <c r="Z38" s="5">
        <v>5</v>
      </c>
      <c r="AA38" s="5">
        <v>5</v>
      </c>
      <c r="AB38" s="5">
        <v>5</v>
      </c>
      <c r="AC38" s="5">
        <v>5</v>
      </c>
      <c r="AD38" s="5">
        <v>5</v>
      </c>
      <c r="AE38" s="5">
        <v>4</v>
      </c>
      <c r="AF38" s="5">
        <v>4</v>
      </c>
      <c r="AI38" s="47">
        <f t="shared" si="0"/>
        <v>4.647058823529412</v>
      </c>
    </row>
    <row r="39" spans="1:35" ht="24">
      <c r="A39" s="86">
        <v>35</v>
      </c>
      <c r="B39" s="5">
        <v>4</v>
      </c>
      <c r="C39" s="5" t="s">
        <v>95</v>
      </c>
      <c r="D39" s="5">
        <v>0</v>
      </c>
      <c r="E39" s="5">
        <v>0</v>
      </c>
      <c r="F39" s="5">
        <v>2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5</v>
      </c>
      <c r="Q39" s="5">
        <v>5</v>
      </c>
      <c r="R39" s="5">
        <v>5</v>
      </c>
      <c r="S39" s="5">
        <v>5</v>
      </c>
      <c r="T39" s="5">
        <v>5</v>
      </c>
      <c r="U39" s="5">
        <v>5</v>
      </c>
      <c r="V39" s="5">
        <v>5</v>
      </c>
      <c r="W39" s="5">
        <v>5</v>
      </c>
      <c r="X39" s="5">
        <v>5</v>
      </c>
      <c r="Y39" s="5">
        <v>5</v>
      </c>
      <c r="Z39" s="5">
        <v>5</v>
      </c>
      <c r="AA39" s="5">
        <v>5</v>
      </c>
      <c r="AB39" s="5">
        <v>4</v>
      </c>
      <c r="AC39" s="5">
        <v>3</v>
      </c>
      <c r="AD39" s="5">
        <v>3</v>
      </c>
      <c r="AE39" s="5">
        <v>4</v>
      </c>
      <c r="AF39" s="5">
        <v>4</v>
      </c>
      <c r="AI39" s="47">
        <f t="shared" si="0"/>
        <v>4.588235294117647</v>
      </c>
    </row>
    <row r="40" spans="1:35" ht="24">
      <c r="A40" s="86">
        <v>36</v>
      </c>
      <c r="B40" s="5">
        <v>3</v>
      </c>
      <c r="C40" s="5">
        <v>1</v>
      </c>
      <c r="D40" s="5" t="s">
        <v>199</v>
      </c>
      <c r="E40" s="5">
        <v>51</v>
      </c>
      <c r="F40" s="5">
        <v>2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5</v>
      </c>
      <c r="Q40" s="5">
        <v>5</v>
      </c>
      <c r="R40" s="5">
        <v>5</v>
      </c>
      <c r="S40" s="5">
        <v>5</v>
      </c>
      <c r="T40" s="5">
        <v>5</v>
      </c>
      <c r="U40" s="5">
        <v>5</v>
      </c>
      <c r="V40" s="5">
        <v>5</v>
      </c>
      <c r="W40" s="5">
        <v>5</v>
      </c>
      <c r="X40" s="5">
        <v>1</v>
      </c>
      <c r="Y40" s="5">
        <v>5</v>
      </c>
      <c r="Z40" s="5">
        <v>5</v>
      </c>
      <c r="AA40" s="5">
        <v>5</v>
      </c>
      <c r="AB40" s="5">
        <v>5</v>
      </c>
      <c r="AC40" s="5">
        <v>5</v>
      </c>
      <c r="AD40" s="5">
        <v>5</v>
      </c>
      <c r="AE40" s="5">
        <v>5</v>
      </c>
      <c r="AF40" s="5">
        <v>5</v>
      </c>
      <c r="AI40" s="47">
        <f t="shared" si="0"/>
        <v>4.764705882352941</v>
      </c>
    </row>
    <row r="41" spans="1:35" ht="24">
      <c r="A41" s="86">
        <v>37</v>
      </c>
      <c r="B41" s="5">
        <v>5</v>
      </c>
      <c r="C41" s="5" t="s">
        <v>97</v>
      </c>
      <c r="D41" s="5">
        <v>0</v>
      </c>
      <c r="E41" s="5">
        <v>0</v>
      </c>
      <c r="F41" s="5">
        <v>2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4</v>
      </c>
      <c r="Q41" s="5">
        <v>3</v>
      </c>
      <c r="R41" s="5">
        <v>3</v>
      </c>
      <c r="T41" s="5">
        <v>4</v>
      </c>
      <c r="U41" s="5">
        <v>4</v>
      </c>
      <c r="V41" s="5">
        <v>4</v>
      </c>
      <c r="W41" s="5">
        <v>4</v>
      </c>
      <c r="X41" s="5">
        <v>4</v>
      </c>
      <c r="Y41" s="5">
        <v>4</v>
      </c>
      <c r="Z41" s="5">
        <v>5</v>
      </c>
      <c r="AA41" s="5">
        <v>5</v>
      </c>
      <c r="AB41" s="5">
        <v>4</v>
      </c>
      <c r="AC41" s="5">
        <v>4</v>
      </c>
      <c r="AD41" s="5">
        <v>4</v>
      </c>
      <c r="AE41" s="5">
        <v>4</v>
      </c>
      <c r="AF41" s="5">
        <v>4</v>
      </c>
      <c r="AI41" s="47">
        <f t="shared" si="0"/>
        <v>4</v>
      </c>
    </row>
    <row r="42" spans="1:35" ht="24">
      <c r="A42" s="86">
        <v>38</v>
      </c>
      <c r="B42" s="5">
        <v>4</v>
      </c>
      <c r="C42" s="5">
        <v>0</v>
      </c>
      <c r="D42" s="5">
        <v>0</v>
      </c>
      <c r="E42" s="5">
        <v>0</v>
      </c>
      <c r="F42" s="5">
        <v>2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4</v>
      </c>
      <c r="Q42" s="5">
        <v>4</v>
      </c>
      <c r="R42" s="5">
        <v>4</v>
      </c>
      <c r="S42" s="5">
        <v>3</v>
      </c>
      <c r="T42" s="5">
        <v>4</v>
      </c>
      <c r="U42" s="5">
        <v>3</v>
      </c>
      <c r="V42" s="5">
        <v>4</v>
      </c>
      <c r="W42" s="5">
        <v>5</v>
      </c>
      <c r="X42" s="5">
        <v>3</v>
      </c>
      <c r="Y42" s="5">
        <v>4</v>
      </c>
      <c r="Z42" s="5">
        <v>3</v>
      </c>
      <c r="AA42" s="5">
        <v>5</v>
      </c>
      <c r="AB42" s="5">
        <v>4</v>
      </c>
      <c r="AC42" s="5">
        <v>4</v>
      </c>
      <c r="AD42" s="5">
        <v>4</v>
      </c>
      <c r="AE42" s="5">
        <v>3</v>
      </c>
      <c r="AF42" s="5">
        <v>4</v>
      </c>
      <c r="AI42" s="47">
        <f t="shared" si="0"/>
        <v>3.823529411764706</v>
      </c>
    </row>
    <row r="43" spans="1:35" ht="24">
      <c r="A43" s="86">
        <v>39</v>
      </c>
      <c r="B43" s="5">
        <v>2</v>
      </c>
      <c r="C43" s="5">
        <v>4</v>
      </c>
      <c r="D43" s="5" t="s">
        <v>98</v>
      </c>
      <c r="E43" s="5">
        <v>53</v>
      </c>
      <c r="F43" s="5">
        <v>1</v>
      </c>
      <c r="G43" s="5">
        <v>1</v>
      </c>
      <c r="H43" s="5">
        <v>0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5</v>
      </c>
      <c r="Q43" s="5">
        <v>4</v>
      </c>
      <c r="R43" s="5">
        <v>4</v>
      </c>
      <c r="S43" s="5">
        <v>5</v>
      </c>
      <c r="T43" s="5">
        <v>5</v>
      </c>
      <c r="U43" s="5">
        <v>5</v>
      </c>
      <c r="V43" s="5">
        <v>4</v>
      </c>
      <c r="W43" s="5">
        <v>5</v>
      </c>
      <c r="X43" s="5">
        <v>5</v>
      </c>
      <c r="Y43" s="5">
        <v>5</v>
      </c>
      <c r="Z43" s="5">
        <v>5</v>
      </c>
      <c r="AA43" s="5">
        <v>5</v>
      </c>
      <c r="AB43" s="5">
        <v>5</v>
      </c>
      <c r="AC43" s="5">
        <v>5</v>
      </c>
      <c r="AD43" s="5">
        <v>5</v>
      </c>
      <c r="AE43" s="5">
        <v>5</v>
      </c>
      <c r="AF43" s="5">
        <v>5</v>
      </c>
      <c r="AI43" s="47">
        <f t="shared" si="0"/>
        <v>4.823529411764706</v>
      </c>
    </row>
    <row r="44" spans="1:35" ht="24">
      <c r="A44" s="86">
        <v>40</v>
      </c>
      <c r="B44" s="5">
        <v>2</v>
      </c>
      <c r="C44" s="5">
        <v>4</v>
      </c>
      <c r="D44" s="5" t="s">
        <v>71</v>
      </c>
      <c r="E44" s="5">
        <v>53</v>
      </c>
      <c r="F44" s="5">
        <v>0</v>
      </c>
      <c r="G44" s="5">
        <v>0</v>
      </c>
      <c r="H44" s="5">
        <v>0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4</v>
      </c>
      <c r="Q44" s="5">
        <v>5</v>
      </c>
      <c r="R44" s="5">
        <v>5</v>
      </c>
      <c r="S44" s="5">
        <v>5</v>
      </c>
      <c r="T44" s="5">
        <v>4</v>
      </c>
      <c r="U44" s="5">
        <v>4</v>
      </c>
      <c r="V44" s="5">
        <v>5</v>
      </c>
      <c r="W44" s="5">
        <v>5</v>
      </c>
      <c r="X44" s="5">
        <v>5</v>
      </c>
      <c r="Y44" s="5">
        <v>4</v>
      </c>
      <c r="Z44" s="5">
        <v>4</v>
      </c>
      <c r="AA44" s="5">
        <v>5</v>
      </c>
      <c r="AB44" s="5">
        <v>4</v>
      </c>
      <c r="AC44" s="5">
        <v>4</v>
      </c>
      <c r="AD44" s="5">
        <v>4</v>
      </c>
      <c r="AE44" s="5">
        <v>4</v>
      </c>
      <c r="AF44" s="5">
        <v>4</v>
      </c>
      <c r="AI44" s="47">
        <f t="shared" si="0"/>
        <v>4.411764705882353</v>
      </c>
    </row>
    <row r="45" spans="1:35" ht="24">
      <c r="A45" s="86">
        <v>41</v>
      </c>
      <c r="B45" s="5">
        <v>5</v>
      </c>
      <c r="C45" s="5" t="s">
        <v>99</v>
      </c>
      <c r="D45" s="5">
        <v>0</v>
      </c>
      <c r="E45" s="5">
        <v>0</v>
      </c>
      <c r="F45" s="5">
        <v>1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4</v>
      </c>
      <c r="Q45" s="5">
        <v>4</v>
      </c>
      <c r="R45" s="5">
        <v>3</v>
      </c>
      <c r="S45" s="5">
        <v>4</v>
      </c>
      <c r="T45" s="5">
        <v>4</v>
      </c>
      <c r="U45" s="5">
        <v>4</v>
      </c>
      <c r="V45" s="5">
        <v>3</v>
      </c>
      <c r="W45" s="5">
        <v>4</v>
      </c>
      <c r="X45" s="5">
        <v>4</v>
      </c>
      <c r="Y45" s="5">
        <v>4</v>
      </c>
      <c r="Z45" s="5">
        <v>4</v>
      </c>
      <c r="AA45" s="5">
        <v>5</v>
      </c>
      <c r="AB45" s="5">
        <v>4</v>
      </c>
      <c r="AC45" s="5">
        <v>4</v>
      </c>
      <c r="AD45" s="5">
        <v>4</v>
      </c>
      <c r="AE45" s="5">
        <v>4</v>
      </c>
      <c r="AF45" s="5">
        <v>4</v>
      </c>
      <c r="AI45" s="47">
        <f t="shared" si="0"/>
        <v>3.9411764705882355</v>
      </c>
    </row>
    <row r="46" spans="1:35" ht="24">
      <c r="A46" s="86">
        <v>42</v>
      </c>
      <c r="B46" s="5">
        <v>1</v>
      </c>
      <c r="C46" s="5">
        <v>1</v>
      </c>
      <c r="D46" s="5">
        <v>0</v>
      </c>
      <c r="E46" s="5">
        <v>0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1</v>
      </c>
      <c r="N46" s="5">
        <v>0</v>
      </c>
      <c r="O46" s="5">
        <v>0</v>
      </c>
      <c r="P46" s="5">
        <v>5</v>
      </c>
      <c r="Q46" s="5">
        <v>5</v>
      </c>
      <c r="R46" s="5">
        <v>5</v>
      </c>
      <c r="S46" s="5">
        <v>5</v>
      </c>
      <c r="T46" s="5">
        <v>5</v>
      </c>
      <c r="U46" s="5">
        <v>5</v>
      </c>
      <c r="V46" s="5">
        <v>5</v>
      </c>
      <c r="W46" s="5">
        <v>5</v>
      </c>
      <c r="X46" s="5">
        <v>5</v>
      </c>
      <c r="Y46" s="5">
        <v>5</v>
      </c>
      <c r="Z46" s="5">
        <v>5</v>
      </c>
      <c r="AA46" s="5">
        <v>5</v>
      </c>
      <c r="AB46" s="5">
        <v>5</v>
      </c>
      <c r="AC46" s="5">
        <v>5</v>
      </c>
      <c r="AD46" s="5">
        <v>5</v>
      </c>
      <c r="AE46" s="5">
        <v>5</v>
      </c>
      <c r="AF46" s="5">
        <v>5</v>
      </c>
      <c r="AI46" s="47">
        <f t="shared" si="0"/>
        <v>5</v>
      </c>
    </row>
    <row r="47" spans="1:35" ht="24">
      <c r="A47" s="86">
        <v>43</v>
      </c>
      <c r="B47" s="5">
        <v>2</v>
      </c>
      <c r="C47" s="5">
        <v>5</v>
      </c>
      <c r="D47" s="5" t="s">
        <v>101</v>
      </c>
      <c r="E47" s="5">
        <v>53</v>
      </c>
      <c r="F47" s="5">
        <v>2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5</v>
      </c>
      <c r="Q47" s="5">
        <v>5</v>
      </c>
      <c r="R47" s="5">
        <v>5</v>
      </c>
      <c r="S47" s="5">
        <v>5</v>
      </c>
      <c r="T47" s="5">
        <v>5</v>
      </c>
      <c r="U47" s="5">
        <v>5</v>
      </c>
      <c r="V47" s="5">
        <v>5</v>
      </c>
      <c r="W47" s="5">
        <v>4</v>
      </c>
      <c r="X47" s="5">
        <v>5</v>
      </c>
      <c r="Y47" s="5">
        <v>5</v>
      </c>
      <c r="Z47" s="5">
        <v>5</v>
      </c>
      <c r="AA47" s="5">
        <v>5</v>
      </c>
      <c r="AB47" s="5">
        <v>5</v>
      </c>
      <c r="AC47" s="5">
        <v>5</v>
      </c>
      <c r="AD47" s="5">
        <v>5</v>
      </c>
      <c r="AE47" s="5">
        <v>5</v>
      </c>
      <c r="AF47" s="5">
        <v>5</v>
      </c>
      <c r="AI47" s="47">
        <f t="shared" si="0"/>
        <v>4.9411764705882355</v>
      </c>
    </row>
    <row r="48" spans="1:35" ht="24">
      <c r="A48" s="86">
        <v>44</v>
      </c>
      <c r="B48" s="5">
        <v>2</v>
      </c>
      <c r="C48" s="5">
        <v>5</v>
      </c>
      <c r="D48" s="5" t="s">
        <v>102</v>
      </c>
      <c r="E48" s="5">
        <v>54</v>
      </c>
      <c r="F48" s="5">
        <v>2</v>
      </c>
      <c r="G48" s="5">
        <v>1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4</v>
      </c>
      <c r="Q48" s="5">
        <v>4</v>
      </c>
      <c r="R48" s="5">
        <v>4</v>
      </c>
      <c r="S48" s="5">
        <v>3</v>
      </c>
      <c r="T48" s="5">
        <v>4</v>
      </c>
      <c r="U48" s="5">
        <v>4</v>
      </c>
      <c r="V48" s="5">
        <v>4</v>
      </c>
      <c r="W48" s="5">
        <v>4</v>
      </c>
      <c r="X48" s="5">
        <v>3</v>
      </c>
      <c r="Y48" s="5">
        <v>4</v>
      </c>
      <c r="Z48" s="5">
        <v>4</v>
      </c>
      <c r="AA48" s="5">
        <v>5</v>
      </c>
      <c r="AB48" s="5">
        <v>4</v>
      </c>
      <c r="AC48" s="5">
        <v>4</v>
      </c>
      <c r="AD48" s="5">
        <v>4</v>
      </c>
      <c r="AE48" s="5">
        <v>4</v>
      </c>
      <c r="AF48" s="5">
        <v>4</v>
      </c>
      <c r="AI48" s="47">
        <f t="shared" si="0"/>
        <v>3.9411764705882355</v>
      </c>
    </row>
    <row r="49" spans="1:35" ht="24">
      <c r="A49" s="86">
        <v>45</v>
      </c>
      <c r="B49" s="5">
        <v>3</v>
      </c>
      <c r="C49" s="5">
        <v>4</v>
      </c>
      <c r="D49" s="5" t="s">
        <v>207</v>
      </c>
      <c r="E49" s="5">
        <v>54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1</v>
      </c>
      <c r="N49" s="5">
        <v>0</v>
      </c>
      <c r="O49" s="5">
        <v>0</v>
      </c>
      <c r="P49" s="5">
        <v>4</v>
      </c>
      <c r="Q49" s="5">
        <v>4</v>
      </c>
      <c r="R49" s="5">
        <v>4</v>
      </c>
      <c r="S49" s="5">
        <v>4</v>
      </c>
      <c r="T49" s="5">
        <v>4</v>
      </c>
      <c r="U49" s="5">
        <v>4</v>
      </c>
      <c r="V49" s="5">
        <v>4</v>
      </c>
      <c r="W49" s="5">
        <v>4</v>
      </c>
      <c r="X49" s="5">
        <v>4</v>
      </c>
      <c r="Y49" s="5">
        <v>4</v>
      </c>
      <c r="Z49" s="5">
        <v>5</v>
      </c>
      <c r="AA49" s="5">
        <v>5</v>
      </c>
      <c r="AB49" s="5">
        <v>4</v>
      </c>
      <c r="AC49" s="5">
        <v>4</v>
      </c>
      <c r="AD49" s="5">
        <v>4</v>
      </c>
      <c r="AE49" s="5">
        <v>4</v>
      </c>
      <c r="AF49" s="5">
        <v>4</v>
      </c>
      <c r="AI49" s="47">
        <f t="shared" si="0"/>
        <v>4.117647058823529</v>
      </c>
    </row>
    <row r="50" spans="1:35" ht="24">
      <c r="A50" s="86">
        <v>46</v>
      </c>
      <c r="B50" s="5">
        <v>3</v>
      </c>
      <c r="C50" s="5">
        <v>4</v>
      </c>
      <c r="D50" s="5" t="s">
        <v>207</v>
      </c>
      <c r="E50" s="5">
        <v>52</v>
      </c>
      <c r="F50" s="5">
        <v>2</v>
      </c>
      <c r="G50" s="5">
        <v>1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4</v>
      </c>
      <c r="Q50" s="5">
        <v>3</v>
      </c>
      <c r="R50" s="5">
        <v>4</v>
      </c>
      <c r="S50" s="5">
        <v>4</v>
      </c>
      <c r="T50" s="5">
        <v>4</v>
      </c>
      <c r="U50" s="5">
        <v>4</v>
      </c>
      <c r="V50" s="5">
        <v>5</v>
      </c>
      <c r="W50" s="5">
        <v>5</v>
      </c>
      <c r="X50" s="5">
        <v>3</v>
      </c>
      <c r="Y50" s="5">
        <v>5</v>
      </c>
      <c r="Z50" s="5">
        <v>5</v>
      </c>
      <c r="AA50" s="5">
        <v>5</v>
      </c>
      <c r="AB50" s="5">
        <v>5</v>
      </c>
      <c r="AC50" s="5">
        <v>5</v>
      </c>
      <c r="AD50" s="5">
        <v>5</v>
      </c>
      <c r="AE50" s="5">
        <v>5</v>
      </c>
      <c r="AF50" s="5">
        <v>5</v>
      </c>
      <c r="AI50" s="47">
        <f t="shared" si="0"/>
        <v>4.470588235294118</v>
      </c>
    </row>
    <row r="51" spans="1:35" ht="24">
      <c r="A51" s="86">
        <v>47</v>
      </c>
      <c r="B51" s="5">
        <v>2</v>
      </c>
      <c r="C51" s="5">
        <v>5</v>
      </c>
      <c r="D51" s="5" t="s">
        <v>59</v>
      </c>
      <c r="E51" s="5">
        <v>54</v>
      </c>
      <c r="F51" s="5">
        <v>2</v>
      </c>
      <c r="G51" s="5">
        <v>0</v>
      </c>
      <c r="H51" s="5">
        <v>0</v>
      </c>
      <c r="I51" s="5">
        <v>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5</v>
      </c>
      <c r="Q51" s="5">
        <v>5</v>
      </c>
      <c r="R51" s="5">
        <v>5</v>
      </c>
      <c r="S51" s="5">
        <v>5</v>
      </c>
      <c r="T51" s="5">
        <v>5</v>
      </c>
      <c r="U51" s="5">
        <v>4</v>
      </c>
      <c r="V51" s="5">
        <v>5</v>
      </c>
      <c r="W51" s="5">
        <v>5</v>
      </c>
      <c r="X51" s="5">
        <v>5</v>
      </c>
      <c r="Y51" s="5">
        <v>5</v>
      </c>
      <c r="Z51" s="5">
        <v>4</v>
      </c>
      <c r="AA51" s="5">
        <v>5</v>
      </c>
      <c r="AB51" s="5">
        <v>5</v>
      </c>
      <c r="AC51" s="5">
        <v>5</v>
      </c>
      <c r="AD51" s="5">
        <v>5</v>
      </c>
      <c r="AE51" s="5">
        <v>5</v>
      </c>
      <c r="AF51" s="5">
        <v>5</v>
      </c>
      <c r="AI51" s="47">
        <f t="shared" si="0"/>
        <v>4.882352941176471</v>
      </c>
    </row>
    <row r="52" spans="1:35" ht="24">
      <c r="A52" s="86">
        <v>48</v>
      </c>
      <c r="B52" s="5">
        <v>1</v>
      </c>
      <c r="C52" s="5">
        <v>7</v>
      </c>
      <c r="D52" s="5">
        <v>0</v>
      </c>
      <c r="E52" s="5">
        <v>0</v>
      </c>
      <c r="F52" s="5">
        <v>2</v>
      </c>
      <c r="G52" s="5">
        <v>0</v>
      </c>
      <c r="H52" s="5">
        <v>0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1</v>
      </c>
      <c r="P52" s="5">
        <v>5</v>
      </c>
      <c r="Q52" s="5">
        <v>5</v>
      </c>
      <c r="R52" s="5">
        <v>5</v>
      </c>
      <c r="S52" s="5">
        <v>4</v>
      </c>
      <c r="T52" s="5">
        <v>5</v>
      </c>
      <c r="U52" s="5">
        <v>5</v>
      </c>
      <c r="V52" s="5">
        <v>5</v>
      </c>
      <c r="W52" s="5">
        <v>5</v>
      </c>
      <c r="X52" s="5">
        <v>4</v>
      </c>
      <c r="Y52" s="5">
        <v>4</v>
      </c>
      <c r="Z52" s="5">
        <v>4</v>
      </c>
      <c r="AB52" s="5">
        <v>5</v>
      </c>
      <c r="AC52" s="5">
        <v>5</v>
      </c>
      <c r="AD52" s="5">
        <v>5</v>
      </c>
      <c r="AE52" s="5">
        <v>4</v>
      </c>
      <c r="AF52" s="5">
        <v>5</v>
      </c>
      <c r="AI52" s="47"/>
    </row>
    <row r="53" spans="1:35" ht="24">
      <c r="A53" s="86">
        <v>49</v>
      </c>
      <c r="B53" s="5">
        <v>1</v>
      </c>
      <c r="C53" s="5">
        <v>7</v>
      </c>
      <c r="D53" s="5">
        <v>0</v>
      </c>
      <c r="E53" s="5">
        <v>0</v>
      </c>
      <c r="F53" s="5">
        <v>1</v>
      </c>
      <c r="G53" s="5">
        <v>1</v>
      </c>
      <c r="H53" s="5">
        <v>1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4</v>
      </c>
      <c r="Q53" s="5">
        <v>4</v>
      </c>
      <c r="R53" s="5">
        <v>4</v>
      </c>
      <c r="S53" s="5">
        <v>4</v>
      </c>
      <c r="T53" s="5">
        <v>4</v>
      </c>
      <c r="U53" s="5">
        <v>4</v>
      </c>
      <c r="V53" s="5">
        <v>4</v>
      </c>
      <c r="W53" s="5">
        <v>4</v>
      </c>
      <c r="X53" s="5">
        <v>4</v>
      </c>
      <c r="Y53" s="5">
        <v>5</v>
      </c>
      <c r="Z53" s="5">
        <v>5</v>
      </c>
      <c r="AA53" s="5">
        <v>4</v>
      </c>
      <c r="AB53" s="5">
        <v>5</v>
      </c>
      <c r="AC53" s="5">
        <v>4</v>
      </c>
      <c r="AD53" s="5">
        <v>4</v>
      </c>
      <c r="AE53" s="5">
        <v>4</v>
      </c>
      <c r="AF53" s="5">
        <v>4</v>
      </c>
      <c r="AI53" s="47"/>
    </row>
    <row r="54" spans="1:35" ht="24">
      <c r="A54" s="86">
        <v>50</v>
      </c>
      <c r="B54" s="5">
        <v>2</v>
      </c>
      <c r="C54" s="5">
        <v>5</v>
      </c>
      <c r="D54" s="5" t="s">
        <v>59</v>
      </c>
      <c r="E54" s="5">
        <v>54</v>
      </c>
      <c r="F54" s="5">
        <v>2</v>
      </c>
      <c r="G54" s="5">
        <v>0</v>
      </c>
      <c r="H54" s="5">
        <v>0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4</v>
      </c>
      <c r="Q54" s="5">
        <v>3</v>
      </c>
      <c r="R54" s="5">
        <v>4</v>
      </c>
      <c r="S54" s="5">
        <v>4</v>
      </c>
      <c r="T54" s="5">
        <v>4</v>
      </c>
      <c r="U54" s="5">
        <v>4</v>
      </c>
      <c r="V54" s="5">
        <v>4</v>
      </c>
      <c r="W54" s="5">
        <v>4</v>
      </c>
      <c r="X54" s="5">
        <v>4</v>
      </c>
      <c r="Y54" s="5">
        <v>4</v>
      </c>
      <c r="Z54" s="5">
        <v>4</v>
      </c>
      <c r="AA54" s="5">
        <v>4</v>
      </c>
      <c r="AB54" s="5">
        <v>4</v>
      </c>
      <c r="AC54" s="5">
        <v>4</v>
      </c>
      <c r="AD54" s="5">
        <v>4</v>
      </c>
      <c r="AE54" s="5">
        <v>4</v>
      </c>
      <c r="AF54" s="5">
        <v>4</v>
      </c>
      <c r="AI54" s="47"/>
    </row>
    <row r="55" spans="1:35" ht="24">
      <c r="A55" s="86">
        <v>51</v>
      </c>
      <c r="B55" s="5">
        <v>1</v>
      </c>
      <c r="C55" s="5">
        <v>9</v>
      </c>
      <c r="D55" s="5">
        <v>0</v>
      </c>
      <c r="E55" s="5">
        <v>0</v>
      </c>
      <c r="F55" s="5">
        <v>1</v>
      </c>
      <c r="G55" s="5">
        <v>0</v>
      </c>
      <c r="H55" s="5">
        <v>1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4</v>
      </c>
      <c r="Q55" s="5">
        <v>4</v>
      </c>
      <c r="R55" s="5">
        <v>5</v>
      </c>
      <c r="S55" s="5">
        <v>4</v>
      </c>
      <c r="T55" s="5">
        <v>4</v>
      </c>
      <c r="U55" s="5">
        <v>5</v>
      </c>
      <c r="V55" s="5">
        <v>5</v>
      </c>
      <c r="W55" s="5">
        <v>5</v>
      </c>
      <c r="X55" s="5">
        <v>2</v>
      </c>
      <c r="Y55" s="5">
        <v>4</v>
      </c>
      <c r="Z55" s="5">
        <v>5</v>
      </c>
      <c r="AA55" s="5">
        <v>5</v>
      </c>
      <c r="AB55" s="5">
        <v>4</v>
      </c>
      <c r="AC55" s="5">
        <v>4</v>
      </c>
      <c r="AD55" s="5">
        <v>4</v>
      </c>
      <c r="AE55" s="5">
        <v>4</v>
      </c>
      <c r="AF55" s="5">
        <v>4</v>
      </c>
      <c r="AI55" s="47"/>
    </row>
    <row r="56" spans="1:35" ht="24">
      <c r="A56" s="86">
        <v>52</v>
      </c>
      <c r="B56" s="5">
        <v>3</v>
      </c>
      <c r="C56" s="5">
        <v>6</v>
      </c>
      <c r="D56" s="5" t="s">
        <v>60</v>
      </c>
      <c r="E56" s="5">
        <v>51</v>
      </c>
      <c r="F56" s="5">
        <v>2</v>
      </c>
      <c r="G56" s="5">
        <v>0</v>
      </c>
      <c r="H56" s="5">
        <v>0</v>
      </c>
      <c r="I56" s="5">
        <v>0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1</v>
      </c>
      <c r="P56" s="5">
        <v>4</v>
      </c>
      <c r="Q56" s="5">
        <v>4</v>
      </c>
      <c r="R56" s="5">
        <v>4</v>
      </c>
      <c r="S56" s="5">
        <v>4</v>
      </c>
      <c r="T56" s="5">
        <v>4</v>
      </c>
      <c r="U56" s="5">
        <v>4</v>
      </c>
      <c r="V56" s="5">
        <v>4</v>
      </c>
      <c r="W56" s="5">
        <v>4</v>
      </c>
      <c r="X56" s="5">
        <v>2</v>
      </c>
      <c r="Y56" s="5">
        <v>5</v>
      </c>
      <c r="Z56" s="5">
        <v>5</v>
      </c>
      <c r="AA56" s="5">
        <v>5</v>
      </c>
      <c r="AB56" s="5">
        <v>4</v>
      </c>
      <c r="AC56" s="5">
        <v>4</v>
      </c>
      <c r="AD56" s="5">
        <v>4</v>
      </c>
      <c r="AE56" s="5">
        <v>4</v>
      </c>
      <c r="AF56" s="5">
        <v>4</v>
      </c>
      <c r="AI56" s="47"/>
    </row>
    <row r="57" spans="1:35" ht="24">
      <c r="A57" s="86">
        <v>53</v>
      </c>
      <c r="B57" s="5">
        <v>2</v>
      </c>
      <c r="C57" s="5">
        <v>9</v>
      </c>
      <c r="D57" s="5" t="s">
        <v>108</v>
      </c>
      <c r="E57" s="5">
        <v>54</v>
      </c>
      <c r="F57" s="5">
        <v>2</v>
      </c>
      <c r="G57" s="5">
        <v>1</v>
      </c>
      <c r="H57" s="5">
        <v>1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5</v>
      </c>
      <c r="Q57" s="5">
        <v>4</v>
      </c>
      <c r="R57" s="5">
        <v>4</v>
      </c>
      <c r="S57" s="5">
        <v>4</v>
      </c>
      <c r="T57" s="5">
        <v>4</v>
      </c>
      <c r="U57" s="5">
        <v>4</v>
      </c>
      <c r="V57" s="5">
        <v>4</v>
      </c>
      <c r="W57" s="5">
        <v>4</v>
      </c>
      <c r="X57" s="5">
        <v>2</v>
      </c>
      <c r="Y57" s="5">
        <v>4</v>
      </c>
      <c r="Z57" s="5">
        <v>4</v>
      </c>
      <c r="AA57" s="5">
        <v>5</v>
      </c>
      <c r="AB57" s="5">
        <v>4</v>
      </c>
      <c r="AC57" s="5">
        <v>4</v>
      </c>
      <c r="AD57" s="5">
        <v>4</v>
      </c>
      <c r="AE57" s="5">
        <v>4</v>
      </c>
      <c r="AF57" s="5">
        <v>4</v>
      </c>
      <c r="AI57" s="47"/>
    </row>
    <row r="58" spans="1:35" ht="24">
      <c r="A58" s="86">
        <v>54</v>
      </c>
      <c r="B58" s="5">
        <v>2</v>
      </c>
      <c r="C58" s="5">
        <v>9</v>
      </c>
      <c r="D58" s="5" t="s">
        <v>108</v>
      </c>
      <c r="E58" s="5">
        <v>54</v>
      </c>
      <c r="F58" s="5">
        <v>2</v>
      </c>
      <c r="G58" s="5">
        <v>1</v>
      </c>
      <c r="H58" s="5">
        <v>1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4</v>
      </c>
      <c r="Q58" s="5">
        <v>4</v>
      </c>
      <c r="R58" s="5">
        <v>4</v>
      </c>
      <c r="S58" s="5">
        <v>4</v>
      </c>
      <c r="T58" s="5">
        <v>5</v>
      </c>
      <c r="U58" s="5">
        <v>5</v>
      </c>
      <c r="V58" s="5">
        <v>5</v>
      </c>
      <c r="W58" s="5">
        <v>4</v>
      </c>
      <c r="X58" s="5">
        <v>4</v>
      </c>
      <c r="Y58" s="5">
        <v>4</v>
      </c>
      <c r="Z58" s="5">
        <v>4</v>
      </c>
      <c r="AA58" s="5">
        <v>4</v>
      </c>
      <c r="AB58" s="5">
        <v>4</v>
      </c>
      <c r="AC58" s="5">
        <v>4</v>
      </c>
      <c r="AD58" s="5">
        <v>4</v>
      </c>
      <c r="AE58" s="5">
        <v>4</v>
      </c>
      <c r="AF58" s="5">
        <v>4</v>
      </c>
      <c r="AI58" s="47"/>
    </row>
    <row r="59" spans="1:35" ht="24">
      <c r="A59" s="86">
        <v>55</v>
      </c>
      <c r="B59" s="5">
        <v>2</v>
      </c>
      <c r="C59" s="5">
        <v>1</v>
      </c>
      <c r="D59" s="5" t="s">
        <v>53</v>
      </c>
      <c r="E59" s="5">
        <v>53</v>
      </c>
      <c r="F59" s="5">
        <v>2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1</v>
      </c>
      <c r="M59" s="5">
        <v>0</v>
      </c>
      <c r="N59" s="5">
        <v>0</v>
      </c>
      <c r="O59" s="5">
        <v>0</v>
      </c>
      <c r="P59" s="5">
        <v>4</v>
      </c>
      <c r="Q59" s="5">
        <v>4</v>
      </c>
      <c r="R59" s="5">
        <v>3</v>
      </c>
      <c r="S59" s="5">
        <v>3</v>
      </c>
      <c r="T59" s="5">
        <v>4</v>
      </c>
      <c r="U59" s="5">
        <v>4</v>
      </c>
      <c r="V59" s="5">
        <v>5</v>
      </c>
      <c r="W59" s="5">
        <v>4</v>
      </c>
      <c r="X59" s="5">
        <v>4</v>
      </c>
      <c r="Y59" s="5">
        <v>4</v>
      </c>
      <c r="Z59" s="5">
        <v>4</v>
      </c>
      <c r="AA59" s="5">
        <v>4</v>
      </c>
      <c r="AB59" s="5">
        <v>4</v>
      </c>
      <c r="AC59" s="5">
        <v>4</v>
      </c>
      <c r="AD59" s="5">
        <v>4</v>
      </c>
      <c r="AE59" s="5">
        <v>4</v>
      </c>
      <c r="AF59" s="5">
        <v>4</v>
      </c>
      <c r="AI59" s="47"/>
    </row>
    <row r="60" spans="1:35" ht="24">
      <c r="A60" s="86">
        <v>56</v>
      </c>
      <c r="B60" s="5">
        <v>2</v>
      </c>
      <c r="C60" s="5">
        <v>1</v>
      </c>
      <c r="D60" s="5" t="s">
        <v>53</v>
      </c>
      <c r="E60" s="5">
        <v>53</v>
      </c>
      <c r="F60" s="5">
        <v>2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4</v>
      </c>
      <c r="Q60" s="5">
        <v>4</v>
      </c>
      <c r="R60" s="5">
        <v>4</v>
      </c>
      <c r="S60" s="5">
        <v>4</v>
      </c>
      <c r="T60" s="5">
        <v>4</v>
      </c>
      <c r="U60" s="5">
        <v>4</v>
      </c>
      <c r="V60" s="5">
        <v>4</v>
      </c>
      <c r="W60" s="5">
        <v>4</v>
      </c>
      <c r="X60" s="5">
        <v>3</v>
      </c>
      <c r="Y60" s="5">
        <v>4</v>
      </c>
      <c r="Z60" s="5">
        <v>3</v>
      </c>
      <c r="AA60" s="5">
        <v>4</v>
      </c>
      <c r="AB60" s="5">
        <v>4</v>
      </c>
      <c r="AC60" s="5">
        <v>4</v>
      </c>
      <c r="AD60" s="5">
        <v>3</v>
      </c>
      <c r="AE60" s="5">
        <v>4</v>
      </c>
      <c r="AF60" s="5">
        <v>3</v>
      </c>
      <c r="AI60" s="47"/>
    </row>
    <row r="61" spans="1:35" ht="24">
      <c r="A61" s="86">
        <v>57</v>
      </c>
      <c r="B61" s="5">
        <v>2</v>
      </c>
      <c r="C61" s="5">
        <v>1</v>
      </c>
      <c r="D61" s="5" t="s">
        <v>53</v>
      </c>
      <c r="E61" s="5">
        <v>53</v>
      </c>
      <c r="F61" s="5">
        <v>2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</v>
      </c>
      <c r="M61" s="5">
        <v>0</v>
      </c>
      <c r="N61" s="5">
        <v>0</v>
      </c>
      <c r="O61" s="5">
        <v>0</v>
      </c>
      <c r="P61" s="5">
        <v>4</v>
      </c>
      <c r="Q61" s="5">
        <v>4</v>
      </c>
      <c r="R61" s="5">
        <v>4</v>
      </c>
      <c r="S61" s="5">
        <v>4</v>
      </c>
      <c r="T61" s="5">
        <v>4</v>
      </c>
      <c r="U61" s="5">
        <v>4</v>
      </c>
      <c r="V61" s="5">
        <v>5</v>
      </c>
      <c r="W61" s="5">
        <v>5</v>
      </c>
      <c r="X61" s="5">
        <v>4</v>
      </c>
      <c r="Y61" s="5">
        <v>4</v>
      </c>
      <c r="Z61" s="5">
        <v>4</v>
      </c>
      <c r="AA61" s="5">
        <v>4</v>
      </c>
      <c r="AB61" s="5">
        <v>4</v>
      </c>
      <c r="AC61" s="5">
        <v>4</v>
      </c>
      <c r="AD61" s="5">
        <v>4</v>
      </c>
      <c r="AE61" s="5">
        <v>4</v>
      </c>
      <c r="AF61" s="5">
        <v>4</v>
      </c>
      <c r="AI61" s="47"/>
    </row>
    <row r="62" spans="1:35" ht="24">
      <c r="A62" s="86">
        <v>58</v>
      </c>
      <c r="B62" s="5">
        <v>1</v>
      </c>
      <c r="C62" s="5">
        <v>10</v>
      </c>
      <c r="D62" s="5">
        <v>0</v>
      </c>
      <c r="E62" s="5">
        <v>0</v>
      </c>
      <c r="F62" s="5">
        <v>2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5</v>
      </c>
      <c r="Q62" s="5">
        <v>5</v>
      </c>
      <c r="R62" s="5">
        <v>5</v>
      </c>
      <c r="S62" s="5">
        <v>5</v>
      </c>
      <c r="T62" s="5">
        <v>5</v>
      </c>
      <c r="U62" s="5">
        <v>5</v>
      </c>
      <c r="V62" s="5">
        <v>5</v>
      </c>
      <c r="W62" s="5">
        <v>5</v>
      </c>
      <c r="X62" s="5">
        <v>5</v>
      </c>
      <c r="Y62" s="5">
        <v>5</v>
      </c>
      <c r="Z62" s="5">
        <v>5</v>
      </c>
      <c r="AA62" s="5">
        <v>5</v>
      </c>
      <c r="AB62" s="5">
        <v>5</v>
      </c>
      <c r="AC62" s="5">
        <v>5</v>
      </c>
      <c r="AD62" s="5">
        <v>5</v>
      </c>
      <c r="AE62" s="5">
        <v>5</v>
      </c>
      <c r="AF62" s="5">
        <v>5</v>
      </c>
      <c r="AI62" s="47"/>
    </row>
    <row r="63" spans="1:35" ht="24">
      <c r="A63" s="86">
        <v>59</v>
      </c>
      <c r="B63" s="5">
        <v>1</v>
      </c>
      <c r="C63" s="5">
        <v>10</v>
      </c>
      <c r="D63" s="5">
        <v>0</v>
      </c>
      <c r="E63" s="5">
        <v>0</v>
      </c>
      <c r="F63" s="5">
        <v>2</v>
      </c>
      <c r="G63" s="5">
        <v>1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5</v>
      </c>
      <c r="Q63" s="5">
        <v>5</v>
      </c>
      <c r="R63" s="5">
        <v>5</v>
      </c>
      <c r="S63" s="5">
        <v>5</v>
      </c>
      <c r="T63" s="5">
        <v>5</v>
      </c>
      <c r="U63" s="5">
        <v>5</v>
      </c>
      <c r="V63" s="5">
        <v>5</v>
      </c>
      <c r="W63" s="5">
        <v>3</v>
      </c>
      <c r="X63" s="5">
        <v>3</v>
      </c>
      <c r="Y63" s="5">
        <v>5</v>
      </c>
      <c r="Z63" s="5">
        <v>5</v>
      </c>
      <c r="AA63" s="5">
        <v>5</v>
      </c>
      <c r="AB63" s="5">
        <v>5</v>
      </c>
      <c r="AC63" s="5">
        <v>5</v>
      </c>
      <c r="AD63" s="5">
        <v>5</v>
      </c>
      <c r="AE63" s="5">
        <v>5</v>
      </c>
      <c r="AF63" s="5">
        <v>5</v>
      </c>
      <c r="AI63" s="47"/>
    </row>
    <row r="64" spans="1:35" ht="24">
      <c r="A64" s="86">
        <v>60</v>
      </c>
      <c r="B64" s="5">
        <v>2</v>
      </c>
      <c r="C64" s="5">
        <v>10</v>
      </c>
      <c r="D64" s="5" t="s">
        <v>113</v>
      </c>
      <c r="E64" s="5">
        <v>0</v>
      </c>
      <c r="F64" s="5">
        <v>2</v>
      </c>
      <c r="G64" s="5">
        <v>1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5</v>
      </c>
      <c r="Q64" s="5">
        <v>5</v>
      </c>
      <c r="R64" s="5">
        <v>5</v>
      </c>
      <c r="S64" s="5">
        <v>5</v>
      </c>
      <c r="T64" s="5">
        <v>5</v>
      </c>
      <c r="U64" s="5">
        <v>5</v>
      </c>
      <c r="V64" s="5">
        <v>5</v>
      </c>
      <c r="W64" s="5">
        <v>5</v>
      </c>
      <c r="X64" s="5">
        <v>5</v>
      </c>
      <c r="Y64" s="5">
        <v>5</v>
      </c>
      <c r="Z64" s="5">
        <v>5</v>
      </c>
      <c r="AA64" s="5">
        <v>5</v>
      </c>
      <c r="AB64" s="5">
        <v>5</v>
      </c>
      <c r="AC64" s="5">
        <v>5</v>
      </c>
      <c r="AD64" s="5">
        <v>5</v>
      </c>
      <c r="AE64" s="5">
        <v>5</v>
      </c>
      <c r="AF64" s="5">
        <v>5</v>
      </c>
      <c r="AI64" s="47"/>
    </row>
    <row r="65" spans="1:35" ht="24">
      <c r="A65" s="86">
        <v>61</v>
      </c>
      <c r="B65" s="5">
        <v>1</v>
      </c>
      <c r="C65" s="5">
        <v>11</v>
      </c>
      <c r="D65" s="5">
        <v>0</v>
      </c>
      <c r="E65" s="5">
        <v>0</v>
      </c>
      <c r="F65" s="5">
        <v>2</v>
      </c>
      <c r="G65" s="5">
        <v>1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5</v>
      </c>
      <c r="Q65" s="5">
        <v>5</v>
      </c>
      <c r="R65" s="5">
        <v>5</v>
      </c>
      <c r="S65" s="5">
        <v>5</v>
      </c>
      <c r="T65" s="5">
        <v>5</v>
      </c>
      <c r="U65" s="5">
        <v>4</v>
      </c>
      <c r="V65" s="5">
        <v>5</v>
      </c>
      <c r="W65" s="5">
        <v>4</v>
      </c>
      <c r="X65" s="5">
        <v>3</v>
      </c>
      <c r="Y65" s="5">
        <v>5</v>
      </c>
      <c r="Z65" s="5">
        <v>5</v>
      </c>
      <c r="AA65" s="5">
        <v>5</v>
      </c>
      <c r="AB65" s="5">
        <v>5</v>
      </c>
      <c r="AC65" s="5">
        <v>5</v>
      </c>
      <c r="AD65" s="5">
        <v>5</v>
      </c>
      <c r="AE65" s="5">
        <v>5</v>
      </c>
      <c r="AF65" s="5">
        <v>5</v>
      </c>
      <c r="AI65" s="47"/>
    </row>
    <row r="66" spans="1:35" ht="24">
      <c r="A66" s="86">
        <v>62</v>
      </c>
      <c r="B66" s="5">
        <v>4</v>
      </c>
      <c r="C66" s="5" t="s">
        <v>115</v>
      </c>
      <c r="D66" s="5">
        <v>0</v>
      </c>
      <c r="E66" s="5">
        <v>0</v>
      </c>
      <c r="F66" s="5">
        <v>2</v>
      </c>
      <c r="G66" s="5">
        <v>1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5</v>
      </c>
      <c r="S66" s="5">
        <v>4</v>
      </c>
      <c r="T66" s="5">
        <v>4</v>
      </c>
      <c r="U66" s="5">
        <v>4</v>
      </c>
      <c r="V66" s="5">
        <v>5</v>
      </c>
      <c r="W66" s="5">
        <v>5</v>
      </c>
      <c r="X66" s="5">
        <v>4</v>
      </c>
      <c r="Y66" s="5">
        <v>4</v>
      </c>
      <c r="Z66" s="5">
        <v>3</v>
      </c>
      <c r="AA66" s="5">
        <v>4</v>
      </c>
      <c r="AB66" s="5">
        <v>4</v>
      </c>
      <c r="AC66" s="5">
        <v>4</v>
      </c>
      <c r="AD66" s="5">
        <v>4</v>
      </c>
      <c r="AE66" s="5">
        <v>4</v>
      </c>
      <c r="AF66" s="5">
        <v>4</v>
      </c>
      <c r="AI66" s="47"/>
    </row>
    <row r="67" spans="1:35" ht="24">
      <c r="A67" s="86">
        <v>63</v>
      </c>
      <c r="B67" s="5">
        <v>4</v>
      </c>
      <c r="C67" s="5" t="s">
        <v>115</v>
      </c>
      <c r="D67" s="5">
        <v>0</v>
      </c>
      <c r="E67" s="5">
        <v>0</v>
      </c>
      <c r="F67" s="5">
        <v>2</v>
      </c>
      <c r="G67" s="5">
        <v>1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5</v>
      </c>
      <c r="Q67" s="5">
        <v>4</v>
      </c>
      <c r="R67" s="5">
        <v>4</v>
      </c>
      <c r="S67" s="5">
        <v>4</v>
      </c>
      <c r="T67" s="5">
        <v>5</v>
      </c>
      <c r="U67" s="5">
        <v>5</v>
      </c>
      <c r="V67" s="5">
        <v>5</v>
      </c>
      <c r="W67" s="5">
        <v>5</v>
      </c>
      <c r="X67" s="5">
        <v>4</v>
      </c>
      <c r="Y67" s="5">
        <v>5</v>
      </c>
      <c r="Z67" s="5">
        <v>4</v>
      </c>
      <c r="AA67" s="5">
        <v>5</v>
      </c>
      <c r="AB67" s="5">
        <v>5</v>
      </c>
      <c r="AC67" s="5">
        <v>5</v>
      </c>
      <c r="AD67" s="5">
        <v>4</v>
      </c>
      <c r="AE67" s="5">
        <v>5</v>
      </c>
      <c r="AF67" s="5">
        <v>4</v>
      </c>
      <c r="AI67" s="47"/>
    </row>
    <row r="68" spans="1:35" ht="24">
      <c r="A68" s="86">
        <v>64</v>
      </c>
      <c r="B68" s="5">
        <v>3</v>
      </c>
      <c r="C68" s="5">
        <v>6</v>
      </c>
      <c r="D68" s="5" t="s">
        <v>60</v>
      </c>
      <c r="E68" s="5">
        <v>52</v>
      </c>
      <c r="F68" s="5">
        <v>1</v>
      </c>
      <c r="G68" s="5">
        <v>1</v>
      </c>
      <c r="H68" s="5">
        <v>1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4</v>
      </c>
      <c r="Q68" s="5">
        <v>4</v>
      </c>
      <c r="R68" s="5">
        <v>4</v>
      </c>
      <c r="S68" s="5">
        <v>4</v>
      </c>
      <c r="T68" s="5">
        <v>4</v>
      </c>
      <c r="U68" s="5">
        <v>3</v>
      </c>
      <c r="V68" s="5">
        <v>3</v>
      </c>
      <c r="W68" s="5">
        <v>3</v>
      </c>
      <c r="X68" s="5">
        <v>3</v>
      </c>
      <c r="Y68" s="5">
        <v>4</v>
      </c>
      <c r="Z68" s="5">
        <v>4</v>
      </c>
      <c r="AA68" s="5">
        <v>4</v>
      </c>
      <c r="AB68" s="5">
        <v>3</v>
      </c>
      <c r="AC68" s="5">
        <v>3</v>
      </c>
      <c r="AD68" s="5">
        <v>3</v>
      </c>
      <c r="AE68" s="5">
        <v>3</v>
      </c>
      <c r="AF68" s="5">
        <v>3</v>
      </c>
      <c r="AI68" s="47"/>
    </row>
    <row r="69" spans="1:35" ht="24">
      <c r="A69" s="86">
        <v>65</v>
      </c>
      <c r="B69" s="5">
        <v>3</v>
      </c>
      <c r="C69" s="5">
        <v>1</v>
      </c>
      <c r="D69" s="5" t="s">
        <v>122</v>
      </c>
      <c r="E69" s="5">
        <v>53</v>
      </c>
      <c r="F69" s="5">
        <v>2</v>
      </c>
      <c r="G69" s="5">
        <v>1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4</v>
      </c>
      <c r="Q69" s="5">
        <v>2</v>
      </c>
      <c r="R69" s="5">
        <v>4</v>
      </c>
      <c r="S69" s="5">
        <v>4</v>
      </c>
      <c r="T69" s="5">
        <v>4</v>
      </c>
      <c r="U69" s="5">
        <v>4</v>
      </c>
      <c r="V69" s="5">
        <v>4</v>
      </c>
      <c r="W69" s="5">
        <v>2</v>
      </c>
      <c r="X69" s="5">
        <v>3</v>
      </c>
      <c r="Y69" s="5">
        <v>3</v>
      </c>
      <c r="Z69" s="5">
        <v>3</v>
      </c>
      <c r="AA69" s="5">
        <v>4</v>
      </c>
      <c r="AB69" s="5">
        <v>3</v>
      </c>
      <c r="AC69" s="5">
        <v>3</v>
      </c>
      <c r="AD69" s="5">
        <v>3</v>
      </c>
      <c r="AE69" s="5">
        <v>3</v>
      </c>
      <c r="AF69" s="5">
        <v>4</v>
      </c>
      <c r="AI69" s="47"/>
    </row>
    <row r="70" spans="1:35" ht="24">
      <c r="A70" s="86">
        <v>66</v>
      </c>
      <c r="B70" s="5">
        <v>2</v>
      </c>
      <c r="C70" s="5">
        <v>12</v>
      </c>
      <c r="D70" s="5" t="s">
        <v>123</v>
      </c>
      <c r="E70" s="5">
        <v>0</v>
      </c>
      <c r="F70" s="5">
        <v>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1</v>
      </c>
      <c r="M70" s="5">
        <v>0</v>
      </c>
      <c r="N70" s="5">
        <v>0</v>
      </c>
      <c r="O70" s="5">
        <v>0</v>
      </c>
      <c r="P70" s="5">
        <v>4</v>
      </c>
      <c r="Q70" s="5">
        <v>4</v>
      </c>
      <c r="R70" s="5">
        <v>4</v>
      </c>
      <c r="S70" s="5">
        <v>4</v>
      </c>
      <c r="T70" s="5">
        <v>5</v>
      </c>
      <c r="U70" s="5">
        <v>4</v>
      </c>
      <c r="V70" s="5">
        <v>5</v>
      </c>
      <c r="W70" s="5">
        <v>4</v>
      </c>
      <c r="X70" s="5">
        <v>5</v>
      </c>
      <c r="Y70" s="5">
        <v>4</v>
      </c>
      <c r="Z70" s="5">
        <v>4</v>
      </c>
      <c r="AA70" s="5">
        <v>5</v>
      </c>
      <c r="AB70" s="5">
        <v>4</v>
      </c>
      <c r="AC70" s="5">
        <v>3</v>
      </c>
      <c r="AD70" s="5">
        <v>5</v>
      </c>
      <c r="AE70" s="5">
        <v>4</v>
      </c>
      <c r="AF70" s="5">
        <v>4</v>
      </c>
      <c r="AI70" s="47"/>
    </row>
    <row r="71" spans="1:35" ht="24">
      <c r="A71" s="86">
        <v>67</v>
      </c>
      <c r="B71" s="5">
        <v>1</v>
      </c>
      <c r="C71" s="5">
        <v>3</v>
      </c>
      <c r="D71" s="5">
        <v>0</v>
      </c>
      <c r="E71" s="5">
        <v>0</v>
      </c>
      <c r="F71" s="5">
        <v>2</v>
      </c>
      <c r="G71" s="5">
        <v>0</v>
      </c>
      <c r="H71" s="5">
        <v>0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4</v>
      </c>
      <c r="Q71" s="5">
        <v>4</v>
      </c>
      <c r="R71" s="5">
        <v>4</v>
      </c>
      <c r="S71" s="5">
        <v>4</v>
      </c>
      <c r="T71" s="5">
        <v>4</v>
      </c>
      <c r="U71" s="5">
        <v>4</v>
      </c>
      <c r="V71" s="5">
        <v>4</v>
      </c>
      <c r="W71" s="5">
        <v>4</v>
      </c>
      <c r="X71" s="5">
        <v>3</v>
      </c>
      <c r="Y71" s="5">
        <v>4</v>
      </c>
      <c r="Z71" s="5">
        <v>4</v>
      </c>
      <c r="AA71" s="5">
        <v>5</v>
      </c>
      <c r="AB71" s="5">
        <v>5</v>
      </c>
      <c r="AC71" s="5">
        <v>4</v>
      </c>
      <c r="AD71" s="5">
        <v>4</v>
      </c>
      <c r="AE71" s="5">
        <v>4</v>
      </c>
      <c r="AF71" s="5">
        <v>4</v>
      </c>
      <c r="AI71" s="47"/>
    </row>
    <row r="72" spans="1:35" ht="24">
      <c r="A72" s="86">
        <v>68</v>
      </c>
      <c r="B72" s="5">
        <v>2</v>
      </c>
      <c r="C72" s="5">
        <v>5</v>
      </c>
      <c r="D72" s="5" t="s">
        <v>101</v>
      </c>
      <c r="E72" s="5">
        <v>54</v>
      </c>
      <c r="F72" s="5">
        <v>1</v>
      </c>
      <c r="G72" s="5">
        <v>0</v>
      </c>
      <c r="H72" s="5">
        <v>0</v>
      </c>
      <c r="I72" s="5">
        <v>0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5</v>
      </c>
      <c r="Q72" s="5">
        <v>5</v>
      </c>
      <c r="R72" s="5">
        <v>5</v>
      </c>
      <c r="S72" s="5">
        <v>5</v>
      </c>
      <c r="T72" s="5">
        <v>5</v>
      </c>
      <c r="U72" s="5">
        <v>4</v>
      </c>
      <c r="V72" s="5">
        <v>5</v>
      </c>
      <c r="W72" s="5">
        <v>5</v>
      </c>
      <c r="X72" s="5">
        <v>2</v>
      </c>
      <c r="Y72" s="5">
        <v>4</v>
      </c>
      <c r="Z72" s="5">
        <v>4</v>
      </c>
      <c r="AA72" s="5">
        <v>5</v>
      </c>
      <c r="AB72" s="5">
        <v>5</v>
      </c>
      <c r="AC72" s="5">
        <v>5</v>
      </c>
      <c r="AD72" s="5">
        <v>5</v>
      </c>
      <c r="AE72" s="5">
        <v>5</v>
      </c>
      <c r="AF72" s="5">
        <v>5</v>
      </c>
      <c r="AI72" s="47"/>
    </row>
    <row r="73" spans="1:35" ht="24">
      <c r="A73" s="86">
        <v>69</v>
      </c>
      <c r="B73" s="5">
        <v>3</v>
      </c>
      <c r="C73" s="5">
        <v>7</v>
      </c>
      <c r="D73" s="5" t="s">
        <v>124</v>
      </c>
      <c r="E73" s="5">
        <v>54</v>
      </c>
      <c r="F73" s="5">
        <v>2</v>
      </c>
      <c r="G73" s="5">
        <v>1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4</v>
      </c>
      <c r="Q73" s="5">
        <v>4</v>
      </c>
      <c r="R73" s="5">
        <v>4</v>
      </c>
      <c r="S73" s="5">
        <v>4</v>
      </c>
      <c r="T73" s="5">
        <v>4</v>
      </c>
      <c r="U73" s="5">
        <v>4</v>
      </c>
      <c r="V73" s="5">
        <v>4</v>
      </c>
      <c r="W73" s="5">
        <v>4</v>
      </c>
      <c r="X73" s="5">
        <v>3</v>
      </c>
      <c r="Y73" s="5">
        <v>5</v>
      </c>
      <c r="Z73" s="5">
        <v>5</v>
      </c>
      <c r="AA73" s="5">
        <v>5</v>
      </c>
      <c r="AB73" s="5">
        <v>4</v>
      </c>
      <c r="AC73" s="5">
        <v>4</v>
      </c>
      <c r="AD73" s="5">
        <v>4</v>
      </c>
      <c r="AE73" s="5">
        <v>4</v>
      </c>
      <c r="AF73" s="5">
        <v>4</v>
      </c>
      <c r="AI73" s="47"/>
    </row>
    <row r="74" spans="1:35" ht="24">
      <c r="A74" s="86">
        <v>70</v>
      </c>
      <c r="B74" s="5">
        <v>4</v>
      </c>
      <c r="C74" s="5" t="s">
        <v>129</v>
      </c>
      <c r="D74" s="5">
        <v>0</v>
      </c>
      <c r="E74" s="5">
        <v>0</v>
      </c>
      <c r="F74" s="5">
        <v>2</v>
      </c>
      <c r="G74" s="5">
        <v>1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5</v>
      </c>
      <c r="Q74" s="5">
        <v>5</v>
      </c>
      <c r="R74" s="5">
        <v>4</v>
      </c>
      <c r="S74" s="5">
        <v>4</v>
      </c>
      <c r="T74" s="5">
        <v>4</v>
      </c>
      <c r="U74" s="5">
        <v>5</v>
      </c>
      <c r="V74" s="5">
        <v>5</v>
      </c>
      <c r="W74" s="5">
        <v>5</v>
      </c>
      <c r="X74" s="5">
        <v>3</v>
      </c>
      <c r="Y74" s="5">
        <v>5</v>
      </c>
      <c r="Z74" s="5">
        <v>5</v>
      </c>
      <c r="AA74" s="5">
        <v>5</v>
      </c>
      <c r="AB74" s="5">
        <v>5</v>
      </c>
      <c r="AC74" s="5">
        <v>5</v>
      </c>
      <c r="AD74" s="5">
        <v>5</v>
      </c>
      <c r="AE74" s="5">
        <v>5</v>
      </c>
      <c r="AF74" s="5">
        <v>5</v>
      </c>
      <c r="AI74" s="47"/>
    </row>
    <row r="75" spans="1:35" ht="24">
      <c r="A75" s="86">
        <v>71</v>
      </c>
      <c r="B75" s="5">
        <v>3</v>
      </c>
      <c r="C75" s="5">
        <v>1</v>
      </c>
      <c r="D75" s="5" t="s">
        <v>199</v>
      </c>
      <c r="E75" s="5">
        <v>54</v>
      </c>
      <c r="F75" s="5">
        <v>2</v>
      </c>
      <c r="G75" s="5">
        <v>1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5</v>
      </c>
      <c r="Q75" s="5">
        <v>4</v>
      </c>
      <c r="S75" s="5">
        <v>5</v>
      </c>
      <c r="T75" s="5">
        <v>4</v>
      </c>
      <c r="U75" s="5">
        <v>5</v>
      </c>
      <c r="V75" s="5">
        <v>5</v>
      </c>
      <c r="W75" s="5">
        <v>5</v>
      </c>
      <c r="X75" s="5">
        <v>5</v>
      </c>
      <c r="Y75" s="5">
        <v>5</v>
      </c>
      <c r="Z75" s="5">
        <v>5</v>
      </c>
      <c r="AA75" s="5">
        <v>5</v>
      </c>
      <c r="AB75" s="5">
        <v>3</v>
      </c>
      <c r="AC75" s="5">
        <v>4</v>
      </c>
      <c r="AD75" s="5">
        <v>4</v>
      </c>
      <c r="AE75" s="5">
        <v>3</v>
      </c>
      <c r="AF75" s="5">
        <v>4</v>
      </c>
      <c r="AI75" s="47"/>
    </row>
    <row r="76" spans="1:35" ht="24">
      <c r="A76" s="86">
        <v>72</v>
      </c>
      <c r="B76" s="5">
        <v>2</v>
      </c>
      <c r="C76" s="5">
        <v>5</v>
      </c>
      <c r="D76" s="5" t="s">
        <v>101</v>
      </c>
      <c r="E76" s="5">
        <v>54</v>
      </c>
      <c r="F76" s="5">
        <v>2</v>
      </c>
      <c r="G76" s="5">
        <v>0</v>
      </c>
      <c r="H76" s="5">
        <v>0</v>
      </c>
      <c r="I76" s="5">
        <v>0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5</v>
      </c>
      <c r="Q76" s="5">
        <v>5</v>
      </c>
      <c r="R76" s="5">
        <v>5</v>
      </c>
      <c r="S76" s="5">
        <v>4</v>
      </c>
      <c r="T76" s="5">
        <v>5</v>
      </c>
      <c r="U76" s="5">
        <v>5</v>
      </c>
      <c r="V76" s="5">
        <v>5</v>
      </c>
      <c r="W76" s="5">
        <v>4</v>
      </c>
      <c r="X76" s="5">
        <v>5</v>
      </c>
      <c r="Y76" s="5">
        <v>4</v>
      </c>
      <c r="Z76" s="5">
        <v>4</v>
      </c>
      <c r="AA76" s="5">
        <v>5</v>
      </c>
      <c r="AB76" s="5">
        <v>4</v>
      </c>
      <c r="AC76" s="5">
        <v>5</v>
      </c>
      <c r="AD76" s="5">
        <v>4</v>
      </c>
      <c r="AE76" s="5">
        <v>4</v>
      </c>
      <c r="AF76" s="5">
        <v>4</v>
      </c>
      <c r="AI76" s="47"/>
    </row>
    <row r="77" spans="1:35" ht="24">
      <c r="A77" s="86">
        <v>73</v>
      </c>
      <c r="B77" s="5">
        <v>6</v>
      </c>
      <c r="C77" s="5">
        <v>0</v>
      </c>
      <c r="D77" s="5">
        <v>0</v>
      </c>
      <c r="E77" s="5">
        <v>0</v>
      </c>
      <c r="F77" s="5">
        <v>2</v>
      </c>
      <c r="G77" s="5">
        <v>0</v>
      </c>
      <c r="H77" s="5">
        <v>1</v>
      </c>
      <c r="I77" s="5">
        <v>1</v>
      </c>
      <c r="J77" s="5">
        <v>0</v>
      </c>
      <c r="K77" s="5">
        <v>0</v>
      </c>
      <c r="L77" s="5">
        <v>0</v>
      </c>
      <c r="M77" s="5">
        <v>1</v>
      </c>
      <c r="N77" s="5">
        <v>0</v>
      </c>
      <c r="O77" s="5">
        <v>0</v>
      </c>
      <c r="P77" s="5">
        <v>5</v>
      </c>
      <c r="Q77" s="5">
        <v>4</v>
      </c>
      <c r="R77" s="5">
        <v>5</v>
      </c>
      <c r="S77" s="5">
        <v>5</v>
      </c>
      <c r="T77" s="5">
        <v>5</v>
      </c>
      <c r="U77" s="5">
        <v>4</v>
      </c>
      <c r="V77" s="5">
        <v>5</v>
      </c>
      <c r="W77" s="5">
        <v>5</v>
      </c>
      <c r="X77" s="5">
        <v>4</v>
      </c>
      <c r="Y77" s="5">
        <v>4</v>
      </c>
      <c r="Z77" s="5">
        <v>5</v>
      </c>
      <c r="AA77" s="5">
        <v>5</v>
      </c>
      <c r="AB77" s="5">
        <v>5</v>
      </c>
      <c r="AC77" s="5">
        <v>4</v>
      </c>
      <c r="AD77" s="5">
        <v>5</v>
      </c>
      <c r="AE77" s="5">
        <v>5</v>
      </c>
      <c r="AF77" s="5">
        <v>5</v>
      </c>
      <c r="AI77" s="47"/>
    </row>
    <row r="78" spans="1:35" ht="24">
      <c r="A78" s="86">
        <v>74</v>
      </c>
      <c r="B78" s="5">
        <v>6</v>
      </c>
      <c r="C78" s="5">
        <v>13</v>
      </c>
      <c r="D78" s="5" t="s">
        <v>132</v>
      </c>
      <c r="E78" s="5">
        <v>0</v>
      </c>
      <c r="F78" s="5">
        <v>2</v>
      </c>
      <c r="G78" s="5">
        <v>1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1</v>
      </c>
      <c r="N78" s="5">
        <v>0</v>
      </c>
      <c r="O78" s="5">
        <v>0</v>
      </c>
      <c r="P78" s="5">
        <v>4</v>
      </c>
      <c r="Q78" s="5">
        <v>4</v>
      </c>
      <c r="R78" s="5">
        <v>4</v>
      </c>
      <c r="S78" s="5">
        <v>4</v>
      </c>
      <c r="T78" s="5">
        <v>4</v>
      </c>
      <c r="U78" s="5">
        <v>4</v>
      </c>
      <c r="V78" s="5">
        <v>4</v>
      </c>
      <c r="W78" s="5">
        <v>4</v>
      </c>
      <c r="X78" s="5">
        <v>4</v>
      </c>
      <c r="Y78" s="5">
        <v>5</v>
      </c>
      <c r="Z78" s="5">
        <v>5</v>
      </c>
      <c r="AA78" s="5">
        <v>4</v>
      </c>
      <c r="AB78" s="5">
        <v>5</v>
      </c>
      <c r="AC78" s="5">
        <v>5</v>
      </c>
      <c r="AD78" s="5">
        <v>5</v>
      </c>
      <c r="AE78" s="5">
        <v>5</v>
      </c>
      <c r="AF78" s="5">
        <v>5</v>
      </c>
      <c r="AI78" s="47"/>
    </row>
    <row r="79" spans="1:35" ht="24">
      <c r="A79" s="86">
        <v>75</v>
      </c>
      <c r="B79" s="5">
        <v>3</v>
      </c>
      <c r="C79" s="5">
        <v>1</v>
      </c>
      <c r="D79" s="5" t="s">
        <v>134</v>
      </c>
      <c r="E79" s="5">
        <v>54</v>
      </c>
      <c r="F79" s="5">
        <v>2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1</v>
      </c>
      <c r="P79" s="5">
        <v>5</v>
      </c>
      <c r="Q79" s="5">
        <v>5</v>
      </c>
      <c r="R79" s="5">
        <v>5</v>
      </c>
      <c r="S79" s="5">
        <v>5</v>
      </c>
      <c r="T79" s="5">
        <v>5</v>
      </c>
      <c r="U79" s="5">
        <v>5</v>
      </c>
      <c r="V79" s="5">
        <v>5</v>
      </c>
      <c r="W79" s="5">
        <v>5</v>
      </c>
      <c r="X79" s="5">
        <v>5</v>
      </c>
      <c r="Y79" s="5">
        <v>5</v>
      </c>
      <c r="Z79" s="5">
        <v>5</v>
      </c>
      <c r="AA79" s="5">
        <v>5</v>
      </c>
      <c r="AB79" s="5">
        <v>5</v>
      </c>
      <c r="AC79" s="5">
        <v>5</v>
      </c>
      <c r="AD79" s="5">
        <v>5</v>
      </c>
      <c r="AE79" s="5">
        <v>5</v>
      </c>
      <c r="AF79" s="5">
        <v>5</v>
      </c>
      <c r="AI79" s="47"/>
    </row>
    <row r="80" spans="1:35" ht="24">
      <c r="A80" s="86">
        <v>76</v>
      </c>
      <c r="B80" s="5">
        <v>3</v>
      </c>
      <c r="C80" s="5">
        <v>2</v>
      </c>
      <c r="D80" s="5" t="s">
        <v>52</v>
      </c>
      <c r="E80" s="5">
        <v>54</v>
      </c>
      <c r="F80" s="5">
        <v>2</v>
      </c>
      <c r="G80" s="5">
        <v>0</v>
      </c>
      <c r="H80" s="5">
        <v>1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5</v>
      </c>
      <c r="Q80" s="5">
        <v>4</v>
      </c>
      <c r="R80" s="5">
        <v>5</v>
      </c>
      <c r="S80" s="5">
        <v>5</v>
      </c>
      <c r="T80" s="5">
        <v>4</v>
      </c>
      <c r="U80" s="5">
        <v>4</v>
      </c>
      <c r="V80" s="5">
        <v>5</v>
      </c>
      <c r="W80" s="5">
        <v>5</v>
      </c>
      <c r="X80" s="5">
        <v>4</v>
      </c>
      <c r="Y80" s="5">
        <v>5</v>
      </c>
      <c r="Z80" s="5">
        <v>5</v>
      </c>
      <c r="AA80" s="5">
        <v>5</v>
      </c>
      <c r="AB80" s="5">
        <v>5</v>
      </c>
      <c r="AC80" s="5">
        <v>5</v>
      </c>
      <c r="AD80" s="5">
        <v>4</v>
      </c>
      <c r="AE80" s="5">
        <v>4</v>
      </c>
      <c r="AF80" s="5">
        <v>4</v>
      </c>
      <c r="AI80" s="47"/>
    </row>
    <row r="81" spans="1:35" ht="24">
      <c r="A81" s="86">
        <v>77</v>
      </c>
      <c r="B81" s="5">
        <v>3</v>
      </c>
      <c r="C81" s="5">
        <v>2</v>
      </c>
      <c r="D81" s="5" t="s">
        <v>52</v>
      </c>
      <c r="E81" s="5">
        <v>54</v>
      </c>
      <c r="F81" s="5">
        <v>2</v>
      </c>
      <c r="G81" s="5">
        <v>1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5</v>
      </c>
      <c r="Q81" s="5">
        <v>5</v>
      </c>
      <c r="R81" s="5">
        <v>5</v>
      </c>
      <c r="S81" s="5">
        <v>5</v>
      </c>
      <c r="T81" s="5">
        <v>5</v>
      </c>
      <c r="U81" s="5">
        <v>5</v>
      </c>
      <c r="V81" s="5">
        <v>5</v>
      </c>
      <c r="W81" s="5">
        <v>5</v>
      </c>
      <c r="X81" s="5">
        <v>5</v>
      </c>
      <c r="Y81" s="5">
        <v>4</v>
      </c>
      <c r="Z81" s="5">
        <v>4</v>
      </c>
      <c r="AA81" s="5">
        <v>5</v>
      </c>
      <c r="AB81" s="5">
        <v>5</v>
      </c>
      <c r="AC81" s="5">
        <v>5</v>
      </c>
      <c r="AD81" s="5">
        <v>5</v>
      </c>
      <c r="AE81" s="5">
        <v>4</v>
      </c>
      <c r="AF81" s="5">
        <v>4</v>
      </c>
      <c r="AI81" s="47"/>
    </row>
    <row r="82" spans="1:35" ht="24">
      <c r="A82" s="86">
        <v>78</v>
      </c>
      <c r="B82" s="5">
        <v>3</v>
      </c>
      <c r="C82" s="5">
        <v>2</v>
      </c>
      <c r="D82" s="5" t="s">
        <v>52</v>
      </c>
      <c r="E82" s="5">
        <v>54</v>
      </c>
      <c r="F82" s="5">
        <v>2</v>
      </c>
      <c r="G82" s="5">
        <v>1</v>
      </c>
      <c r="H82" s="5">
        <v>0</v>
      </c>
      <c r="I82" s="5">
        <v>0</v>
      </c>
      <c r="J82" s="5">
        <v>0</v>
      </c>
      <c r="K82" s="5">
        <v>0</v>
      </c>
      <c r="L82" s="5">
        <v>1</v>
      </c>
      <c r="M82" s="5">
        <v>0</v>
      </c>
      <c r="N82" s="5">
        <v>0</v>
      </c>
      <c r="O82" s="5">
        <v>0</v>
      </c>
      <c r="P82" s="5">
        <v>5</v>
      </c>
      <c r="Q82" s="5">
        <v>5</v>
      </c>
      <c r="R82" s="5">
        <v>5</v>
      </c>
      <c r="S82" s="5">
        <v>5</v>
      </c>
      <c r="T82" s="5">
        <v>4</v>
      </c>
      <c r="U82" s="5">
        <v>5</v>
      </c>
      <c r="V82" s="5">
        <v>5</v>
      </c>
      <c r="W82" s="5">
        <v>5</v>
      </c>
      <c r="X82" s="5">
        <v>4</v>
      </c>
      <c r="Y82" s="5">
        <v>4</v>
      </c>
      <c r="Z82" s="5">
        <v>3</v>
      </c>
      <c r="AA82" s="5">
        <v>5</v>
      </c>
      <c r="AB82" s="5">
        <v>3</v>
      </c>
      <c r="AC82" s="5">
        <v>4</v>
      </c>
      <c r="AD82" s="5">
        <v>4</v>
      </c>
      <c r="AE82" s="5">
        <v>4</v>
      </c>
      <c r="AF82" s="5">
        <v>4</v>
      </c>
      <c r="AI82" s="47"/>
    </row>
    <row r="83" spans="1:35" ht="24">
      <c r="A83" s="86">
        <v>79</v>
      </c>
      <c r="B83" s="5">
        <v>3</v>
      </c>
      <c r="C83" s="5">
        <v>2</v>
      </c>
      <c r="D83" s="5" t="s">
        <v>52</v>
      </c>
      <c r="E83" s="5">
        <v>54</v>
      </c>
      <c r="F83" s="5">
        <v>2</v>
      </c>
      <c r="G83" s="5">
        <v>1</v>
      </c>
      <c r="H83" s="5">
        <v>1</v>
      </c>
      <c r="I83" s="5">
        <v>0</v>
      </c>
      <c r="J83" s="5">
        <v>0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4</v>
      </c>
      <c r="Q83" s="5">
        <v>4</v>
      </c>
      <c r="R83" s="5">
        <v>4</v>
      </c>
      <c r="S83" s="5">
        <v>4</v>
      </c>
      <c r="T83" s="5">
        <v>4</v>
      </c>
      <c r="U83" s="5">
        <v>5</v>
      </c>
      <c r="V83" s="5">
        <v>4</v>
      </c>
      <c r="W83" s="5">
        <v>3</v>
      </c>
      <c r="X83" s="5">
        <v>1</v>
      </c>
      <c r="Y83" s="5">
        <v>4</v>
      </c>
      <c r="Z83" s="5">
        <v>3</v>
      </c>
      <c r="AA83" s="5">
        <v>4</v>
      </c>
      <c r="AB83" s="5">
        <v>4</v>
      </c>
      <c r="AC83" s="5">
        <v>4</v>
      </c>
      <c r="AD83" s="5">
        <v>4</v>
      </c>
      <c r="AE83" s="5">
        <v>4</v>
      </c>
      <c r="AF83" s="5">
        <v>4</v>
      </c>
      <c r="AI83" s="47"/>
    </row>
    <row r="84" spans="1:35" ht="24">
      <c r="A84" s="86">
        <v>80</v>
      </c>
      <c r="B84" s="5">
        <v>3</v>
      </c>
      <c r="C84" s="5">
        <v>2</v>
      </c>
      <c r="D84" s="5" t="s">
        <v>52</v>
      </c>
      <c r="E84" s="5">
        <v>54</v>
      </c>
      <c r="F84" s="5">
        <v>2</v>
      </c>
      <c r="G84" s="5">
        <v>1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1</v>
      </c>
      <c r="P84" s="5">
        <v>5</v>
      </c>
      <c r="Q84" s="5">
        <v>5</v>
      </c>
      <c r="R84" s="5">
        <v>5</v>
      </c>
      <c r="S84" s="5">
        <v>5</v>
      </c>
      <c r="T84" s="5">
        <v>5</v>
      </c>
      <c r="U84" s="5">
        <v>5</v>
      </c>
      <c r="V84" s="5">
        <v>5</v>
      </c>
      <c r="W84" s="5">
        <v>5</v>
      </c>
      <c r="X84" s="5">
        <v>4</v>
      </c>
      <c r="Y84" s="5">
        <v>5</v>
      </c>
      <c r="Z84" s="5">
        <v>4</v>
      </c>
      <c r="AA84" s="5">
        <v>5</v>
      </c>
      <c r="AB84" s="5">
        <v>5</v>
      </c>
      <c r="AC84" s="5">
        <v>5</v>
      </c>
      <c r="AD84" s="5">
        <v>4</v>
      </c>
      <c r="AE84" s="5">
        <v>5</v>
      </c>
      <c r="AF84" s="5">
        <v>5</v>
      </c>
      <c r="AI84" s="47"/>
    </row>
    <row r="85" spans="1:35" ht="24">
      <c r="A85" s="86">
        <v>81</v>
      </c>
      <c r="B85" s="5">
        <v>4</v>
      </c>
      <c r="C85" s="5" t="s">
        <v>141</v>
      </c>
      <c r="D85" s="5">
        <v>0</v>
      </c>
      <c r="E85" s="5">
        <v>0</v>
      </c>
      <c r="F85" s="5">
        <v>2</v>
      </c>
      <c r="G85" s="5">
        <v>0</v>
      </c>
      <c r="H85" s="5">
        <v>0</v>
      </c>
      <c r="I85" s="5">
        <v>0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5</v>
      </c>
      <c r="Q85" s="5">
        <v>4</v>
      </c>
      <c r="R85" s="5">
        <v>4</v>
      </c>
      <c r="S85" s="5">
        <v>5</v>
      </c>
      <c r="T85" s="5">
        <v>5</v>
      </c>
      <c r="U85" s="5">
        <v>5</v>
      </c>
      <c r="V85" s="5">
        <v>4</v>
      </c>
      <c r="W85" s="5">
        <v>4</v>
      </c>
      <c r="X85" s="5">
        <v>4</v>
      </c>
      <c r="Y85" s="5">
        <v>5</v>
      </c>
      <c r="Z85" s="5">
        <v>5</v>
      </c>
      <c r="AA85" s="5">
        <v>5</v>
      </c>
      <c r="AB85" s="5">
        <v>5</v>
      </c>
      <c r="AC85" s="5">
        <v>5</v>
      </c>
      <c r="AD85" s="5">
        <v>4</v>
      </c>
      <c r="AE85" s="5">
        <v>5</v>
      </c>
      <c r="AF85" s="5">
        <v>5</v>
      </c>
      <c r="AI85" s="47"/>
    </row>
    <row r="86" spans="1:35" ht="24">
      <c r="A86" s="86">
        <v>82</v>
      </c>
      <c r="B86" s="5">
        <v>4</v>
      </c>
      <c r="C86" s="5" t="s">
        <v>142</v>
      </c>
      <c r="D86" s="5">
        <v>0</v>
      </c>
      <c r="E86" s="5">
        <v>0</v>
      </c>
      <c r="F86" s="5">
        <v>2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1</v>
      </c>
      <c r="M86" s="5">
        <v>0</v>
      </c>
      <c r="N86" s="5">
        <v>0</v>
      </c>
      <c r="O86" s="5">
        <v>0</v>
      </c>
      <c r="P86" s="5">
        <v>5</v>
      </c>
      <c r="Q86" s="5">
        <v>4</v>
      </c>
      <c r="R86" s="5">
        <v>4</v>
      </c>
      <c r="S86" s="5">
        <v>3</v>
      </c>
      <c r="T86" s="5">
        <v>4</v>
      </c>
      <c r="U86" s="5">
        <v>4</v>
      </c>
      <c r="V86" s="5">
        <v>5</v>
      </c>
      <c r="W86" s="5">
        <v>5</v>
      </c>
      <c r="X86" s="5">
        <v>5</v>
      </c>
      <c r="Y86" s="5">
        <v>4</v>
      </c>
      <c r="Z86" s="5">
        <v>4</v>
      </c>
      <c r="AA86" s="5">
        <v>4</v>
      </c>
      <c r="AB86" s="5">
        <v>4</v>
      </c>
      <c r="AC86" s="5">
        <v>4</v>
      </c>
      <c r="AD86" s="5">
        <v>4</v>
      </c>
      <c r="AE86" s="5">
        <v>4</v>
      </c>
      <c r="AF86" s="5">
        <v>4</v>
      </c>
      <c r="AI86" s="47"/>
    </row>
    <row r="87" spans="1:35" ht="24">
      <c r="A87" s="86">
        <v>83</v>
      </c>
      <c r="B87" s="5">
        <v>3</v>
      </c>
      <c r="C87" s="5">
        <v>1</v>
      </c>
      <c r="D87" s="5" t="s">
        <v>144</v>
      </c>
      <c r="E87" s="5">
        <v>50</v>
      </c>
      <c r="F87" s="5">
        <v>2</v>
      </c>
      <c r="G87" s="5">
        <v>1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5</v>
      </c>
      <c r="Q87" s="5">
        <v>3</v>
      </c>
      <c r="R87" s="5">
        <v>4</v>
      </c>
      <c r="S87" s="5">
        <v>4</v>
      </c>
      <c r="T87" s="5">
        <v>5</v>
      </c>
      <c r="U87" s="5">
        <v>5</v>
      </c>
      <c r="V87" s="5">
        <v>5</v>
      </c>
      <c r="W87" s="5">
        <v>5</v>
      </c>
      <c r="X87" s="5">
        <v>5</v>
      </c>
      <c r="Y87" s="5">
        <v>5</v>
      </c>
      <c r="Z87" s="5">
        <v>5</v>
      </c>
      <c r="AA87" s="5">
        <v>5</v>
      </c>
      <c r="AB87" s="5">
        <v>5</v>
      </c>
      <c r="AC87" s="5">
        <v>5</v>
      </c>
      <c r="AD87" s="5">
        <v>5</v>
      </c>
      <c r="AE87" s="5">
        <v>4</v>
      </c>
      <c r="AF87" s="5">
        <v>5</v>
      </c>
      <c r="AI87" s="47"/>
    </row>
    <row r="88" spans="1:35" ht="24">
      <c r="A88" s="86">
        <v>84</v>
      </c>
      <c r="B88" s="5">
        <v>1</v>
      </c>
      <c r="C88" s="5">
        <v>1</v>
      </c>
      <c r="D88" s="5">
        <v>0</v>
      </c>
      <c r="E88" s="5">
        <v>0</v>
      </c>
      <c r="F88" s="5">
        <v>2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5</v>
      </c>
      <c r="Q88" s="5">
        <v>5</v>
      </c>
      <c r="R88" s="5">
        <v>5</v>
      </c>
      <c r="S88" s="5">
        <v>5</v>
      </c>
      <c r="T88" s="5">
        <v>5</v>
      </c>
      <c r="U88" s="5">
        <v>5</v>
      </c>
      <c r="V88" s="5">
        <v>5</v>
      </c>
      <c r="W88" s="5">
        <v>5</v>
      </c>
      <c r="X88" s="5">
        <v>5</v>
      </c>
      <c r="Y88" s="5">
        <v>5</v>
      </c>
      <c r="Z88" s="5">
        <v>5</v>
      </c>
      <c r="AA88" s="5">
        <v>5</v>
      </c>
      <c r="AB88" s="5">
        <v>5</v>
      </c>
      <c r="AC88" s="5">
        <v>5</v>
      </c>
      <c r="AD88" s="5">
        <v>5</v>
      </c>
      <c r="AE88" s="5">
        <v>5</v>
      </c>
      <c r="AF88" s="5">
        <v>5</v>
      </c>
      <c r="AI88" s="47"/>
    </row>
    <row r="89" spans="1:35" ht="24">
      <c r="A89" s="86">
        <v>85</v>
      </c>
      <c r="B89" s="5">
        <v>2</v>
      </c>
      <c r="C89" s="5">
        <v>14</v>
      </c>
      <c r="D89" s="5" t="s">
        <v>146</v>
      </c>
      <c r="E89" s="5">
        <v>53</v>
      </c>
      <c r="F89" s="5">
        <v>2</v>
      </c>
      <c r="G89" s="5">
        <v>0</v>
      </c>
      <c r="H89" s="5">
        <v>1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5</v>
      </c>
      <c r="Q89" s="5">
        <v>4</v>
      </c>
      <c r="R89" s="5">
        <v>4</v>
      </c>
      <c r="S89" s="5">
        <v>4</v>
      </c>
      <c r="T89" s="5">
        <v>5</v>
      </c>
      <c r="U89" s="5">
        <v>5</v>
      </c>
      <c r="V89" s="5">
        <v>5</v>
      </c>
      <c r="W89" s="5">
        <v>5</v>
      </c>
      <c r="X89" s="5">
        <v>5</v>
      </c>
      <c r="Y89" s="5">
        <v>4</v>
      </c>
      <c r="Z89" s="5">
        <v>4</v>
      </c>
      <c r="AA89" s="5">
        <v>4</v>
      </c>
      <c r="AB89" s="5">
        <v>4</v>
      </c>
      <c r="AC89" s="5">
        <v>4</v>
      </c>
      <c r="AD89" s="5">
        <v>4</v>
      </c>
      <c r="AE89" s="5">
        <v>4</v>
      </c>
      <c r="AF89" s="5">
        <v>4</v>
      </c>
      <c r="AI89" s="47"/>
    </row>
    <row r="90" spans="1:35" ht="24">
      <c r="A90" s="86">
        <v>86</v>
      </c>
      <c r="B90" s="5">
        <v>2</v>
      </c>
      <c r="C90" s="5">
        <v>14</v>
      </c>
      <c r="D90" s="5" t="s">
        <v>146</v>
      </c>
      <c r="E90" s="5">
        <v>54</v>
      </c>
      <c r="F90" s="5">
        <v>2</v>
      </c>
      <c r="G90" s="5">
        <v>0</v>
      </c>
      <c r="H90" s="5">
        <v>0</v>
      </c>
      <c r="I90" s="5">
        <v>0</v>
      </c>
      <c r="J90" s="5">
        <v>1</v>
      </c>
      <c r="K90" s="5">
        <v>0</v>
      </c>
      <c r="L90" s="5">
        <v>1</v>
      </c>
      <c r="M90" s="5">
        <v>0</v>
      </c>
      <c r="N90" s="5">
        <v>0</v>
      </c>
      <c r="O90" s="5">
        <v>0</v>
      </c>
      <c r="P90" s="5">
        <v>4</v>
      </c>
      <c r="Q90" s="5">
        <v>4</v>
      </c>
      <c r="R90" s="5">
        <v>3</v>
      </c>
      <c r="S90" s="5">
        <v>5</v>
      </c>
      <c r="T90" s="5">
        <v>5</v>
      </c>
      <c r="U90" s="5">
        <v>5</v>
      </c>
      <c r="V90" s="5">
        <v>4</v>
      </c>
      <c r="W90" s="5">
        <v>2</v>
      </c>
      <c r="X90" s="5">
        <v>2</v>
      </c>
      <c r="Y90" s="5">
        <v>4</v>
      </c>
      <c r="Z90" s="5">
        <v>4</v>
      </c>
      <c r="AA90" s="5">
        <v>4</v>
      </c>
      <c r="AB90" s="5">
        <v>4</v>
      </c>
      <c r="AC90" s="5">
        <v>4</v>
      </c>
      <c r="AD90" s="5">
        <v>4</v>
      </c>
      <c r="AE90" s="5">
        <v>4</v>
      </c>
      <c r="AF90" s="5">
        <v>4</v>
      </c>
      <c r="AI90" s="47"/>
    </row>
    <row r="91" spans="1:35" ht="24">
      <c r="A91" s="86">
        <v>87</v>
      </c>
      <c r="B91" s="5">
        <v>1</v>
      </c>
      <c r="C91" s="5">
        <v>7</v>
      </c>
      <c r="D91" s="5">
        <v>0</v>
      </c>
      <c r="E91" s="5">
        <v>0</v>
      </c>
      <c r="F91" s="5">
        <v>2</v>
      </c>
      <c r="G91" s="5">
        <v>1</v>
      </c>
      <c r="H91" s="5">
        <v>1</v>
      </c>
      <c r="I91" s="5">
        <v>0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5</v>
      </c>
      <c r="Q91" s="5">
        <v>4</v>
      </c>
      <c r="R91" s="5">
        <v>4</v>
      </c>
      <c r="S91" s="5">
        <v>4</v>
      </c>
      <c r="T91" s="5">
        <v>5</v>
      </c>
      <c r="U91" s="5">
        <v>5</v>
      </c>
      <c r="V91" s="5">
        <v>5</v>
      </c>
      <c r="W91" s="5">
        <v>5</v>
      </c>
      <c r="X91" s="5">
        <v>2</v>
      </c>
      <c r="Y91" s="5">
        <v>4</v>
      </c>
      <c r="Z91" s="5">
        <v>4</v>
      </c>
      <c r="AA91" s="5">
        <v>5</v>
      </c>
      <c r="AB91" s="5">
        <v>4</v>
      </c>
      <c r="AC91" s="5">
        <v>4</v>
      </c>
      <c r="AD91" s="5">
        <v>4</v>
      </c>
      <c r="AE91" s="5">
        <v>4</v>
      </c>
      <c r="AF91" s="5">
        <v>4</v>
      </c>
      <c r="AI91" s="47"/>
    </row>
    <row r="92" spans="1:35" ht="24">
      <c r="A92" s="86">
        <v>88</v>
      </c>
      <c r="B92" s="5">
        <v>2</v>
      </c>
      <c r="C92" s="5">
        <v>5</v>
      </c>
      <c r="D92" s="5" t="s">
        <v>147</v>
      </c>
      <c r="E92" s="5">
        <v>52</v>
      </c>
      <c r="F92" s="5">
        <v>1</v>
      </c>
      <c r="G92" s="5">
        <v>0</v>
      </c>
      <c r="H92" s="5">
        <v>1</v>
      </c>
      <c r="I92" s="5">
        <v>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5</v>
      </c>
      <c r="Q92" s="5">
        <v>5</v>
      </c>
      <c r="R92" s="5">
        <v>5</v>
      </c>
      <c r="S92" s="5">
        <v>5</v>
      </c>
      <c r="T92" s="5">
        <v>5</v>
      </c>
      <c r="U92" s="5">
        <v>5</v>
      </c>
      <c r="V92" s="5">
        <v>5</v>
      </c>
      <c r="W92" s="5">
        <v>5</v>
      </c>
      <c r="X92" s="5">
        <v>5</v>
      </c>
      <c r="Y92" s="5">
        <v>5</v>
      </c>
      <c r="Z92" s="5">
        <v>5</v>
      </c>
      <c r="AA92" s="5">
        <v>5</v>
      </c>
      <c r="AB92" s="5">
        <v>5</v>
      </c>
      <c r="AC92" s="5">
        <v>3</v>
      </c>
      <c r="AD92" s="5">
        <v>5</v>
      </c>
      <c r="AE92" s="5">
        <v>5</v>
      </c>
      <c r="AF92" s="5">
        <v>5</v>
      </c>
      <c r="AI92" s="47"/>
    </row>
    <row r="93" spans="1:35" ht="24">
      <c r="A93" s="86">
        <v>89</v>
      </c>
      <c r="B93" s="5">
        <v>2</v>
      </c>
      <c r="C93" s="5">
        <v>1</v>
      </c>
      <c r="D93" s="5" t="s">
        <v>53</v>
      </c>
      <c r="E93" s="5">
        <v>0</v>
      </c>
      <c r="F93" s="5">
        <v>2</v>
      </c>
      <c r="G93" s="5">
        <v>0</v>
      </c>
      <c r="H93" s="5">
        <v>0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1</v>
      </c>
      <c r="P93" s="5">
        <v>4</v>
      </c>
      <c r="Q93" s="5">
        <v>3</v>
      </c>
      <c r="R93" s="5">
        <v>4</v>
      </c>
      <c r="S93" s="5">
        <v>4</v>
      </c>
      <c r="T93" s="5">
        <v>4</v>
      </c>
      <c r="U93" s="5">
        <v>5</v>
      </c>
      <c r="V93" s="5">
        <v>4</v>
      </c>
      <c r="W93" s="5">
        <v>4</v>
      </c>
      <c r="X93" s="5">
        <v>4</v>
      </c>
      <c r="Y93" s="5">
        <v>3</v>
      </c>
      <c r="Z93" s="5">
        <v>4</v>
      </c>
      <c r="AA93" s="5">
        <v>4</v>
      </c>
      <c r="AB93" s="5">
        <v>4</v>
      </c>
      <c r="AC93" s="5">
        <v>4</v>
      </c>
      <c r="AD93" s="5">
        <v>4</v>
      </c>
      <c r="AE93" s="5">
        <v>3</v>
      </c>
      <c r="AF93" s="5">
        <v>3</v>
      </c>
      <c r="AI93" s="47"/>
    </row>
    <row r="94" spans="1:35" ht="24">
      <c r="A94" s="86">
        <v>90</v>
      </c>
      <c r="B94" s="5">
        <v>2</v>
      </c>
      <c r="C94" s="5">
        <v>1</v>
      </c>
      <c r="D94" s="5" t="s">
        <v>53</v>
      </c>
      <c r="E94" s="5">
        <v>0</v>
      </c>
      <c r="F94" s="5">
        <v>2</v>
      </c>
      <c r="G94" s="5">
        <v>0</v>
      </c>
      <c r="H94" s="5">
        <v>0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1</v>
      </c>
      <c r="P94" s="5">
        <v>4</v>
      </c>
      <c r="Q94" s="5">
        <v>4</v>
      </c>
      <c r="R94" s="5">
        <v>4</v>
      </c>
      <c r="S94" s="5">
        <v>4</v>
      </c>
      <c r="T94" s="5">
        <v>4</v>
      </c>
      <c r="U94" s="5">
        <v>4</v>
      </c>
      <c r="V94" s="5">
        <v>4</v>
      </c>
      <c r="W94" s="5">
        <v>4</v>
      </c>
      <c r="X94" s="5">
        <v>4</v>
      </c>
      <c r="Y94" s="5">
        <v>5</v>
      </c>
      <c r="Z94" s="5">
        <v>5</v>
      </c>
      <c r="AA94" s="5">
        <v>5</v>
      </c>
      <c r="AB94" s="5">
        <v>4</v>
      </c>
      <c r="AC94" s="5">
        <v>4</v>
      </c>
      <c r="AD94" s="5">
        <v>4</v>
      </c>
      <c r="AE94" s="5">
        <v>5</v>
      </c>
      <c r="AF94" s="5">
        <v>5</v>
      </c>
      <c r="AI94" s="47"/>
    </row>
    <row r="95" spans="1:35" ht="24">
      <c r="A95" s="86">
        <v>91</v>
      </c>
      <c r="B95" s="5">
        <v>2</v>
      </c>
      <c r="C95" s="5">
        <v>1</v>
      </c>
      <c r="D95" s="5" t="s">
        <v>53</v>
      </c>
      <c r="E95" s="5">
        <v>54</v>
      </c>
      <c r="F95" s="5">
        <v>2</v>
      </c>
      <c r="G95" s="5">
        <v>0</v>
      </c>
      <c r="H95" s="5">
        <v>1</v>
      </c>
      <c r="I95" s="5">
        <v>1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5</v>
      </c>
      <c r="Q95" s="5">
        <v>5</v>
      </c>
      <c r="R95" s="5">
        <v>4</v>
      </c>
      <c r="S95" s="5">
        <v>4</v>
      </c>
      <c r="T95" s="5">
        <v>5</v>
      </c>
      <c r="U95" s="5">
        <v>5</v>
      </c>
      <c r="V95" s="5">
        <v>5</v>
      </c>
      <c r="W95" s="5">
        <v>3</v>
      </c>
      <c r="X95" s="5">
        <v>4</v>
      </c>
      <c r="Y95" s="5">
        <v>3</v>
      </c>
      <c r="Z95" s="5">
        <v>3</v>
      </c>
      <c r="AA95" s="5">
        <v>4</v>
      </c>
      <c r="AB95" s="5">
        <v>3</v>
      </c>
      <c r="AC95" s="5">
        <v>3</v>
      </c>
      <c r="AD95" s="5">
        <v>3</v>
      </c>
      <c r="AE95" s="5">
        <v>3</v>
      </c>
      <c r="AF95" s="5">
        <v>3</v>
      </c>
      <c r="AI95" s="47"/>
    </row>
    <row r="96" spans="1:35" ht="24">
      <c r="A96" s="86">
        <v>92</v>
      </c>
      <c r="B96" s="5">
        <v>2</v>
      </c>
      <c r="C96" s="5">
        <v>12</v>
      </c>
      <c r="D96" s="5" t="s">
        <v>152</v>
      </c>
      <c r="E96" s="5">
        <v>0</v>
      </c>
      <c r="F96" s="5">
        <v>1</v>
      </c>
      <c r="G96" s="5">
        <v>1</v>
      </c>
      <c r="H96" s="5">
        <v>1</v>
      </c>
      <c r="I96" s="5">
        <v>1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5</v>
      </c>
      <c r="Q96" s="5">
        <v>3</v>
      </c>
      <c r="R96" s="5">
        <v>5</v>
      </c>
      <c r="S96" s="5">
        <v>4</v>
      </c>
      <c r="T96" s="5">
        <v>4</v>
      </c>
      <c r="U96" s="5">
        <v>4</v>
      </c>
      <c r="V96" s="5">
        <v>5</v>
      </c>
      <c r="W96" s="5">
        <v>5</v>
      </c>
      <c r="X96" s="5">
        <v>3</v>
      </c>
      <c r="Y96" s="5">
        <v>5</v>
      </c>
      <c r="Z96" s="5">
        <v>5</v>
      </c>
      <c r="AA96" s="5">
        <v>5</v>
      </c>
      <c r="AB96" s="5">
        <v>4</v>
      </c>
      <c r="AC96" s="5">
        <v>4</v>
      </c>
      <c r="AD96" s="5">
        <v>5</v>
      </c>
      <c r="AE96" s="5">
        <v>4</v>
      </c>
      <c r="AF96" s="5">
        <v>5</v>
      </c>
      <c r="AI96" s="47"/>
    </row>
    <row r="97" spans="1:35" ht="24">
      <c r="A97" s="86">
        <v>93</v>
      </c>
      <c r="B97" s="5">
        <v>2</v>
      </c>
      <c r="C97" s="5">
        <v>1</v>
      </c>
      <c r="D97" s="5" t="s">
        <v>122</v>
      </c>
      <c r="E97" s="5">
        <v>53</v>
      </c>
      <c r="F97" s="5">
        <v>2</v>
      </c>
      <c r="G97" s="5">
        <v>1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5</v>
      </c>
      <c r="Q97" s="5">
        <v>5</v>
      </c>
      <c r="R97" s="5">
        <v>4</v>
      </c>
      <c r="S97" s="5">
        <v>5</v>
      </c>
      <c r="T97" s="5">
        <v>4</v>
      </c>
      <c r="U97" s="5">
        <v>4</v>
      </c>
      <c r="V97" s="5">
        <v>5</v>
      </c>
      <c r="W97" s="5">
        <v>4</v>
      </c>
      <c r="X97" s="5">
        <v>3</v>
      </c>
      <c r="Y97" s="5">
        <v>4</v>
      </c>
      <c r="Z97" s="5">
        <v>4</v>
      </c>
      <c r="AA97" s="5">
        <v>4</v>
      </c>
      <c r="AB97" s="5">
        <v>5</v>
      </c>
      <c r="AC97" s="5">
        <v>5</v>
      </c>
      <c r="AD97" s="5">
        <v>4</v>
      </c>
      <c r="AE97" s="5">
        <v>3</v>
      </c>
      <c r="AF97" s="5">
        <v>4</v>
      </c>
      <c r="AI97" s="47"/>
    </row>
    <row r="98" spans="1:35" ht="24">
      <c r="A98" s="86">
        <v>94</v>
      </c>
      <c r="B98" s="5">
        <v>2</v>
      </c>
      <c r="C98" s="5">
        <v>1</v>
      </c>
      <c r="D98" s="5" t="s">
        <v>122</v>
      </c>
      <c r="E98" s="5">
        <v>53</v>
      </c>
      <c r="F98" s="5">
        <v>2</v>
      </c>
      <c r="G98" s="5">
        <v>1</v>
      </c>
      <c r="H98" s="5">
        <v>1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5</v>
      </c>
      <c r="Q98" s="5">
        <v>4</v>
      </c>
      <c r="R98" s="5">
        <v>5</v>
      </c>
      <c r="S98" s="5">
        <v>5</v>
      </c>
      <c r="T98" s="5">
        <v>5</v>
      </c>
      <c r="U98" s="5">
        <v>5</v>
      </c>
      <c r="V98" s="5">
        <v>5</v>
      </c>
      <c r="W98" s="5">
        <v>5</v>
      </c>
      <c r="X98" s="5">
        <v>5</v>
      </c>
      <c r="Y98" s="5">
        <v>4</v>
      </c>
      <c r="Z98" s="5">
        <v>5</v>
      </c>
      <c r="AA98" s="5">
        <v>5</v>
      </c>
      <c r="AB98" s="5">
        <v>5</v>
      </c>
      <c r="AC98" s="5">
        <v>5</v>
      </c>
      <c r="AD98" s="5">
        <v>5</v>
      </c>
      <c r="AE98" s="5">
        <v>5</v>
      </c>
      <c r="AF98" s="5">
        <v>5</v>
      </c>
      <c r="AI98" s="47"/>
    </row>
    <row r="99" spans="1:35" ht="24">
      <c r="A99" s="86">
        <v>95</v>
      </c>
      <c r="B99" s="5">
        <v>2</v>
      </c>
      <c r="C99" s="5">
        <v>5</v>
      </c>
      <c r="D99" s="5" t="s">
        <v>147</v>
      </c>
      <c r="E99" s="5">
        <v>51</v>
      </c>
      <c r="F99" s="5">
        <v>1</v>
      </c>
      <c r="G99" s="5">
        <v>0</v>
      </c>
      <c r="H99" s="5">
        <v>1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5</v>
      </c>
      <c r="Q99" s="5">
        <v>5</v>
      </c>
      <c r="R99" s="5">
        <v>5</v>
      </c>
      <c r="S99" s="5">
        <v>5</v>
      </c>
      <c r="T99" s="5">
        <v>5</v>
      </c>
      <c r="U99" s="5">
        <v>5</v>
      </c>
      <c r="V99" s="5">
        <v>3</v>
      </c>
      <c r="W99" s="5">
        <v>3</v>
      </c>
      <c r="X99" s="5">
        <v>3</v>
      </c>
      <c r="Y99" s="5">
        <v>5</v>
      </c>
      <c r="Z99" s="5">
        <v>5</v>
      </c>
      <c r="AA99" s="5">
        <v>5</v>
      </c>
      <c r="AB99" s="5">
        <v>4</v>
      </c>
      <c r="AC99" s="5">
        <v>3</v>
      </c>
      <c r="AD99" s="5">
        <v>3</v>
      </c>
      <c r="AE99" s="5">
        <v>5</v>
      </c>
      <c r="AF99" s="5">
        <v>5</v>
      </c>
      <c r="AI99" s="47"/>
    </row>
    <row r="100" spans="1:35" ht="24">
      <c r="A100" s="86">
        <v>96</v>
      </c>
      <c r="B100" s="5">
        <v>2</v>
      </c>
      <c r="C100" s="5">
        <v>5</v>
      </c>
      <c r="D100" s="5" t="s">
        <v>147</v>
      </c>
      <c r="E100" s="5">
        <v>52</v>
      </c>
      <c r="F100" s="5">
        <v>1</v>
      </c>
      <c r="G100" s="5">
        <v>0</v>
      </c>
      <c r="H100" s="5">
        <v>1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4</v>
      </c>
      <c r="Q100" s="5">
        <v>4</v>
      </c>
      <c r="R100" s="5">
        <v>4</v>
      </c>
      <c r="S100" s="5">
        <v>4</v>
      </c>
      <c r="T100" s="5">
        <v>5</v>
      </c>
      <c r="U100" s="5">
        <v>5</v>
      </c>
      <c r="V100" s="5">
        <v>5</v>
      </c>
      <c r="W100" s="5">
        <v>5</v>
      </c>
      <c r="X100" s="5">
        <v>3</v>
      </c>
      <c r="Y100" s="5">
        <v>5</v>
      </c>
      <c r="Z100" s="5">
        <v>5</v>
      </c>
      <c r="AA100" s="5">
        <v>5</v>
      </c>
      <c r="AB100" s="5">
        <v>5</v>
      </c>
      <c r="AC100" s="5">
        <v>5</v>
      </c>
      <c r="AD100" s="5">
        <v>5</v>
      </c>
      <c r="AE100" s="5">
        <v>5</v>
      </c>
      <c r="AF100" s="5">
        <v>5</v>
      </c>
      <c r="AI100" s="47"/>
    </row>
    <row r="101" spans="1:35" ht="24">
      <c r="A101" s="86">
        <v>97</v>
      </c>
      <c r="B101" s="5">
        <v>2</v>
      </c>
      <c r="C101" s="5">
        <v>1</v>
      </c>
      <c r="D101" s="5" t="s">
        <v>53</v>
      </c>
      <c r="E101" s="5">
        <v>54</v>
      </c>
      <c r="F101" s="5">
        <v>2</v>
      </c>
      <c r="G101" s="5">
        <v>0</v>
      </c>
      <c r="H101" s="5">
        <v>0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4</v>
      </c>
      <c r="Q101" s="5">
        <v>3</v>
      </c>
      <c r="R101" s="5">
        <v>3</v>
      </c>
      <c r="S101" s="5">
        <v>4</v>
      </c>
      <c r="T101" s="5">
        <v>4</v>
      </c>
      <c r="U101" s="5">
        <v>4</v>
      </c>
      <c r="V101" s="5">
        <v>4</v>
      </c>
      <c r="W101" s="5">
        <v>4</v>
      </c>
      <c r="X101" s="5">
        <v>5</v>
      </c>
      <c r="Y101" s="5">
        <v>4</v>
      </c>
      <c r="Z101" s="5">
        <v>4</v>
      </c>
      <c r="AA101" s="5">
        <v>4</v>
      </c>
      <c r="AB101" s="5">
        <v>4</v>
      </c>
      <c r="AC101" s="5">
        <v>4</v>
      </c>
      <c r="AD101" s="5">
        <v>4</v>
      </c>
      <c r="AE101" s="5">
        <v>4</v>
      </c>
      <c r="AF101" s="5">
        <v>4</v>
      </c>
      <c r="AI101" s="47"/>
    </row>
    <row r="102" spans="1:35" ht="24">
      <c r="A102" s="86">
        <v>98</v>
      </c>
      <c r="B102" s="5">
        <v>2</v>
      </c>
      <c r="C102" s="5">
        <v>1</v>
      </c>
      <c r="D102" s="5" t="s">
        <v>160</v>
      </c>
      <c r="E102" s="5">
        <v>54</v>
      </c>
      <c r="F102" s="5">
        <v>2</v>
      </c>
      <c r="G102" s="5">
        <v>1</v>
      </c>
      <c r="H102" s="5">
        <v>1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4</v>
      </c>
      <c r="Q102" s="5">
        <v>3</v>
      </c>
      <c r="R102" s="5">
        <v>4</v>
      </c>
      <c r="S102" s="5">
        <v>4</v>
      </c>
      <c r="T102" s="5">
        <v>5</v>
      </c>
      <c r="U102" s="5">
        <v>4</v>
      </c>
      <c r="V102" s="5">
        <v>4</v>
      </c>
      <c r="W102" s="5">
        <v>5</v>
      </c>
      <c r="X102" s="5">
        <v>5</v>
      </c>
      <c r="Y102" s="5">
        <v>4</v>
      </c>
      <c r="Z102" s="5">
        <v>4</v>
      </c>
      <c r="AA102" s="5">
        <v>5</v>
      </c>
      <c r="AB102" s="5">
        <v>4</v>
      </c>
      <c r="AC102" s="5">
        <v>4</v>
      </c>
      <c r="AD102" s="5">
        <v>4</v>
      </c>
      <c r="AE102" s="5">
        <v>3</v>
      </c>
      <c r="AF102" s="5">
        <v>4</v>
      </c>
      <c r="AI102" s="47"/>
    </row>
    <row r="103" spans="1:35" ht="24">
      <c r="A103" s="86">
        <v>99</v>
      </c>
      <c r="B103" s="5">
        <v>2</v>
      </c>
      <c r="C103" s="5">
        <v>1</v>
      </c>
      <c r="D103" s="5" t="s">
        <v>160</v>
      </c>
      <c r="E103" s="5">
        <v>54</v>
      </c>
      <c r="F103" s="5">
        <v>2</v>
      </c>
      <c r="G103" s="5">
        <v>0</v>
      </c>
      <c r="H103" s="5">
        <v>0</v>
      </c>
      <c r="I103" s="5">
        <v>1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1</v>
      </c>
      <c r="P103" s="5">
        <v>4</v>
      </c>
      <c r="Q103" s="5">
        <v>4</v>
      </c>
      <c r="R103" s="5">
        <v>4</v>
      </c>
      <c r="S103" s="5">
        <v>4</v>
      </c>
      <c r="T103" s="5">
        <v>4</v>
      </c>
      <c r="U103" s="5">
        <v>4</v>
      </c>
      <c r="V103" s="5">
        <v>4</v>
      </c>
      <c r="W103" s="5">
        <v>4</v>
      </c>
      <c r="X103" s="5">
        <v>3</v>
      </c>
      <c r="Y103" s="5">
        <v>4</v>
      </c>
      <c r="Z103" s="5">
        <v>4</v>
      </c>
      <c r="AA103" s="5">
        <v>4</v>
      </c>
      <c r="AB103" s="5">
        <v>4</v>
      </c>
      <c r="AC103" s="5">
        <v>4</v>
      </c>
      <c r="AD103" s="5">
        <v>4</v>
      </c>
      <c r="AE103" s="5">
        <v>4</v>
      </c>
      <c r="AF103" s="5">
        <v>4</v>
      </c>
      <c r="AI103" s="47"/>
    </row>
    <row r="104" spans="1:35" ht="24">
      <c r="A104" s="86">
        <v>100</v>
      </c>
      <c r="B104" s="5">
        <v>2</v>
      </c>
      <c r="C104" s="5">
        <v>2</v>
      </c>
      <c r="D104" s="5" t="s">
        <v>163</v>
      </c>
      <c r="E104" s="5">
        <v>54</v>
      </c>
      <c r="F104" s="5">
        <v>2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1</v>
      </c>
      <c r="P104" s="5">
        <v>5</v>
      </c>
      <c r="Q104" s="5">
        <v>4</v>
      </c>
      <c r="R104" s="5">
        <v>4</v>
      </c>
      <c r="S104" s="5">
        <v>4</v>
      </c>
      <c r="T104" s="5">
        <v>4</v>
      </c>
      <c r="U104" s="5">
        <v>5</v>
      </c>
      <c r="V104" s="5">
        <v>5</v>
      </c>
      <c r="W104" s="5">
        <v>5</v>
      </c>
      <c r="X104" s="5">
        <v>4</v>
      </c>
      <c r="Y104" s="5">
        <v>4</v>
      </c>
      <c r="Z104" s="5">
        <v>4</v>
      </c>
      <c r="AA104" s="5">
        <v>5</v>
      </c>
      <c r="AB104" s="5">
        <v>5</v>
      </c>
      <c r="AC104" s="5">
        <v>5</v>
      </c>
      <c r="AD104" s="5">
        <v>5</v>
      </c>
      <c r="AE104" s="5">
        <v>5</v>
      </c>
      <c r="AF104" s="5">
        <v>5</v>
      </c>
      <c r="AI104" s="47"/>
    </row>
    <row r="105" spans="1:35" ht="24">
      <c r="A105" s="86">
        <v>101</v>
      </c>
      <c r="B105" s="5">
        <v>2</v>
      </c>
      <c r="C105" s="5">
        <v>2</v>
      </c>
      <c r="D105" s="5" t="s">
        <v>163</v>
      </c>
      <c r="E105" s="5">
        <v>54</v>
      </c>
      <c r="F105" s="5">
        <v>2</v>
      </c>
      <c r="G105" s="5">
        <v>1</v>
      </c>
      <c r="H105" s="5">
        <v>0</v>
      </c>
      <c r="I105" s="5">
        <v>0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1</v>
      </c>
      <c r="P105" s="5">
        <v>5</v>
      </c>
      <c r="Q105" s="5">
        <v>5</v>
      </c>
      <c r="R105" s="5">
        <v>5</v>
      </c>
      <c r="S105" s="5">
        <v>5</v>
      </c>
      <c r="T105" s="5">
        <v>5</v>
      </c>
      <c r="U105" s="5">
        <v>5</v>
      </c>
      <c r="V105" s="5">
        <v>3</v>
      </c>
      <c r="W105" s="5">
        <v>3</v>
      </c>
      <c r="X105" s="5">
        <v>3</v>
      </c>
      <c r="Y105" s="5">
        <v>3</v>
      </c>
      <c r="Z105" s="5">
        <v>3</v>
      </c>
      <c r="AA105" s="5">
        <v>4</v>
      </c>
      <c r="AB105" s="5">
        <v>4</v>
      </c>
      <c r="AC105" s="5">
        <v>4</v>
      </c>
      <c r="AD105" s="5">
        <v>4</v>
      </c>
      <c r="AE105" s="5">
        <v>4</v>
      </c>
      <c r="AF105" s="5">
        <v>4</v>
      </c>
      <c r="AI105" s="47"/>
    </row>
    <row r="106" spans="1:35" ht="24">
      <c r="A106" s="86">
        <v>102</v>
      </c>
      <c r="B106" s="5">
        <v>1</v>
      </c>
      <c r="C106" s="5">
        <v>9</v>
      </c>
      <c r="D106" s="5">
        <v>0</v>
      </c>
      <c r="E106" s="5">
        <v>0</v>
      </c>
      <c r="F106" s="5">
        <v>1</v>
      </c>
      <c r="G106" s="5">
        <v>1</v>
      </c>
      <c r="H106" s="5">
        <v>1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3</v>
      </c>
      <c r="Q106" s="5">
        <v>4</v>
      </c>
      <c r="R106" s="5">
        <v>5</v>
      </c>
      <c r="S106" s="5">
        <v>5</v>
      </c>
      <c r="T106" s="5">
        <v>3</v>
      </c>
      <c r="U106" s="5">
        <v>3</v>
      </c>
      <c r="V106" s="5">
        <v>4</v>
      </c>
      <c r="W106" s="5">
        <v>4</v>
      </c>
      <c r="X106" s="5">
        <v>4</v>
      </c>
      <c r="Y106" s="5">
        <v>4</v>
      </c>
      <c r="Z106" s="5">
        <v>4</v>
      </c>
      <c r="AA106" s="5">
        <v>5</v>
      </c>
      <c r="AB106" s="5">
        <v>5</v>
      </c>
      <c r="AC106" s="5">
        <v>5</v>
      </c>
      <c r="AD106" s="5">
        <v>5</v>
      </c>
      <c r="AE106" s="5">
        <v>5</v>
      </c>
      <c r="AF106" s="5">
        <v>5</v>
      </c>
      <c r="AI106" s="47"/>
    </row>
    <row r="107" spans="1:35" ht="24">
      <c r="A107" s="86">
        <v>103</v>
      </c>
      <c r="B107" s="5">
        <v>3</v>
      </c>
      <c r="C107" s="5">
        <v>4</v>
      </c>
      <c r="D107" s="5" t="s">
        <v>71</v>
      </c>
      <c r="E107" s="5">
        <v>53</v>
      </c>
      <c r="F107" s="5">
        <v>1</v>
      </c>
      <c r="G107" s="5">
        <v>1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5</v>
      </c>
      <c r="Q107" s="5">
        <v>5</v>
      </c>
      <c r="R107" s="5">
        <v>4</v>
      </c>
      <c r="S107" s="5">
        <v>4</v>
      </c>
      <c r="T107" s="5">
        <v>5</v>
      </c>
      <c r="U107" s="5">
        <v>5</v>
      </c>
      <c r="V107" s="5">
        <v>5</v>
      </c>
      <c r="W107" s="5">
        <v>5</v>
      </c>
      <c r="X107" s="5">
        <v>3</v>
      </c>
      <c r="Y107" s="5">
        <v>4</v>
      </c>
      <c r="Z107" s="5">
        <v>4</v>
      </c>
      <c r="AA107" s="5">
        <v>5</v>
      </c>
      <c r="AB107" s="5">
        <v>4</v>
      </c>
      <c r="AC107" s="5">
        <v>4</v>
      </c>
      <c r="AD107" s="5">
        <v>4</v>
      </c>
      <c r="AE107" s="5">
        <v>4</v>
      </c>
      <c r="AF107" s="5">
        <v>4</v>
      </c>
      <c r="AI107" s="47"/>
    </row>
    <row r="108" spans="1:35" ht="24">
      <c r="A108" s="86">
        <v>104</v>
      </c>
      <c r="B108" s="5">
        <v>2</v>
      </c>
      <c r="C108" s="5">
        <v>10</v>
      </c>
      <c r="D108" s="5" t="s">
        <v>164</v>
      </c>
      <c r="E108" s="5">
        <v>53</v>
      </c>
      <c r="F108" s="5">
        <v>2</v>
      </c>
      <c r="G108" s="5">
        <v>0</v>
      </c>
      <c r="H108" s="5">
        <v>0</v>
      </c>
      <c r="I108" s="5">
        <v>1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4</v>
      </c>
      <c r="Q108" s="5">
        <v>3</v>
      </c>
      <c r="R108" s="5">
        <v>3</v>
      </c>
      <c r="S108" s="5">
        <v>4</v>
      </c>
      <c r="T108" s="5">
        <v>4</v>
      </c>
      <c r="U108" s="5">
        <v>3</v>
      </c>
      <c r="V108" s="5">
        <v>5</v>
      </c>
      <c r="W108" s="5">
        <v>4</v>
      </c>
      <c r="X108" s="5">
        <v>2</v>
      </c>
      <c r="Y108" s="5">
        <v>4</v>
      </c>
      <c r="Z108" s="5">
        <v>4</v>
      </c>
      <c r="AA108" s="5">
        <v>5</v>
      </c>
      <c r="AB108" s="5">
        <v>4</v>
      </c>
      <c r="AC108" s="5">
        <v>4</v>
      </c>
      <c r="AD108" s="5">
        <v>4</v>
      </c>
      <c r="AE108" s="5">
        <v>4</v>
      </c>
      <c r="AF108" s="5">
        <v>4</v>
      </c>
      <c r="AI108" s="47"/>
    </row>
    <row r="109" spans="1:35" ht="24">
      <c r="A109" s="86">
        <v>105</v>
      </c>
      <c r="B109" s="5">
        <v>5</v>
      </c>
      <c r="C109" s="5" t="s">
        <v>165</v>
      </c>
      <c r="D109" s="5">
        <v>0</v>
      </c>
      <c r="E109" s="5">
        <v>0</v>
      </c>
      <c r="F109" s="5">
        <v>2</v>
      </c>
      <c r="G109" s="5">
        <v>1</v>
      </c>
      <c r="H109" s="5">
        <v>0</v>
      </c>
      <c r="I109" s="5">
        <v>1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4</v>
      </c>
      <c r="Q109" s="5">
        <v>4</v>
      </c>
      <c r="T109" s="5">
        <v>5</v>
      </c>
      <c r="U109" s="5">
        <v>4</v>
      </c>
      <c r="V109" s="5">
        <v>5</v>
      </c>
      <c r="W109" s="5">
        <v>5</v>
      </c>
      <c r="X109" s="5">
        <v>3</v>
      </c>
      <c r="Y109" s="5">
        <v>4</v>
      </c>
      <c r="Z109" s="5">
        <v>4</v>
      </c>
      <c r="AA109" s="5">
        <v>5</v>
      </c>
      <c r="AB109" s="5">
        <v>5</v>
      </c>
      <c r="AC109" s="5">
        <v>5</v>
      </c>
      <c r="AD109" s="5">
        <v>5</v>
      </c>
      <c r="AE109" s="5">
        <v>5</v>
      </c>
      <c r="AF109" s="5">
        <v>5</v>
      </c>
      <c r="AI109" s="47"/>
    </row>
    <row r="110" spans="1:35" ht="24">
      <c r="A110" s="86">
        <v>106</v>
      </c>
      <c r="B110" s="5">
        <v>2</v>
      </c>
      <c r="C110" s="5">
        <v>10</v>
      </c>
      <c r="D110" s="5" t="s">
        <v>166</v>
      </c>
      <c r="E110" s="5">
        <v>53</v>
      </c>
      <c r="F110" s="5">
        <v>1</v>
      </c>
      <c r="G110" s="5">
        <v>1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4</v>
      </c>
      <c r="Q110" s="5">
        <v>4</v>
      </c>
      <c r="R110" s="5">
        <v>4</v>
      </c>
      <c r="S110" s="5">
        <v>5</v>
      </c>
      <c r="T110" s="5">
        <v>3</v>
      </c>
      <c r="U110" s="5">
        <v>3</v>
      </c>
      <c r="V110" s="5">
        <v>5</v>
      </c>
      <c r="W110" s="5">
        <v>5</v>
      </c>
      <c r="X110" s="5">
        <v>3</v>
      </c>
      <c r="Y110" s="5">
        <v>5</v>
      </c>
      <c r="Z110" s="5">
        <v>5</v>
      </c>
      <c r="AA110" s="5">
        <v>5</v>
      </c>
      <c r="AB110" s="5">
        <v>4</v>
      </c>
      <c r="AC110" s="5">
        <v>4</v>
      </c>
      <c r="AD110" s="5">
        <v>4</v>
      </c>
      <c r="AE110" s="5">
        <v>4</v>
      </c>
      <c r="AF110" s="5">
        <v>4</v>
      </c>
      <c r="AI110" s="47"/>
    </row>
    <row r="111" spans="1:35" ht="24">
      <c r="A111" s="86">
        <v>107</v>
      </c>
      <c r="B111" s="5">
        <v>3</v>
      </c>
      <c r="C111" s="5">
        <v>6</v>
      </c>
      <c r="D111" s="5" t="s">
        <v>60</v>
      </c>
      <c r="E111" s="5">
        <v>0</v>
      </c>
      <c r="F111" s="5">
        <v>1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1</v>
      </c>
      <c r="M111" s="5">
        <v>0</v>
      </c>
      <c r="N111" s="5">
        <v>0</v>
      </c>
      <c r="O111" s="5">
        <v>0</v>
      </c>
      <c r="P111" s="5">
        <v>5</v>
      </c>
      <c r="Q111" s="5">
        <v>5</v>
      </c>
      <c r="R111" s="5">
        <v>5</v>
      </c>
      <c r="S111" s="5">
        <v>5</v>
      </c>
      <c r="T111" s="5">
        <v>5</v>
      </c>
      <c r="U111" s="5">
        <v>5</v>
      </c>
      <c r="V111" s="5">
        <v>5</v>
      </c>
      <c r="W111" s="5">
        <v>3</v>
      </c>
      <c r="X111" s="5">
        <v>2</v>
      </c>
      <c r="Y111" s="5">
        <v>5</v>
      </c>
      <c r="Z111" s="5">
        <v>5</v>
      </c>
      <c r="AA111" s="5">
        <v>5</v>
      </c>
      <c r="AB111" s="5">
        <v>5</v>
      </c>
      <c r="AC111" s="5">
        <v>5</v>
      </c>
      <c r="AD111" s="5">
        <v>5</v>
      </c>
      <c r="AE111" s="5">
        <v>5</v>
      </c>
      <c r="AF111" s="5">
        <v>5</v>
      </c>
      <c r="AI111" s="47"/>
    </row>
    <row r="112" spans="1:35" ht="24">
      <c r="A112" s="86">
        <v>108</v>
      </c>
      <c r="B112" s="5">
        <v>1</v>
      </c>
      <c r="C112" s="5">
        <v>9</v>
      </c>
      <c r="D112" s="5">
        <v>0</v>
      </c>
      <c r="E112" s="5">
        <v>0</v>
      </c>
      <c r="F112" s="5">
        <v>2</v>
      </c>
      <c r="G112" s="5">
        <v>0</v>
      </c>
      <c r="H112" s="5">
        <v>1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3</v>
      </c>
      <c r="Q112" s="5">
        <v>4</v>
      </c>
      <c r="R112" s="5">
        <v>4</v>
      </c>
      <c r="S112" s="5">
        <v>4</v>
      </c>
      <c r="T112" s="5">
        <v>4</v>
      </c>
      <c r="U112" s="5">
        <v>4</v>
      </c>
      <c r="V112" s="5">
        <v>4</v>
      </c>
      <c r="W112" s="5">
        <v>4</v>
      </c>
      <c r="X112" s="5">
        <v>2</v>
      </c>
      <c r="Y112" s="5">
        <v>4</v>
      </c>
      <c r="Z112" s="5">
        <v>4</v>
      </c>
      <c r="AA112" s="5">
        <v>4</v>
      </c>
      <c r="AB112" s="5">
        <v>4</v>
      </c>
      <c r="AC112" s="5">
        <v>4</v>
      </c>
      <c r="AD112" s="5">
        <v>4</v>
      </c>
      <c r="AE112" s="5">
        <v>4</v>
      </c>
      <c r="AF112" s="5">
        <v>4</v>
      </c>
      <c r="AI112" s="47"/>
    </row>
    <row r="113" spans="1:35" ht="24">
      <c r="A113" s="86">
        <v>109</v>
      </c>
      <c r="B113" s="5">
        <v>1</v>
      </c>
      <c r="C113" s="5">
        <v>9</v>
      </c>
      <c r="D113" s="5">
        <v>0</v>
      </c>
      <c r="E113" s="5">
        <v>0</v>
      </c>
      <c r="F113" s="5">
        <v>2</v>
      </c>
      <c r="G113" s="5">
        <v>1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Q113" s="5">
        <v>4</v>
      </c>
      <c r="R113" s="5">
        <v>4</v>
      </c>
      <c r="S113" s="5">
        <v>4</v>
      </c>
      <c r="T113" s="5">
        <v>5</v>
      </c>
      <c r="U113" s="5">
        <v>5</v>
      </c>
      <c r="V113" s="5">
        <v>4</v>
      </c>
      <c r="W113" s="5">
        <v>4</v>
      </c>
      <c r="X113" s="5">
        <v>4</v>
      </c>
      <c r="Y113" s="5">
        <v>4</v>
      </c>
      <c r="Z113" s="5">
        <v>4</v>
      </c>
      <c r="AA113" s="5">
        <v>4</v>
      </c>
      <c r="AB113" s="5">
        <v>4</v>
      </c>
      <c r="AC113" s="5">
        <v>4</v>
      </c>
      <c r="AD113" s="5">
        <v>4</v>
      </c>
      <c r="AE113" s="5">
        <v>4</v>
      </c>
      <c r="AF113" s="5">
        <v>4</v>
      </c>
      <c r="AI113" s="47"/>
    </row>
    <row r="114" spans="1:35" ht="24">
      <c r="A114" s="86">
        <v>110</v>
      </c>
      <c r="B114" s="5">
        <v>2</v>
      </c>
      <c r="C114" s="5">
        <v>1</v>
      </c>
      <c r="D114" s="5" t="s">
        <v>160</v>
      </c>
      <c r="E114" s="5">
        <v>54</v>
      </c>
      <c r="F114" s="5">
        <v>2</v>
      </c>
      <c r="G114" s="5">
        <v>0</v>
      </c>
      <c r="H114" s="5">
        <v>0</v>
      </c>
      <c r="I114" s="5">
        <v>1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5</v>
      </c>
      <c r="Q114" s="5">
        <v>3</v>
      </c>
      <c r="R114" s="5">
        <v>3</v>
      </c>
      <c r="S114" s="5">
        <v>5</v>
      </c>
      <c r="T114" s="5">
        <v>3</v>
      </c>
      <c r="U114" s="5">
        <v>5</v>
      </c>
      <c r="V114" s="5">
        <v>5</v>
      </c>
      <c r="W114" s="5">
        <v>4</v>
      </c>
      <c r="X114" s="5">
        <v>3</v>
      </c>
      <c r="Y114" s="5">
        <v>4</v>
      </c>
      <c r="Z114" s="5">
        <v>4</v>
      </c>
      <c r="AA114" s="5">
        <v>4</v>
      </c>
      <c r="AB114" s="5">
        <v>4</v>
      </c>
      <c r="AC114" s="5">
        <v>5</v>
      </c>
      <c r="AD114" s="5">
        <v>5</v>
      </c>
      <c r="AE114" s="5">
        <v>5</v>
      </c>
      <c r="AF114" s="5">
        <v>4</v>
      </c>
      <c r="AI114" s="47"/>
    </row>
    <row r="115" spans="1:35" ht="24">
      <c r="A115" s="86">
        <v>111</v>
      </c>
      <c r="B115" s="5">
        <v>3</v>
      </c>
      <c r="C115" s="5">
        <v>2</v>
      </c>
      <c r="D115" s="5" t="s">
        <v>52</v>
      </c>
      <c r="E115" s="5">
        <v>52</v>
      </c>
      <c r="F115" s="5">
        <v>2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3</v>
      </c>
      <c r="Q115" s="5">
        <v>3</v>
      </c>
      <c r="R115" s="5">
        <v>4</v>
      </c>
      <c r="S115" s="5">
        <v>4</v>
      </c>
      <c r="T115" s="5">
        <v>4</v>
      </c>
      <c r="U115" s="5">
        <v>4</v>
      </c>
      <c r="V115" s="5">
        <v>4</v>
      </c>
      <c r="W115" s="5">
        <v>4</v>
      </c>
      <c r="X115" s="5">
        <v>4</v>
      </c>
      <c r="Y115" s="5">
        <v>5</v>
      </c>
      <c r="Z115" s="5">
        <v>5</v>
      </c>
      <c r="AA115" s="5">
        <v>5</v>
      </c>
      <c r="AB115" s="5">
        <v>4</v>
      </c>
      <c r="AC115" s="5">
        <v>4</v>
      </c>
      <c r="AD115" s="5">
        <v>4</v>
      </c>
      <c r="AE115" s="5">
        <v>4</v>
      </c>
      <c r="AF115" s="5">
        <v>4</v>
      </c>
      <c r="AI115" s="47"/>
    </row>
    <row r="116" spans="1:35" ht="24">
      <c r="A116" s="86">
        <v>112</v>
      </c>
      <c r="B116" s="5">
        <v>3</v>
      </c>
      <c r="C116" s="5">
        <v>1</v>
      </c>
      <c r="D116" s="5" t="s">
        <v>134</v>
      </c>
      <c r="E116" s="5">
        <v>50</v>
      </c>
      <c r="F116" s="5">
        <v>2</v>
      </c>
      <c r="G116" s="5">
        <v>1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5</v>
      </c>
      <c r="Q116" s="5">
        <v>5</v>
      </c>
      <c r="R116" s="5">
        <v>5</v>
      </c>
      <c r="S116" s="5">
        <v>5</v>
      </c>
      <c r="T116" s="5">
        <v>5</v>
      </c>
      <c r="U116" s="5">
        <v>5</v>
      </c>
      <c r="V116" s="5">
        <v>4</v>
      </c>
      <c r="W116" s="5">
        <v>4</v>
      </c>
      <c r="X116" s="5">
        <v>4</v>
      </c>
      <c r="Y116" s="5">
        <v>4</v>
      </c>
      <c r="Z116" s="5">
        <v>3</v>
      </c>
      <c r="AA116" s="5">
        <v>4</v>
      </c>
      <c r="AB116" s="5">
        <v>4</v>
      </c>
      <c r="AC116" s="5">
        <v>4</v>
      </c>
      <c r="AD116" s="5">
        <v>4</v>
      </c>
      <c r="AE116" s="5">
        <v>4</v>
      </c>
      <c r="AF116" s="5">
        <v>4</v>
      </c>
      <c r="AI116" s="47"/>
    </row>
    <row r="117" spans="1:35" ht="24">
      <c r="A117" s="86">
        <v>113</v>
      </c>
      <c r="B117" s="5">
        <v>3</v>
      </c>
      <c r="C117" s="5">
        <v>8</v>
      </c>
      <c r="D117" s="5" t="s">
        <v>86</v>
      </c>
      <c r="E117" s="5">
        <v>54</v>
      </c>
      <c r="F117" s="5">
        <v>2</v>
      </c>
      <c r="G117" s="5">
        <v>1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5</v>
      </c>
      <c r="Q117" s="5">
        <v>4</v>
      </c>
      <c r="R117" s="5">
        <v>4</v>
      </c>
      <c r="S117" s="5">
        <v>4</v>
      </c>
      <c r="T117" s="5">
        <v>5</v>
      </c>
      <c r="U117" s="5">
        <v>5</v>
      </c>
      <c r="V117" s="5">
        <v>4</v>
      </c>
      <c r="W117" s="5">
        <v>4</v>
      </c>
      <c r="X117" s="5">
        <v>3</v>
      </c>
      <c r="Y117" s="5">
        <v>5</v>
      </c>
      <c r="Z117" s="5">
        <v>4</v>
      </c>
      <c r="AA117" s="5">
        <v>5</v>
      </c>
      <c r="AB117" s="5">
        <v>4</v>
      </c>
      <c r="AC117" s="5">
        <v>4</v>
      </c>
      <c r="AD117" s="5">
        <v>4</v>
      </c>
      <c r="AE117" s="5">
        <v>4</v>
      </c>
      <c r="AF117" s="5">
        <v>4</v>
      </c>
      <c r="AI117" s="47"/>
    </row>
    <row r="118" spans="1:35" ht="24">
      <c r="A118" s="86">
        <v>114</v>
      </c>
      <c r="B118" s="5">
        <v>3</v>
      </c>
      <c r="C118" s="5">
        <v>6</v>
      </c>
      <c r="D118" s="5" t="s">
        <v>60</v>
      </c>
      <c r="E118" s="5">
        <v>51</v>
      </c>
      <c r="F118" s="5">
        <v>2</v>
      </c>
      <c r="G118" s="5">
        <v>1</v>
      </c>
      <c r="H118" s="5">
        <v>1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5</v>
      </c>
      <c r="Q118" s="5">
        <v>5</v>
      </c>
      <c r="R118" s="5">
        <v>5</v>
      </c>
      <c r="S118" s="5">
        <v>5</v>
      </c>
      <c r="T118" s="5">
        <v>5</v>
      </c>
      <c r="U118" s="5">
        <v>5</v>
      </c>
      <c r="V118" s="5">
        <v>5</v>
      </c>
      <c r="W118" s="5">
        <v>5</v>
      </c>
      <c r="X118" s="5">
        <v>5</v>
      </c>
      <c r="Y118" s="5">
        <v>4</v>
      </c>
      <c r="Z118" s="5">
        <v>4</v>
      </c>
      <c r="AA118" s="5">
        <v>4</v>
      </c>
      <c r="AB118" s="5">
        <v>4</v>
      </c>
      <c r="AC118" s="5">
        <v>3</v>
      </c>
      <c r="AD118" s="5">
        <v>1</v>
      </c>
      <c r="AE118" s="5">
        <v>3</v>
      </c>
      <c r="AF118" s="5">
        <v>4</v>
      </c>
      <c r="AI118" s="47"/>
    </row>
    <row r="119" spans="1:35" ht="24">
      <c r="A119" s="86">
        <v>115</v>
      </c>
      <c r="B119" s="5">
        <v>1</v>
      </c>
      <c r="C119" s="5">
        <v>0</v>
      </c>
      <c r="D119" s="5">
        <v>0</v>
      </c>
      <c r="E119" s="5">
        <v>0</v>
      </c>
      <c r="F119" s="5">
        <v>2</v>
      </c>
      <c r="G119" s="5">
        <v>1</v>
      </c>
      <c r="H119" s="5">
        <v>1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1</v>
      </c>
      <c r="P119" s="5">
        <v>5</v>
      </c>
      <c r="Q119" s="5">
        <v>4</v>
      </c>
      <c r="R119" s="5">
        <v>3</v>
      </c>
      <c r="S119" s="5">
        <v>4</v>
      </c>
      <c r="T119" s="5">
        <v>4</v>
      </c>
      <c r="U119" s="5">
        <v>4</v>
      </c>
      <c r="V119" s="5">
        <v>3</v>
      </c>
      <c r="W119" s="5">
        <v>4</v>
      </c>
      <c r="X119" s="5">
        <v>4</v>
      </c>
      <c r="Y119" s="5">
        <v>5</v>
      </c>
      <c r="Z119" s="5">
        <v>4</v>
      </c>
      <c r="AA119" s="5">
        <v>5</v>
      </c>
      <c r="AB119" s="5">
        <v>4</v>
      </c>
      <c r="AC119" s="5">
        <v>3</v>
      </c>
      <c r="AD119" s="5">
        <v>3</v>
      </c>
      <c r="AE119" s="5">
        <v>3</v>
      </c>
      <c r="AF119" s="5">
        <v>3</v>
      </c>
      <c r="AI119" s="47"/>
    </row>
    <row r="120" spans="1:35" ht="24">
      <c r="A120" s="86">
        <v>116</v>
      </c>
      <c r="B120" s="5">
        <v>2</v>
      </c>
      <c r="C120" s="5">
        <v>4</v>
      </c>
      <c r="D120" s="5" t="s">
        <v>71</v>
      </c>
      <c r="E120" s="5">
        <v>53</v>
      </c>
      <c r="F120" s="5">
        <v>2</v>
      </c>
      <c r="G120" s="5">
        <v>1</v>
      </c>
      <c r="H120" s="5">
        <v>0</v>
      </c>
      <c r="I120" s="5">
        <v>1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4</v>
      </c>
      <c r="Q120" s="5">
        <v>4</v>
      </c>
      <c r="R120" s="5">
        <v>3</v>
      </c>
      <c r="S120" s="5">
        <v>4</v>
      </c>
      <c r="T120" s="5">
        <v>4</v>
      </c>
      <c r="U120" s="5">
        <v>4</v>
      </c>
      <c r="V120" s="5">
        <v>5</v>
      </c>
      <c r="W120" s="5">
        <v>4</v>
      </c>
      <c r="X120" s="5">
        <v>4</v>
      </c>
      <c r="Y120" s="5">
        <v>4</v>
      </c>
      <c r="Z120" s="5">
        <v>4</v>
      </c>
      <c r="AA120" s="5">
        <v>5</v>
      </c>
      <c r="AB120" s="5">
        <v>3</v>
      </c>
      <c r="AC120" s="5">
        <v>2</v>
      </c>
      <c r="AD120" s="5">
        <v>3</v>
      </c>
      <c r="AE120" s="5">
        <v>3</v>
      </c>
      <c r="AF120" s="5">
        <v>3</v>
      </c>
      <c r="AI120" s="47"/>
    </row>
    <row r="121" spans="1:35" ht="24">
      <c r="A121" s="86">
        <v>117</v>
      </c>
      <c r="B121" s="5">
        <v>1</v>
      </c>
      <c r="C121" s="5">
        <v>13</v>
      </c>
      <c r="D121" s="5">
        <v>0</v>
      </c>
      <c r="E121" s="5">
        <v>0</v>
      </c>
      <c r="F121" s="5">
        <v>1</v>
      </c>
      <c r="G121" s="5">
        <v>1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3</v>
      </c>
      <c r="Q121" s="5">
        <v>3</v>
      </c>
      <c r="R121" s="5">
        <v>3</v>
      </c>
      <c r="S121" s="5">
        <v>3</v>
      </c>
      <c r="T121" s="5">
        <v>3</v>
      </c>
      <c r="U121" s="5">
        <v>3</v>
      </c>
      <c r="V121" s="5">
        <v>3</v>
      </c>
      <c r="W121" s="5">
        <v>3</v>
      </c>
      <c r="X121" s="5">
        <v>1</v>
      </c>
      <c r="Y121" s="5">
        <v>4</v>
      </c>
      <c r="Z121" s="5">
        <v>4</v>
      </c>
      <c r="AA121" s="5">
        <v>5</v>
      </c>
      <c r="AB121" s="5">
        <v>3</v>
      </c>
      <c r="AC121" s="5">
        <v>3</v>
      </c>
      <c r="AD121" s="5">
        <v>3</v>
      </c>
      <c r="AE121" s="5">
        <v>4</v>
      </c>
      <c r="AF121" s="5">
        <v>4</v>
      </c>
      <c r="AI121" s="47"/>
    </row>
    <row r="122" spans="1:35" ht="24">
      <c r="A122" s="86">
        <v>118</v>
      </c>
      <c r="B122" s="5">
        <v>2</v>
      </c>
      <c r="C122" s="5">
        <v>1</v>
      </c>
      <c r="D122" s="5" t="s">
        <v>53</v>
      </c>
      <c r="E122" s="5">
        <v>53</v>
      </c>
      <c r="F122" s="5">
        <v>2</v>
      </c>
      <c r="G122" s="5">
        <v>1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4</v>
      </c>
      <c r="Q122" s="5">
        <v>3</v>
      </c>
      <c r="R122" s="5">
        <v>3</v>
      </c>
      <c r="S122" s="5">
        <v>4</v>
      </c>
      <c r="T122" s="5">
        <v>3</v>
      </c>
      <c r="U122" s="5">
        <v>4</v>
      </c>
      <c r="V122" s="5">
        <v>4</v>
      </c>
      <c r="W122" s="5">
        <v>4</v>
      </c>
      <c r="X122" s="5">
        <v>3</v>
      </c>
      <c r="Y122" s="5">
        <v>4</v>
      </c>
      <c r="Z122" s="5">
        <v>4</v>
      </c>
      <c r="AA122" s="5">
        <v>4</v>
      </c>
      <c r="AB122" s="5">
        <v>4</v>
      </c>
      <c r="AC122" s="5">
        <v>4</v>
      </c>
      <c r="AD122" s="5">
        <v>4</v>
      </c>
      <c r="AE122" s="5">
        <v>4</v>
      </c>
      <c r="AF122" s="5">
        <v>4</v>
      </c>
      <c r="AI122" s="47"/>
    </row>
    <row r="123" spans="1:35" ht="24">
      <c r="A123" s="86">
        <v>119</v>
      </c>
      <c r="B123" s="5">
        <v>2</v>
      </c>
      <c r="C123" s="5">
        <v>1</v>
      </c>
      <c r="D123" s="5" t="s">
        <v>53</v>
      </c>
      <c r="E123" s="5">
        <v>53</v>
      </c>
      <c r="F123" s="5">
        <v>2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5</v>
      </c>
      <c r="Q123" s="5">
        <v>4</v>
      </c>
      <c r="R123" s="5">
        <v>4</v>
      </c>
      <c r="S123" s="5">
        <v>4</v>
      </c>
      <c r="T123" s="5">
        <v>4</v>
      </c>
      <c r="U123" s="5">
        <v>4</v>
      </c>
      <c r="V123" s="5">
        <v>4</v>
      </c>
      <c r="W123" s="5">
        <v>4</v>
      </c>
      <c r="X123" s="5">
        <v>4</v>
      </c>
      <c r="Y123" s="5">
        <v>4</v>
      </c>
      <c r="Z123" s="5">
        <v>4</v>
      </c>
      <c r="AA123" s="5">
        <v>4</v>
      </c>
      <c r="AB123" s="5">
        <v>4</v>
      </c>
      <c r="AC123" s="5">
        <v>4</v>
      </c>
      <c r="AD123" s="5">
        <v>4</v>
      </c>
      <c r="AE123" s="5">
        <v>5</v>
      </c>
      <c r="AF123" s="5">
        <v>5</v>
      </c>
      <c r="AI123" s="47"/>
    </row>
    <row r="124" spans="1:35" ht="24">
      <c r="A124" s="86">
        <v>120</v>
      </c>
      <c r="B124" s="5">
        <v>2</v>
      </c>
      <c r="C124" s="5">
        <v>7</v>
      </c>
      <c r="D124" s="5" t="s">
        <v>167</v>
      </c>
      <c r="E124" s="5">
        <v>54</v>
      </c>
      <c r="F124" s="5">
        <v>2</v>
      </c>
      <c r="G124" s="5">
        <v>0</v>
      </c>
      <c r="H124" s="5">
        <v>0</v>
      </c>
      <c r="I124" s="5">
        <v>1</v>
      </c>
      <c r="J124" s="5">
        <v>0</v>
      </c>
      <c r="K124" s="5">
        <v>0</v>
      </c>
      <c r="L124" s="5">
        <v>0</v>
      </c>
      <c r="M124" s="5">
        <v>0</v>
      </c>
      <c r="N124" s="5">
        <v>1</v>
      </c>
      <c r="O124" s="5">
        <v>0</v>
      </c>
      <c r="P124" s="5">
        <v>4</v>
      </c>
      <c r="Q124" s="5">
        <v>4</v>
      </c>
      <c r="R124" s="5">
        <v>4</v>
      </c>
      <c r="S124" s="5">
        <v>4</v>
      </c>
      <c r="T124" s="5">
        <v>4</v>
      </c>
      <c r="U124" s="5">
        <v>4</v>
      </c>
      <c r="V124" s="5">
        <v>5</v>
      </c>
      <c r="W124" s="5">
        <v>5</v>
      </c>
      <c r="X124" s="5">
        <v>4</v>
      </c>
      <c r="Y124" s="5">
        <v>5</v>
      </c>
      <c r="Z124" s="5">
        <v>4</v>
      </c>
      <c r="AA124" s="5">
        <v>5</v>
      </c>
      <c r="AB124" s="5">
        <v>5</v>
      </c>
      <c r="AC124" s="5">
        <v>5</v>
      </c>
      <c r="AD124" s="5">
        <v>4</v>
      </c>
      <c r="AE124" s="5">
        <v>4</v>
      </c>
      <c r="AF124" s="5">
        <v>5</v>
      </c>
      <c r="AI124" s="47"/>
    </row>
    <row r="125" spans="1:35" ht="24">
      <c r="A125" s="86">
        <v>121</v>
      </c>
      <c r="B125" s="5">
        <v>2</v>
      </c>
      <c r="C125" s="5">
        <v>10</v>
      </c>
      <c r="D125" s="5" t="s">
        <v>166</v>
      </c>
      <c r="E125" s="5">
        <v>53</v>
      </c>
      <c r="F125" s="5">
        <v>2</v>
      </c>
      <c r="G125" s="5">
        <v>1</v>
      </c>
      <c r="H125" s="5">
        <v>0</v>
      </c>
      <c r="I125" s="5">
        <v>1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5</v>
      </c>
      <c r="Q125" s="5">
        <v>4</v>
      </c>
      <c r="R125" s="5">
        <v>4</v>
      </c>
      <c r="S125" s="5">
        <v>4</v>
      </c>
      <c r="T125" s="5">
        <v>4</v>
      </c>
      <c r="U125" s="5">
        <v>3</v>
      </c>
      <c r="V125" s="5">
        <v>4</v>
      </c>
      <c r="W125" s="5">
        <v>4</v>
      </c>
      <c r="X125" s="5">
        <v>2</v>
      </c>
      <c r="Y125" s="5">
        <v>4</v>
      </c>
      <c r="Z125" s="5">
        <v>4</v>
      </c>
      <c r="AA125" s="5">
        <v>4</v>
      </c>
      <c r="AB125" s="5">
        <v>4</v>
      </c>
      <c r="AC125" s="5">
        <v>4</v>
      </c>
      <c r="AD125" s="5">
        <v>4</v>
      </c>
      <c r="AE125" s="5">
        <v>4</v>
      </c>
      <c r="AF125" s="5">
        <v>4</v>
      </c>
      <c r="AI125" s="47"/>
    </row>
    <row r="126" spans="1:35" ht="24">
      <c r="A126" s="86">
        <v>122</v>
      </c>
      <c r="B126" s="5">
        <v>2</v>
      </c>
      <c r="C126" s="5">
        <v>10</v>
      </c>
      <c r="D126" s="5" t="s">
        <v>166</v>
      </c>
      <c r="E126" s="5">
        <v>53</v>
      </c>
      <c r="F126" s="5">
        <v>1</v>
      </c>
      <c r="G126" s="5">
        <v>1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4</v>
      </c>
      <c r="Q126" s="5">
        <v>3</v>
      </c>
      <c r="R126" s="5">
        <v>3</v>
      </c>
      <c r="S126" s="5">
        <v>3</v>
      </c>
      <c r="T126" s="5">
        <v>3</v>
      </c>
      <c r="U126" s="5">
        <v>4</v>
      </c>
      <c r="V126" s="5">
        <v>4</v>
      </c>
      <c r="W126" s="5">
        <v>4</v>
      </c>
      <c r="X126" s="5">
        <v>4</v>
      </c>
      <c r="Y126" s="5">
        <v>4</v>
      </c>
      <c r="Z126" s="5">
        <v>4</v>
      </c>
      <c r="AA126" s="5">
        <v>4</v>
      </c>
      <c r="AB126" s="5">
        <v>4</v>
      </c>
      <c r="AC126" s="5">
        <v>4</v>
      </c>
      <c r="AD126" s="5">
        <v>4</v>
      </c>
      <c r="AE126" s="5">
        <v>4</v>
      </c>
      <c r="AF126" s="5">
        <v>4</v>
      </c>
      <c r="AI126" s="47"/>
    </row>
    <row r="127" spans="1:35" ht="24">
      <c r="A127" s="86">
        <v>123</v>
      </c>
      <c r="B127" s="5">
        <v>3</v>
      </c>
      <c r="C127" s="5">
        <v>5</v>
      </c>
      <c r="D127" s="5" t="s">
        <v>169</v>
      </c>
      <c r="E127" s="5">
        <v>50</v>
      </c>
      <c r="F127" s="5">
        <v>2</v>
      </c>
      <c r="G127" s="5">
        <v>1</v>
      </c>
      <c r="H127" s="5">
        <v>0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5</v>
      </c>
      <c r="Q127" s="5">
        <v>4</v>
      </c>
      <c r="R127" s="5">
        <v>4</v>
      </c>
      <c r="S127" s="5">
        <v>3</v>
      </c>
      <c r="T127" s="5">
        <v>4</v>
      </c>
      <c r="U127" s="5">
        <v>4</v>
      </c>
      <c r="V127" s="5">
        <v>5</v>
      </c>
      <c r="W127" s="5">
        <v>5</v>
      </c>
      <c r="X127" s="5">
        <v>3</v>
      </c>
      <c r="Y127" s="5">
        <v>5</v>
      </c>
      <c r="Z127" s="5">
        <v>5</v>
      </c>
      <c r="AA127" s="5">
        <v>5</v>
      </c>
      <c r="AB127" s="5">
        <v>5</v>
      </c>
      <c r="AC127" s="5">
        <v>5</v>
      </c>
      <c r="AD127" s="5">
        <v>5</v>
      </c>
      <c r="AE127" s="5">
        <v>5</v>
      </c>
      <c r="AF127" s="5">
        <v>5</v>
      </c>
      <c r="AI127" s="47"/>
    </row>
    <row r="128" spans="1:35" ht="24">
      <c r="A128" s="86">
        <v>124</v>
      </c>
      <c r="B128" s="5">
        <v>3</v>
      </c>
      <c r="C128" s="5">
        <v>1</v>
      </c>
      <c r="D128" s="5" t="s">
        <v>122</v>
      </c>
      <c r="E128" s="5">
        <v>51</v>
      </c>
      <c r="F128" s="5">
        <v>2</v>
      </c>
      <c r="G128" s="5">
        <v>1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5</v>
      </c>
      <c r="Q128" s="5">
        <v>5</v>
      </c>
      <c r="R128" s="5">
        <v>5</v>
      </c>
      <c r="S128" s="5">
        <v>5</v>
      </c>
      <c r="T128" s="5">
        <v>4</v>
      </c>
      <c r="U128" s="5">
        <v>4</v>
      </c>
      <c r="V128" s="5">
        <v>5</v>
      </c>
      <c r="W128" s="5">
        <v>5</v>
      </c>
      <c r="X128" s="5">
        <v>5</v>
      </c>
      <c r="Y128" s="5">
        <v>5</v>
      </c>
      <c r="Z128" s="5">
        <v>5</v>
      </c>
      <c r="AA128" s="5">
        <v>4</v>
      </c>
      <c r="AB128" s="5">
        <v>5</v>
      </c>
      <c r="AC128" s="5">
        <v>5</v>
      </c>
      <c r="AD128" s="5">
        <v>5</v>
      </c>
      <c r="AE128" s="5">
        <v>5</v>
      </c>
      <c r="AF128" s="5">
        <v>5</v>
      </c>
      <c r="AI128" s="47"/>
    </row>
    <row r="129" spans="1:35" ht="24">
      <c r="A129" s="86">
        <v>125</v>
      </c>
      <c r="B129" s="5">
        <v>3</v>
      </c>
      <c r="C129" s="5">
        <v>1</v>
      </c>
      <c r="D129" s="5" t="s">
        <v>122</v>
      </c>
      <c r="E129" s="5">
        <v>51</v>
      </c>
      <c r="F129" s="5">
        <v>1</v>
      </c>
      <c r="G129" s="5">
        <v>1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4</v>
      </c>
      <c r="Q129" s="5">
        <v>4</v>
      </c>
      <c r="R129" s="5">
        <v>4</v>
      </c>
      <c r="S129" s="5">
        <v>3</v>
      </c>
      <c r="T129" s="5">
        <v>4</v>
      </c>
      <c r="U129" s="5">
        <v>4</v>
      </c>
      <c r="V129" s="5">
        <v>4</v>
      </c>
      <c r="W129" s="5">
        <v>4</v>
      </c>
      <c r="X129" s="5">
        <v>3</v>
      </c>
      <c r="Y129" s="5">
        <v>4</v>
      </c>
      <c r="Z129" s="5">
        <v>4</v>
      </c>
      <c r="AA129" s="5">
        <v>4</v>
      </c>
      <c r="AB129" s="5">
        <v>4</v>
      </c>
      <c r="AC129" s="5">
        <v>3</v>
      </c>
      <c r="AD129" s="5">
        <v>3</v>
      </c>
      <c r="AE129" s="5">
        <v>4</v>
      </c>
      <c r="AF129" s="5">
        <v>4</v>
      </c>
      <c r="AI129" s="47"/>
    </row>
    <row r="130" spans="1:35" ht="24">
      <c r="A130" s="86">
        <v>126</v>
      </c>
      <c r="B130" s="5">
        <v>2</v>
      </c>
      <c r="C130" s="5">
        <v>14</v>
      </c>
      <c r="D130" s="5" t="s">
        <v>146</v>
      </c>
      <c r="E130" s="5">
        <v>52</v>
      </c>
      <c r="F130" s="5">
        <v>2</v>
      </c>
      <c r="G130" s="5">
        <v>0</v>
      </c>
      <c r="H130" s="5">
        <v>1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3</v>
      </c>
      <c r="Q130" s="5">
        <v>3</v>
      </c>
      <c r="R130" s="5">
        <v>3</v>
      </c>
      <c r="S130" s="5">
        <v>4</v>
      </c>
      <c r="T130" s="5">
        <v>3</v>
      </c>
      <c r="U130" s="5">
        <v>3</v>
      </c>
      <c r="V130" s="5">
        <v>4</v>
      </c>
      <c r="W130" s="5">
        <v>4</v>
      </c>
      <c r="X130" s="5">
        <v>4</v>
      </c>
      <c r="Y130" s="5">
        <v>3</v>
      </c>
      <c r="Z130" s="5">
        <v>3</v>
      </c>
      <c r="AA130" s="5">
        <v>4</v>
      </c>
      <c r="AB130" s="5">
        <v>3</v>
      </c>
      <c r="AC130" s="5">
        <v>4</v>
      </c>
      <c r="AD130" s="5">
        <v>4</v>
      </c>
      <c r="AE130" s="5">
        <v>4</v>
      </c>
      <c r="AF130" s="5">
        <v>4</v>
      </c>
      <c r="AI130" s="47"/>
    </row>
    <row r="131" spans="1:35" ht="24">
      <c r="A131" s="86">
        <v>127</v>
      </c>
      <c r="B131" s="5">
        <v>2</v>
      </c>
      <c r="C131" s="5">
        <v>3</v>
      </c>
      <c r="D131" s="5" t="s">
        <v>54</v>
      </c>
      <c r="E131" s="5">
        <v>53</v>
      </c>
      <c r="F131" s="5">
        <v>1</v>
      </c>
      <c r="G131" s="5">
        <v>0</v>
      </c>
      <c r="H131" s="5">
        <v>1</v>
      </c>
      <c r="I131" s="5">
        <v>1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4</v>
      </c>
      <c r="Q131" s="5">
        <v>5</v>
      </c>
      <c r="R131" s="5">
        <v>3</v>
      </c>
      <c r="S131" s="5">
        <v>3</v>
      </c>
      <c r="T131" s="5">
        <v>4</v>
      </c>
      <c r="V131" s="5">
        <v>4</v>
      </c>
      <c r="W131" s="5">
        <v>3</v>
      </c>
      <c r="X131" s="5">
        <v>2</v>
      </c>
      <c r="Y131" s="5">
        <v>4</v>
      </c>
      <c r="Z131" s="5">
        <v>4</v>
      </c>
      <c r="AA131" s="5">
        <v>5</v>
      </c>
      <c r="AB131" s="5">
        <v>4</v>
      </c>
      <c r="AC131" s="5">
        <v>4</v>
      </c>
      <c r="AD131" s="5">
        <v>3</v>
      </c>
      <c r="AE131" s="5">
        <v>4</v>
      </c>
      <c r="AF131" s="5">
        <v>5</v>
      </c>
      <c r="AI131" s="47"/>
    </row>
    <row r="132" spans="1:35" ht="24">
      <c r="A132" s="86">
        <v>128</v>
      </c>
      <c r="B132" s="5">
        <v>2</v>
      </c>
      <c r="C132" s="5">
        <v>3</v>
      </c>
      <c r="D132" s="5" t="s">
        <v>54</v>
      </c>
      <c r="E132" s="5">
        <v>53</v>
      </c>
      <c r="F132" s="5">
        <v>1</v>
      </c>
      <c r="G132" s="5">
        <v>1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5</v>
      </c>
      <c r="Q132" s="5">
        <v>2</v>
      </c>
      <c r="R132" s="5">
        <v>4</v>
      </c>
      <c r="S132" s="5">
        <v>5</v>
      </c>
      <c r="T132" s="5">
        <v>3</v>
      </c>
      <c r="U132" s="5">
        <v>4</v>
      </c>
      <c r="V132" s="5">
        <v>4</v>
      </c>
      <c r="W132" s="5">
        <v>1</v>
      </c>
      <c r="X132" s="5">
        <v>2</v>
      </c>
      <c r="Y132" s="5">
        <v>5</v>
      </c>
      <c r="Z132" s="5">
        <v>5</v>
      </c>
      <c r="AA132" s="5">
        <v>5</v>
      </c>
      <c r="AB132" s="5">
        <v>3</v>
      </c>
      <c r="AC132" s="5">
        <v>4</v>
      </c>
      <c r="AD132" s="5">
        <v>3</v>
      </c>
      <c r="AE132" s="5">
        <v>3</v>
      </c>
      <c r="AF132" s="5">
        <v>5</v>
      </c>
      <c r="AI132" s="47"/>
    </row>
    <row r="133" spans="1:35" ht="24">
      <c r="A133" s="86">
        <v>129</v>
      </c>
      <c r="B133" s="5">
        <v>2</v>
      </c>
      <c r="C133" s="5">
        <v>12</v>
      </c>
      <c r="D133" s="5" t="s">
        <v>171</v>
      </c>
      <c r="E133" s="5">
        <v>54</v>
      </c>
      <c r="F133" s="5">
        <v>2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1</v>
      </c>
      <c r="M133" s="5">
        <v>0</v>
      </c>
      <c r="N133" s="5">
        <v>0</v>
      </c>
      <c r="O133" s="5">
        <v>0</v>
      </c>
      <c r="P133" s="5">
        <v>4</v>
      </c>
      <c r="Q133" s="5">
        <v>4</v>
      </c>
      <c r="R133" s="5">
        <v>4</v>
      </c>
      <c r="S133" s="5">
        <v>4</v>
      </c>
      <c r="T133" s="5">
        <v>5</v>
      </c>
      <c r="U133" s="5">
        <v>5</v>
      </c>
      <c r="V133" s="5">
        <v>5</v>
      </c>
      <c r="W133" s="5">
        <v>5</v>
      </c>
      <c r="X133" s="5">
        <v>2</v>
      </c>
      <c r="Y133" s="5">
        <v>3</v>
      </c>
      <c r="Z133" s="5">
        <v>3</v>
      </c>
      <c r="AA133" s="5">
        <v>4</v>
      </c>
      <c r="AB133" s="5">
        <v>4</v>
      </c>
      <c r="AC133" s="5">
        <v>4</v>
      </c>
      <c r="AD133" s="5">
        <v>4</v>
      </c>
      <c r="AE133" s="5">
        <v>2</v>
      </c>
      <c r="AF133" s="5">
        <v>4</v>
      </c>
      <c r="AI133" s="47"/>
    </row>
    <row r="134" spans="1:35" ht="24">
      <c r="A134" s="86">
        <v>130</v>
      </c>
      <c r="B134" s="5">
        <v>2</v>
      </c>
      <c r="C134" s="5">
        <v>12</v>
      </c>
      <c r="D134" s="5" t="s">
        <v>171</v>
      </c>
      <c r="E134" s="5">
        <v>54</v>
      </c>
      <c r="F134" s="5">
        <v>2</v>
      </c>
      <c r="G134" s="5">
        <v>1</v>
      </c>
      <c r="H134" s="5">
        <v>0</v>
      </c>
      <c r="I134" s="5">
        <v>0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5</v>
      </c>
      <c r="Q134" s="5">
        <v>4</v>
      </c>
      <c r="R134" s="5">
        <v>4</v>
      </c>
      <c r="S134" s="5">
        <v>2</v>
      </c>
      <c r="T134" s="5">
        <v>4</v>
      </c>
      <c r="U134" s="5">
        <v>3</v>
      </c>
      <c r="V134" s="5">
        <v>4</v>
      </c>
      <c r="W134" s="5">
        <v>3</v>
      </c>
      <c r="X134" s="5">
        <v>1</v>
      </c>
      <c r="Y134" s="5">
        <v>4</v>
      </c>
      <c r="Z134" s="5">
        <v>4</v>
      </c>
      <c r="AA134" s="5">
        <v>5</v>
      </c>
      <c r="AB134" s="5">
        <v>5</v>
      </c>
      <c r="AC134" s="5">
        <v>4</v>
      </c>
      <c r="AD134" s="5">
        <v>4</v>
      </c>
      <c r="AE134" s="5">
        <v>4</v>
      </c>
      <c r="AF134" s="5">
        <v>4</v>
      </c>
      <c r="AI134" s="47"/>
    </row>
    <row r="135" spans="1:35" ht="24">
      <c r="A135" s="86">
        <v>131</v>
      </c>
      <c r="B135" s="5">
        <v>3</v>
      </c>
      <c r="C135" s="5">
        <v>1</v>
      </c>
      <c r="D135" s="5" t="s">
        <v>144</v>
      </c>
      <c r="E135" s="5">
        <v>50</v>
      </c>
      <c r="F135" s="5">
        <v>2</v>
      </c>
      <c r="G135" s="5">
        <v>1</v>
      </c>
      <c r="H135" s="5">
        <v>0</v>
      </c>
      <c r="I135" s="5">
        <v>0</v>
      </c>
      <c r="J135" s="5">
        <v>0</v>
      </c>
      <c r="K135" s="5">
        <v>0</v>
      </c>
      <c r="L135" s="5">
        <v>1</v>
      </c>
      <c r="M135" s="5">
        <v>0</v>
      </c>
      <c r="N135" s="5">
        <v>0</v>
      </c>
      <c r="O135" s="5">
        <v>0</v>
      </c>
      <c r="AI135" s="47"/>
    </row>
    <row r="136" spans="1:35" ht="24">
      <c r="A136" s="86">
        <v>132</v>
      </c>
      <c r="B136" s="5">
        <v>1</v>
      </c>
      <c r="C136" s="5">
        <v>1</v>
      </c>
      <c r="D136" s="5">
        <v>0</v>
      </c>
      <c r="E136" s="5">
        <v>0</v>
      </c>
      <c r="F136" s="5">
        <v>2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AI136" s="47"/>
    </row>
    <row r="137" spans="1:35" ht="24">
      <c r="A137" s="86">
        <v>133</v>
      </c>
      <c r="B137" s="5">
        <v>2</v>
      </c>
      <c r="C137" s="5">
        <v>1</v>
      </c>
      <c r="D137" s="5" t="s">
        <v>53</v>
      </c>
      <c r="E137" s="5">
        <v>53</v>
      </c>
      <c r="F137" s="5">
        <v>2</v>
      </c>
      <c r="G137" s="5">
        <v>1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AI137" s="47"/>
    </row>
    <row r="138" spans="1:35" ht="24">
      <c r="A138" s="86">
        <v>134</v>
      </c>
      <c r="AI138" s="47"/>
    </row>
    <row r="139" spans="1:35" ht="24">
      <c r="A139" s="86">
        <v>135</v>
      </c>
      <c r="AI139" s="47"/>
    </row>
    <row r="140" spans="1:35" ht="24">
      <c r="A140" s="86"/>
      <c r="F140" s="84"/>
      <c r="G140" s="84">
        <f aca="true" t="shared" si="1" ref="G140:O140">SUM(G5:G139)</f>
        <v>63</v>
      </c>
      <c r="H140" s="84">
        <f t="shared" si="1"/>
        <v>34</v>
      </c>
      <c r="I140" s="84">
        <f t="shared" si="1"/>
        <v>43</v>
      </c>
      <c r="J140" s="84">
        <f t="shared" si="1"/>
        <v>20</v>
      </c>
      <c r="K140" s="84">
        <f t="shared" si="1"/>
        <v>0</v>
      </c>
      <c r="L140" s="84">
        <f t="shared" si="1"/>
        <v>17</v>
      </c>
      <c r="M140" s="84">
        <f t="shared" si="1"/>
        <v>6</v>
      </c>
      <c r="N140" s="84">
        <f t="shared" si="1"/>
        <v>1</v>
      </c>
      <c r="O140" s="84">
        <f t="shared" si="1"/>
        <v>12</v>
      </c>
      <c r="AI140" s="47"/>
    </row>
    <row r="142" spans="2:9" ht="24">
      <c r="B142" s="38" t="s">
        <v>47</v>
      </c>
      <c r="C142" s="38"/>
      <c r="D142" s="66"/>
      <c r="E142" s="34" t="s">
        <v>20</v>
      </c>
      <c r="F142" s="34"/>
      <c r="H142" s="90" t="s">
        <v>39</v>
      </c>
      <c r="I142" s="90"/>
    </row>
    <row r="143" spans="2:9" ht="24">
      <c r="B143" s="5" t="s">
        <v>25</v>
      </c>
      <c r="C143" s="5">
        <f>COUNTIF(E5:E139,0)</f>
        <v>42</v>
      </c>
      <c r="E143" s="50" t="s">
        <v>19</v>
      </c>
      <c r="F143" s="5">
        <f>COUNTIF(B5:B139,1)</f>
        <v>17</v>
      </c>
      <c r="H143" s="5" t="s">
        <v>49</v>
      </c>
      <c r="I143" s="5">
        <f>COUNTIF(F5:F139,1)</f>
        <v>28</v>
      </c>
    </row>
    <row r="144" spans="2:9" ht="24">
      <c r="B144" s="5">
        <v>53</v>
      </c>
      <c r="C144" s="5">
        <f>COUNTIF(E5:E139,53)</f>
        <v>40</v>
      </c>
      <c r="E144" s="50" t="s">
        <v>36</v>
      </c>
      <c r="F144" s="5">
        <f>COUNTIF(B5:B139,2)</f>
        <v>66</v>
      </c>
      <c r="H144" s="5" t="s">
        <v>48</v>
      </c>
      <c r="I144" s="5">
        <f>COUNTIF(F5:F139,2)</f>
        <v>102</v>
      </c>
    </row>
    <row r="145" spans="2:9" ht="24">
      <c r="B145" s="5">
        <v>54</v>
      </c>
      <c r="C145" s="5">
        <f>COUNTIF(E5:E139,54)</f>
        <v>33</v>
      </c>
      <c r="E145" s="50" t="s">
        <v>37</v>
      </c>
      <c r="F145" s="5">
        <f>COUNTIF(B5:B139,3)</f>
        <v>37</v>
      </c>
      <c r="H145" s="5" t="s">
        <v>25</v>
      </c>
      <c r="I145" s="5">
        <f>COUNTIF(F5:F139,0)</f>
        <v>3</v>
      </c>
    </row>
    <row r="146" spans="2:9" ht="24">
      <c r="B146" s="5">
        <v>51</v>
      </c>
      <c r="C146" s="5">
        <f>COUNTIF(E5:E139,51)</f>
        <v>7</v>
      </c>
      <c r="D146" s="66"/>
      <c r="E146" s="50" t="s">
        <v>38</v>
      </c>
      <c r="F146" s="5">
        <f>COUNTIF(B5:B139,4)</f>
        <v>8</v>
      </c>
      <c r="H146" s="90"/>
      <c r="I146" s="90">
        <f>SUM(I143:I145)</f>
        <v>133</v>
      </c>
    </row>
    <row r="147" spans="2:6" ht="24">
      <c r="B147" s="5">
        <v>52</v>
      </c>
      <c r="C147" s="5">
        <f>COUNTIF(E5:E139,52)</f>
        <v>7</v>
      </c>
      <c r="E147" s="50" t="s">
        <v>96</v>
      </c>
      <c r="F147" s="5">
        <f>COUNTIF(B5:B139,5)</f>
        <v>3</v>
      </c>
    </row>
    <row r="148" spans="2:6" ht="24">
      <c r="B148" s="5">
        <v>50</v>
      </c>
      <c r="C148" s="5">
        <f>COUNTIF(E5:E139,50)</f>
        <v>4</v>
      </c>
      <c r="E148" s="50" t="s">
        <v>130</v>
      </c>
      <c r="F148" s="5">
        <f>COUNTIF(B6:B139,6)</f>
        <v>2</v>
      </c>
    </row>
    <row r="150" spans="1:14" ht="24">
      <c r="A150" s="36"/>
      <c r="B150" s="38"/>
      <c r="C150" s="38">
        <f>SUM(C143:C149)</f>
        <v>133</v>
      </c>
      <c r="D150" s="36"/>
      <c r="E150" s="50" t="s">
        <v>25</v>
      </c>
      <c r="F150" s="5">
        <f>COUNTIF(B5:B144,0)</f>
        <v>0</v>
      </c>
      <c r="G150" s="36"/>
      <c r="H150" s="36"/>
      <c r="I150" s="36"/>
      <c r="J150" s="36"/>
      <c r="K150" s="36"/>
      <c r="L150" s="36"/>
      <c r="M150" s="36"/>
      <c r="N150" s="36"/>
    </row>
    <row r="151" spans="1:14" ht="24">
      <c r="A151" s="36"/>
      <c r="C151" s="36"/>
      <c r="D151" s="36"/>
      <c r="E151" s="65"/>
      <c r="F151" s="34">
        <f>SUM(F143:F150)</f>
        <v>133</v>
      </c>
      <c r="G151" s="36"/>
      <c r="H151" s="36"/>
      <c r="I151" s="36"/>
      <c r="J151" s="36"/>
      <c r="K151" s="36"/>
      <c r="L151" s="36"/>
      <c r="M151" s="36"/>
      <c r="N151" s="36"/>
    </row>
    <row r="152" spans="1:14" ht="24">
      <c r="A152" s="36"/>
      <c r="B152" s="42"/>
      <c r="C152" s="42" t="s">
        <v>3</v>
      </c>
      <c r="D152" s="42"/>
      <c r="F152" s="69"/>
      <c r="G152" s="36"/>
      <c r="H152" s="36"/>
      <c r="I152" s="36"/>
      <c r="J152" s="36"/>
      <c r="K152" s="36"/>
      <c r="L152" s="36"/>
      <c r="M152" s="36"/>
      <c r="N152" s="36"/>
    </row>
    <row r="153" spans="1:14" ht="24">
      <c r="A153" s="36"/>
      <c r="B153" s="66"/>
      <c r="C153" s="91" t="s">
        <v>174</v>
      </c>
      <c r="D153" s="92">
        <v>10</v>
      </c>
      <c r="F153" s="69"/>
      <c r="G153" s="36"/>
      <c r="H153" s="36"/>
      <c r="I153" s="36"/>
      <c r="J153" s="36"/>
      <c r="K153" s="36"/>
      <c r="L153" s="36"/>
      <c r="M153" s="36"/>
      <c r="N153" s="36"/>
    </row>
    <row r="154" spans="2:6" ht="24">
      <c r="B154" s="49">
        <v>1</v>
      </c>
      <c r="C154" s="50" t="s">
        <v>18</v>
      </c>
      <c r="D154" s="92">
        <f>COUNTIF(C5:C139,1)</f>
        <v>38</v>
      </c>
      <c r="F154" s="49"/>
    </row>
    <row r="155" spans="2:6" ht="24">
      <c r="B155" s="5">
        <v>2</v>
      </c>
      <c r="C155" s="50" t="s">
        <v>27</v>
      </c>
      <c r="D155" s="92">
        <f>COUNTIF(C5:C139,2)</f>
        <v>10</v>
      </c>
      <c r="F155" s="49"/>
    </row>
    <row r="156" spans="2:6" ht="24">
      <c r="B156" s="5">
        <v>3</v>
      </c>
      <c r="C156" s="50" t="s">
        <v>26</v>
      </c>
      <c r="D156" s="92">
        <f>COUNTIF(C5:C139,3)</f>
        <v>4</v>
      </c>
      <c r="F156" s="49"/>
    </row>
    <row r="157" spans="2:30" ht="24">
      <c r="B157" s="5">
        <v>4</v>
      </c>
      <c r="C157" s="50" t="s">
        <v>56</v>
      </c>
      <c r="D157" s="92">
        <f>COUNTIF(C5:C139,4)</f>
        <v>13</v>
      </c>
      <c r="F157" s="49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</row>
    <row r="158" spans="2:6" ht="24">
      <c r="B158" s="5">
        <v>5</v>
      </c>
      <c r="C158" s="50" t="s">
        <v>29</v>
      </c>
      <c r="D158" s="92">
        <f>COUNTIF(C5:C139,5)</f>
        <v>13</v>
      </c>
      <c r="F158" s="49"/>
    </row>
    <row r="159" spans="2:6" ht="24">
      <c r="B159" s="5">
        <v>6</v>
      </c>
      <c r="C159" s="50" t="s">
        <v>60</v>
      </c>
      <c r="D159" s="92">
        <f>COUNTIF(C5:C139,6)</f>
        <v>5</v>
      </c>
      <c r="F159" s="49"/>
    </row>
    <row r="160" spans="2:4" ht="24">
      <c r="B160" s="5">
        <v>7</v>
      </c>
      <c r="C160" s="50" t="s">
        <v>77</v>
      </c>
      <c r="D160" s="92">
        <f>COUNTIF(C5:C139,7)</f>
        <v>10</v>
      </c>
    </row>
    <row r="161" spans="2:8" ht="24">
      <c r="B161" s="5">
        <v>8</v>
      </c>
      <c r="C161" s="50" t="s">
        <v>85</v>
      </c>
      <c r="D161" s="92">
        <f>COUNTIF(C5:C139,8)</f>
        <v>4</v>
      </c>
      <c r="H161" s="15"/>
    </row>
    <row r="162" spans="2:35" ht="24">
      <c r="B162" s="5">
        <v>9</v>
      </c>
      <c r="C162" s="50" t="s">
        <v>107</v>
      </c>
      <c r="D162" s="92">
        <f>COUNTIF(C5:C139,9)</f>
        <v>6</v>
      </c>
      <c r="H162" s="15"/>
      <c r="O162" s="5" t="s">
        <v>4</v>
      </c>
      <c r="P162" s="45">
        <f aca="true" t="shared" si="2" ref="P162:AF162">AVERAGE(P5:P141)</f>
        <v>4.434108527131783</v>
      </c>
      <c r="Q162" s="45">
        <f t="shared" si="2"/>
        <v>4.10077519379845</v>
      </c>
      <c r="R162" s="45">
        <f t="shared" si="2"/>
        <v>4.196850393700787</v>
      </c>
      <c r="S162" s="45">
        <f t="shared" si="2"/>
        <v>4.296875</v>
      </c>
      <c r="T162" s="45">
        <f t="shared" si="2"/>
        <v>4.3307692307692305</v>
      </c>
      <c r="U162" s="45">
        <f t="shared" si="2"/>
        <v>4.333333333333333</v>
      </c>
      <c r="V162" s="45">
        <f t="shared" si="2"/>
        <v>4.492307692307692</v>
      </c>
      <c r="W162" s="45">
        <f t="shared" si="2"/>
        <v>4.2615384615384615</v>
      </c>
      <c r="X162" s="45">
        <f t="shared" si="2"/>
        <v>3.6153846153846154</v>
      </c>
      <c r="Y162" s="45">
        <f t="shared" si="2"/>
        <v>4.3076923076923075</v>
      </c>
      <c r="Z162" s="45">
        <f t="shared" si="2"/>
        <v>4.2615384615384615</v>
      </c>
      <c r="AA162" s="45">
        <f t="shared" si="2"/>
        <v>4.589147286821706</v>
      </c>
      <c r="AB162" s="45">
        <f t="shared" si="2"/>
        <v>4.3076923076923075</v>
      </c>
      <c r="AC162" s="45">
        <f t="shared" si="2"/>
        <v>4.223076923076923</v>
      </c>
      <c r="AD162" s="45">
        <f t="shared" si="2"/>
        <v>4.1923076923076925</v>
      </c>
      <c r="AE162" s="45">
        <f t="shared" si="2"/>
        <v>4.176923076923077</v>
      </c>
      <c r="AF162" s="45">
        <f t="shared" si="2"/>
        <v>4.292307692307692</v>
      </c>
      <c r="AG162" s="45"/>
      <c r="AI162" s="48">
        <f>AVERAGE(P162:AG162)</f>
        <v>4.259566364489678</v>
      </c>
    </row>
    <row r="163" spans="2:35" ht="24">
      <c r="B163" s="5">
        <v>10</v>
      </c>
      <c r="C163" s="50" t="s">
        <v>112</v>
      </c>
      <c r="D163" s="92">
        <f>COUNTIF(C5:C139,10)</f>
        <v>7</v>
      </c>
      <c r="O163" s="5" t="s">
        <v>5</v>
      </c>
      <c r="P163" s="46">
        <f aca="true" t="shared" si="3" ref="P163:AF163">STDEV(P5:P141)</f>
        <v>0.6103912838334485</v>
      </c>
      <c r="Q163" s="46">
        <f t="shared" si="3"/>
        <v>0.7378702591782959</v>
      </c>
      <c r="R163" s="46">
        <f t="shared" si="3"/>
        <v>0.6304366095890697</v>
      </c>
      <c r="S163" s="46">
        <f t="shared" si="3"/>
        <v>0.6319495519584395</v>
      </c>
      <c r="T163" s="46">
        <f t="shared" si="3"/>
        <v>0.6149111177778834</v>
      </c>
      <c r="U163" s="46">
        <f t="shared" si="3"/>
        <v>0.61661035778953</v>
      </c>
      <c r="V163" s="46">
        <f t="shared" si="3"/>
        <v>0.6003378098927988</v>
      </c>
      <c r="W163" s="46">
        <f t="shared" si="3"/>
        <v>0.7830950931182179</v>
      </c>
      <c r="X163" s="46">
        <f t="shared" si="3"/>
        <v>1.0520162655668839</v>
      </c>
      <c r="Y163" s="46">
        <f t="shared" si="3"/>
        <v>0.6570565542205976</v>
      </c>
      <c r="Z163" s="46">
        <f t="shared" si="3"/>
        <v>0.6535988167354063</v>
      </c>
      <c r="AA163" s="46">
        <f t="shared" si="3"/>
        <v>0.5535736612679597</v>
      </c>
      <c r="AB163" s="46">
        <f t="shared" si="3"/>
        <v>0.6451507106678662</v>
      </c>
      <c r="AC163" s="46">
        <f t="shared" si="3"/>
        <v>0.696228874149702</v>
      </c>
      <c r="AD163" s="46">
        <f t="shared" si="3"/>
        <v>0.6943420715637717</v>
      </c>
      <c r="AE163" s="46">
        <f t="shared" si="3"/>
        <v>0.6643220547946485</v>
      </c>
      <c r="AF163" s="46">
        <f t="shared" si="3"/>
        <v>0.6029148042474006</v>
      </c>
      <c r="AG163" s="46"/>
      <c r="AI163" s="48">
        <f>STDEV(AI5:AI159)</f>
        <v>0.4158026378006201</v>
      </c>
    </row>
    <row r="164" spans="2:4" ht="24">
      <c r="B164" s="5">
        <v>11</v>
      </c>
      <c r="C164" s="50" t="s">
        <v>114</v>
      </c>
      <c r="D164" s="92">
        <f>COUNTIF(C5:C139,11)</f>
        <v>1</v>
      </c>
    </row>
    <row r="165" spans="2:4" ht="24">
      <c r="B165" s="5">
        <v>12</v>
      </c>
      <c r="C165" s="50" t="s">
        <v>100</v>
      </c>
      <c r="D165" s="92">
        <f>COUNTIF(C5:C139,12)</f>
        <v>4</v>
      </c>
    </row>
    <row r="166" spans="2:4" ht="24">
      <c r="B166" s="5">
        <v>13</v>
      </c>
      <c r="C166" s="50" t="s">
        <v>132</v>
      </c>
      <c r="D166" s="92">
        <f>COUNTIF(C5:C139,13)</f>
        <v>2</v>
      </c>
    </row>
    <row r="167" spans="2:4" ht="24">
      <c r="B167" s="5">
        <v>14</v>
      </c>
      <c r="C167" s="50" t="s">
        <v>145</v>
      </c>
      <c r="D167" s="92">
        <f>COUNTIF(C5:C139,14)</f>
        <v>3</v>
      </c>
    </row>
    <row r="168" spans="3:4" ht="24">
      <c r="C168" s="50" t="s">
        <v>25</v>
      </c>
      <c r="D168" s="92">
        <f>COUNTIF(C5:C139,0)</f>
        <v>3</v>
      </c>
    </row>
    <row r="169" spans="3:4" ht="24">
      <c r="C169" s="50"/>
      <c r="D169" s="92"/>
    </row>
    <row r="170" spans="2:5" ht="24">
      <c r="B170" s="42"/>
      <c r="C170" s="97"/>
      <c r="D170" s="42"/>
      <c r="E170" s="42">
        <f>SUM(D153:D169)</f>
        <v>133</v>
      </c>
    </row>
  </sheetData>
  <sheetProtection/>
  <autoFilter ref="A4:AE148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20" zoomScaleNormal="120" zoomScalePageLayoutView="0" workbookViewId="0" topLeftCell="A1">
      <selection activeCell="P5" sqref="P5"/>
    </sheetView>
  </sheetViews>
  <sheetFormatPr defaultColWidth="8.7109375" defaultRowHeight="12.75"/>
  <cols>
    <col min="1" max="10" width="8.7109375" style="1" customWidth="1"/>
    <col min="11" max="11" width="3.421875" style="1" customWidth="1"/>
    <col min="12" max="16384" width="8.7109375" style="1" customWidth="1"/>
  </cols>
  <sheetData>
    <row r="1" spans="1:10" ht="24">
      <c r="A1" s="171" t="s">
        <v>9</v>
      </c>
      <c r="B1" s="171"/>
      <c r="C1" s="171"/>
      <c r="D1" s="171"/>
      <c r="E1" s="171"/>
      <c r="F1" s="171"/>
      <c r="G1" s="171"/>
      <c r="H1" s="171"/>
      <c r="I1" s="171"/>
      <c r="J1" s="171"/>
    </row>
    <row r="3" ht="24">
      <c r="A3" s="138" t="s">
        <v>297</v>
      </c>
    </row>
    <row r="4" ht="24">
      <c r="A4" s="138" t="s">
        <v>306</v>
      </c>
    </row>
    <row r="5" spans="1:13" ht="24">
      <c r="A5" s="138" t="s">
        <v>299</v>
      </c>
      <c r="L5" s="1" t="s">
        <v>22</v>
      </c>
      <c r="M5" s="7"/>
    </row>
    <row r="6" spans="1:13" ht="24">
      <c r="A6" s="138" t="s">
        <v>300</v>
      </c>
      <c r="M6" s="7" t="s">
        <v>22</v>
      </c>
    </row>
    <row r="7" ht="24">
      <c r="A7" s="138" t="s">
        <v>310</v>
      </c>
    </row>
    <row r="8" spans="1:13" ht="24">
      <c r="A8" s="7" t="s">
        <v>311</v>
      </c>
      <c r="M8" s="7"/>
    </row>
    <row r="9" ht="24">
      <c r="A9" s="7" t="s">
        <v>318</v>
      </c>
    </row>
    <row r="10" ht="24">
      <c r="A10" s="7" t="s">
        <v>248</v>
      </c>
    </row>
    <row r="11" ht="24">
      <c r="A11" s="7" t="s">
        <v>249</v>
      </c>
    </row>
    <row r="12" spans="1:2" ht="24">
      <c r="A12" s="137" t="s">
        <v>301</v>
      </c>
      <c r="B12" s="14"/>
    </row>
    <row r="13" ht="24">
      <c r="A13" s="138" t="s">
        <v>319</v>
      </c>
    </row>
    <row r="14" ht="24">
      <c r="A14" s="138" t="s">
        <v>320</v>
      </c>
    </row>
    <row r="15" ht="24">
      <c r="A15" s="137" t="s">
        <v>302</v>
      </c>
    </row>
    <row r="16" ht="24">
      <c r="A16" s="137" t="s">
        <v>303</v>
      </c>
    </row>
    <row r="17" ht="24">
      <c r="A17" s="137" t="s">
        <v>305</v>
      </c>
    </row>
    <row r="18" ht="24">
      <c r="A18" s="137" t="s">
        <v>304</v>
      </c>
    </row>
    <row r="19" ht="24">
      <c r="A19" s="138"/>
    </row>
    <row r="20" ht="24">
      <c r="A20" s="138"/>
    </row>
    <row r="21" ht="24">
      <c r="A21" s="138"/>
    </row>
    <row r="22" ht="24">
      <c r="A22" s="7"/>
    </row>
  </sheetData>
  <sheetProtection/>
  <mergeCells count="1">
    <mergeCell ref="A1:J1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zoomScale="120" zoomScaleNormal="120" zoomScalePageLayoutView="0" workbookViewId="0" topLeftCell="A1">
      <selection activeCell="L122" sqref="L122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7.57421875" style="1" customWidth="1"/>
    <col min="7" max="7" width="9.8515625" style="1" customWidth="1"/>
    <col min="8" max="8" width="9.421875" style="1" customWidth="1"/>
    <col min="9" max="9" width="8.00390625" style="1" customWidth="1"/>
    <col min="10" max="10" width="12.57421875" style="1" customWidth="1"/>
    <col min="11" max="11" width="1.28515625" style="1" customWidth="1"/>
    <col min="12" max="12" width="15.57421875" style="1" customWidth="1"/>
    <col min="13" max="16384" width="8.7109375" style="1" customWidth="1"/>
  </cols>
  <sheetData>
    <row r="1" spans="1:10" ht="24">
      <c r="A1" s="171" t="s">
        <v>175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24">
      <c r="A2" s="177" t="s">
        <v>176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24">
      <c r="A3" s="171" t="s">
        <v>178</v>
      </c>
      <c r="B3" s="171"/>
      <c r="C3" s="171"/>
      <c r="D3" s="171"/>
      <c r="E3" s="171"/>
      <c r="F3" s="171"/>
      <c r="G3" s="171"/>
      <c r="H3" s="171"/>
      <c r="I3" s="171"/>
      <c r="J3" s="171"/>
    </row>
    <row r="5" ht="24">
      <c r="A5" s="1" t="s">
        <v>177</v>
      </c>
    </row>
    <row r="6" ht="24">
      <c r="A6" s="1" t="s">
        <v>298</v>
      </c>
    </row>
    <row r="7" ht="24">
      <c r="A7" s="1" t="s">
        <v>180</v>
      </c>
    </row>
    <row r="8" ht="24">
      <c r="A8" s="1" t="s">
        <v>179</v>
      </c>
    </row>
    <row r="10" ht="24">
      <c r="A10" s="8" t="s">
        <v>10</v>
      </c>
    </row>
    <row r="11" ht="13.5" customHeight="1">
      <c r="A11" s="7"/>
    </row>
    <row r="12" ht="24">
      <c r="A12" s="7" t="s">
        <v>30</v>
      </c>
    </row>
    <row r="13" ht="24.75" thickBot="1">
      <c r="A13" s="7"/>
    </row>
    <row r="14" spans="1:9" ht="25.5" thickBot="1" thickTop="1">
      <c r="A14" s="51" t="s">
        <v>28</v>
      </c>
      <c r="B14" s="173" t="s">
        <v>211</v>
      </c>
      <c r="C14" s="173"/>
      <c r="D14" s="173"/>
      <c r="E14" s="173"/>
      <c r="F14" s="173"/>
      <c r="G14" s="73"/>
      <c r="H14" s="51" t="s">
        <v>11</v>
      </c>
      <c r="I14" s="51" t="s">
        <v>12</v>
      </c>
    </row>
    <row r="15" spans="1:9" ht="24.75" thickTop="1">
      <c r="A15" s="84">
        <v>1</v>
      </c>
      <c r="B15" s="99" t="s">
        <v>36</v>
      </c>
      <c r="C15" s="2"/>
      <c r="D15" s="53"/>
      <c r="E15" s="53"/>
      <c r="F15" s="53"/>
      <c r="H15" s="53">
        <f>คีย์!F144</f>
        <v>66</v>
      </c>
      <c r="I15" s="100">
        <f aca="true" t="shared" si="0" ref="I15:I29">H15*100/H$134</f>
        <v>49.62406015037594</v>
      </c>
    </row>
    <row r="16" spans="2:9" ht="24">
      <c r="B16" s="108" t="s">
        <v>183</v>
      </c>
      <c r="C16" s="110"/>
      <c r="D16" s="109"/>
      <c r="E16" s="109"/>
      <c r="F16" s="109"/>
      <c r="G16" s="110"/>
      <c r="H16" s="109">
        <v>26</v>
      </c>
      <c r="I16" s="111">
        <f t="shared" si="0"/>
        <v>19.548872180451127</v>
      </c>
    </row>
    <row r="17" spans="2:9" ht="24">
      <c r="B17" s="1" t="s">
        <v>194</v>
      </c>
      <c r="D17" s="53"/>
      <c r="E17" s="53"/>
      <c r="F17" s="53"/>
      <c r="H17" s="3">
        <v>21</v>
      </c>
      <c r="I17" s="12">
        <f t="shared" si="0"/>
        <v>15.789473684210526</v>
      </c>
    </row>
    <row r="18" spans="2:9" ht="24">
      <c r="B18" s="1" t="s">
        <v>212</v>
      </c>
      <c r="D18" s="53"/>
      <c r="E18" s="53"/>
      <c r="F18" s="53"/>
      <c r="H18" s="3">
        <v>17</v>
      </c>
      <c r="I18" s="12">
        <f t="shared" si="0"/>
        <v>12.781954887218046</v>
      </c>
    </row>
    <row r="19" spans="2:9" ht="24">
      <c r="B19" s="1" t="s">
        <v>213</v>
      </c>
      <c r="D19" s="53"/>
      <c r="E19" s="53"/>
      <c r="F19" s="53"/>
      <c r="H19" s="3">
        <v>2</v>
      </c>
      <c r="I19" s="12">
        <f t="shared" si="0"/>
        <v>1.5037593984962405</v>
      </c>
    </row>
    <row r="20" spans="2:9" ht="24">
      <c r="B20" s="1" t="s">
        <v>231</v>
      </c>
      <c r="D20" s="53"/>
      <c r="E20" s="53"/>
      <c r="F20" s="53"/>
      <c r="H20" s="3">
        <v>2</v>
      </c>
      <c r="I20" s="12">
        <f t="shared" si="0"/>
        <v>1.5037593984962405</v>
      </c>
    </row>
    <row r="21" spans="2:9" ht="24">
      <c r="B21" s="140" t="s">
        <v>217</v>
      </c>
      <c r="C21" s="140"/>
      <c r="D21" s="141"/>
      <c r="E21" s="141"/>
      <c r="F21" s="141"/>
      <c r="G21" s="140"/>
      <c r="H21" s="142">
        <v>3</v>
      </c>
      <c r="I21" s="143">
        <f t="shared" si="0"/>
        <v>2.255639097744361</v>
      </c>
    </row>
    <row r="22" spans="2:10" ht="24">
      <c r="B22" s="1" t="s">
        <v>218</v>
      </c>
      <c r="D22" s="53"/>
      <c r="E22" s="53"/>
      <c r="F22" s="53"/>
      <c r="H22" s="3">
        <v>2</v>
      </c>
      <c r="I22" s="12">
        <f t="shared" si="0"/>
        <v>1.5037593984962405</v>
      </c>
      <c r="J22" s="102"/>
    </row>
    <row r="23" spans="2:10" ht="24">
      <c r="B23" s="113" t="s">
        <v>191</v>
      </c>
      <c r="C23" s="114"/>
      <c r="D23" s="109"/>
      <c r="E23" s="109"/>
      <c r="F23" s="109"/>
      <c r="G23" s="114"/>
      <c r="H23" s="109">
        <v>12</v>
      </c>
      <c r="I23" s="111">
        <f t="shared" si="0"/>
        <v>9.022556390977444</v>
      </c>
      <c r="J23" s="102"/>
    </row>
    <row r="24" spans="2:10" ht="24">
      <c r="B24" s="1" t="s">
        <v>195</v>
      </c>
      <c r="D24" s="53"/>
      <c r="E24" s="53"/>
      <c r="F24" s="53"/>
      <c r="H24" s="3">
        <v>5</v>
      </c>
      <c r="I24" s="12">
        <f t="shared" si="0"/>
        <v>3.7593984962406015</v>
      </c>
      <c r="J24" s="102"/>
    </row>
    <row r="25" spans="2:10" ht="24">
      <c r="B25" s="1" t="s">
        <v>212</v>
      </c>
      <c r="D25" s="53"/>
      <c r="E25" s="53"/>
      <c r="F25" s="53"/>
      <c r="H25" s="3">
        <v>2</v>
      </c>
      <c r="I25" s="12">
        <f t="shared" si="0"/>
        <v>1.5037593984962405</v>
      </c>
      <c r="J25" s="102"/>
    </row>
    <row r="26" spans="2:10" ht="24">
      <c r="B26" s="1" t="s">
        <v>231</v>
      </c>
      <c r="D26" s="53"/>
      <c r="E26" s="53"/>
      <c r="F26" s="53"/>
      <c r="H26" s="3">
        <v>3</v>
      </c>
      <c r="I26" s="12">
        <f t="shared" si="0"/>
        <v>2.255639097744361</v>
      </c>
      <c r="J26" s="102"/>
    </row>
    <row r="27" spans="2:10" ht="24">
      <c r="B27" s="144" t="s">
        <v>196</v>
      </c>
      <c r="C27" s="144"/>
      <c r="D27" s="145"/>
      <c r="E27" s="145"/>
      <c r="F27" s="145"/>
      <c r="G27" s="144"/>
      <c r="H27" s="146">
        <v>3</v>
      </c>
      <c r="I27" s="147">
        <f t="shared" si="0"/>
        <v>2.255639097744361</v>
      </c>
      <c r="J27" s="102"/>
    </row>
    <row r="28" spans="2:10" ht="24">
      <c r="B28" s="1" t="s">
        <v>212</v>
      </c>
      <c r="D28" s="53"/>
      <c r="E28" s="53"/>
      <c r="F28" s="53"/>
      <c r="H28" s="3">
        <v>2</v>
      </c>
      <c r="I28" s="12">
        <f t="shared" si="0"/>
        <v>1.5037593984962405</v>
      </c>
      <c r="J28" s="102"/>
    </row>
    <row r="29" spans="1:10" ht="24">
      <c r="A29" s="82"/>
      <c r="B29" s="82" t="s">
        <v>213</v>
      </c>
      <c r="C29" s="82"/>
      <c r="D29" s="103"/>
      <c r="E29" s="103"/>
      <c r="F29" s="103"/>
      <c r="G29" s="82"/>
      <c r="H29" s="81">
        <v>1</v>
      </c>
      <c r="I29" s="104">
        <f t="shared" si="0"/>
        <v>0.7518796992481203</v>
      </c>
      <c r="J29" s="102"/>
    </row>
    <row r="30" spans="4:10" ht="24">
      <c r="D30" s="53"/>
      <c r="E30" s="53"/>
      <c r="F30" s="53"/>
      <c r="H30" s="3"/>
      <c r="I30" s="12"/>
      <c r="J30" s="102"/>
    </row>
    <row r="31" spans="4:10" ht="24">
      <c r="D31" s="53"/>
      <c r="E31" s="53"/>
      <c r="F31" s="53"/>
      <c r="H31" s="3"/>
      <c r="I31" s="12"/>
      <c r="J31" s="102"/>
    </row>
    <row r="32" spans="1:10" ht="24.75" thickBot="1">
      <c r="A32" s="175" t="s">
        <v>31</v>
      </c>
      <c r="B32" s="175"/>
      <c r="C32" s="175"/>
      <c r="D32" s="175"/>
      <c r="E32" s="175"/>
      <c r="F32" s="175"/>
      <c r="G32" s="175"/>
      <c r="H32" s="175"/>
      <c r="I32" s="175"/>
      <c r="J32" s="175"/>
    </row>
    <row r="33" spans="1:10" ht="25.5" thickBot="1" thickTop="1">
      <c r="A33" s="51" t="s">
        <v>28</v>
      </c>
      <c r="B33" s="173" t="s">
        <v>211</v>
      </c>
      <c r="C33" s="173"/>
      <c r="D33" s="173"/>
      <c r="E33" s="173"/>
      <c r="F33" s="173"/>
      <c r="G33" s="73"/>
      <c r="H33" s="51" t="s">
        <v>11</v>
      </c>
      <c r="I33" s="51" t="s">
        <v>12</v>
      </c>
      <c r="J33" s="102"/>
    </row>
    <row r="34" spans="2:10" ht="24.75" thickTop="1">
      <c r="B34" s="1" t="s">
        <v>197</v>
      </c>
      <c r="D34" s="53"/>
      <c r="E34" s="53"/>
      <c r="F34" s="53"/>
      <c r="H34" s="3">
        <v>3</v>
      </c>
      <c r="I34" s="12">
        <f aca="true" t="shared" si="1" ref="I34:I62">H34*100/H$134</f>
        <v>2.255639097744361</v>
      </c>
      <c r="J34" s="102"/>
    </row>
    <row r="35" spans="2:10" ht="24">
      <c r="B35" s="1" t="s">
        <v>223</v>
      </c>
      <c r="D35" s="53"/>
      <c r="E35" s="53"/>
      <c r="F35" s="53"/>
      <c r="H35" s="3">
        <v>2</v>
      </c>
      <c r="I35" s="12">
        <f t="shared" si="1"/>
        <v>1.5037593984962405</v>
      </c>
      <c r="J35" s="102"/>
    </row>
    <row r="36" spans="2:10" ht="24">
      <c r="B36" s="1" t="s">
        <v>224</v>
      </c>
      <c r="D36" s="53"/>
      <c r="E36" s="53"/>
      <c r="F36" s="53"/>
      <c r="H36" s="3">
        <v>1</v>
      </c>
      <c r="I36" s="12">
        <f t="shared" si="1"/>
        <v>0.7518796992481203</v>
      </c>
      <c r="J36" s="102"/>
    </row>
    <row r="37" spans="2:10" ht="24">
      <c r="B37" s="144" t="s">
        <v>307</v>
      </c>
      <c r="C37" s="144"/>
      <c r="D37" s="145"/>
      <c r="E37" s="145"/>
      <c r="F37" s="145"/>
      <c r="G37" s="144"/>
      <c r="H37" s="146">
        <v>1</v>
      </c>
      <c r="I37" s="147">
        <f t="shared" si="1"/>
        <v>0.7518796992481203</v>
      </c>
      <c r="J37" s="102"/>
    </row>
    <row r="38" spans="2:10" ht="24">
      <c r="B38" s="108" t="s">
        <v>190</v>
      </c>
      <c r="C38" s="110"/>
      <c r="D38" s="109"/>
      <c r="E38" s="109"/>
      <c r="F38" s="109"/>
      <c r="G38" s="110"/>
      <c r="H38" s="109">
        <v>5</v>
      </c>
      <c r="I38" s="111">
        <f t="shared" si="1"/>
        <v>3.7593984962406015</v>
      </c>
      <c r="J38" s="102"/>
    </row>
    <row r="39" spans="2:10" ht="24">
      <c r="B39" s="1" t="s">
        <v>221</v>
      </c>
      <c r="D39" s="53"/>
      <c r="E39" s="53"/>
      <c r="F39" s="53"/>
      <c r="H39" s="3">
        <v>1</v>
      </c>
      <c r="I39" s="12">
        <f t="shared" si="1"/>
        <v>0.7518796992481203</v>
      </c>
      <c r="J39" s="102"/>
    </row>
    <row r="40" spans="2:10" ht="24">
      <c r="B40" s="140" t="s">
        <v>222</v>
      </c>
      <c r="C40" s="140"/>
      <c r="D40" s="141"/>
      <c r="E40" s="141"/>
      <c r="F40" s="141"/>
      <c r="G40" s="140"/>
      <c r="H40" s="142">
        <v>1</v>
      </c>
      <c r="I40" s="143">
        <f t="shared" si="1"/>
        <v>0.7518796992481203</v>
      </c>
      <c r="J40" s="102"/>
    </row>
    <row r="41" spans="2:10" ht="24">
      <c r="B41" s="140" t="s">
        <v>215</v>
      </c>
      <c r="C41" s="140"/>
      <c r="D41" s="141"/>
      <c r="E41" s="141"/>
      <c r="F41" s="141"/>
      <c r="G41" s="140"/>
      <c r="H41" s="142">
        <v>2</v>
      </c>
      <c r="I41" s="143">
        <f t="shared" si="1"/>
        <v>1.5037593984962405</v>
      </c>
      <c r="J41" s="102"/>
    </row>
    <row r="42" spans="2:10" ht="24">
      <c r="B42" s="4" t="s">
        <v>216</v>
      </c>
      <c r="C42" s="4"/>
      <c r="D42" s="53"/>
      <c r="E42" s="53"/>
      <c r="F42" s="53"/>
      <c r="G42" s="4"/>
      <c r="H42" s="3">
        <v>1</v>
      </c>
      <c r="I42" s="12">
        <f t="shared" si="1"/>
        <v>0.7518796992481203</v>
      </c>
      <c r="J42" s="102"/>
    </row>
    <row r="43" spans="2:10" ht="24">
      <c r="B43" s="113" t="s">
        <v>182</v>
      </c>
      <c r="C43" s="114"/>
      <c r="D43" s="109"/>
      <c r="E43" s="109"/>
      <c r="F43" s="109"/>
      <c r="G43" s="114"/>
      <c r="H43" s="109">
        <v>5</v>
      </c>
      <c r="I43" s="111">
        <f t="shared" si="1"/>
        <v>3.7593984962406015</v>
      </c>
      <c r="J43" s="102"/>
    </row>
    <row r="44" spans="2:10" ht="24">
      <c r="B44" s="50" t="s">
        <v>225</v>
      </c>
      <c r="D44" s="53"/>
      <c r="E44" s="53"/>
      <c r="F44" s="53"/>
      <c r="H44" s="3">
        <v>3</v>
      </c>
      <c r="I44" s="12">
        <f t="shared" si="1"/>
        <v>2.255639097744361</v>
      </c>
      <c r="J44" s="102"/>
    </row>
    <row r="45" spans="2:10" ht="24">
      <c r="B45" s="1" t="s">
        <v>212</v>
      </c>
      <c r="D45" s="53"/>
      <c r="E45" s="53"/>
      <c r="F45" s="53"/>
      <c r="H45" s="3">
        <v>1</v>
      </c>
      <c r="I45" s="12">
        <f t="shared" si="1"/>
        <v>0.7518796992481203</v>
      </c>
      <c r="J45" s="102"/>
    </row>
    <row r="46" spans="2:10" ht="24">
      <c r="B46" s="1" t="s">
        <v>213</v>
      </c>
      <c r="D46" s="53"/>
      <c r="E46" s="53"/>
      <c r="F46" s="53"/>
      <c r="H46" s="3">
        <v>1</v>
      </c>
      <c r="I46" s="12">
        <f t="shared" si="1"/>
        <v>0.7518796992481203</v>
      </c>
      <c r="J46" s="102"/>
    </row>
    <row r="47" spans="2:10" ht="24">
      <c r="B47" s="1" t="s">
        <v>214</v>
      </c>
      <c r="D47" s="53"/>
      <c r="E47" s="53"/>
      <c r="F47" s="53"/>
      <c r="H47" s="3">
        <v>1</v>
      </c>
      <c r="I47" s="12">
        <f t="shared" si="1"/>
        <v>0.7518796992481203</v>
      </c>
      <c r="J47" s="102"/>
    </row>
    <row r="48" spans="2:10" ht="24">
      <c r="B48" s="148" t="s">
        <v>226</v>
      </c>
      <c r="C48" s="140"/>
      <c r="D48" s="141"/>
      <c r="E48" s="141"/>
      <c r="F48" s="141"/>
      <c r="G48" s="140"/>
      <c r="H48" s="142">
        <v>1</v>
      </c>
      <c r="I48" s="143">
        <f t="shared" si="1"/>
        <v>0.7518796992481203</v>
      </c>
      <c r="J48" s="102"/>
    </row>
    <row r="49" spans="2:10" ht="24">
      <c r="B49" s="50" t="s">
        <v>227</v>
      </c>
      <c r="D49" s="53"/>
      <c r="E49" s="53"/>
      <c r="F49" s="53"/>
      <c r="H49" s="3">
        <v>1</v>
      </c>
      <c r="I49" s="12">
        <f t="shared" si="1"/>
        <v>0.7518796992481203</v>
      </c>
      <c r="J49" s="102"/>
    </row>
    <row r="50" spans="2:10" ht="24">
      <c r="B50" s="108" t="s">
        <v>184</v>
      </c>
      <c r="C50" s="110"/>
      <c r="D50" s="109"/>
      <c r="E50" s="109"/>
      <c r="F50" s="109"/>
      <c r="G50" s="110"/>
      <c r="H50" s="109">
        <v>5</v>
      </c>
      <c r="I50" s="111">
        <f t="shared" si="1"/>
        <v>3.7593984962406015</v>
      </c>
      <c r="J50" s="102"/>
    </row>
    <row r="51" spans="2:10" ht="24">
      <c r="B51" s="1" t="s">
        <v>229</v>
      </c>
      <c r="D51" s="53"/>
      <c r="E51" s="53"/>
      <c r="F51" s="53"/>
      <c r="H51" s="3">
        <v>3</v>
      </c>
      <c r="I51" s="12">
        <f t="shared" si="1"/>
        <v>2.255639097744361</v>
      </c>
      <c r="J51" s="102"/>
    </row>
    <row r="52" spans="2:10" ht="24">
      <c r="B52" s="140" t="s">
        <v>232</v>
      </c>
      <c r="C52" s="140"/>
      <c r="D52" s="141"/>
      <c r="E52" s="141"/>
      <c r="F52" s="141"/>
      <c r="G52" s="140"/>
      <c r="H52" s="142">
        <v>1</v>
      </c>
      <c r="I52" s="143">
        <f t="shared" si="1"/>
        <v>0.7518796992481203</v>
      </c>
      <c r="J52" s="102"/>
    </row>
    <row r="53" spans="2:10" ht="24">
      <c r="B53" s="1" t="s">
        <v>230</v>
      </c>
      <c r="D53" s="53"/>
      <c r="E53" s="53"/>
      <c r="F53" s="53"/>
      <c r="H53" s="3">
        <v>1</v>
      </c>
      <c r="I53" s="12">
        <f t="shared" si="1"/>
        <v>0.7518796992481203</v>
      </c>
      <c r="J53" s="102"/>
    </row>
    <row r="54" spans="2:10" ht="24">
      <c r="B54" s="108" t="s">
        <v>192</v>
      </c>
      <c r="C54" s="110"/>
      <c r="D54" s="109"/>
      <c r="E54" s="109"/>
      <c r="F54" s="109"/>
      <c r="G54" s="110"/>
      <c r="H54" s="109">
        <v>4</v>
      </c>
      <c r="I54" s="111">
        <f t="shared" si="1"/>
        <v>3.007518796992481</v>
      </c>
      <c r="J54" s="102"/>
    </row>
    <row r="55" spans="2:10" ht="24">
      <c r="B55" s="1" t="s">
        <v>233</v>
      </c>
      <c r="D55" s="53"/>
      <c r="E55" s="53"/>
      <c r="F55" s="53"/>
      <c r="H55" s="3">
        <v>2</v>
      </c>
      <c r="I55" s="12">
        <f t="shared" si="1"/>
        <v>1.5037593984962405</v>
      </c>
      <c r="J55" s="102"/>
    </row>
    <row r="56" spans="2:10" ht="24">
      <c r="B56" s="140" t="s">
        <v>234</v>
      </c>
      <c r="C56" s="140"/>
      <c r="D56" s="141"/>
      <c r="E56" s="141"/>
      <c r="F56" s="141"/>
      <c r="G56" s="140"/>
      <c r="H56" s="142">
        <v>1</v>
      </c>
      <c r="I56" s="143">
        <f t="shared" si="1"/>
        <v>0.7518796992481203</v>
      </c>
      <c r="J56" s="102"/>
    </row>
    <row r="57" spans="2:10" ht="24">
      <c r="B57" s="4" t="s">
        <v>235</v>
      </c>
      <c r="C57" s="4"/>
      <c r="D57" s="53"/>
      <c r="E57" s="53"/>
      <c r="F57" s="53"/>
      <c r="G57" s="4"/>
      <c r="H57" s="3">
        <v>1</v>
      </c>
      <c r="I57" s="12">
        <f t="shared" si="1"/>
        <v>0.7518796992481203</v>
      </c>
      <c r="J57" s="102"/>
    </row>
    <row r="58" spans="2:9" ht="24">
      <c r="B58" s="108" t="s">
        <v>193</v>
      </c>
      <c r="C58" s="110"/>
      <c r="D58" s="109"/>
      <c r="E58" s="109"/>
      <c r="F58" s="109"/>
      <c r="G58" s="110"/>
      <c r="H58" s="109">
        <v>3</v>
      </c>
      <c r="I58" s="111">
        <f t="shared" si="1"/>
        <v>2.255639097744361</v>
      </c>
    </row>
    <row r="59" spans="2:9" ht="24">
      <c r="B59" s="4" t="s">
        <v>198</v>
      </c>
      <c r="C59" s="4"/>
      <c r="D59" s="53"/>
      <c r="E59" s="53"/>
      <c r="F59" s="53"/>
      <c r="G59" s="4"/>
      <c r="H59" s="3">
        <v>3</v>
      </c>
      <c r="I59" s="12">
        <f t="shared" si="1"/>
        <v>2.255639097744361</v>
      </c>
    </row>
    <row r="60" spans="2:9" ht="24">
      <c r="B60" s="1" t="s">
        <v>212</v>
      </c>
      <c r="C60" s="4"/>
      <c r="D60" s="53"/>
      <c r="E60" s="53"/>
      <c r="F60" s="53"/>
      <c r="G60" s="4"/>
      <c r="H60" s="3">
        <v>1</v>
      </c>
      <c r="I60" s="12">
        <f t="shared" si="1"/>
        <v>0.7518796992481203</v>
      </c>
    </row>
    <row r="61" spans="1:9" ht="24">
      <c r="A61" s="4"/>
      <c r="B61" s="1" t="s">
        <v>213</v>
      </c>
      <c r="C61" s="4"/>
      <c r="D61" s="53"/>
      <c r="E61" s="53"/>
      <c r="F61" s="53"/>
      <c r="G61" s="4"/>
      <c r="H61" s="3">
        <v>1</v>
      </c>
      <c r="I61" s="12">
        <f t="shared" si="1"/>
        <v>0.7518796992481203</v>
      </c>
    </row>
    <row r="62" spans="1:12" ht="24">
      <c r="A62" s="82"/>
      <c r="B62" s="82" t="s">
        <v>223</v>
      </c>
      <c r="C62" s="82"/>
      <c r="D62" s="103"/>
      <c r="E62" s="103"/>
      <c r="F62" s="103"/>
      <c r="G62" s="82"/>
      <c r="H62" s="81">
        <v>1</v>
      </c>
      <c r="I62" s="104">
        <f t="shared" si="1"/>
        <v>0.7518796992481203</v>
      </c>
      <c r="J62" s="5"/>
      <c r="L62" s="50"/>
    </row>
    <row r="63" spans="1:12" ht="24">
      <c r="A63" s="175" t="s">
        <v>8</v>
      </c>
      <c r="B63" s="175"/>
      <c r="C63" s="175"/>
      <c r="D63" s="175"/>
      <c r="E63" s="175"/>
      <c r="F63" s="175"/>
      <c r="G63" s="175"/>
      <c r="H63" s="175"/>
      <c r="I63" s="175"/>
      <c r="J63" s="175"/>
      <c r="L63" s="50"/>
    </row>
    <row r="64" spans="2:12" ht="24.75" thickBot="1">
      <c r="B64" s="4"/>
      <c r="C64" s="4"/>
      <c r="D64" s="53"/>
      <c r="E64" s="53"/>
      <c r="F64" s="53"/>
      <c r="G64" s="4"/>
      <c r="H64" s="3"/>
      <c r="I64" s="12"/>
      <c r="L64" s="50"/>
    </row>
    <row r="65" spans="1:12" ht="25.5" thickBot="1" thickTop="1">
      <c r="A65" s="51" t="s">
        <v>28</v>
      </c>
      <c r="B65" s="173" t="s">
        <v>211</v>
      </c>
      <c r="C65" s="173"/>
      <c r="D65" s="173"/>
      <c r="E65" s="173"/>
      <c r="F65" s="173"/>
      <c r="G65" s="73"/>
      <c r="H65" s="51" t="s">
        <v>11</v>
      </c>
      <c r="I65" s="51" t="s">
        <v>12</v>
      </c>
      <c r="L65" s="50"/>
    </row>
    <row r="66" spans="2:9" ht="24.75" thickTop="1">
      <c r="B66" s="108" t="s">
        <v>181</v>
      </c>
      <c r="C66" s="110"/>
      <c r="D66" s="109"/>
      <c r="E66" s="109"/>
      <c r="F66" s="109"/>
      <c r="G66" s="110"/>
      <c r="H66" s="109">
        <v>2</v>
      </c>
      <c r="I66" s="111">
        <f aca="true" t="shared" si="2" ref="I66:I92">H66*100/H$134</f>
        <v>1.5037593984962405</v>
      </c>
    </row>
    <row r="67" spans="2:9" ht="24">
      <c r="B67" s="1" t="s">
        <v>228</v>
      </c>
      <c r="D67" s="53"/>
      <c r="E67" s="53"/>
      <c r="F67" s="53"/>
      <c r="H67" s="3">
        <v>2</v>
      </c>
      <c r="I67" s="12">
        <f t="shared" si="2"/>
        <v>1.5037593984962405</v>
      </c>
    </row>
    <row r="68" spans="2:9" ht="24">
      <c r="B68" s="108" t="s">
        <v>189</v>
      </c>
      <c r="C68" s="110"/>
      <c r="D68" s="109"/>
      <c r="E68" s="109"/>
      <c r="F68" s="109"/>
      <c r="G68" s="110"/>
      <c r="H68" s="109">
        <v>2</v>
      </c>
      <c r="I68" s="111">
        <f t="shared" si="2"/>
        <v>1.5037593984962405</v>
      </c>
    </row>
    <row r="69" spans="2:9" ht="24">
      <c r="B69" s="1" t="s">
        <v>219</v>
      </c>
      <c r="D69" s="53"/>
      <c r="E69" s="53"/>
      <c r="F69" s="53"/>
      <c r="H69" s="3">
        <v>2</v>
      </c>
      <c r="I69" s="12">
        <f t="shared" si="2"/>
        <v>1.5037593984962405</v>
      </c>
    </row>
    <row r="70" spans="2:9" ht="24">
      <c r="B70" s="108" t="s">
        <v>186</v>
      </c>
      <c r="C70" s="110"/>
      <c r="D70" s="109"/>
      <c r="E70" s="109"/>
      <c r="F70" s="109"/>
      <c r="G70" s="110"/>
      <c r="H70" s="109">
        <v>2</v>
      </c>
      <c r="I70" s="111">
        <f t="shared" si="2"/>
        <v>1.5037593984962405</v>
      </c>
    </row>
    <row r="71" spans="2:9" ht="24">
      <c r="B71" s="82" t="s">
        <v>220</v>
      </c>
      <c r="C71" s="82"/>
      <c r="D71" s="103"/>
      <c r="E71" s="103"/>
      <c r="F71" s="103"/>
      <c r="G71" s="82"/>
      <c r="H71" s="81">
        <v>2</v>
      </c>
      <c r="I71" s="104">
        <f t="shared" si="2"/>
        <v>1.5037593984962405</v>
      </c>
    </row>
    <row r="72" spans="1:9" ht="24">
      <c r="A72" s="116">
        <v>2</v>
      </c>
      <c r="B72" s="117" t="s">
        <v>37</v>
      </c>
      <c r="C72" s="118"/>
      <c r="D72" s="116"/>
      <c r="E72" s="116"/>
      <c r="F72" s="116"/>
      <c r="G72" s="119"/>
      <c r="H72" s="116">
        <f>คีย์!F145</f>
        <v>37</v>
      </c>
      <c r="I72" s="120">
        <f t="shared" si="2"/>
        <v>27.81954887218045</v>
      </c>
    </row>
    <row r="73" spans="2:9" ht="24">
      <c r="B73" s="107" t="s">
        <v>183</v>
      </c>
      <c r="C73" s="108"/>
      <c r="D73" s="109"/>
      <c r="E73" s="109"/>
      <c r="F73" s="109"/>
      <c r="G73" s="108"/>
      <c r="H73" s="109">
        <v>9</v>
      </c>
      <c r="I73" s="111">
        <f t="shared" si="2"/>
        <v>6.7669172932330826</v>
      </c>
    </row>
    <row r="74" spans="2:9" ht="24">
      <c r="B74" s="50" t="s">
        <v>200</v>
      </c>
      <c r="C74" s="2"/>
      <c r="D74" s="53"/>
      <c r="E74" s="53"/>
      <c r="F74" s="53"/>
      <c r="H74" s="3">
        <v>3</v>
      </c>
      <c r="I74" s="12">
        <f t="shared" si="2"/>
        <v>2.255639097744361</v>
      </c>
    </row>
    <row r="75" spans="2:9" ht="24">
      <c r="B75" s="1" t="s">
        <v>213</v>
      </c>
      <c r="C75" s="2"/>
      <c r="D75" s="53"/>
      <c r="E75" s="53"/>
      <c r="F75" s="53"/>
      <c r="H75" s="3">
        <v>1</v>
      </c>
      <c r="I75" s="12">
        <f t="shared" si="2"/>
        <v>0.7518796992481203</v>
      </c>
    </row>
    <row r="76" spans="2:9" ht="24">
      <c r="B76" s="1" t="s">
        <v>224</v>
      </c>
      <c r="C76" s="2"/>
      <c r="D76" s="53"/>
      <c r="E76" s="53"/>
      <c r="F76" s="53"/>
      <c r="H76" s="3">
        <v>2</v>
      </c>
      <c r="I76" s="12">
        <f t="shared" si="2"/>
        <v>1.5037593984962405</v>
      </c>
    </row>
    <row r="77" spans="2:9" ht="24">
      <c r="B77" s="149" t="s">
        <v>201</v>
      </c>
      <c r="C77" s="150"/>
      <c r="D77" s="145"/>
      <c r="E77" s="145"/>
      <c r="F77" s="145"/>
      <c r="G77" s="144"/>
      <c r="H77" s="146">
        <v>2</v>
      </c>
      <c r="I77" s="147">
        <f t="shared" si="2"/>
        <v>1.5037593984962405</v>
      </c>
    </row>
    <row r="78" spans="2:9" ht="24">
      <c r="B78" s="4" t="s">
        <v>212</v>
      </c>
      <c r="C78" s="16"/>
      <c r="D78" s="53"/>
      <c r="E78" s="53"/>
      <c r="F78" s="53"/>
      <c r="G78" s="4"/>
      <c r="H78" s="3">
        <v>1</v>
      </c>
      <c r="I78" s="12">
        <f t="shared" si="2"/>
        <v>0.7518796992481203</v>
      </c>
    </row>
    <row r="79" spans="2:9" ht="24">
      <c r="B79" s="151" t="s">
        <v>224</v>
      </c>
      <c r="C79" s="152"/>
      <c r="D79" s="153"/>
      <c r="E79" s="153"/>
      <c r="F79" s="153"/>
      <c r="G79" s="151"/>
      <c r="H79" s="154">
        <v>1</v>
      </c>
      <c r="I79" s="155">
        <f t="shared" si="2"/>
        <v>0.7518796992481203</v>
      </c>
    </row>
    <row r="80" spans="2:9" ht="24">
      <c r="B80" s="50" t="s">
        <v>202</v>
      </c>
      <c r="C80" s="2"/>
      <c r="D80" s="53"/>
      <c r="E80" s="53"/>
      <c r="F80" s="53"/>
      <c r="H80" s="3">
        <v>2</v>
      </c>
      <c r="I80" s="12">
        <f t="shared" si="2"/>
        <v>1.5037593984962405</v>
      </c>
    </row>
    <row r="81" spans="2:9" ht="24">
      <c r="B81" s="1" t="s">
        <v>212</v>
      </c>
      <c r="C81" s="2"/>
      <c r="D81" s="53"/>
      <c r="E81" s="53"/>
      <c r="F81" s="53"/>
      <c r="H81" s="3">
        <v>1</v>
      </c>
      <c r="I81" s="12">
        <f t="shared" si="2"/>
        <v>0.7518796992481203</v>
      </c>
    </row>
    <row r="82" spans="2:9" ht="24">
      <c r="B82" s="1" t="s">
        <v>236</v>
      </c>
      <c r="C82" s="2"/>
      <c r="D82" s="53"/>
      <c r="E82" s="53"/>
      <c r="F82" s="53"/>
      <c r="H82" s="3">
        <v>1</v>
      </c>
      <c r="I82" s="12">
        <f t="shared" si="2"/>
        <v>0.7518796992481203</v>
      </c>
    </row>
    <row r="83" spans="2:9" ht="24">
      <c r="B83" s="149" t="s">
        <v>237</v>
      </c>
      <c r="C83" s="150"/>
      <c r="D83" s="145"/>
      <c r="E83" s="145"/>
      <c r="F83" s="145"/>
      <c r="G83" s="144"/>
      <c r="H83" s="146">
        <v>2</v>
      </c>
      <c r="I83" s="147">
        <f t="shared" si="2"/>
        <v>1.5037593984962405</v>
      </c>
    </row>
    <row r="84" spans="2:9" ht="24">
      <c r="B84" s="115" t="s">
        <v>189</v>
      </c>
      <c r="C84" s="113"/>
      <c r="D84" s="109"/>
      <c r="E84" s="109"/>
      <c r="F84" s="109"/>
      <c r="G84" s="114"/>
      <c r="H84" s="109">
        <v>8</v>
      </c>
      <c r="I84" s="111">
        <f t="shared" si="2"/>
        <v>6.015037593984962</v>
      </c>
    </row>
    <row r="85" spans="2:9" ht="24">
      <c r="B85" s="50" t="s">
        <v>206</v>
      </c>
      <c r="C85" s="2"/>
      <c r="D85" s="53"/>
      <c r="E85" s="53"/>
      <c r="F85" s="53"/>
      <c r="H85" s="3">
        <v>7</v>
      </c>
      <c r="I85" s="12">
        <f t="shared" si="2"/>
        <v>5.2631578947368425</v>
      </c>
    </row>
    <row r="86" spans="2:9" ht="24">
      <c r="B86" s="1" t="s">
        <v>212</v>
      </c>
      <c r="C86" s="2"/>
      <c r="D86" s="53"/>
      <c r="E86" s="53"/>
      <c r="F86" s="53"/>
      <c r="H86" s="3">
        <v>5</v>
      </c>
      <c r="I86" s="12">
        <f t="shared" si="2"/>
        <v>3.7593984962406015</v>
      </c>
    </row>
    <row r="87" spans="2:9" ht="24">
      <c r="B87" s="1" t="s">
        <v>213</v>
      </c>
      <c r="C87" s="2"/>
      <c r="D87" s="53"/>
      <c r="E87" s="53"/>
      <c r="F87" s="53"/>
      <c r="H87" s="3">
        <v>1</v>
      </c>
      <c r="I87" s="12">
        <f t="shared" si="2"/>
        <v>0.7518796992481203</v>
      </c>
    </row>
    <row r="88" spans="2:9" ht="24">
      <c r="B88" s="1" t="s">
        <v>223</v>
      </c>
      <c r="C88" s="2"/>
      <c r="D88" s="53"/>
      <c r="E88" s="53"/>
      <c r="F88" s="53"/>
      <c r="H88" s="3">
        <v>1</v>
      </c>
      <c r="I88" s="12">
        <f t="shared" si="2"/>
        <v>0.7518796992481203</v>
      </c>
    </row>
    <row r="89" spans="2:9" ht="24">
      <c r="B89" s="149" t="s">
        <v>238</v>
      </c>
      <c r="C89" s="150"/>
      <c r="D89" s="145"/>
      <c r="E89" s="145"/>
      <c r="F89" s="145"/>
      <c r="G89" s="144"/>
      <c r="H89" s="146">
        <v>1</v>
      </c>
      <c r="I89" s="147">
        <f t="shared" si="2"/>
        <v>0.7518796992481203</v>
      </c>
    </row>
    <row r="90" spans="2:9" ht="24">
      <c r="B90" s="107" t="s">
        <v>190</v>
      </c>
      <c r="C90" s="108"/>
      <c r="D90" s="109"/>
      <c r="E90" s="109"/>
      <c r="F90" s="109"/>
      <c r="G90" s="110"/>
      <c r="H90" s="109">
        <v>7</v>
      </c>
      <c r="I90" s="111">
        <f t="shared" si="2"/>
        <v>5.2631578947368425</v>
      </c>
    </row>
    <row r="91" spans="2:9" ht="24">
      <c r="B91" s="50" t="s">
        <v>240</v>
      </c>
      <c r="C91" s="2"/>
      <c r="D91" s="53"/>
      <c r="E91" s="53"/>
      <c r="F91" s="53"/>
      <c r="H91" s="3">
        <v>3</v>
      </c>
      <c r="I91" s="12">
        <f t="shared" si="2"/>
        <v>2.255639097744361</v>
      </c>
    </row>
    <row r="92" spans="1:9" ht="24">
      <c r="A92" s="82"/>
      <c r="B92" s="156" t="s">
        <v>241</v>
      </c>
      <c r="C92" s="157"/>
      <c r="D92" s="158"/>
      <c r="E92" s="158"/>
      <c r="F92" s="158"/>
      <c r="G92" s="159"/>
      <c r="H92" s="160">
        <v>2</v>
      </c>
      <c r="I92" s="161">
        <f t="shared" si="2"/>
        <v>1.5037593984962405</v>
      </c>
    </row>
    <row r="93" ht="24">
      <c r="L93" s="5"/>
    </row>
    <row r="94" spans="1:12" ht="24">
      <c r="A94" s="175" t="s">
        <v>17</v>
      </c>
      <c r="B94" s="175"/>
      <c r="C94" s="175"/>
      <c r="D94" s="175"/>
      <c r="E94" s="175"/>
      <c r="F94" s="175"/>
      <c r="G94" s="175"/>
      <c r="H94" s="175"/>
      <c r="I94" s="175"/>
      <c r="J94" s="175"/>
      <c r="L94" s="5"/>
    </row>
    <row r="95" spans="2:12" ht="24.75" thickBot="1">
      <c r="B95" s="4"/>
      <c r="C95" s="4"/>
      <c r="D95" s="53"/>
      <c r="E95" s="53"/>
      <c r="F95" s="53"/>
      <c r="G95" s="4"/>
      <c r="H95" s="3"/>
      <c r="I95" s="12"/>
      <c r="L95" s="5"/>
    </row>
    <row r="96" spans="1:12" ht="25.5" thickBot="1" thickTop="1">
      <c r="A96" s="51" t="s">
        <v>28</v>
      </c>
      <c r="B96" s="173" t="s">
        <v>211</v>
      </c>
      <c r="C96" s="173"/>
      <c r="D96" s="173"/>
      <c r="E96" s="173"/>
      <c r="F96" s="173"/>
      <c r="G96" s="73"/>
      <c r="H96" s="51" t="s">
        <v>11</v>
      </c>
      <c r="I96" s="51" t="s">
        <v>12</v>
      </c>
      <c r="L96" s="5"/>
    </row>
    <row r="97" spans="2:12" ht="24.75" thickTop="1">
      <c r="B97" s="50" t="s">
        <v>208</v>
      </c>
      <c r="C97" s="2"/>
      <c r="D97" s="53"/>
      <c r="E97" s="53"/>
      <c r="F97" s="53"/>
      <c r="H97" s="3">
        <v>2</v>
      </c>
      <c r="I97" s="12">
        <f aca="true" t="shared" si="3" ref="I97:I123">H97*100/H$134</f>
        <v>1.5037593984962405</v>
      </c>
      <c r="L97" s="5"/>
    </row>
    <row r="98" spans="2:12" ht="24">
      <c r="B98" s="1" t="s">
        <v>212</v>
      </c>
      <c r="C98" s="2"/>
      <c r="D98" s="53"/>
      <c r="E98" s="53"/>
      <c r="F98" s="53"/>
      <c r="H98" s="3">
        <v>1</v>
      </c>
      <c r="I98" s="12">
        <f t="shared" si="3"/>
        <v>0.7518796992481203</v>
      </c>
      <c r="L98" s="5"/>
    </row>
    <row r="99" spans="2:12" ht="24">
      <c r="B99" s="1" t="s">
        <v>223</v>
      </c>
      <c r="C99" s="2"/>
      <c r="D99" s="53"/>
      <c r="E99" s="53"/>
      <c r="F99" s="53"/>
      <c r="H99" s="3">
        <v>1</v>
      </c>
      <c r="I99" s="12">
        <f t="shared" si="3"/>
        <v>0.7518796992481203</v>
      </c>
      <c r="L99" s="5"/>
    </row>
    <row r="100" spans="2:12" ht="24">
      <c r="B100" s="107" t="s">
        <v>203</v>
      </c>
      <c r="C100" s="108"/>
      <c r="D100" s="109"/>
      <c r="E100" s="109"/>
      <c r="F100" s="109"/>
      <c r="G100" s="110"/>
      <c r="H100" s="109">
        <v>5</v>
      </c>
      <c r="I100" s="111">
        <f t="shared" si="3"/>
        <v>3.7593984962406015</v>
      </c>
      <c r="L100" s="5"/>
    </row>
    <row r="101" spans="2:12" ht="24">
      <c r="B101" s="50" t="s">
        <v>209</v>
      </c>
      <c r="C101" s="2"/>
      <c r="D101" s="53"/>
      <c r="E101" s="53"/>
      <c r="F101" s="53"/>
      <c r="H101" s="3">
        <v>5</v>
      </c>
      <c r="I101" s="12">
        <f t="shared" si="3"/>
        <v>3.7593984962406015</v>
      </c>
      <c r="L101" s="5"/>
    </row>
    <row r="102" spans="2:9" ht="24">
      <c r="B102" s="1" t="s">
        <v>213</v>
      </c>
      <c r="C102" s="2"/>
      <c r="D102" s="53"/>
      <c r="E102" s="53"/>
      <c r="F102" s="53"/>
      <c r="H102" s="3">
        <v>1</v>
      </c>
      <c r="I102" s="12">
        <f t="shared" si="3"/>
        <v>0.7518796992481203</v>
      </c>
    </row>
    <row r="103" spans="2:9" ht="24">
      <c r="B103" s="1" t="s">
        <v>223</v>
      </c>
      <c r="C103" s="2"/>
      <c r="D103" s="53"/>
      <c r="E103" s="53"/>
      <c r="F103" s="53"/>
      <c r="H103" s="3">
        <v>1</v>
      </c>
      <c r="I103" s="12">
        <f t="shared" si="3"/>
        <v>0.7518796992481203</v>
      </c>
    </row>
    <row r="104" spans="2:9" ht="24">
      <c r="B104" s="1" t="s">
        <v>224</v>
      </c>
      <c r="C104" s="2"/>
      <c r="D104" s="53"/>
      <c r="E104" s="53"/>
      <c r="F104" s="53"/>
      <c r="H104" s="3">
        <v>2</v>
      </c>
      <c r="I104" s="12">
        <f t="shared" si="3"/>
        <v>1.5037593984962405</v>
      </c>
    </row>
    <row r="105" spans="2:9" ht="24">
      <c r="B105" s="50" t="s">
        <v>231</v>
      </c>
      <c r="C105" s="2"/>
      <c r="D105" s="53"/>
      <c r="E105" s="53"/>
      <c r="F105" s="53"/>
      <c r="H105" s="3">
        <v>1</v>
      </c>
      <c r="I105" s="12">
        <f t="shared" si="3"/>
        <v>0.7518796992481203</v>
      </c>
    </row>
    <row r="106" spans="2:9" ht="24">
      <c r="B106" s="107" t="s">
        <v>204</v>
      </c>
      <c r="C106" s="110"/>
      <c r="D106" s="109"/>
      <c r="E106" s="109"/>
      <c r="F106" s="109"/>
      <c r="G106" s="110"/>
      <c r="H106" s="109">
        <v>4</v>
      </c>
      <c r="I106" s="111">
        <f t="shared" si="3"/>
        <v>3.007518796992481</v>
      </c>
    </row>
    <row r="107" spans="2:9" ht="24">
      <c r="B107" s="72" t="s">
        <v>210</v>
      </c>
      <c r="C107" s="4"/>
      <c r="D107" s="53"/>
      <c r="E107" s="53"/>
      <c r="F107" s="53"/>
      <c r="G107" s="4"/>
      <c r="H107" s="3">
        <v>4</v>
      </c>
      <c r="I107" s="12">
        <f t="shared" si="3"/>
        <v>3.007518796992481</v>
      </c>
    </row>
    <row r="108" spans="2:9" ht="24">
      <c r="B108" s="4" t="s">
        <v>212</v>
      </c>
      <c r="C108" s="4"/>
      <c r="D108" s="53"/>
      <c r="E108" s="53"/>
      <c r="F108" s="53"/>
      <c r="G108" s="4"/>
      <c r="H108" s="3">
        <v>1</v>
      </c>
      <c r="I108" s="12">
        <f t="shared" si="3"/>
        <v>0.7518796992481203</v>
      </c>
    </row>
    <row r="109" spans="2:9" ht="24">
      <c r="B109" s="4" t="s">
        <v>213</v>
      </c>
      <c r="C109" s="4"/>
      <c r="D109" s="53"/>
      <c r="E109" s="53"/>
      <c r="F109" s="53"/>
      <c r="G109" s="4"/>
      <c r="H109" s="3">
        <v>3</v>
      </c>
      <c r="I109" s="12">
        <f t="shared" si="3"/>
        <v>2.255639097744361</v>
      </c>
    </row>
    <row r="110" spans="2:9" ht="24">
      <c r="B110" s="115" t="s">
        <v>182</v>
      </c>
      <c r="C110" s="114"/>
      <c r="D110" s="109"/>
      <c r="E110" s="109"/>
      <c r="F110" s="109"/>
      <c r="G110" s="114"/>
      <c r="H110" s="109">
        <v>2</v>
      </c>
      <c r="I110" s="111">
        <f t="shared" si="3"/>
        <v>1.5037593984962405</v>
      </c>
    </row>
    <row r="111" spans="2:9" ht="24">
      <c r="B111" s="50" t="s">
        <v>243</v>
      </c>
      <c r="D111" s="53"/>
      <c r="E111" s="53"/>
      <c r="F111" s="53"/>
      <c r="H111" s="3">
        <v>1</v>
      </c>
      <c r="I111" s="12">
        <f t="shared" si="3"/>
        <v>0.7518796992481203</v>
      </c>
    </row>
    <row r="112" spans="2:9" ht="24">
      <c r="B112" s="149" t="s">
        <v>244</v>
      </c>
      <c r="C112" s="144"/>
      <c r="D112" s="145"/>
      <c r="E112" s="145"/>
      <c r="F112" s="145"/>
      <c r="G112" s="144"/>
      <c r="H112" s="146">
        <v>1</v>
      </c>
      <c r="I112" s="147">
        <f t="shared" si="3"/>
        <v>0.7518796992481203</v>
      </c>
    </row>
    <row r="113" spans="2:9" ht="24">
      <c r="B113" s="107" t="s">
        <v>191</v>
      </c>
      <c r="C113" s="108"/>
      <c r="D113" s="109"/>
      <c r="E113" s="109"/>
      <c r="F113" s="109"/>
      <c r="G113" s="110"/>
      <c r="H113" s="109">
        <v>1</v>
      </c>
      <c r="I113" s="111">
        <f t="shared" si="3"/>
        <v>0.7518796992481203</v>
      </c>
    </row>
    <row r="114" spans="2:9" ht="24">
      <c r="B114" s="50" t="s">
        <v>242</v>
      </c>
      <c r="C114" s="2"/>
      <c r="D114" s="53"/>
      <c r="E114" s="53"/>
      <c r="F114" s="53"/>
      <c r="H114" s="3">
        <v>1</v>
      </c>
      <c r="I114" s="12">
        <f t="shared" si="3"/>
        <v>0.7518796992481203</v>
      </c>
    </row>
    <row r="115" spans="2:9" ht="24">
      <c r="B115" s="107" t="s">
        <v>186</v>
      </c>
      <c r="C115" s="108"/>
      <c r="D115" s="109"/>
      <c r="E115" s="109"/>
      <c r="F115" s="109"/>
      <c r="G115" s="110"/>
      <c r="H115" s="109">
        <v>1</v>
      </c>
      <c r="I115" s="111">
        <f t="shared" si="3"/>
        <v>0.7518796992481203</v>
      </c>
    </row>
    <row r="116" spans="1:9" ht="24">
      <c r="A116" s="82"/>
      <c r="B116" s="106" t="s">
        <v>239</v>
      </c>
      <c r="C116" s="105"/>
      <c r="D116" s="103"/>
      <c r="E116" s="103"/>
      <c r="F116" s="103"/>
      <c r="G116" s="82"/>
      <c r="H116" s="81">
        <v>1</v>
      </c>
      <c r="I116" s="104">
        <f t="shared" si="3"/>
        <v>0.7518796992481203</v>
      </c>
    </row>
    <row r="117" spans="1:9" ht="24">
      <c r="A117" s="53">
        <v>3</v>
      </c>
      <c r="B117" s="99" t="s">
        <v>19</v>
      </c>
      <c r="C117" s="2"/>
      <c r="D117" s="16"/>
      <c r="E117" s="16"/>
      <c r="F117" s="53"/>
      <c r="H117" s="101">
        <f>คีย์!F143</f>
        <v>17</v>
      </c>
      <c r="I117" s="100">
        <f t="shared" si="3"/>
        <v>12.781954887218046</v>
      </c>
    </row>
    <row r="118" spans="2:9" ht="24">
      <c r="B118" s="50" t="s">
        <v>181</v>
      </c>
      <c r="D118" s="4"/>
      <c r="E118" s="4"/>
      <c r="F118" s="3"/>
      <c r="H118" s="74">
        <v>4</v>
      </c>
      <c r="I118" s="12">
        <f t="shared" si="3"/>
        <v>3.007518796992481</v>
      </c>
    </row>
    <row r="119" spans="2:9" ht="24">
      <c r="B119" s="50" t="s">
        <v>183</v>
      </c>
      <c r="D119" s="4"/>
      <c r="E119" s="4"/>
      <c r="F119" s="3"/>
      <c r="H119" s="74">
        <v>3</v>
      </c>
      <c r="I119" s="12">
        <f t="shared" si="3"/>
        <v>2.255639097744361</v>
      </c>
    </row>
    <row r="120" spans="2:9" ht="24">
      <c r="B120" s="50" t="s">
        <v>182</v>
      </c>
      <c r="D120" s="4"/>
      <c r="E120" s="4"/>
      <c r="F120" s="3"/>
      <c r="H120" s="74">
        <v>3</v>
      </c>
      <c r="I120" s="12">
        <f t="shared" si="3"/>
        <v>2.255639097744361</v>
      </c>
    </row>
    <row r="121" spans="2:9" ht="24">
      <c r="B121" s="50" t="s">
        <v>184</v>
      </c>
      <c r="D121" s="4"/>
      <c r="E121" s="4"/>
      <c r="F121" s="3"/>
      <c r="H121" s="74">
        <v>2</v>
      </c>
      <c r="I121" s="12">
        <f t="shared" si="3"/>
        <v>1.5037593984962405</v>
      </c>
    </row>
    <row r="122" spans="2:9" ht="24">
      <c r="B122" s="50" t="s">
        <v>186</v>
      </c>
      <c r="D122" s="4"/>
      <c r="E122" s="4"/>
      <c r="F122" s="3"/>
      <c r="H122" s="74">
        <v>1</v>
      </c>
      <c r="I122" s="12">
        <f t="shared" si="3"/>
        <v>0.7518796992481203</v>
      </c>
    </row>
    <row r="123" spans="1:9" ht="24">
      <c r="A123" s="82"/>
      <c r="B123" s="106" t="s">
        <v>190</v>
      </c>
      <c r="C123" s="82"/>
      <c r="D123" s="82"/>
      <c r="E123" s="82"/>
      <c r="F123" s="81"/>
      <c r="G123" s="82"/>
      <c r="H123" s="112">
        <v>1</v>
      </c>
      <c r="I123" s="104">
        <f t="shared" si="3"/>
        <v>0.7518796992481203</v>
      </c>
    </row>
    <row r="124" spans="2:9" ht="24">
      <c r="B124" s="72"/>
      <c r="C124" s="16"/>
      <c r="D124" s="53"/>
      <c r="E124" s="53"/>
      <c r="F124" s="53"/>
      <c r="G124" s="4"/>
      <c r="H124" s="3"/>
      <c r="I124" s="12"/>
    </row>
    <row r="125" spans="1:10" ht="24">
      <c r="A125" s="175" t="s">
        <v>15</v>
      </c>
      <c r="B125" s="175"/>
      <c r="C125" s="175"/>
      <c r="D125" s="175"/>
      <c r="E125" s="175"/>
      <c r="F125" s="175"/>
      <c r="G125" s="175"/>
      <c r="H125" s="175"/>
      <c r="I125" s="175"/>
      <c r="J125" s="175"/>
    </row>
    <row r="126" spans="2:9" ht="24.75" thickBot="1">
      <c r="B126" s="50"/>
      <c r="C126" s="2"/>
      <c r="D126" s="53"/>
      <c r="E126" s="53"/>
      <c r="F126" s="53"/>
      <c r="H126" s="3"/>
      <c r="I126" s="12"/>
    </row>
    <row r="127" spans="1:9" ht="25.5" thickBot="1" thickTop="1">
      <c r="A127" s="51" t="s">
        <v>28</v>
      </c>
      <c r="B127" s="173" t="s">
        <v>211</v>
      </c>
      <c r="C127" s="173"/>
      <c r="D127" s="173"/>
      <c r="E127" s="173"/>
      <c r="F127" s="173"/>
      <c r="G127" s="73"/>
      <c r="H127" s="51" t="s">
        <v>11</v>
      </c>
      <c r="I127" s="51" t="s">
        <v>12</v>
      </c>
    </row>
    <row r="128" spans="2:9" ht="24.75" thickTop="1">
      <c r="B128" s="50" t="s">
        <v>187</v>
      </c>
      <c r="D128" s="4"/>
      <c r="E128" s="4"/>
      <c r="F128" s="3"/>
      <c r="H128" s="74">
        <v>1</v>
      </c>
      <c r="I128" s="12">
        <f aca="true" t="shared" si="4" ref="I128:I133">H128*100/H$134</f>
        <v>0.7518796992481203</v>
      </c>
    </row>
    <row r="129" spans="2:9" ht="24">
      <c r="B129" s="50" t="s">
        <v>188</v>
      </c>
      <c r="D129" s="4"/>
      <c r="E129" s="4"/>
      <c r="F129" s="3"/>
      <c r="H129" s="74">
        <v>1</v>
      </c>
      <c r="I129" s="12">
        <f t="shared" si="4"/>
        <v>0.7518796992481203</v>
      </c>
    </row>
    <row r="130" spans="2:10" ht="24">
      <c r="B130" s="72" t="s">
        <v>185</v>
      </c>
      <c r="C130" s="82"/>
      <c r="D130" s="82"/>
      <c r="E130" s="82"/>
      <c r="F130" s="81"/>
      <c r="G130" s="82"/>
      <c r="H130" s="112">
        <v>1</v>
      </c>
      <c r="I130" s="104">
        <f t="shared" si="4"/>
        <v>0.7518796992481203</v>
      </c>
      <c r="J130" s="102"/>
    </row>
    <row r="131" spans="1:9" ht="24">
      <c r="A131" s="116">
        <v>4</v>
      </c>
      <c r="B131" s="117" t="s">
        <v>38</v>
      </c>
      <c r="C131" s="2"/>
      <c r="D131" s="53"/>
      <c r="E131" s="53"/>
      <c r="F131" s="53"/>
      <c r="H131" s="53">
        <f>คีย์!F146</f>
        <v>8</v>
      </c>
      <c r="I131" s="100">
        <f t="shared" si="4"/>
        <v>6.015037593984962</v>
      </c>
    </row>
    <row r="132" spans="1:9" ht="24">
      <c r="A132" s="162">
        <v>5</v>
      </c>
      <c r="B132" s="163" t="s">
        <v>96</v>
      </c>
      <c r="C132" s="164"/>
      <c r="D132" s="164"/>
      <c r="E132" s="164"/>
      <c r="F132" s="162"/>
      <c r="G132" s="165"/>
      <c r="H132" s="166">
        <f>คีย์!F147</f>
        <v>3</v>
      </c>
      <c r="I132" s="167">
        <f t="shared" si="4"/>
        <v>2.255639097744361</v>
      </c>
    </row>
    <row r="133" spans="1:9" ht="24.75" thickBot="1">
      <c r="A133" s="84">
        <v>6</v>
      </c>
      <c r="B133" s="99" t="s">
        <v>245</v>
      </c>
      <c r="C133" s="2"/>
      <c r="D133" s="53"/>
      <c r="E133" s="53"/>
      <c r="F133" s="53"/>
      <c r="H133" s="53">
        <f>คีย์!F148</f>
        <v>2</v>
      </c>
      <c r="I133" s="100">
        <f t="shared" si="4"/>
        <v>1.5037593984962405</v>
      </c>
    </row>
    <row r="134" spans="1:9" ht="25.5" thickBot="1" thickTop="1">
      <c r="A134" s="73"/>
      <c r="B134" s="173" t="s">
        <v>6</v>
      </c>
      <c r="C134" s="173"/>
      <c r="D134" s="173"/>
      <c r="E134" s="173"/>
      <c r="F134" s="173"/>
      <c r="G134" s="73"/>
      <c r="H134" s="71">
        <f>SUM(H15,H72,H117,H131,H132,H133)</f>
        <v>133</v>
      </c>
      <c r="I134" s="52">
        <f>SUM(I15,I72,I117,I131,I132,I133)</f>
        <v>100</v>
      </c>
    </row>
    <row r="135" ht="24.75" thickTop="1"/>
    <row r="136" ht="24">
      <c r="A136" s="7" t="s">
        <v>246</v>
      </c>
    </row>
    <row r="137" ht="24">
      <c r="A137" s="7" t="s">
        <v>308</v>
      </c>
    </row>
    <row r="138" ht="24">
      <c r="A138" s="7" t="s">
        <v>309</v>
      </c>
    </row>
    <row r="139" ht="24">
      <c r="A139" s="7" t="s">
        <v>247</v>
      </c>
    </row>
    <row r="140" ht="24">
      <c r="A140" s="7" t="s">
        <v>248</v>
      </c>
    </row>
    <row r="141" ht="24">
      <c r="A141" s="7" t="s">
        <v>249</v>
      </c>
    </row>
    <row r="143" ht="24">
      <c r="A143" s="7" t="s">
        <v>250</v>
      </c>
    </row>
    <row r="144" ht="24.75" thickBot="1"/>
    <row r="145" spans="3:7" ht="24.75" thickTop="1">
      <c r="C145" s="174" t="s">
        <v>251</v>
      </c>
      <c r="D145" s="174"/>
      <c r="E145" s="174"/>
      <c r="F145" s="9" t="s">
        <v>11</v>
      </c>
      <c r="G145" s="9" t="s">
        <v>12</v>
      </c>
    </row>
    <row r="146" spans="3:7" ht="24">
      <c r="C146" s="1" t="str">
        <f>คีย์!H144</f>
        <v>ไม่เคย</v>
      </c>
      <c r="D146" s="53"/>
      <c r="E146" s="53"/>
      <c r="F146" s="5">
        <f>คีย์!I144</f>
        <v>102</v>
      </c>
      <c r="G146" s="12">
        <f>F146*100/F$149</f>
        <v>76.69172932330827</v>
      </c>
    </row>
    <row r="147" spans="3:7" ht="24">
      <c r="C147" s="1" t="str">
        <f>คีย์!H143</f>
        <v>เคย</v>
      </c>
      <c r="F147" s="5">
        <f>คีย์!I143</f>
        <v>28</v>
      </c>
      <c r="G147" s="12">
        <f>F147*100/F$149</f>
        <v>21.05263157894737</v>
      </c>
    </row>
    <row r="148" spans="3:7" ht="24">
      <c r="C148" s="1" t="s">
        <v>25</v>
      </c>
      <c r="F148" s="5">
        <f>คีย์!I145</f>
        <v>3</v>
      </c>
      <c r="G148" s="12">
        <f>F148*100/F$149</f>
        <v>2.255639097744361</v>
      </c>
    </row>
    <row r="149" spans="3:9" ht="24.75" thickBot="1">
      <c r="C149" s="172" t="s">
        <v>6</v>
      </c>
      <c r="D149" s="172"/>
      <c r="E149" s="172"/>
      <c r="F149" s="10">
        <f>SUM(F146:F148)</f>
        <v>133</v>
      </c>
      <c r="G149" s="13">
        <f>SUM(G146:G148)</f>
        <v>100</v>
      </c>
      <c r="H149" s="16"/>
      <c r="I149" s="16"/>
    </row>
    <row r="150" ht="24.75" thickTop="1"/>
    <row r="151" ht="24">
      <c r="A151" s="1" t="s">
        <v>252</v>
      </c>
    </row>
    <row r="152" ht="24">
      <c r="A152" s="1" t="s">
        <v>253</v>
      </c>
    </row>
    <row r="155" spans="1:10" ht="24">
      <c r="A155" s="175" t="s">
        <v>32</v>
      </c>
      <c r="B155" s="175"/>
      <c r="C155" s="175"/>
      <c r="D155" s="175"/>
      <c r="E155" s="175"/>
      <c r="F155" s="175"/>
      <c r="G155" s="175"/>
      <c r="H155" s="175"/>
      <c r="I155" s="175"/>
      <c r="J155" s="175"/>
    </row>
    <row r="157" spans="1:10" ht="24">
      <c r="A157" s="7" t="s">
        <v>254</v>
      </c>
      <c r="B157" s="75"/>
      <c r="C157" s="75"/>
      <c r="D157" s="75"/>
      <c r="E157" s="75"/>
      <c r="F157" s="75"/>
      <c r="G157" s="75"/>
      <c r="H157" s="75"/>
      <c r="I157" s="75"/>
      <c r="J157" s="75"/>
    </row>
    <row r="158" spans="1:10" ht="24">
      <c r="A158" s="7" t="s">
        <v>257</v>
      </c>
      <c r="B158" s="75"/>
      <c r="C158" s="75"/>
      <c r="D158" s="75"/>
      <c r="E158" s="75"/>
      <c r="F158" s="75"/>
      <c r="G158" s="75"/>
      <c r="H158" s="75"/>
      <c r="I158" s="75"/>
      <c r="J158" s="75"/>
    </row>
    <row r="159" ht="24.75" thickBot="1"/>
    <row r="160" spans="2:7" ht="24.75" thickTop="1">
      <c r="B160" s="176" t="s">
        <v>255</v>
      </c>
      <c r="C160" s="176"/>
      <c r="D160" s="176"/>
      <c r="E160" s="176"/>
      <c r="F160" s="83" t="s">
        <v>11</v>
      </c>
      <c r="G160" s="9" t="s">
        <v>12</v>
      </c>
    </row>
    <row r="161" spans="2:7" ht="24">
      <c r="B161" s="122" t="s">
        <v>84</v>
      </c>
      <c r="C161" s="116"/>
      <c r="D161" s="116"/>
      <c r="E161" s="116"/>
      <c r="F161" s="121">
        <f>คีย์!G140</f>
        <v>63</v>
      </c>
      <c r="G161" s="12">
        <f aca="true" t="shared" si="5" ref="G161:G168">F161*100/F$169</f>
        <v>32.142857142857146</v>
      </c>
    </row>
    <row r="162" spans="2:7" ht="24">
      <c r="B162" s="1" t="s">
        <v>70</v>
      </c>
      <c r="C162" s="53"/>
      <c r="D162" s="53"/>
      <c r="E162" s="53"/>
      <c r="F162" s="3">
        <f>คีย์!I140</f>
        <v>43</v>
      </c>
      <c r="G162" s="12">
        <f t="shared" si="5"/>
        <v>21.93877551020408</v>
      </c>
    </row>
    <row r="163" spans="2:7" ht="24">
      <c r="B163" s="72" t="s">
        <v>16</v>
      </c>
      <c r="C163" s="53"/>
      <c r="D163" s="53"/>
      <c r="E163" s="53"/>
      <c r="F163" s="3">
        <f>คีย์!H140</f>
        <v>34</v>
      </c>
      <c r="G163" s="12">
        <f t="shared" si="5"/>
        <v>17.346938775510203</v>
      </c>
    </row>
    <row r="164" spans="2:7" ht="24">
      <c r="B164" s="72" t="s">
        <v>41</v>
      </c>
      <c r="C164" s="53"/>
      <c r="D164" s="53"/>
      <c r="E164" s="53"/>
      <c r="F164" s="3">
        <f>คีย์!J140</f>
        <v>20</v>
      </c>
      <c r="G164" s="12">
        <f t="shared" si="5"/>
        <v>10.204081632653061</v>
      </c>
    </row>
    <row r="165" spans="2:7" ht="24">
      <c r="B165" s="72" t="s">
        <v>63</v>
      </c>
      <c r="C165" s="53"/>
      <c r="D165" s="53"/>
      <c r="E165" s="53"/>
      <c r="F165" s="3">
        <f>คีย์!L140</f>
        <v>17</v>
      </c>
      <c r="G165" s="12">
        <f t="shared" si="5"/>
        <v>8.673469387755102</v>
      </c>
    </row>
    <row r="166" spans="2:7" ht="24">
      <c r="B166" s="50" t="s">
        <v>55</v>
      </c>
      <c r="D166" s="53"/>
      <c r="E166" s="53"/>
      <c r="F166" s="5">
        <f>คีย์!O140</f>
        <v>12</v>
      </c>
      <c r="G166" s="12">
        <f t="shared" si="5"/>
        <v>6.122448979591836</v>
      </c>
    </row>
    <row r="167" spans="2:7" ht="24">
      <c r="B167" s="50" t="s">
        <v>256</v>
      </c>
      <c r="F167" s="5">
        <f>คีย์!M140</f>
        <v>6</v>
      </c>
      <c r="G167" s="12">
        <f t="shared" si="5"/>
        <v>3.061224489795918</v>
      </c>
    </row>
    <row r="168" spans="2:7" ht="24">
      <c r="B168" s="50" t="s">
        <v>50</v>
      </c>
      <c r="F168" s="5">
        <f>คีย์!N140</f>
        <v>1</v>
      </c>
      <c r="G168" s="12">
        <f t="shared" si="5"/>
        <v>0.5102040816326531</v>
      </c>
    </row>
    <row r="169" spans="2:7" ht="24.75" thickBot="1">
      <c r="B169" s="172" t="s">
        <v>6</v>
      </c>
      <c r="C169" s="172"/>
      <c r="D169" s="172"/>
      <c r="E169" s="172"/>
      <c r="F169" s="10">
        <f>SUM(F161:F168)</f>
        <v>196</v>
      </c>
      <c r="G169" s="13">
        <f>SUM(G166:G168)</f>
        <v>9.693877551020407</v>
      </c>
    </row>
    <row r="170" ht="24.75" thickTop="1"/>
    <row r="171" ht="24">
      <c r="B171" s="1" t="s">
        <v>312</v>
      </c>
    </row>
    <row r="172" ht="24">
      <c r="A172" s="1" t="s">
        <v>258</v>
      </c>
    </row>
  </sheetData>
  <sheetProtection/>
  <mergeCells count="18">
    <mergeCell ref="A1:J1"/>
    <mergeCell ref="A2:J2"/>
    <mergeCell ref="A3:J3"/>
    <mergeCell ref="B14:F14"/>
    <mergeCell ref="B127:F127"/>
    <mergeCell ref="B65:F65"/>
    <mergeCell ref="A94:J94"/>
    <mergeCell ref="B96:F96"/>
    <mergeCell ref="A125:J125"/>
    <mergeCell ref="A32:J32"/>
    <mergeCell ref="B33:F33"/>
    <mergeCell ref="A63:J63"/>
    <mergeCell ref="B169:E169"/>
    <mergeCell ref="B134:F134"/>
    <mergeCell ref="C145:E145"/>
    <mergeCell ref="C149:E149"/>
    <mergeCell ref="A155:J155"/>
    <mergeCell ref="B160:E160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="120" zoomScaleNormal="120" zoomScalePageLayoutView="0" workbookViewId="0" topLeftCell="A1">
      <selection activeCell="A27" sqref="A27"/>
    </sheetView>
  </sheetViews>
  <sheetFormatPr defaultColWidth="8.7109375" defaultRowHeight="12.75"/>
  <cols>
    <col min="1" max="3" width="8.7109375" style="1" customWidth="1"/>
    <col min="4" max="4" width="41.00390625" style="1" customWidth="1"/>
    <col min="5" max="6" width="4.8515625" style="1" bestFit="1" customWidth="1"/>
    <col min="7" max="7" width="15.140625" style="1" bestFit="1" customWidth="1"/>
    <col min="8" max="8" width="6.57421875" style="1" customWidth="1"/>
    <col min="9" max="16384" width="8.7109375" style="1" customWidth="1"/>
  </cols>
  <sheetData>
    <row r="1" spans="1:7" ht="24">
      <c r="A1" s="175" t="s">
        <v>33</v>
      </c>
      <c r="B1" s="175"/>
      <c r="C1" s="175"/>
      <c r="D1" s="175"/>
      <c r="E1" s="175"/>
      <c r="F1" s="175"/>
      <c r="G1" s="175"/>
    </row>
    <row r="2" ht="24">
      <c r="A2" s="8" t="s">
        <v>14</v>
      </c>
    </row>
    <row r="3" ht="9" customHeight="1">
      <c r="A3" s="8"/>
    </row>
    <row r="4" ht="24.75" thickBot="1">
      <c r="A4" s="7" t="s">
        <v>259</v>
      </c>
    </row>
    <row r="5" spans="1:7" s="17" customFormat="1" ht="24" thickTop="1">
      <c r="A5" s="178" t="s">
        <v>1</v>
      </c>
      <c r="B5" s="179"/>
      <c r="C5" s="179"/>
      <c r="D5" s="179"/>
      <c r="E5" s="182" t="s">
        <v>260</v>
      </c>
      <c r="F5" s="183"/>
      <c r="G5" s="184"/>
    </row>
    <row r="6" spans="1:7" s="17" customFormat="1" ht="24" thickBot="1">
      <c r="A6" s="180"/>
      <c r="B6" s="181"/>
      <c r="C6" s="181"/>
      <c r="D6" s="181"/>
      <c r="E6" s="18"/>
      <c r="F6" s="18" t="s">
        <v>5</v>
      </c>
      <c r="G6" s="18" t="s">
        <v>13</v>
      </c>
    </row>
    <row r="7" spans="1:7" s="17" customFormat="1" ht="24" thickTop="1">
      <c r="A7" s="170" t="s">
        <v>262</v>
      </c>
      <c r="B7" s="19"/>
      <c r="C7" s="19"/>
      <c r="D7" s="19"/>
      <c r="E7" s="20"/>
      <c r="F7" s="21"/>
      <c r="G7" s="22"/>
    </row>
    <row r="8" spans="1:7" s="17" customFormat="1" ht="23.25">
      <c r="A8" s="23" t="s">
        <v>263</v>
      </c>
      <c r="B8" s="24"/>
      <c r="C8" s="24"/>
      <c r="D8" s="24"/>
      <c r="E8" s="25">
        <f>คีย์!P162</f>
        <v>4.434108527131783</v>
      </c>
      <c r="F8" s="25">
        <f>คีย์!P163</f>
        <v>0.6103912838334485</v>
      </c>
      <c r="G8" s="58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17" customFormat="1" ht="23.25">
      <c r="A9" s="59" t="s">
        <v>264</v>
      </c>
      <c r="B9" s="60"/>
      <c r="C9" s="60"/>
      <c r="D9" s="60"/>
      <c r="E9" s="61">
        <f>คีย์!Q162</f>
        <v>4.10077519379845</v>
      </c>
      <c r="F9" s="61">
        <f>คีย์!Q163</f>
        <v>0.7378702591782959</v>
      </c>
      <c r="G9" s="80" t="str">
        <f aca="true" t="shared" si="0" ref="G9:G32">IF(E9&gt;4.5,"มากที่สุด",IF(E9&gt;3.5,"มาก",IF(E9&gt;2.5,"ปานกลาง",IF(E9&gt;1.5,"น้อย",IF(E9&lt;=1.5,"น้อยที่สุด")))))</f>
        <v>มาก</v>
      </c>
    </row>
    <row r="10" spans="1:7" s="17" customFormat="1" ht="23.25">
      <c r="A10" s="59" t="s">
        <v>265</v>
      </c>
      <c r="B10" s="62"/>
      <c r="C10" s="62"/>
      <c r="D10" s="62"/>
      <c r="E10" s="63">
        <f>คีย์!R162</f>
        <v>4.196850393700787</v>
      </c>
      <c r="F10" s="63">
        <f>คีย์!R163</f>
        <v>0.6304366095890697</v>
      </c>
      <c r="G10" s="80" t="str">
        <f t="shared" si="0"/>
        <v>มาก</v>
      </c>
    </row>
    <row r="11" spans="1:7" s="17" customFormat="1" ht="23.25">
      <c r="A11" s="59" t="s">
        <v>266</v>
      </c>
      <c r="B11" s="62"/>
      <c r="C11" s="62"/>
      <c r="D11" s="136"/>
      <c r="E11" s="63">
        <f>คีย์!S162</f>
        <v>4.296875</v>
      </c>
      <c r="F11" s="63">
        <f>คีย์!S163</f>
        <v>0.6319495519584395</v>
      </c>
      <c r="G11" s="80" t="str">
        <f t="shared" si="0"/>
        <v>มาก</v>
      </c>
    </row>
    <row r="12" spans="1:7" s="17" customFormat="1" ht="23.25">
      <c r="A12" s="168" t="s">
        <v>269</v>
      </c>
      <c r="B12" s="26"/>
      <c r="C12" s="26"/>
      <c r="D12" s="26"/>
      <c r="E12" s="27"/>
      <c r="F12" s="27"/>
      <c r="G12" s="27"/>
    </row>
    <row r="13" spans="1:7" s="17" customFormat="1" ht="23.25">
      <c r="A13" s="55" t="s">
        <v>267</v>
      </c>
      <c r="B13" s="56"/>
      <c r="C13" s="56"/>
      <c r="D13" s="56"/>
      <c r="E13" s="57">
        <f>คีย์!T162</f>
        <v>4.3307692307692305</v>
      </c>
      <c r="F13" s="57">
        <f>คีย์!T163</f>
        <v>0.6149111177778834</v>
      </c>
      <c r="G13" s="58" t="str">
        <f t="shared" si="0"/>
        <v>มาก</v>
      </c>
    </row>
    <row r="14" spans="1:7" s="17" customFormat="1" ht="23.25">
      <c r="A14" s="28" t="s">
        <v>268</v>
      </c>
      <c r="B14" s="29"/>
      <c r="C14" s="29"/>
      <c r="D14" s="29"/>
      <c r="E14" s="30">
        <f>คีย์!U162</f>
        <v>4.333333333333333</v>
      </c>
      <c r="F14" s="30">
        <f>คีย์!U163</f>
        <v>0.61661035778953</v>
      </c>
      <c r="G14" s="79" t="str">
        <f t="shared" si="0"/>
        <v>มาก</v>
      </c>
    </row>
    <row r="15" spans="1:7" s="17" customFormat="1" ht="23.25">
      <c r="A15" s="168" t="s">
        <v>270</v>
      </c>
      <c r="B15" s="26"/>
      <c r="C15" s="26"/>
      <c r="D15" s="26"/>
      <c r="E15" s="27"/>
      <c r="F15" s="27"/>
      <c r="G15" s="27"/>
    </row>
    <row r="16" spans="1:7" s="17" customFormat="1" ht="23.25">
      <c r="A16" s="23" t="s">
        <v>271</v>
      </c>
      <c r="B16" s="24"/>
      <c r="C16" s="24"/>
      <c r="D16" s="24"/>
      <c r="E16" s="25">
        <f>คีย์!V162</f>
        <v>4.492307692307692</v>
      </c>
      <c r="F16" s="25">
        <f>คีย์!V163</f>
        <v>0.6003378098927988</v>
      </c>
      <c r="G16" s="31" t="str">
        <f t="shared" si="0"/>
        <v>มาก</v>
      </c>
    </row>
    <row r="17" spans="1:7" s="17" customFormat="1" ht="23.25">
      <c r="A17" s="59" t="s">
        <v>272</v>
      </c>
      <c r="B17" s="60"/>
      <c r="C17" s="60"/>
      <c r="D17" s="78"/>
      <c r="E17" s="61">
        <f>คีย์!W162</f>
        <v>4.2615384615384615</v>
      </c>
      <c r="F17" s="61">
        <f>คีย์!W163</f>
        <v>0.7830950931182179</v>
      </c>
      <c r="G17" s="80" t="str">
        <f t="shared" si="0"/>
        <v>มาก</v>
      </c>
    </row>
    <row r="18" spans="1:7" s="17" customFormat="1" ht="23.25">
      <c r="A18" s="59" t="s">
        <v>273</v>
      </c>
      <c r="B18" s="60"/>
      <c r="C18" s="60"/>
      <c r="D18" s="60"/>
      <c r="E18" s="61">
        <f>คีย์!X162</f>
        <v>3.6153846153846154</v>
      </c>
      <c r="F18" s="61">
        <f>คีย์!X163</f>
        <v>1.0520162655668839</v>
      </c>
      <c r="G18" s="79" t="str">
        <f t="shared" si="0"/>
        <v>มาก</v>
      </c>
    </row>
    <row r="19" spans="1:7" s="17" customFormat="1" ht="23.25">
      <c r="A19" s="169" t="s">
        <v>274</v>
      </c>
      <c r="B19" s="26"/>
      <c r="C19" s="26"/>
      <c r="D19" s="26"/>
      <c r="E19" s="135"/>
      <c r="F19" s="135"/>
      <c r="G19" s="27"/>
    </row>
    <row r="20" spans="1:7" s="17" customFormat="1" ht="23.25">
      <c r="A20" s="23" t="s">
        <v>275</v>
      </c>
      <c r="B20" s="24"/>
      <c r="C20" s="24"/>
      <c r="D20" s="24"/>
      <c r="E20" s="25">
        <f>คีย์!Y162</f>
        <v>4.3076923076923075</v>
      </c>
      <c r="F20" s="25">
        <f>คีย์!Y163</f>
        <v>0.6570565542205976</v>
      </c>
      <c r="G20" s="31" t="str">
        <f t="shared" si="0"/>
        <v>มาก</v>
      </c>
    </row>
    <row r="21" spans="1:7" s="17" customFormat="1" ht="23.25">
      <c r="A21" s="55" t="s">
        <v>276</v>
      </c>
      <c r="B21" s="56"/>
      <c r="C21" s="56"/>
      <c r="D21" s="56"/>
      <c r="E21" s="57"/>
      <c r="F21" s="57"/>
      <c r="G21" s="58"/>
    </row>
    <row r="22" spans="1:7" s="17" customFormat="1" ht="23.25">
      <c r="A22" s="59" t="s">
        <v>277</v>
      </c>
      <c r="B22" s="60"/>
      <c r="C22" s="60"/>
      <c r="D22" s="60"/>
      <c r="E22" s="61">
        <f>คีย์!Z162</f>
        <v>4.2615384615384615</v>
      </c>
      <c r="F22" s="61">
        <f>คีย์!Z163</f>
        <v>0.6535988167354063</v>
      </c>
      <c r="G22" s="79" t="str">
        <f t="shared" si="0"/>
        <v>มาก</v>
      </c>
    </row>
    <row r="23" spans="1:7" s="17" customFormat="1" ht="23.25">
      <c r="A23" s="23" t="s">
        <v>278</v>
      </c>
      <c r="B23" s="24"/>
      <c r="C23" s="24"/>
      <c r="D23" s="24"/>
      <c r="E23" s="25"/>
      <c r="F23" s="25"/>
      <c r="G23" s="31"/>
    </row>
    <row r="24" spans="1:7" s="17" customFormat="1" ht="23.25">
      <c r="A24" s="23" t="s">
        <v>279</v>
      </c>
      <c r="B24" s="24"/>
      <c r="C24" s="24"/>
      <c r="D24" s="24"/>
      <c r="E24" s="25"/>
      <c r="F24" s="25"/>
      <c r="G24" s="31"/>
    </row>
    <row r="25" spans="1:7" s="17" customFormat="1" ht="23.25">
      <c r="A25" s="168" t="s">
        <v>280</v>
      </c>
      <c r="B25" s="26"/>
      <c r="C25" s="26"/>
      <c r="D25" s="26"/>
      <c r="E25" s="135"/>
      <c r="F25" s="135"/>
      <c r="G25" s="27"/>
    </row>
    <row r="26" spans="1:7" s="17" customFormat="1" ht="23.25">
      <c r="A26" s="23" t="s">
        <v>281</v>
      </c>
      <c r="B26" s="24"/>
      <c r="C26" s="24"/>
      <c r="D26" s="24"/>
      <c r="E26" s="25">
        <f>คีย์!AA162</f>
        <v>4.589147286821706</v>
      </c>
      <c r="F26" s="25">
        <f>คีย์!AA163</f>
        <v>0.5535736612679597</v>
      </c>
      <c r="G26" s="31" t="str">
        <f t="shared" si="0"/>
        <v>มากที่สุด</v>
      </c>
    </row>
    <row r="27" spans="1:7" s="17" customFormat="1" ht="23.25">
      <c r="A27" s="168" t="s">
        <v>282</v>
      </c>
      <c r="B27" s="26"/>
      <c r="C27" s="26"/>
      <c r="D27" s="26"/>
      <c r="E27" s="135"/>
      <c r="F27" s="135"/>
      <c r="G27" s="27"/>
    </row>
    <row r="28" spans="1:7" s="17" customFormat="1" ht="23.25">
      <c r="A28" s="131" t="s">
        <v>283</v>
      </c>
      <c r="B28" s="132"/>
      <c r="C28" s="132"/>
      <c r="D28" s="132"/>
      <c r="E28" s="133">
        <f>คีย์!AB162</f>
        <v>4.3076923076923075</v>
      </c>
      <c r="F28" s="133">
        <f>คีย์!AB163</f>
        <v>0.6451507106678662</v>
      </c>
      <c r="G28" s="134" t="str">
        <f t="shared" si="0"/>
        <v>มาก</v>
      </c>
    </row>
    <row r="29" spans="1:7" s="17" customFormat="1" ht="23.25">
      <c r="A29" s="123" t="s">
        <v>284</v>
      </c>
      <c r="B29" s="124"/>
      <c r="C29" s="124"/>
      <c r="D29" s="124"/>
      <c r="E29" s="125">
        <f>คีย์!AC162</f>
        <v>4.223076923076923</v>
      </c>
      <c r="F29" s="125">
        <f>คีย์!AC163</f>
        <v>0.696228874149702</v>
      </c>
      <c r="G29" s="126" t="str">
        <f t="shared" si="0"/>
        <v>มาก</v>
      </c>
    </row>
    <row r="30" spans="1:7" s="17" customFormat="1" ht="23.25">
      <c r="A30" s="123" t="s">
        <v>285</v>
      </c>
      <c r="B30" s="124"/>
      <c r="C30" s="124"/>
      <c r="D30" s="124"/>
      <c r="E30" s="125">
        <f>คีย์!AD162</f>
        <v>4.1923076923076925</v>
      </c>
      <c r="F30" s="125">
        <f>คีย์!AD163</f>
        <v>0.6943420715637717</v>
      </c>
      <c r="G30" s="126" t="str">
        <f t="shared" si="0"/>
        <v>มาก</v>
      </c>
    </row>
    <row r="31" spans="1:7" s="17" customFormat="1" ht="23.25">
      <c r="A31" s="123" t="s">
        <v>286</v>
      </c>
      <c r="B31" s="124"/>
      <c r="C31" s="124"/>
      <c r="D31" s="124"/>
      <c r="E31" s="125">
        <f>คีย์!AE162</f>
        <v>4.176923076923077</v>
      </c>
      <c r="F31" s="125">
        <f>คีย์!AE163</f>
        <v>0.6643220547946485</v>
      </c>
      <c r="G31" s="126" t="str">
        <f t="shared" si="0"/>
        <v>มาก</v>
      </c>
    </row>
    <row r="32" spans="1:7" s="17" customFormat="1" ht="24" thickBot="1">
      <c r="A32" s="127" t="s">
        <v>287</v>
      </c>
      <c r="B32" s="128"/>
      <c r="C32" s="128"/>
      <c r="D32" s="128"/>
      <c r="E32" s="129">
        <f>คีย์!AF162</f>
        <v>4.292307692307692</v>
      </c>
      <c r="F32" s="129">
        <f>คีย์!AF163</f>
        <v>0.6029148042474006</v>
      </c>
      <c r="G32" s="130" t="str">
        <f t="shared" si="0"/>
        <v>มาก</v>
      </c>
    </row>
    <row r="33" spans="1:7" s="17" customFormat="1" ht="24.75" thickBot="1" thickTop="1">
      <c r="A33" s="185" t="s">
        <v>6</v>
      </c>
      <c r="B33" s="186"/>
      <c r="C33" s="186"/>
      <c r="D33" s="187"/>
      <c r="E33" s="32">
        <f>คีย์!AI162</f>
        <v>4.259566364489678</v>
      </c>
      <c r="F33" s="32">
        <f>คีย์!AI163</f>
        <v>0.4158026378006201</v>
      </c>
      <c r="G33" s="33" t="str">
        <f>IF(E33&gt;4.5,"มากที่สุด",IF(E33&gt;3.5,"มาก",IF(E33&gt;2.5,"ปานกลาง",IF(E33&gt;1.5,"น้อย",IF(E33&lt;=1.5,"น้อยที่สุด")))))</f>
        <v>มาก</v>
      </c>
    </row>
    <row r="34" spans="1:7" s="17" customFormat="1" ht="24" thickTop="1">
      <c r="A34" s="76"/>
      <c r="B34" s="76"/>
      <c r="C34" s="76"/>
      <c r="D34" s="76"/>
      <c r="E34" s="77"/>
      <c r="F34" s="77"/>
      <c r="G34" s="76"/>
    </row>
    <row r="35" spans="1:7" s="17" customFormat="1" ht="23.25">
      <c r="A35" s="76"/>
      <c r="B35" s="76"/>
      <c r="C35" s="76"/>
      <c r="D35" s="76"/>
      <c r="E35" s="77"/>
      <c r="F35" s="77"/>
      <c r="G35" s="76"/>
    </row>
    <row r="36" ht="24">
      <c r="A36" s="7"/>
    </row>
    <row r="37" ht="24">
      <c r="A37" s="7"/>
    </row>
  </sheetData>
  <sheetProtection/>
  <mergeCells count="4">
    <mergeCell ref="A1:G1"/>
    <mergeCell ref="A5:D6"/>
    <mergeCell ref="E5:G5"/>
    <mergeCell ref="A33:D33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111"/>
  <sheetViews>
    <sheetView zoomScale="110" zoomScaleNormal="110" zoomScalePageLayoutView="0" workbookViewId="0" topLeftCell="A1">
      <selection activeCell="F107" sqref="F107"/>
    </sheetView>
  </sheetViews>
  <sheetFormatPr defaultColWidth="8.7109375" defaultRowHeight="12.75"/>
  <cols>
    <col min="1" max="1" width="4.57421875" style="1" customWidth="1"/>
    <col min="2" max="2" width="79.28125" style="1" customWidth="1"/>
    <col min="3" max="3" width="7.00390625" style="5" bestFit="1" customWidth="1"/>
    <col min="4" max="4" width="1.7109375" style="1" customWidth="1"/>
    <col min="5" max="16384" width="8.7109375" style="1" customWidth="1"/>
  </cols>
  <sheetData>
    <row r="1" spans="1:7" ht="24">
      <c r="A1" s="188" t="s">
        <v>261</v>
      </c>
      <c r="B1" s="188"/>
      <c r="C1" s="188"/>
      <c r="D1" s="54"/>
      <c r="E1" s="54"/>
      <c r="F1" s="54"/>
      <c r="G1" s="54"/>
    </row>
    <row r="2" spans="1:7" ht="24">
      <c r="A2" s="14"/>
      <c r="B2" s="14"/>
      <c r="C2" s="49"/>
      <c r="D2" s="11"/>
      <c r="E2" s="11"/>
      <c r="F2" s="11"/>
      <c r="G2" s="11"/>
    </row>
    <row r="3" spans="1:7" ht="24">
      <c r="A3" s="137" t="s">
        <v>288</v>
      </c>
      <c r="B3" s="138"/>
      <c r="C3" s="49"/>
      <c r="D3" s="11"/>
      <c r="E3" s="11"/>
      <c r="F3" s="11"/>
      <c r="G3" s="11"/>
    </row>
    <row r="4" spans="1:7" ht="24">
      <c r="A4" s="137" t="s">
        <v>289</v>
      </c>
      <c r="B4" s="138"/>
      <c r="C4" s="49"/>
      <c r="D4" s="11"/>
      <c r="E4" s="11"/>
      <c r="F4" s="11"/>
      <c r="G4" s="11"/>
    </row>
    <row r="5" spans="1:7" ht="24">
      <c r="A5" s="137" t="s">
        <v>290</v>
      </c>
      <c r="B5" s="138"/>
      <c r="C5" s="49"/>
      <c r="D5" s="11"/>
      <c r="E5" s="11"/>
      <c r="F5" s="11"/>
      <c r="G5" s="11"/>
    </row>
    <row r="6" spans="1:7" ht="24">
      <c r="A6" s="137" t="s">
        <v>291</v>
      </c>
      <c r="B6" s="138"/>
      <c r="C6" s="49"/>
      <c r="D6" s="11"/>
      <c r="E6" s="11"/>
      <c r="F6" s="11"/>
      <c r="G6" s="11"/>
    </row>
    <row r="8" ht="24">
      <c r="A8" s="2" t="s">
        <v>7</v>
      </c>
    </row>
    <row r="9" ht="10.5" customHeight="1"/>
    <row r="10" ht="24.75" thickBot="1">
      <c r="B10" s="1" t="s">
        <v>44</v>
      </c>
    </row>
    <row r="11" spans="1:3" ht="25.5" thickBot="1" thickTop="1">
      <c r="A11" s="83" t="s">
        <v>28</v>
      </c>
      <c r="B11" s="83" t="s">
        <v>1</v>
      </c>
      <c r="C11" s="83" t="s">
        <v>2</v>
      </c>
    </row>
    <row r="12" spans="1:3" ht="24.75" thickTop="1">
      <c r="A12" s="6">
        <v>1</v>
      </c>
      <c r="B12" s="139" t="s">
        <v>131</v>
      </c>
      <c r="C12" s="6">
        <v>4</v>
      </c>
    </row>
    <row r="13" spans="1:3" ht="24">
      <c r="A13" s="3">
        <v>2</v>
      </c>
      <c r="B13" s="1" t="s">
        <v>92</v>
      </c>
      <c r="C13" s="5">
        <v>1</v>
      </c>
    </row>
    <row r="14" spans="1:3" ht="24">
      <c r="A14" s="3">
        <v>3</v>
      </c>
      <c r="B14" s="4" t="s">
        <v>109</v>
      </c>
      <c r="C14" s="3">
        <v>1</v>
      </c>
    </row>
    <row r="15" spans="1:3" ht="24">
      <c r="A15" s="5">
        <v>4</v>
      </c>
      <c r="B15" s="4" t="s">
        <v>121</v>
      </c>
      <c r="C15" s="3">
        <v>1</v>
      </c>
    </row>
    <row r="16" spans="1:3" ht="24">
      <c r="A16" s="5">
        <v>5</v>
      </c>
      <c r="B16" s="1" t="s">
        <v>83</v>
      </c>
      <c r="C16" s="3">
        <v>1</v>
      </c>
    </row>
    <row r="17" spans="1:2" ht="24">
      <c r="A17" s="5"/>
      <c r="B17" s="1" t="s">
        <v>82</v>
      </c>
    </row>
    <row r="18" spans="1:3" ht="24">
      <c r="A18" s="5">
        <v>6</v>
      </c>
      <c r="B18" s="4" t="s">
        <v>64</v>
      </c>
      <c r="C18" s="3">
        <v>1</v>
      </c>
    </row>
    <row r="19" spans="1:3" ht="24">
      <c r="A19" s="5">
        <v>7</v>
      </c>
      <c r="B19" s="1" t="s">
        <v>105</v>
      </c>
      <c r="C19" s="5">
        <v>1</v>
      </c>
    </row>
    <row r="20" spans="1:3" ht="24">
      <c r="A20" s="5">
        <v>8</v>
      </c>
      <c r="B20" s="4" t="s">
        <v>173</v>
      </c>
      <c r="C20" s="3">
        <v>1</v>
      </c>
    </row>
    <row r="21" spans="1:3" ht="24">
      <c r="A21" s="5">
        <v>9</v>
      </c>
      <c r="B21" s="4" t="s">
        <v>293</v>
      </c>
      <c r="C21" s="3">
        <v>1</v>
      </c>
    </row>
    <row r="22" spans="1:3" ht="24">
      <c r="A22" s="5"/>
      <c r="B22" s="4" t="s">
        <v>292</v>
      </c>
      <c r="C22" s="3"/>
    </row>
    <row r="23" spans="1:3" ht="24">
      <c r="A23" s="121"/>
      <c r="B23" s="119"/>
      <c r="C23" s="121"/>
    </row>
    <row r="24" spans="1:3" ht="24">
      <c r="A24" s="5"/>
      <c r="B24" s="4"/>
      <c r="C24" s="3"/>
    </row>
    <row r="25" spans="1:3" ht="24">
      <c r="A25" s="5"/>
      <c r="B25" s="4"/>
      <c r="C25" s="3"/>
    </row>
    <row r="26" spans="1:3" ht="24">
      <c r="A26" s="5"/>
      <c r="B26" s="4"/>
      <c r="C26" s="3"/>
    </row>
    <row r="27" spans="1:3" ht="24">
      <c r="A27" s="5"/>
      <c r="B27" s="4"/>
      <c r="C27" s="3"/>
    </row>
    <row r="28" spans="1:3" ht="24">
      <c r="A28" s="5"/>
      <c r="B28" s="4"/>
      <c r="C28" s="3"/>
    </row>
    <row r="29" spans="1:3" ht="24">
      <c r="A29" s="5"/>
      <c r="B29" s="4"/>
      <c r="C29" s="3"/>
    </row>
    <row r="30" spans="1:3" ht="24">
      <c r="A30" s="5"/>
      <c r="B30" s="4"/>
      <c r="C30" s="3"/>
    </row>
    <row r="31" spans="1:3" ht="24">
      <c r="A31" s="189" t="s">
        <v>294</v>
      </c>
      <c r="B31" s="189"/>
      <c r="C31" s="189"/>
    </row>
    <row r="32" spans="1:3" ht="24.75" thickBot="1">
      <c r="A32" s="3"/>
      <c r="B32" s="1" t="s">
        <v>43</v>
      </c>
      <c r="C32" s="3"/>
    </row>
    <row r="33" spans="1:3" ht="25.5" thickBot="1" thickTop="1">
      <c r="A33" s="51" t="s">
        <v>28</v>
      </c>
      <c r="B33" s="51" t="s">
        <v>1</v>
      </c>
      <c r="C33" s="51" t="s">
        <v>2</v>
      </c>
    </row>
    <row r="34" spans="1:3" ht="24.75" thickTop="1">
      <c r="A34" s="5">
        <v>1</v>
      </c>
      <c r="B34" s="1" t="s">
        <v>72</v>
      </c>
      <c r="C34" s="5">
        <v>2</v>
      </c>
    </row>
    <row r="35" spans="1:3" ht="24">
      <c r="A35" s="5">
        <v>2</v>
      </c>
      <c r="B35" s="1" t="s">
        <v>313</v>
      </c>
      <c r="C35" s="5">
        <v>2</v>
      </c>
    </row>
    <row r="36" spans="1:3" ht="24">
      <c r="A36" s="5">
        <v>3</v>
      </c>
      <c r="B36" s="1" t="s">
        <v>65</v>
      </c>
      <c r="C36" s="5">
        <v>1</v>
      </c>
    </row>
    <row r="37" spans="1:3" ht="24">
      <c r="A37" s="5">
        <v>4</v>
      </c>
      <c r="B37" s="1" t="s">
        <v>66</v>
      </c>
      <c r="C37" s="5">
        <v>1</v>
      </c>
    </row>
    <row r="38" spans="1:3" ht="24">
      <c r="A38" s="5">
        <v>5</v>
      </c>
      <c r="B38" s="1" t="s">
        <v>67</v>
      </c>
      <c r="C38" s="5">
        <v>1</v>
      </c>
    </row>
    <row r="39" spans="1:3" ht="24">
      <c r="A39" s="5">
        <v>6</v>
      </c>
      <c r="B39" s="1" t="s">
        <v>68</v>
      </c>
      <c r="C39" s="5">
        <v>1</v>
      </c>
    </row>
    <row r="40" spans="1:3" ht="24">
      <c r="A40" s="5">
        <v>7</v>
      </c>
      <c r="B40" s="1" t="s">
        <v>73</v>
      </c>
      <c r="C40" s="5">
        <v>1</v>
      </c>
    </row>
    <row r="41" spans="1:3" ht="24">
      <c r="A41" s="5">
        <v>8</v>
      </c>
      <c r="B41" s="1" t="s">
        <v>89</v>
      </c>
      <c r="C41" s="5">
        <v>1</v>
      </c>
    </row>
    <row r="42" spans="1:3" ht="24">
      <c r="A42" s="5">
        <v>9</v>
      </c>
      <c r="B42" s="1" t="s">
        <v>90</v>
      </c>
      <c r="C42" s="5">
        <v>1</v>
      </c>
    </row>
    <row r="43" spans="1:3" ht="24">
      <c r="A43" s="5">
        <v>10</v>
      </c>
      <c r="B43" s="1" t="s">
        <v>103</v>
      </c>
      <c r="C43" s="5">
        <v>1</v>
      </c>
    </row>
    <row r="44" spans="1:3" ht="24">
      <c r="A44" s="5">
        <v>11</v>
      </c>
      <c r="B44" s="1" t="s">
        <v>110</v>
      </c>
      <c r="C44" s="5">
        <v>1</v>
      </c>
    </row>
    <row r="45" spans="1:3" ht="24">
      <c r="A45" s="5">
        <v>12</v>
      </c>
      <c r="B45" s="1" t="s">
        <v>117</v>
      </c>
      <c r="C45" s="5">
        <v>1</v>
      </c>
    </row>
    <row r="46" spans="1:3" ht="24">
      <c r="A46" s="5">
        <v>13</v>
      </c>
      <c r="B46" s="1" t="s">
        <v>119</v>
      </c>
      <c r="C46" s="5">
        <v>1</v>
      </c>
    </row>
    <row r="47" spans="1:3" ht="24">
      <c r="A47" s="5">
        <v>14</v>
      </c>
      <c r="B47" s="1" t="s">
        <v>138</v>
      </c>
      <c r="C47" s="5">
        <v>1</v>
      </c>
    </row>
    <row r="48" spans="1:3" ht="24">
      <c r="A48" s="5">
        <v>15</v>
      </c>
      <c r="B48" s="1" t="s">
        <v>143</v>
      </c>
      <c r="C48" s="5">
        <v>1</v>
      </c>
    </row>
    <row r="49" spans="1:3" ht="24">
      <c r="A49" s="5">
        <v>16</v>
      </c>
      <c r="B49" s="1" t="s">
        <v>149</v>
      </c>
      <c r="C49" s="5">
        <v>1</v>
      </c>
    </row>
    <row r="50" spans="1:3" ht="24">
      <c r="A50" s="5">
        <v>17</v>
      </c>
      <c r="B50" s="1" t="s">
        <v>150</v>
      </c>
      <c r="C50" s="5">
        <v>1</v>
      </c>
    </row>
    <row r="51" spans="1:3" ht="24">
      <c r="A51" s="5">
        <v>18</v>
      </c>
      <c r="B51" s="1" t="s">
        <v>151</v>
      </c>
      <c r="C51" s="5">
        <v>1</v>
      </c>
    </row>
    <row r="52" spans="1:3" ht="24">
      <c r="A52" s="5">
        <v>19</v>
      </c>
      <c r="B52" s="1" t="s">
        <v>153</v>
      </c>
      <c r="C52" s="5">
        <v>1</v>
      </c>
    </row>
    <row r="53" spans="1:3" ht="24">
      <c r="A53" s="5">
        <v>20</v>
      </c>
      <c r="B53" s="1" t="s">
        <v>154</v>
      </c>
      <c r="C53" s="5">
        <v>1</v>
      </c>
    </row>
    <row r="54" spans="1:3" ht="24">
      <c r="A54" s="5">
        <v>21</v>
      </c>
      <c r="B54" s="1" t="s">
        <v>155</v>
      </c>
      <c r="C54" s="5">
        <v>1</v>
      </c>
    </row>
    <row r="55" spans="1:3" ht="24">
      <c r="A55" s="5">
        <v>22</v>
      </c>
      <c r="B55" s="1" t="s">
        <v>156</v>
      </c>
      <c r="C55" s="5">
        <v>1</v>
      </c>
    </row>
    <row r="56" spans="1:3" ht="24">
      <c r="A56" s="5">
        <v>23</v>
      </c>
      <c r="B56" s="1" t="s">
        <v>157</v>
      </c>
      <c r="C56" s="5">
        <v>1</v>
      </c>
    </row>
    <row r="57" spans="1:3" ht="24">
      <c r="A57" s="5">
        <v>24</v>
      </c>
      <c r="B57" s="1" t="s">
        <v>158</v>
      </c>
      <c r="C57" s="5">
        <v>1</v>
      </c>
    </row>
    <row r="58" spans="1:3" ht="24">
      <c r="A58" s="5">
        <v>25</v>
      </c>
      <c r="B58" s="4" t="s">
        <v>172</v>
      </c>
      <c r="C58" s="5">
        <v>1</v>
      </c>
    </row>
    <row r="59" spans="1:3" ht="24">
      <c r="A59" s="121"/>
      <c r="B59" s="119"/>
      <c r="C59" s="121"/>
    </row>
    <row r="60" spans="1:3" ht="24">
      <c r="A60" s="189" t="s">
        <v>295</v>
      </c>
      <c r="B60" s="189"/>
      <c r="C60" s="189"/>
    </row>
    <row r="61" spans="1:3" ht="12.75" customHeight="1">
      <c r="A61" s="3"/>
      <c r="B61" s="3"/>
      <c r="C61" s="3"/>
    </row>
    <row r="62" spans="1:2" ht="24.75" thickBot="1">
      <c r="A62" s="5"/>
      <c r="B62" s="1" t="s">
        <v>45</v>
      </c>
    </row>
    <row r="63" spans="1:3" ht="25.5" thickBot="1" thickTop="1">
      <c r="A63" s="51" t="s">
        <v>28</v>
      </c>
      <c r="B63" s="51" t="s">
        <v>1</v>
      </c>
      <c r="C63" s="51" t="s">
        <v>2</v>
      </c>
    </row>
    <row r="64" spans="1:3" ht="24.75" thickTop="1">
      <c r="A64" s="3">
        <v>1</v>
      </c>
      <c r="B64" s="1" t="s">
        <v>118</v>
      </c>
      <c r="C64" s="5">
        <v>6</v>
      </c>
    </row>
    <row r="65" spans="1:3" ht="24">
      <c r="A65" s="3">
        <v>2</v>
      </c>
      <c r="B65" s="72" t="s">
        <v>111</v>
      </c>
      <c r="C65" s="3">
        <v>5</v>
      </c>
    </row>
    <row r="66" spans="1:3" ht="24">
      <c r="A66" s="5">
        <v>3</v>
      </c>
      <c r="B66" s="1" t="s">
        <v>139</v>
      </c>
      <c r="C66" s="5">
        <v>3</v>
      </c>
    </row>
    <row r="67" spans="1:3" ht="24">
      <c r="A67" s="5">
        <v>4</v>
      </c>
      <c r="B67" s="1" t="s">
        <v>91</v>
      </c>
      <c r="C67" s="5">
        <v>2</v>
      </c>
    </row>
    <row r="68" spans="1:3" ht="24">
      <c r="A68" s="5">
        <v>5</v>
      </c>
      <c r="B68" s="1" t="s">
        <v>137</v>
      </c>
      <c r="C68" s="5">
        <v>2</v>
      </c>
    </row>
    <row r="69" spans="1:3" ht="24">
      <c r="A69" s="5">
        <v>6</v>
      </c>
      <c r="B69" s="1" t="s">
        <v>74</v>
      </c>
      <c r="C69" s="5">
        <v>1</v>
      </c>
    </row>
    <row r="70" spans="1:3" ht="24">
      <c r="A70" s="5">
        <v>7</v>
      </c>
      <c r="B70" s="1" t="s">
        <v>104</v>
      </c>
      <c r="C70" s="5">
        <v>1</v>
      </c>
    </row>
    <row r="71" spans="1:3" ht="24">
      <c r="A71" s="5">
        <v>8</v>
      </c>
      <c r="B71" s="1" t="s">
        <v>125</v>
      </c>
      <c r="C71" s="5">
        <v>1</v>
      </c>
    </row>
    <row r="72" spans="1:3" ht="24">
      <c r="A72" s="5">
        <v>9</v>
      </c>
      <c r="B72" s="1" t="s">
        <v>133</v>
      </c>
      <c r="C72" s="5">
        <v>1</v>
      </c>
    </row>
    <row r="73" spans="1:3" ht="24">
      <c r="A73" s="5">
        <v>10</v>
      </c>
      <c r="B73" s="72" t="s">
        <v>69</v>
      </c>
      <c r="C73" s="3">
        <v>1</v>
      </c>
    </row>
    <row r="74" spans="1:3" ht="24">
      <c r="A74" s="5">
        <v>11</v>
      </c>
      <c r="B74" s="1" t="s">
        <v>93</v>
      </c>
      <c r="C74" s="5">
        <v>1</v>
      </c>
    </row>
    <row r="75" spans="1:3" ht="24">
      <c r="A75" s="5">
        <v>12</v>
      </c>
      <c r="B75" s="1" t="s">
        <v>148</v>
      </c>
      <c r="C75" s="5">
        <v>1</v>
      </c>
    </row>
    <row r="76" spans="1:3" ht="24">
      <c r="A76" s="121"/>
      <c r="B76" s="119"/>
      <c r="C76" s="121"/>
    </row>
    <row r="77" spans="1:2" ht="24.75" thickBot="1">
      <c r="A77" s="5"/>
      <c r="B77" s="1" t="s">
        <v>46</v>
      </c>
    </row>
    <row r="78" spans="1:3" ht="25.5" thickBot="1" thickTop="1">
      <c r="A78" s="70" t="s">
        <v>28</v>
      </c>
      <c r="B78" s="70" t="s">
        <v>1</v>
      </c>
      <c r="C78" s="70" t="s">
        <v>2</v>
      </c>
    </row>
    <row r="79" spans="1:3" ht="24.75" thickTop="1">
      <c r="A79" s="5">
        <v>1</v>
      </c>
      <c r="B79" s="1" t="s">
        <v>41</v>
      </c>
      <c r="C79" s="5">
        <v>23</v>
      </c>
    </row>
    <row r="80" spans="1:3" ht="24">
      <c r="A80" s="5">
        <v>2</v>
      </c>
      <c r="B80" s="1" t="s">
        <v>84</v>
      </c>
      <c r="C80" s="5">
        <v>11</v>
      </c>
    </row>
    <row r="81" spans="1:3" ht="24">
      <c r="A81" s="5">
        <v>3</v>
      </c>
      <c r="B81" s="1" t="s">
        <v>50</v>
      </c>
      <c r="C81" s="5">
        <v>7</v>
      </c>
    </row>
    <row r="82" spans="1:3" ht="24">
      <c r="A82" s="5">
        <v>4</v>
      </c>
      <c r="B82" s="1" t="s">
        <v>42</v>
      </c>
      <c r="C82" s="5">
        <v>5</v>
      </c>
    </row>
    <row r="83" spans="1:3" ht="24">
      <c r="A83" s="5">
        <v>5</v>
      </c>
      <c r="B83" s="1" t="s">
        <v>70</v>
      </c>
      <c r="C83" s="5">
        <v>2</v>
      </c>
    </row>
    <row r="84" spans="1:3" ht="24">
      <c r="A84" s="5">
        <v>6</v>
      </c>
      <c r="B84" s="1" t="s">
        <v>79</v>
      </c>
      <c r="C84" s="5">
        <v>1</v>
      </c>
    </row>
    <row r="85" spans="1:3" ht="24">
      <c r="A85" s="5">
        <v>7</v>
      </c>
      <c r="B85" s="1" t="s">
        <v>94</v>
      </c>
      <c r="C85" s="5">
        <v>1</v>
      </c>
    </row>
    <row r="86" spans="1:3" ht="24">
      <c r="A86" s="5">
        <v>8</v>
      </c>
      <c r="B86" s="1" t="s">
        <v>21</v>
      </c>
      <c r="C86" s="5">
        <v>1</v>
      </c>
    </row>
    <row r="87" spans="1:3" ht="24">
      <c r="A87" s="5">
        <v>9</v>
      </c>
      <c r="B87" s="1" t="s">
        <v>16</v>
      </c>
      <c r="C87" s="5">
        <v>1</v>
      </c>
    </row>
    <row r="88" spans="1:3" ht="24">
      <c r="A88" s="5">
        <v>10</v>
      </c>
      <c r="B88" s="4" t="s">
        <v>161</v>
      </c>
      <c r="C88" s="3">
        <v>1</v>
      </c>
    </row>
    <row r="89" spans="1:3" ht="24">
      <c r="A89" s="81">
        <v>11</v>
      </c>
      <c r="B89" s="82" t="s">
        <v>51</v>
      </c>
      <c r="C89" s="81">
        <v>1</v>
      </c>
    </row>
    <row r="90" spans="1:3" ht="24">
      <c r="A90" s="189" t="s">
        <v>296</v>
      </c>
      <c r="B90" s="189"/>
      <c r="C90" s="189"/>
    </row>
    <row r="91" spans="1:3" ht="24">
      <c r="A91" s="3"/>
      <c r="B91" s="4"/>
      <c r="C91" s="3"/>
    </row>
    <row r="92" spans="1:2" ht="24.75" thickBot="1">
      <c r="A92" s="5"/>
      <c r="B92" s="1" t="s">
        <v>61</v>
      </c>
    </row>
    <row r="93" spans="1:3" ht="25.5" thickBot="1" thickTop="1">
      <c r="A93" s="70" t="s">
        <v>28</v>
      </c>
      <c r="B93" s="70" t="s">
        <v>1</v>
      </c>
      <c r="C93" s="70" t="s">
        <v>2</v>
      </c>
    </row>
    <row r="94" spans="1:3" ht="24.75" thickTop="1">
      <c r="A94" s="5">
        <v>1</v>
      </c>
      <c r="B94" s="4" t="s">
        <v>316</v>
      </c>
      <c r="C94" s="3">
        <v>3</v>
      </c>
    </row>
    <row r="95" spans="1:3" ht="24">
      <c r="A95" s="5">
        <v>2</v>
      </c>
      <c r="B95" s="1" t="s">
        <v>314</v>
      </c>
      <c r="C95" s="5">
        <v>2</v>
      </c>
    </row>
    <row r="96" spans="1:3" ht="24">
      <c r="A96" s="5"/>
      <c r="B96" s="4" t="s">
        <v>315</v>
      </c>
      <c r="C96" s="3"/>
    </row>
    <row r="97" spans="1:3" ht="24">
      <c r="A97" s="5">
        <v>3</v>
      </c>
      <c r="B97" s="1" t="s">
        <v>106</v>
      </c>
      <c r="C97" s="5">
        <v>2</v>
      </c>
    </row>
    <row r="98" spans="1:3" ht="24">
      <c r="A98" s="5">
        <v>4</v>
      </c>
      <c r="B98" s="1" t="s">
        <v>75</v>
      </c>
      <c r="C98" s="5">
        <v>2</v>
      </c>
    </row>
    <row r="99" spans="1:2" ht="24">
      <c r="A99" s="5"/>
      <c r="B99" s="1" t="s">
        <v>76</v>
      </c>
    </row>
    <row r="100" spans="1:3" ht="24">
      <c r="A100" s="5">
        <v>5</v>
      </c>
      <c r="B100" s="1" t="s">
        <v>317</v>
      </c>
      <c r="C100" s="5">
        <v>2</v>
      </c>
    </row>
    <row r="101" spans="1:3" ht="24">
      <c r="A101" s="5">
        <v>6</v>
      </c>
      <c r="B101" s="1" t="s">
        <v>62</v>
      </c>
      <c r="C101" s="5">
        <v>1</v>
      </c>
    </row>
    <row r="102" spans="1:3" ht="24">
      <c r="A102" s="5">
        <v>7</v>
      </c>
      <c r="B102" s="1" t="s">
        <v>88</v>
      </c>
      <c r="C102" s="5">
        <v>1</v>
      </c>
    </row>
    <row r="103" spans="1:3" ht="24">
      <c r="A103" s="5">
        <v>8</v>
      </c>
      <c r="B103" s="1" t="s">
        <v>116</v>
      </c>
      <c r="C103" s="5">
        <v>1</v>
      </c>
    </row>
    <row r="104" spans="1:3" ht="24">
      <c r="A104" s="5">
        <v>9</v>
      </c>
      <c r="B104" s="1" t="s">
        <v>120</v>
      </c>
      <c r="C104" s="5">
        <v>1</v>
      </c>
    </row>
    <row r="105" spans="1:3" ht="24">
      <c r="A105" s="5">
        <v>10</v>
      </c>
      <c r="B105" s="1" t="s">
        <v>136</v>
      </c>
      <c r="C105" s="5">
        <v>1</v>
      </c>
    </row>
    <row r="106" spans="1:3" ht="24">
      <c r="A106" s="5">
        <v>11</v>
      </c>
      <c r="B106" s="1" t="s">
        <v>140</v>
      </c>
      <c r="C106" s="5">
        <v>1</v>
      </c>
    </row>
    <row r="107" spans="1:3" ht="24">
      <c r="A107" s="5">
        <v>12</v>
      </c>
      <c r="B107" s="1" t="s">
        <v>159</v>
      </c>
      <c r="C107" s="5">
        <v>1</v>
      </c>
    </row>
    <row r="108" spans="1:3" ht="24">
      <c r="A108" s="5">
        <v>13</v>
      </c>
      <c r="B108" s="1" t="s">
        <v>162</v>
      </c>
      <c r="C108" s="5">
        <v>1</v>
      </c>
    </row>
    <row r="109" spans="1:3" ht="24">
      <c r="A109" s="5">
        <v>14</v>
      </c>
      <c r="B109" s="1" t="s">
        <v>170</v>
      </c>
      <c r="C109" s="5">
        <v>1</v>
      </c>
    </row>
    <row r="110" spans="1:3" ht="24">
      <c r="A110" s="121"/>
      <c r="B110" s="119"/>
      <c r="C110" s="121"/>
    </row>
    <row r="111" spans="1:3" ht="24">
      <c r="A111" s="4"/>
      <c r="B111" s="4"/>
      <c r="C111" s="3"/>
    </row>
  </sheetData>
  <sheetProtection/>
  <mergeCells count="4">
    <mergeCell ref="A1:C1"/>
    <mergeCell ref="A31:C31"/>
    <mergeCell ref="A90:C90"/>
    <mergeCell ref="A60:C60"/>
  </mergeCells>
  <printOptions/>
  <pageMargins left="0.6692913385826772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6384" width="9.140625" style="1" customWidth="1"/>
  </cols>
  <sheetData>
    <row r="2" spans="1:9" ht="24">
      <c r="A2" s="94"/>
      <c r="B2" s="95" t="s">
        <v>41</v>
      </c>
      <c r="C2" s="94"/>
      <c r="D2" s="94"/>
      <c r="E2" s="94"/>
      <c r="F2" s="94"/>
      <c r="G2" s="94"/>
      <c r="H2" s="94"/>
      <c r="I2" s="94"/>
    </row>
    <row r="3" ht="24">
      <c r="B3" s="96" t="s">
        <v>126</v>
      </c>
    </row>
    <row r="4" ht="24">
      <c r="B4" s="96" t="s">
        <v>127</v>
      </c>
    </row>
    <row r="5" ht="24">
      <c r="B5" s="96" t="s">
        <v>128</v>
      </c>
    </row>
    <row r="6" ht="24">
      <c r="B6" s="96" t="s">
        <v>135</v>
      </c>
    </row>
  </sheetData>
  <sheetProtection/>
  <hyperlinks>
    <hyperlink ref="B3" r:id="rId1" display="Teera_anu@hotmail.com"/>
    <hyperlink ref="B4" r:id="rId2" display="boonphakdee@yahoo.com"/>
    <hyperlink ref="B5" r:id="rId3" display="Phasee2531@hotmail.com"/>
    <hyperlink ref="B6" r:id="rId4" display="koonto_239@yahoo.com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Tharaporn Teerapabvisadpong</cp:lastModifiedBy>
  <cp:lastPrinted>2012-03-20T04:15:36Z</cp:lastPrinted>
  <dcterms:created xsi:type="dcterms:W3CDTF">2006-03-16T15:57:13Z</dcterms:created>
  <dcterms:modified xsi:type="dcterms:W3CDTF">2012-03-20T07:28:18Z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