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4995" windowHeight="6165" tabRatio="601" activeTab="3"/>
  </bookViews>
  <sheets>
    <sheet name="คีย์ข้อมูล" sheetId="1" r:id="rId1"/>
    <sheet name="ตอนที่ 2" sheetId="2" r:id="rId2"/>
    <sheet name="บทสรุป" sheetId="3" r:id="rId3"/>
    <sheet name="สรุปผล" sheetId="4" r:id="rId4"/>
    <sheet name="ตอนที่ 4 ข้อเสนอแนะ" sheetId="5" r:id="rId5"/>
  </sheets>
  <definedNames>
    <definedName name="_xlfn.QUARTILE.EXC" hidden="1">#NAME?</definedName>
    <definedName name="_xlfn.QUARTILE.INC" hidden="1">#NAME?</definedName>
  </definedNames>
  <calcPr fullCalcOnLoad="1"/>
</workbook>
</file>

<file path=xl/sharedStrings.xml><?xml version="1.0" encoding="utf-8"?>
<sst xmlns="http://schemas.openxmlformats.org/spreadsheetml/2006/main" count="342" uniqueCount="242">
  <si>
    <t>ที่</t>
  </si>
  <si>
    <t>SD</t>
  </si>
  <si>
    <t>X</t>
  </si>
  <si>
    <t>N</t>
  </si>
  <si>
    <t>รวม</t>
  </si>
  <si>
    <t>รายการ</t>
  </si>
  <si>
    <t>ความถี่</t>
  </si>
  <si>
    <t>ร้อยละ</t>
  </si>
  <si>
    <t>จำนวน</t>
  </si>
  <si>
    <t xml:space="preserve"> - 3 -</t>
  </si>
  <si>
    <t>ระดับความคิดเห็น</t>
  </si>
  <si>
    <t>สถานภาพ</t>
  </si>
  <si>
    <t>2. ด้านเจ้าหน้าที่ผู้ให้บริการ</t>
  </si>
  <si>
    <t>3. ด้านสิ่งอำนวยความสะดวก</t>
  </si>
  <si>
    <t>การประชาสัมพันธ์</t>
  </si>
  <si>
    <t>Website</t>
  </si>
  <si>
    <t>web</t>
  </si>
  <si>
    <t>บทสรุปสำหรับผู้บริหาร</t>
  </si>
  <si>
    <r>
      <t>ตอนที่ 1</t>
    </r>
    <r>
      <rPr>
        <b/>
        <sz val="16"/>
        <rFont val="Cordia New"/>
        <family val="2"/>
      </rPr>
      <t xml:space="preserve">   ข้อมูลทั่วไปของผู้ตอบแบบสอบถามและการประชาสัมพันธ์</t>
    </r>
  </si>
  <si>
    <t>1. ด้านกระบวนการขั้นตอนการให้บริการ</t>
  </si>
  <si>
    <t>เฉลี่ยรวมด้านสิ่งอำนวยความสะดวก</t>
  </si>
  <si>
    <t>เฉลี่ยรวมด้านคุณภาพการให้บริการ</t>
  </si>
  <si>
    <t>รวมเฉลี่ยทุกด้าน</t>
  </si>
  <si>
    <t>เพศ</t>
  </si>
  <si>
    <t>อาจารย์</t>
  </si>
  <si>
    <t xml:space="preserve">                      </t>
  </si>
  <si>
    <t>กลุ่ม</t>
  </si>
  <si>
    <t>ระดับ</t>
  </si>
  <si>
    <t>e-mail</t>
  </si>
  <si>
    <t>กลุ่มสังคมศาสตร์</t>
  </si>
  <si>
    <t>กลุ่มวิทยาศาสตร์สุขภาพ</t>
  </si>
  <si>
    <t>ปริญญาโท</t>
  </si>
  <si>
    <t>ปริญญาเอก</t>
  </si>
  <si>
    <r>
      <t xml:space="preserve">ตาราง 2  </t>
    </r>
    <r>
      <rPr>
        <sz val="16"/>
        <rFont val="Cordia New"/>
        <family val="2"/>
      </rPr>
      <t>แสดงจำนวนและร้อยละของผู้ตอบแบบสอบถาม จำแนกตามระดับการศึกษา</t>
    </r>
  </si>
  <si>
    <r>
      <t xml:space="preserve">ตาราง 3  </t>
    </r>
    <r>
      <rPr>
        <sz val="16"/>
        <rFont val="Cordia New"/>
        <family val="2"/>
      </rPr>
      <t>แสดงจำนวนและร้อยละของผู้ตอบแบบสอบถาม จำแนกตามกลุ่มสาขาวิชา</t>
    </r>
  </si>
  <si>
    <t xml:space="preserve"> - 4 -</t>
  </si>
  <si>
    <t>จากการจัดโครงการอบรมสถิติเพื่อการวิจัยสำหรับนิสิตบัณฑิตศึกษา (ระยะที่ 1)  มีผู้เข้าร่วมโครงการฯ</t>
  </si>
  <si>
    <t>สังกัด</t>
  </si>
  <si>
    <t>คณะที่สังกัด</t>
  </si>
  <si>
    <t>SMS</t>
  </si>
  <si>
    <t>ป้าย</t>
  </si>
  <si>
    <t>ตอนที่ 2 ข้อ 1</t>
  </si>
  <si>
    <t>ตอนที่ 2 ข้อ 3</t>
  </si>
  <si>
    <t>ตอนที่ 2 ข้อ  2</t>
  </si>
  <si>
    <t>ตอนที่ 2  ข้อ  4</t>
  </si>
  <si>
    <t>คณะศึกษาศาสตร์</t>
  </si>
  <si>
    <t>เป็นประโยชน์ต่อการทำวิจัยมากๆ</t>
  </si>
  <si>
    <t>เสาร์-อาทิตย์</t>
  </si>
  <si>
    <t>sert</t>
  </si>
  <si>
    <t>ใช้ในงานวิจัย</t>
  </si>
  <si>
    <t>อนาคต</t>
  </si>
  <si>
    <t>ใช้ถุงผ้า</t>
  </si>
  <si>
    <t>จัดในวันเสาร์-อาทิตย์</t>
  </si>
  <si>
    <t>ทำวิทยานิพนธ์</t>
  </si>
  <si>
    <t>บัณฑิตวิทยาลัย</t>
  </si>
  <si>
    <t>วิศวกรรมศาสตร์</t>
  </si>
  <si>
    <t>อื่นๆ</t>
  </si>
  <si>
    <t>เกษตรศาสตร์</t>
  </si>
  <si>
    <t>ศึกษาศาสตร์</t>
  </si>
  <si>
    <t xml:space="preserve">ใช้ในการทำ thesis </t>
  </si>
  <si>
    <t>จัด coss แบบต่อเนื่องจากการอบรมครั้งนี้</t>
  </si>
  <si>
    <t>นำไปใช้การแปรผลการประเมินต่างๆของโรงเรียน</t>
  </si>
  <si>
    <t>ควรมีการประชาสัมพันธ์ให้มากกว่านี้ เพื่อให้ผู้ที่สนใจมีโอกาสเข้ารับการอบรมด้วย</t>
  </si>
  <si>
    <t>วิทยาลัยโลจิสติกส์</t>
  </si>
  <si>
    <t>แพทยศาสตร์</t>
  </si>
  <si>
    <t>วิทยาศาสตร์</t>
  </si>
  <si>
    <t>สังคมศาสตร์</t>
  </si>
  <si>
    <t>เภสัชศาสตร์</t>
  </si>
  <si>
    <t>มนุษยศาสตร์</t>
  </si>
  <si>
    <t>บริหารธุรกิจ</t>
  </si>
  <si>
    <t>คณะวิศวกรรมศาสตร์</t>
  </si>
  <si>
    <r>
      <t>ตอนที่ 4</t>
    </r>
    <r>
      <rPr>
        <b/>
        <sz val="15"/>
        <rFont val="Cordia New"/>
        <family val="2"/>
      </rPr>
      <t xml:space="preserve"> ข้อเสนอแนะ</t>
    </r>
  </si>
  <si>
    <t>4.1  หัวข้อที่ท่านสนใจให้บัณฑิตวิทยาลัยจัดอบรมในครั้งต่อไป</t>
  </si>
  <si>
    <t xml:space="preserve">4.3  วันที่เหมาะสมที่ท่านสะดวกให้จัดโครงการครั้งต่อไป </t>
  </si>
  <si>
    <t>4.2  ช่วงระยะเวลาที่ควรจัดโครงการในปีต่อไป</t>
  </si>
  <si>
    <t>ภาคเรียนที่ 1 มิ.ย.</t>
  </si>
  <si>
    <t>ภาคเรียนที่ 2 ต.ค.</t>
  </si>
  <si>
    <t>ภาคเรียนที่ 3 เม.ย.</t>
  </si>
  <si>
    <t>ภาคเรียนที่ 3 ก.พ.</t>
  </si>
  <si>
    <t xml:space="preserve">4.4  ข้อเสนอแนะอื่นๆ </t>
  </si>
  <si>
    <t>จัดอบรม เทคนิคการบรรยาย/นำเสนอ งานวิจัย</t>
  </si>
  <si>
    <t>ภาคเรียนทื่ 1 ก.ย.</t>
  </si>
  <si>
    <t>ภาคเรียนทื่ 1 ส.ค.</t>
  </si>
  <si>
    <t>ภาคเรียนที่ 2 ธ.ค.</t>
  </si>
  <si>
    <t>ภาคเรียนที่ 3 พ.ค.</t>
  </si>
  <si>
    <t>นำตัวอย่างจริงจากงานวิจัยแต่ละสาขามาอธิบาย</t>
  </si>
  <si>
    <t>การใช้ฟังก์ชันของ SPSS อย่างสมบูรณ์แบบ</t>
  </si>
  <si>
    <t>จันทร์-ศุกร์</t>
  </si>
  <si>
    <t>ดีอยู่แล้ว</t>
  </si>
  <si>
    <t>ไม่มี</t>
  </si>
  <si>
    <t>วิเคราะห์ข้อมูลวิทยานิพนธ์</t>
  </si>
  <si>
    <t>นำไปพัฒนาความรู้ด้านโปรแกรม SPSS ให้กับบุคลากร</t>
  </si>
  <si>
    <t>นำไปพัฒนางานวิจัยให้กับอาจารย์แพทย์และนิสิตแพทย์</t>
  </si>
  <si>
    <t>ควรเพิ่มระยะเวลาจาก 1 วัน เป็น 2 วัน</t>
  </si>
  <si>
    <t>โปรแกรม stata</t>
  </si>
  <si>
    <t>ภาคเรียนที่ 1 ก.ค.</t>
  </si>
  <si>
    <t>DOE</t>
  </si>
  <si>
    <t>ภาคเรียนที่ 2 พ.ย.</t>
  </si>
  <si>
    <t>ภาคเรียนที่ 3 มี.ค.</t>
  </si>
  <si>
    <t>ถ่ายทอดให้นิสิต</t>
  </si>
  <si>
    <t xml:space="preserve">ชี้แจงให้ชัดเจน ว่าเป็นอบรมขั้นต้น ขั้นกลาง ขั้นสูง ในเว็ปไซด์ อบรมขั้นสูง แต่มาอบรมเป็นขั้นต้น มี 3 ระยะ จะได้ชัดเจน </t>
  </si>
  <si>
    <t>ทำงานของตนเอง</t>
  </si>
  <si>
    <t>ประชาสัมพันธ์ให้กว้างขวางกว่านี้</t>
  </si>
  <si>
    <t>data fiting equation</t>
  </si>
  <si>
    <t>ควรมีกำหนดการ เอกสารประกอบการบรรยาย ให้ผู้ร่วมอบรมศึกษาล่วงหน้า เพื่อให้ทราบว่าเหมาะสมกับตัวเองหรือไม่</t>
  </si>
  <si>
    <t>จัดสอนให้ครอบคลุมการใช้สถิติที่เกี่ยวข้องกับการทดลองทางวิทยาศาสตร์</t>
  </si>
  <si>
    <t>เอกสารการอบรมน่าจะละเอียดกว่านี้</t>
  </si>
  <si>
    <t>ระยะเวลาค่อนข้างนานเกินไป ควรลดเวลาการอบรม</t>
  </si>
  <si>
    <t>พัฒนางานวิจัย</t>
  </si>
  <si>
    <t>ดีแล้ว</t>
  </si>
  <si>
    <t xml:space="preserve">เอกสารควรละเอียดมากกว่านี้น่าจะมีการแสดงหน้าจอของแต่ละเมนูที่สอนเพราะเวลาไปใช้จริงแล้วอาจจะลืมได้ </t>
  </si>
  <si>
    <t>แจ้งกำหนดการและรายละเอียดเนื้อหาวิชาให้ทราบในขั้นตอน การรับสมัครเพื่อเป็นข้อมูลในการตัดสินใจสมัคร</t>
  </si>
  <si>
    <t>MRA</t>
  </si>
  <si>
    <t xml:space="preserve">หน้าจอภาพนำเสนอไม่ชัด </t>
  </si>
  <si>
    <t>น่าจะมี 2 ครั้งต่อปี</t>
  </si>
  <si>
    <t>มีใบประกาศนีบัตรผ่านการอบรมให้ผู้ที่อยู่ตลอดการอบรม</t>
  </si>
  <si>
    <t>วัน-เวลา ในการจัดให้เหมาะสม</t>
  </si>
  <si>
    <t>เพิ่มระยะเวลาในการอบรม</t>
  </si>
  <si>
    <t>ทบทวนและเพิ่มเติมส่วนที่ขาด</t>
  </si>
  <si>
    <t>PSPP</t>
  </si>
  <si>
    <t>ขั้นพื้นฐาน</t>
  </si>
  <si>
    <t>คณาจารย์บัณฑิตศึกษา</t>
  </si>
  <si>
    <t>นิสิตระดับบัณฑิตศึกษา</t>
  </si>
  <si>
    <t>ปริญญาตรี</t>
  </si>
  <si>
    <t>ไม่ระบุ</t>
  </si>
  <si>
    <r>
      <t xml:space="preserve">ตาราง 1  </t>
    </r>
    <r>
      <rPr>
        <sz val="16"/>
        <rFont val="Cordia New"/>
        <family val="2"/>
      </rPr>
      <t>แสดงจำนวนและร้อยละของผู้ตอบแบบสอบถาม จำแนกตามสถานภาพ</t>
    </r>
  </si>
  <si>
    <t>ระดับการศึกษา</t>
  </si>
  <si>
    <t xml:space="preserve">              จากตาราง 2 พบว่า ผู้ตอบแบบสอบถามอยู่ในระดับปริญญาโท ร้อยละ  62.00  ปริญญาเอก ร้อยละ 32.00 </t>
  </si>
  <si>
    <t>และระดับปริญญาตรี ร้อยละ 6.00</t>
  </si>
  <si>
    <t>กลุ่มสาขาวิชา</t>
  </si>
  <si>
    <t>อาจารย์ที่ปรึกษา</t>
  </si>
  <si>
    <t>N = 50</t>
  </si>
  <si>
    <t xml:space="preserve">   1.1 ความสะดวกในการลงทะเบียน</t>
  </si>
  <si>
    <t xml:space="preserve">   1.2 ความเหมาะสมของวันจัดโครงการ (วันศุกร์ที่ 15 มีนาคม 2556)</t>
  </si>
  <si>
    <t xml:space="preserve">   1.3 ความเหมาะสมของระยะเวลาในการจัดโครงการ (08.30 - 16.30 น.)</t>
  </si>
  <si>
    <t xml:space="preserve">    2.1 เจ้าหน้าที่ให้บริการด้วยความเต็มใจ ยิ้มแย้มแจ่มใส</t>
  </si>
  <si>
    <t xml:space="preserve">    2.2 เจ้าหน้าที่ให้บริการด้วยความรวดเร็ว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</si>
  <si>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</si>
  <si>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</si>
  <si>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 ความชัดเจนของระบบเสียงภายในห้องอบรม</t>
  </si>
  <si>
    <t xml:space="preserve">   3.4  ความสว่างภายในห้องอบรม</t>
  </si>
  <si>
    <t xml:space="preserve">   3.5  ความเพียงพอของเครื่องคอมพิวเตอร์</t>
  </si>
  <si>
    <t xml:space="preserve">   3.6  ความสะอาดภายในห้องจัดอบรม</t>
  </si>
  <si>
    <t>5.  เอกสารประกอบโครงการฯ</t>
  </si>
  <si>
    <t xml:space="preserve">   5.1  ความเพียงพอของเอกสารประกอบการอบรม</t>
  </si>
  <si>
    <t xml:space="preserve">   5.2  ความชัดเจน ความสมบูรณ์ของเอกสารประกอบการอบรม</t>
  </si>
  <si>
    <t xml:space="preserve">   5.3  เอกสารมีเนื้อหาสาระตรงตามความต้องการของท่าน</t>
  </si>
  <si>
    <t xml:space="preserve">   5.4  ประโยชน์ที่ได้รับจากเอกสารประกอบการอบรม</t>
  </si>
  <si>
    <t>นิสิตบัณฑิตศึกษา (ระยะที่ 1)  ในภาพรวมอยู่ในระดับมาก (ค่าเฉลี่ย = 4.32) เมื่อพิจารณารายด้าน พบว่า</t>
  </si>
  <si>
    <t>ด้านเจ้าหน้าที่ให้บริการ  มีระดับความคิดเห็นอยู่ในระดับมากที่สุด  (ค่าเฉลี่ย = 4.50) ส่วนด้านอื่น ๆ มีความคิดเห็น</t>
  </si>
  <si>
    <t>อยู่ในระดับมาก  (ค่าเฉลี่ยอยู่ระหว่าง  4.13 - 4.42)  และเมื่อพิจารณารายข้อ พบว่า  เรื่องที่มีค่าเฉลี่ยอยู่ในระดับ</t>
  </si>
  <si>
    <t>มากที่สุด 5 ข้อ  (ค่าเฉลี่ยอยู่ระหว่าง  4.52-4.64) โดยข้อที่มีค่าเฉลี่ยสูงที่สุด คือ ความเพียงพอของเครื่องคอมพิวเตอร์</t>
  </si>
  <si>
    <r>
      <t>ตอนที่ 3</t>
    </r>
    <r>
      <rPr>
        <b/>
        <sz val="16"/>
        <rFont val="Cordia New"/>
        <family val="2"/>
      </rPr>
      <t xml:space="preserve">   สอบถามความคิดเห็นเกี่ยวกับการจัดโครงการฯ</t>
    </r>
  </si>
  <si>
    <t>ตอนที่  2  ความคิดเห็น และความต้องการในการจัดโครงการ/กิจกรรมของบัณฑิตวิทยาลัย</t>
  </si>
  <si>
    <t xml:space="preserve">            (ตอบได้มากกว่า 1 ข้อ)</t>
  </si>
  <si>
    <t>- 2 -</t>
  </si>
  <si>
    <t>2.1  ท่านมีความพึงพอใจในการจัดโครงการอบรมสถิติขั้นสูงเพื่อการวิจัยสำหรับนิสิตบัณฑิตศึกษา</t>
  </si>
  <si>
    <t>ในครั้งนี้โดยรวมผู้ตอบแบบสอบถามมีความพึงพอใจอยู่ในระดับมากที่สุด   ค่าเฉลี่ยเท่ากับ  4.54</t>
  </si>
  <si>
    <r>
      <t xml:space="preserve">ตาราง 5 </t>
    </r>
    <r>
      <rPr>
        <sz val="16"/>
        <rFont val="Cordia New"/>
        <family val="2"/>
      </rPr>
      <t xml:space="preserve"> แสดงข้อมูลคำถาม "ท่านจะนำความรู้ที่ได้จากการอบรมในครั้งนี้ไปใช้ประโยชน์อย่างไร"</t>
    </r>
  </si>
  <si>
    <t xml:space="preserve">               จากตาราง 4 พบว่า ผู้ตอบแบบสอบถามส่วนใหญ่รับทราบข่าวการดำเนินโครงการฯ  จาก Website </t>
  </si>
  <si>
    <t xml:space="preserve">ร้อยละ 43.48  รองลงมาคือ e-mail  ร้อยละ  21.74  คณะที่สังกัด  ร้อยละ  18.84  อาจารย์ที่ปรึกษา ร้อยละ  13.04 </t>
  </si>
  <si>
    <t>นำไปใช้การแปรผลการประเมินต่าง ๆ ของโรงเรียน</t>
  </si>
  <si>
    <t xml:space="preserve">   4.1 ท่านคิดว่าโปรแกรมที่บัณฑิตวิทยาลัยจัดอบรมให้ในครั้งนี้จะช่วยให้</t>
  </si>
  <si>
    <t xml:space="preserve">          ท่านสามารถนำความรู้ไปใช้ในการทำวิจัยได้มากน้อยเพียงใด</t>
  </si>
  <si>
    <t>ต้องการ</t>
  </si>
  <si>
    <t>ไม่ตอบ</t>
  </si>
  <si>
    <r>
      <t xml:space="preserve">ตาราง 6 </t>
    </r>
    <r>
      <rPr>
        <sz val="16"/>
        <rFont val="Cordia New"/>
        <family val="2"/>
      </rPr>
      <t xml:space="preserve"> แสดงข้อมูลคำถาม "ท่านต้องการให้บัณฑิตวิทยาลัยจัดโครงการนี้ต่อไปหรือไม่"</t>
    </r>
  </si>
  <si>
    <t>จากตาราง  6  พบว่าผู้ตอบแบบสอบถามส่วนใหญ่ต้องการให้จัดโครงการ ร้อยละ  92.00</t>
  </si>
  <si>
    <t>ควรใช้ถุงผ้า</t>
  </si>
  <si>
    <t>ควรจัดในวันเสาร์-อาทิตย์</t>
  </si>
  <si>
    <t>เอกสารการอบรมควรมีรายละเอียดมากกว่านี้</t>
  </si>
  <si>
    <t>ควรจัดอย่างต่อเนื่องจากการอบรมในครั้งนี้</t>
  </si>
  <si>
    <t xml:space="preserve">ควรมีกำหนดการ เอกสารประกอบการบรรยาย ให้ผู้ร่วมอบรมศึกษาล่วงหน้า </t>
  </si>
  <si>
    <t>เพื่อให้ทราบว่าเหมาะสมกับตัวเองหรือไม่</t>
  </si>
  <si>
    <t xml:space="preserve">ชี้แจงให้ชัดเจน ว่าเป็นอบรมขั้นต้น ขั้นกลาง ขั้นสูง ในเว็ปไซด์ อบรมขั้นสูง </t>
  </si>
  <si>
    <t xml:space="preserve">แต่มาอบรมเป็นขั้นต้น มี 3 ระยะ จะได้ชัดเจน </t>
  </si>
  <si>
    <t>จากตาราง  5  พบว่า  ผู้ตอบแบบสอบถามนำความรู้ที่ได้รับจากการอบรมไปใช้ประโยชน์ในการทำงานวิจัย</t>
  </si>
  <si>
    <r>
      <t xml:space="preserve">ตาราง 7 </t>
    </r>
    <r>
      <rPr>
        <sz val="16"/>
        <rFont val="Cordia New"/>
        <family val="2"/>
      </rPr>
      <t xml:space="preserve"> แสดงข้อมูลคำถาม "บัณฑิตวิทยาลัยจัดโครงการเช่นนี้ในครั้งต่อไปท่านคิดว่าควรปรับปรุงส่วนใดบ้าง"</t>
    </r>
  </si>
  <si>
    <t>จากตาราง  7  พบว่าผู้ตอบแบบสอบถามส่วนใหญ่ต้องการให้บัณฑิตวิทยาลัยประชาสัมพันธ์ให้มากกว่านี้</t>
  </si>
  <si>
    <t>เพื่อให้ผู้ที่สนใจเข้าร่วมอบรม ร้อยละ  19.05  รองลงมาคือ ควรเพิ่มระยะเวลาจาก 1 วัน เป็น 2 วัน</t>
  </si>
  <si>
    <t>ก่อนเข้ารับการอบรมผู้ตอบแบบสอบถามมีความรู้เกี่ยวกับโปรแกรม SPSS  ขั้นพื้นฐาน  อยู่ในระดับปานกลาง</t>
  </si>
  <si>
    <t xml:space="preserve">(ค่าเฉลี่ย = 2.48) </t>
  </si>
  <si>
    <t xml:space="preserve">ภายหลังเข้ารับการอบรมแล้วผู้ตอบแบบสอบถามมีความรู้เกี่ยวกับโปรแกรม SPSS ขั้นพื้นฐานอยู่ในระดับมาก </t>
  </si>
  <si>
    <t xml:space="preserve">(ค่าเฉลี่ย = 3.80) </t>
  </si>
  <si>
    <r>
      <t>ตาราง 8</t>
    </r>
    <r>
      <rPr>
        <sz val="16"/>
        <rFont val="Cordia New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</si>
  <si>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 xml:space="preserve"> - 5 -</t>
  </si>
  <si>
    <t xml:space="preserve"> - 6 -</t>
  </si>
  <si>
    <t xml:space="preserve">   4.2 ความเหมาะสมของวิทยากร  ผศ.ดร.เกตุจันทร์ จำปาไชยศรี</t>
  </si>
  <si>
    <r>
      <t>ตาราง 8</t>
    </r>
    <r>
      <rPr>
        <sz val="16"/>
        <rFont val="Cordia New"/>
        <family val="2"/>
      </rPr>
      <t xml:space="preserve">  (ต่อ)</t>
    </r>
  </si>
  <si>
    <t>lisrel ทบทวนความรู้พื้นฐานสถิติเบื้องต้นเพื่อการวิจัย</t>
  </si>
  <si>
    <t>สถิติทดสอบสมุติฐาน เช่น t-test, F-test, ไคร์สแคว</t>
  </si>
  <si>
    <t xml:space="preserve">         จากตาราง 8 พบว่า ผู้ตอบแบบประเมินมีความคิดเห็นเกี่ยวกับการจัดโครงการอบรมสถิติเพื่อการวิจัยสำหรับ</t>
  </si>
  <si>
    <t xml:space="preserve"> - 7 -</t>
  </si>
  <si>
    <t xml:space="preserve"> - 8 -</t>
  </si>
  <si>
    <t>ณ ห้องปราบไตรจักร  34 ชั้น 4 อาคารปราบไตรจักร มหาวิทยาลัยนเรศวร</t>
  </si>
  <si>
    <t>จำนวน 72  คน  และมีผู้ตอบแบบสอบถาม จำนวนทั้งสิ้น  50 คน  คิดเป็นร้อยละ 69.44  ของจำนวนผู้เข้าร่วมโครงการฯ</t>
  </si>
  <si>
    <t>ผู้ตอบแบบสอบถามส่วนใหญ่เป็น เป็นนิสิตระดับบัณฑิตศึกษา ร้อยละ 74.00 เป็นคณาจารย์บัณฑิตศึกษา ร้อยละ  18.00</t>
  </si>
  <si>
    <t xml:space="preserve">เป็นระดับการศึกษาระดับปริญญาโท ร้อยละ 62.00 ระดับปริญญาเอก ร้อยละ 32.00 สังกัดกลุ่มวิทยาศาสตร์และเทคโนโลยี </t>
  </si>
  <si>
    <t>ร้อยละ 48.00  กลุ่มสังคมศาสตร์  ร้อยละ  36.00 และกลุ่มวิทยาศาสตร์สุขภาพ ร้อยละ  12.00</t>
  </si>
  <si>
    <t>ใช้ในการทำวิทยานิพนธ์</t>
  </si>
  <si>
    <t>ร้อยละ  57.89 รองลงมาคือ ทำวิทยานิพนธ์ ร้อยละ  15.79</t>
  </si>
  <si>
    <t xml:space="preserve"> - 9 -</t>
  </si>
  <si>
    <t>การทราบข่าวสารการประชาสัมพันธ์ ส่วนใหญ่ได้รับข่าวจาก Website ร้อยละ 43.48  รองลงมาคือ</t>
  </si>
  <si>
    <t>e-mail ร้อยละ  21.74</t>
  </si>
  <si>
    <t>ผู้ตอบแบบสอบถามคาดว่าจะนำความรู้ที่ได้จากการอบรมสถิติในครั้งนี้ไปใช้ประโยชน์กับงานวิจัย ร้อยละ 57.89</t>
  </si>
  <si>
    <t xml:space="preserve">รองลงมาคือใช้ในการทำวิทยานิพนธ์ ร้อยละ  15.79  และต้องการให้บัณฑิตวิทยาลัยจัดโครงการนี้ต่อไป ร้อยละ 92.00 </t>
  </si>
  <si>
    <t>และเสนอแนะว่าหากบัณฑิตวิทยาลัยจัดโครงการเช่นนี้ในครั้งต่อไปควรมีการประชาสัมพันธ์ให้มากกว่านี้เพื่อให้ผู้ที่สนใจ</t>
  </si>
  <si>
    <t>เข้ารับการอบรมด้วย ร้อยละ 19.05  ควรเพิ่มระยะเวลาในการจัดจาก 1 วัน เป็น 2 วัน และควรมีกำหนดการ เอกสารการบรรยาย</t>
  </si>
  <si>
    <t>ในครั้งนี้อยู่ในระดับมากที่สุด  (ค่าเฉลี่ยเท่ากับ  4.54)</t>
  </si>
  <si>
    <t>โปรแกรม SPSS ขั้นพื้นฐาน อยู่ในระดับปานกลาง (ค่าเฉลี่ยเท่ากับ 2.48) และหลังเข้ารับการอบรมมีความรู้เพิ่มขึ้น</t>
  </si>
  <si>
    <t>อยู่ในระดับมาก (ค่าเฉลี่ยเท่ากับ 3.80)</t>
  </si>
  <si>
    <t>ความรู้เกี่ยวกับโปรแกรมที่จัดอบรม พบว่า ก่อนเข้ารับการอบรมผู้ตอบแบบสอบถามมีความรู้เกี่ยวกับ</t>
  </si>
  <si>
    <t>ความคิดเห็นเกี่ยวกับการจัดโครงการอบรมสถิติเพื่อการวิจัยสำหรับนิสิตบัณฑิตศึกษา  พบว่าภาพรวม</t>
  </si>
  <si>
    <t>อยู่ในระดับมาก  (ค่าเฉลี่ยเท่ากับ  4.32) พิจารณารายด้านพบว่าด้านเจ้าหน้าที่ให้บริการ มีระดับความคิดเห็นอยู่ในระดับ</t>
  </si>
  <si>
    <t xml:space="preserve">มากที่สุด (ค่าเฉลี่ยเท่ากับ 4.50)  และเมื่อพิจารณารายข้อพบว่าข้อที่มีค่าเฉลี่ยสูงที่สุด คือ ความเพียงพอของเครื่องคอมพิวเตอร์ </t>
  </si>
  <si>
    <t>(ค่าเฉลี่ยเท่ากับ 4.64) และข้อที่มีค่าเฉลี่ยต่ำที่สุด คือ ความชัดเจนของจอภาพนำเสนอ (ค่าเฉลี่ยเท่ากับ 3.88)</t>
  </si>
  <si>
    <t>ณ ห้องปราบไตรจักร  34  ชั้น 4 อาคารปราบไตรจักร มหาวิทยาลัยนเรศวร</t>
  </si>
  <si>
    <t>ผลการประเมินโครงการอบรมสถิติขั้นสูงเพื่อการวิจัยสำหรับนิสิตบัณฑิตศึกษา (ระยะที่ 1)</t>
  </si>
  <si>
    <t>ผลการประเมินโครงการอบรมสถิติขั้นสูงเพื่อการวิจัยสำหรับนิสิตบัณฑิตศึกษา  (ระยะที่ 1)</t>
  </si>
  <si>
    <t>กลุ่มวิทยาศาสตร์เทคโนโลยี</t>
  </si>
  <si>
    <t xml:space="preserve">              จากตาราง 3 พบว่า ผู้ตอบแบบสอบถามสังกัดกลุ่มวิทยาศาสตร์เทคโนโลยี ร้อยละ  48.00  </t>
  </si>
  <si>
    <t>กลุ่มสังคมศาสตร์ ร้อยละ  36.00 และกลุ่มวิทยาศาสตร์สุขภาพ ร้อยละ 12.00</t>
  </si>
  <si>
    <r>
      <t xml:space="preserve">ตาราง 4 </t>
    </r>
    <r>
      <rPr>
        <sz val="16"/>
        <rFont val="Cordia New"/>
        <family val="2"/>
      </rPr>
      <t xml:space="preserve"> แสดงจำนวนและร้อยละของผู้ตอบแบบสอบถาม  ที่ได้รับทราบข่าวการประชาสัมพันธ์โครงการฯ </t>
    </r>
  </si>
  <si>
    <t>ป้ายประชาสัมพันธ์/แผ่นพับ</t>
  </si>
  <si>
    <t>และป้ายประชาสัมพันธ์/แผ่นพับ  ร้อยละ  2.90  ตามลำดับ</t>
  </si>
  <si>
    <t>ไม่ระบุความต้องการ</t>
  </si>
  <si>
    <t>เฉลี่ยรวมด้านกระบวนการขั้นตอนการให้บริการ</t>
  </si>
  <si>
    <t>เฉลี่ยรวมด้านเจ้าหน้าที่ผู้ให้บริการ</t>
  </si>
  <si>
    <t>4. ด้านคุณภาพการให้บริการ (โครงการอบรมสถิติฯ)</t>
  </si>
  <si>
    <t>ควรอธิบายช้าลง</t>
  </si>
  <si>
    <t>ช่วงเบรกควรมีเครื่องดื่มชนิดอื่นที่ไม่ใช่กาแฟบ้าง</t>
  </si>
  <si>
    <t xml:space="preserve">              จากตาราง 1 พบว่า ผู้ตอบแบบสอบถามเป็นนิสิตระดับบัณฑิตศึกษา  ร้อยละ  74.00  และคณาจารย์</t>
  </si>
  <si>
    <t xml:space="preserve">บัณฑิตศึกษา  ร้อยละ  18.00  และอื่น ๆ ร้อยละ 8.00 </t>
  </si>
  <si>
    <t>วันศุกร์ที่  15 มีนาคม 2556</t>
  </si>
  <si>
    <t>วันศุกร์ที่ 15  มีนาคม  2556</t>
  </si>
  <si>
    <t xml:space="preserve">                  ผู้ตอบแบบสอบถามมีความพึงพอใจในการจัดโครงการอบรมสถิติขั้นสูงเพื่อการวิจัยสำหรับนิสิตบัณฑิตศึกษา</t>
  </si>
  <si>
    <t xml:space="preserve">โดยให้ผู้เข้าร่วมอบรมได้ศึกษาล่วงหน้า เพื่อให้ทราบว่าเหมาะสมกับตัวเองหรือไม่  ร้อยละ 14.29  </t>
  </si>
  <si>
    <t>อื่น ๆ ได้แก่  นิสิตระดับปริญญาตรี และบุคคลภานอก</t>
  </si>
  <si>
    <t>นิสิตระดับปริญญาตรี</t>
  </si>
  <si>
    <t>บุคคลภายนอก</t>
  </si>
  <si>
    <t xml:space="preserve">เป็นความคิดเห็นที่อยู่ในระดับมากที่สุด  (ค่าเฉลี่ย = 4.64) ข้อที่มีค่าเฉลี่ยต่ำที่สุด คือ  ความชัดเจนของจอภาพนำเสนอ </t>
  </si>
  <si>
    <t>(ค่าเฉลี่ย = 3.88)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</si>
</sst>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\t&quot;р.&quot;#,##0_);\(\t&quot;р.&quot;#,##0\)"/>
    <numFmt numFmtId="189" formatCode="\t&quot;р.&quot;#,##0_);[Red]\(\t&quot;р.&quot;#,##0\)"/>
    <numFmt numFmtId="190" formatCode="\t&quot;р.&quot;#,##0.00_);\(\t&quot;р.&quot;#,##0.00\)"/>
    <numFmt numFmtId="191" formatCode="\t&quot;р.&quot;#,##0.00_);[Red]\(\t&quot;р.&quot;#,##0.00\)"/>
    <numFmt numFmtId="192" formatCode="0.0"/>
    <numFmt numFmtId="193" formatCode="0.00000"/>
    <numFmt numFmtId="194" formatCode="0.0000"/>
    <numFmt numFmtId="195" formatCode="0.000"/>
    <numFmt numFmtId="196" formatCode="0.0000000"/>
    <numFmt numFmtId="197" formatCode="0.000000"/>
    <numFmt numFmtId="198" formatCode="0.00000000"/>
    <numFmt numFmtId="199" formatCode="0.0000000000"/>
    <numFmt numFmtId="200" formatCode="0.000000000"/>
  </numFmts>
  <fonts count="57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8"/>
      <name val="Cordia New"/>
      <family val="2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b/>
      <u val="single"/>
      <sz val="16"/>
      <name val="Cordia New"/>
      <family val="2"/>
    </font>
    <font>
      <i/>
      <sz val="16"/>
      <name val="Cordia New"/>
      <family val="2"/>
    </font>
    <font>
      <b/>
      <u val="single"/>
      <sz val="15"/>
      <name val="Cordia New"/>
      <family val="2"/>
    </font>
    <font>
      <b/>
      <sz val="14"/>
      <name val="Cordia New"/>
      <family val="2"/>
    </font>
    <font>
      <i/>
      <sz val="14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21"/>
      <name val="Cordia New"/>
      <family val="2"/>
    </font>
    <font>
      <sz val="15"/>
      <color indexed="9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8" tint="-0.4999699890613556"/>
      <name val="Cordia New"/>
      <family val="2"/>
    </font>
    <font>
      <sz val="15"/>
      <color theme="0"/>
      <name val="Cordia Ne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2" fontId="8" fillId="35" borderId="1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8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37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6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2" fontId="5" fillId="0" borderId="0" xfId="0" applyNumberFormat="1" applyFont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2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2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2" xfId="0" applyFont="1" applyBorder="1" applyAlignment="1">
      <alignment horizontal="center"/>
    </xf>
    <xf numFmtId="2" fontId="15" fillId="0" borderId="36" xfId="0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0" fontId="0" fillId="0" borderId="33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0" xfId="0" applyFont="1" applyBorder="1" applyAlignment="1">
      <alignment/>
    </xf>
    <xf numFmtId="2" fontId="16" fillId="0" borderId="37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39" xfId="0" applyFont="1" applyBorder="1" applyAlignment="1">
      <alignment/>
    </xf>
    <xf numFmtId="2" fontId="16" fillId="0" borderId="10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 vertical="justify"/>
    </xf>
    <xf numFmtId="0" fontId="4" fillId="0" borderId="29" xfId="0" applyFont="1" applyBorder="1" applyAlignment="1">
      <alignment wrapText="1"/>
    </xf>
    <xf numFmtId="0" fontId="4" fillId="0" borderId="29" xfId="0" applyFont="1" applyBorder="1" applyAlignment="1">
      <alignment horizontal="center"/>
    </xf>
    <xf numFmtId="0" fontId="4" fillId="0" borderId="41" xfId="0" applyFont="1" applyFill="1" applyBorder="1" applyAlignment="1">
      <alignment horizontal="center" vertical="justify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9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4" fillId="37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3" borderId="37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15" fillId="24" borderId="13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37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2" fontId="11" fillId="37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5" fillId="0" borderId="3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2" fontId="0" fillId="0" borderId="4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15" fillId="0" borderId="46" xfId="0" applyNumberFormat="1" applyFont="1" applyBorder="1" applyAlignment="1">
      <alignment horizontal="center"/>
    </xf>
    <xf numFmtId="0" fontId="2" fillId="0" borderId="41" xfId="0" applyFont="1" applyFill="1" applyBorder="1" applyAlignment="1">
      <alignment/>
    </xf>
    <xf numFmtId="0" fontId="15" fillId="0" borderId="11" xfId="0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56" fillId="39" borderId="29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59</xdr:row>
      <xdr:rowOff>0</xdr:rowOff>
    </xdr:from>
    <xdr:to>
      <xdr:col>33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14611350" y="174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0</xdr:colOff>
      <xdr:row>59</xdr:row>
      <xdr:rowOff>0</xdr:rowOff>
    </xdr:from>
    <xdr:to>
      <xdr:col>33</xdr:col>
      <xdr:colOff>0</xdr:colOff>
      <xdr:row>59</xdr:row>
      <xdr:rowOff>0</xdr:rowOff>
    </xdr:to>
    <xdr:sp>
      <xdr:nvSpPr>
        <xdr:cNvPr id="2" name="Line 3"/>
        <xdr:cNvSpPr>
          <a:spLocks/>
        </xdr:cNvSpPr>
      </xdr:nvSpPr>
      <xdr:spPr>
        <a:xfrm>
          <a:off x="14611350" y="174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0</xdr:colOff>
      <xdr:row>59</xdr:row>
      <xdr:rowOff>0</xdr:rowOff>
    </xdr:from>
    <xdr:to>
      <xdr:col>33</xdr:col>
      <xdr:colOff>0</xdr:colOff>
      <xdr:row>59</xdr:row>
      <xdr:rowOff>0</xdr:rowOff>
    </xdr:to>
    <xdr:sp>
      <xdr:nvSpPr>
        <xdr:cNvPr id="3" name="Line 7"/>
        <xdr:cNvSpPr>
          <a:spLocks/>
        </xdr:cNvSpPr>
      </xdr:nvSpPr>
      <xdr:spPr>
        <a:xfrm>
          <a:off x="14611350" y="174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0</xdr:colOff>
      <xdr:row>59</xdr:row>
      <xdr:rowOff>0</xdr:rowOff>
    </xdr:from>
    <xdr:to>
      <xdr:col>33</xdr:col>
      <xdr:colOff>0</xdr:colOff>
      <xdr:row>59</xdr:row>
      <xdr:rowOff>0</xdr:rowOff>
    </xdr:to>
    <xdr:sp>
      <xdr:nvSpPr>
        <xdr:cNvPr id="4" name="Line 8"/>
        <xdr:cNvSpPr>
          <a:spLocks/>
        </xdr:cNvSpPr>
      </xdr:nvSpPr>
      <xdr:spPr>
        <a:xfrm>
          <a:off x="14611350" y="174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0</xdr:colOff>
      <xdr:row>59</xdr:row>
      <xdr:rowOff>0</xdr:rowOff>
    </xdr:from>
    <xdr:to>
      <xdr:col>33</xdr:col>
      <xdr:colOff>0</xdr:colOff>
      <xdr:row>59</xdr:row>
      <xdr:rowOff>0</xdr:rowOff>
    </xdr:to>
    <xdr:sp>
      <xdr:nvSpPr>
        <xdr:cNvPr id="5" name="Line 9"/>
        <xdr:cNvSpPr>
          <a:spLocks/>
        </xdr:cNvSpPr>
      </xdr:nvSpPr>
      <xdr:spPr>
        <a:xfrm>
          <a:off x="14611350" y="174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zoomScalePageLayoutView="0" workbookViewId="0" topLeftCell="A1">
      <pane ySplit="2" topLeftCell="A51" activePane="bottomLeft" state="frozen"/>
      <selection pane="topLeft" activeCell="A1" sqref="A1"/>
      <selection pane="bottomLeft" activeCell="A63" sqref="A63"/>
    </sheetView>
  </sheetViews>
  <sheetFormatPr defaultColWidth="9.140625" defaultRowHeight="21.75"/>
  <cols>
    <col min="1" max="1" width="5.00390625" style="56" customWidth="1"/>
    <col min="2" max="2" width="9.140625" style="7" bestFit="1" customWidth="1"/>
    <col min="3" max="3" width="5.28125" style="7" bestFit="1" customWidth="1"/>
    <col min="4" max="4" width="20.421875" style="14" bestFit="1" customWidth="1"/>
    <col min="5" max="5" width="7.421875" style="14" customWidth="1"/>
    <col min="6" max="6" width="4.421875" style="14" bestFit="1" customWidth="1"/>
    <col min="7" max="7" width="10.421875" style="14" bestFit="1" customWidth="1"/>
    <col min="8" max="8" width="7.28125" style="14" bestFit="1" customWidth="1"/>
    <col min="9" max="9" width="6.00390625" style="14" bestFit="1" customWidth="1"/>
    <col min="10" max="10" width="4.8515625" style="14" bestFit="1" customWidth="1"/>
    <col min="11" max="11" width="6.00390625" style="14" bestFit="1" customWidth="1"/>
    <col min="12" max="12" width="6.00390625" style="14" customWidth="1"/>
    <col min="13" max="14" width="11.8515625" style="14" bestFit="1" customWidth="1"/>
    <col min="15" max="24" width="5.421875" style="16" customWidth="1"/>
    <col min="25" max="33" width="5.421875" style="7" customWidth="1"/>
    <col min="34" max="16384" width="9.140625" style="7" customWidth="1"/>
  </cols>
  <sheetData>
    <row r="1" spans="1:33" s="22" customFormat="1" ht="23.25">
      <c r="A1" s="121"/>
      <c r="D1" s="23"/>
      <c r="E1" s="23"/>
      <c r="F1" s="204"/>
      <c r="G1" s="204"/>
      <c r="H1" s="204"/>
      <c r="I1" s="204"/>
      <c r="J1" s="204"/>
      <c r="K1" s="204"/>
      <c r="L1" s="204"/>
      <c r="M1" s="204"/>
      <c r="N1" s="205"/>
      <c r="O1" s="202"/>
      <c r="P1" s="202"/>
      <c r="Q1" s="202"/>
      <c r="R1" s="202"/>
      <c r="S1" s="202"/>
      <c r="T1" s="202"/>
      <c r="U1" s="116"/>
      <c r="V1" s="116"/>
      <c r="W1" s="116"/>
      <c r="X1" s="116"/>
      <c r="Y1" s="203"/>
      <c r="Z1" s="203"/>
      <c r="AA1" s="203"/>
      <c r="AB1" s="203"/>
      <c r="AC1" s="203"/>
      <c r="AD1" s="203"/>
      <c r="AE1" s="203"/>
      <c r="AF1" s="203"/>
      <c r="AG1" s="203"/>
    </row>
    <row r="2" spans="1:33" s="6" customFormat="1" ht="23.25">
      <c r="A2" s="134" t="s">
        <v>0</v>
      </c>
      <c r="B2" s="4" t="s">
        <v>11</v>
      </c>
      <c r="C2" s="4" t="s">
        <v>27</v>
      </c>
      <c r="D2" s="19" t="s">
        <v>37</v>
      </c>
      <c r="E2" s="120" t="s">
        <v>26</v>
      </c>
      <c r="F2" s="44" t="s">
        <v>16</v>
      </c>
      <c r="G2" s="44" t="s">
        <v>38</v>
      </c>
      <c r="H2" s="44" t="s">
        <v>24</v>
      </c>
      <c r="I2" s="44" t="s">
        <v>28</v>
      </c>
      <c r="J2" s="44" t="s">
        <v>39</v>
      </c>
      <c r="K2" s="44" t="s">
        <v>40</v>
      </c>
      <c r="L2" s="44" t="s">
        <v>56</v>
      </c>
      <c r="M2" s="135" t="s">
        <v>41</v>
      </c>
      <c r="N2" s="136" t="s">
        <v>42</v>
      </c>
      <c r="O2" s="5">
        <v>1.1</v>
      </c>
      <c r="P2" s="5">
        <v>1.2</v>
      </c>
      <c r="Q2" s="5">
        <v>1.3</v>
      </c>
      <c r="R2" s="34">
        <v>2.1</v>
      </c>
      <c r="S2" s="34">
        <v>2.2</v>
      </c>
      <c r="T2" s="21">
        <v>3.1</v>
      </c>
      <c r="U2" s="21">
        <v>3.2</v>
      </c>
      <c r="V2" s="21">
        <v>3.3</v>
      </c>
      <c r="W2" s="21">
        <v>3.4</v>
      </c>
      <c r="X2" s="21">
        <v>3.5</v>
      </c>
      <c r="Y2" s="21">
        <v>3.6</v>
      </c>
      <c r="Z2" s="19">
        <v>4.1</v>
      </c>
      <c r="AA2" s="24">
        <v>4.2</v>
      </c>
      <c r="AB2" s="24">
        <v>4.3</v>
      </c>
      <c r="AC2" s="24">
        <v>4.4</v>
      </c>
      <c r="AD2" s="117">
        <v>5.1</v>
      </c>
      <c r="AE2" s="117">
        <v>5.2</v>
      </c>
      <c r="AF2" s="117">
        <v>5.3</v>
      </c>
      <c r="AG2" s="117">
        <v>5.4</v>
      </c>
    </row>
    <row r="3" spans="1:33" ht="23.25">
      <c r="A3" s="122">
        <v>1</v>
      </c>
      <c r="B3" s="102">
        <v>2</v>
      </c>
      <c r="C3" s="102">
        <v>3</v>
      </c>
      <c r="D3" s="125" t="s">
        <v>45</v>
      </c>
      <c r="E3" s="126">
        <v>3</v>
      </c>
      <c r="F3" s="126">
        <v>1</v>
      </c>
      <c r="G3" s="126">
        <v>0</v>
      </c>
      <c r="H3" s="126">
        <v>0</v>
      </c>
      <c r="I3" s="126">
        <v>0</v>
      </c>
      <c r="J3" s="126">
        <v>0</v>
      </c>
      <c r="K3" s="127">
        <v>0</v>
      </c>
      <c r="L3" s="127">
        <v>0</v>
      </c>
      <c r="M3" s="126">
        <v>5</v>
      </c>
      <c r="N3" s="125">
        <v>1</v>
      </c>
      <c r="O3" s="128">
        <v>5</v>
      </c>
      <c r="P3" s="128">
        <v>2</v>
      </c>
      <c r="Q3" s="128">
        <v>3</v>
      </c>
      <c r="R3" s="129">
        <v>4</v>
      </c>
      <c r="S3" s="129">
        <v>4</v>
      </c>
      <c r="T3" s="130">
        <v>5</v>
      </c>
      <c r="U3" s="130">
        <v>3</v>
      </c>
      <c r="V3" s="130">
        <v>4</v>
      </c>
      <c r="W3" s="130">
        <v>5</v>
      </c>
      <c r="X3" s="130">
        <v>5</v>
      </c>
      <c r="Y3" s="130">
        <v>5</v>
      </c>
      <c r="Z3" s="137">
        <v>3</v>
      </c>
      <c r="AA3" s="137">
        <v>4</v>
      </c>
      <c r="AB3" s="137">
        <v>5</v>
      </c>
      <c r="AC3" s="137">
        <v>5</v>
      </c>
      <c r="AD3" s="138">
        <v>5</v>
      </c>
      <c r="AE3" s="138">
        <v>5</v>
      </c>
      <c r="AF3" s="138">
        <v>5</v>
      </c>
      <c r="AG3" s="139">
        <v>5</v>
      </c>
    </row>
    <row r="4" spans="1:33" ht="23.25">
      <c r="A4" s="122">
        <v>2</v>
      </c>
      <c r="B4" s="103">
        <v>2</v>
      </c>
      <c r="C4" s="103">
        <v>2</v>
      </c>
      <c r="D4" s="126" t="s">
        <v>48</v>
      </c>
      <c r="E4" s="126">
        <v>1</v>
      </c>
      <c r="F4" s="126">
        <v>1</v>
      </c>
      <c r="G4" s="126">
        <v>0</v>
      </c>
      <c r="H4" s="126">
        <v>0</v>
      </c>
      <c r="I4" s="126">
        <v>0</v>
      </c>
      <c r="J4" s="126">
        <v>0</v>
      </c>
      <c r="K4" s="127">
        <v>0</v>
      </c>
      <c r="L4" s="127">
        <v>0</v>
      </c>
      <c r="M4" s="126">
        <v>4</v>
      </c>
      <c r="N4" s="126">
        <v>1</v>
      </c>
      <c r="O4" s="131">
        <v>5</v>
      </c>
      <c r="P4" s="131">
        <v>3</v>
      </c>
      <c r="Q4" s="131">
        <v>4</v>
      </c>
      <c r="R4" s="132">
        <v>4</v>
      </c>
      <c r="S4" s="132">
        <v>4</v>
      </c>
      <c r="T4" s="133">
        <v>4</v>
      </c>
      <c r="U4" s="133">
        <v>1</v>
      </c>
      <c r="V4" s="133">
        <v>5</v>
      </c>
      <c r="W4" s="133">
        <v>4</v>
      </c>
      <c r="X4" s="133">
        <v>5</v>
      </c>
      <c r="Y4" s="133">
        <v>5</v>
      </c>
      <c r="Z4" s="140">
        <v>1</v>
      </c>
      <c r="AA4" s="140">
        <v>3</v>
      </c>
      <c r="AB4" s="140">
        <v>3</v>
      </c>
      <c r="AC4" s="140">
        <v>4</v>
      </c>
      <c r="AD4" s="141">
        <v>5</v>
      </c>
      <c r="AE4" s="141">
        <v>5</v>
      </c>
      <c r="AF4" s="141">
        <v>5</v>
      </c>
      <c r="AG4" s="142">
        <v>5</v>
      </c>
    </row>
    <row r="5" spans="1:33" ht="23.25">
      <c r="A5" s="122">
        <v>3</v>
      </c>
      <c r="B5" s="103">
        <v>2</v>
      </c>
      <c r="C5" s="103">
        <v>2</v>
      </c>
      <c r="D5" s="126"/>
      <c r="E5" s="126">
        <v>3</v>
      </c>
      <c r="F5" s="126">
        <v>0</v>
      </c>
      <c r="G5" s="126">
        <v>1</v>
      </c>
      <c r="H5" s="126">
        <v>0</v>
      </c>
      <c r="I5" s="126">
        <v>0</v>
      </c>
      <c r="J5" s="126">
        <v>0</v>
      </c>
      <c r="K5" s="127">
        <v>0</v>
      </c>
      <c r="L5" s="127">
        <v>0</v>
      </c>
      <c r="M5" s="126">
        <v>5</v>
      </c>
      <c r="N5" s="126">
        <v>1</v>
      </c>
      <c r="O5" s="131">
        <v>5</v>
      </c>
      <c r="P5" s="131">
        <v>5</v>
      </c>
      <c r="Q5" s="131">
        <v>5</v>
      </c>
      <c r="R5" s="132">
        <v>5</v>
      </c>
      <c r="S5" s="132">
        <v>5</v>
      </c>
      <c r="T5" s="133">
        <v>5</v>
      </c>
      <c r="U5" s="133">
        <v>5</v>
      </c>
      <c r="V5" s="133">
        <v>5</v>
      </c>
      <c r="W5" s="133">
        <v>5</v>
      </c>
      <c r="X5" s="133">
        <v>5</v>
      </c>
      <c r="Y5" s="133">
        <v>5</v>
      </c>
      <c r="Z5" s="140">
        <v>2</v>
      </c>
      <c r="AA5" s="140">
        <v>3</v>
      </c>
      <c r="AB5" s="140">
        <v>3</v>
      </c>
      <c r="AC5" s="140">
        <v>5</v>
      </c>
      <c r="AD5" s="141">
        <v>4</v>
      </c>
      <c r="AE5" s="141">
        <v>4</v>
      </c>
      <c r="AF5" s="141">
        <v>3</v>
      </c>
      <c r="AG5" s="142">
        <v>4</v>
      </c>
    </row>
    <row r="6" spans="1:33" ht="23.25">
      <c r="A6" s="122">
        <v>4</v>
      </c>
      <c r="B6" s="103">
        <v>2</v>
      </c>
      <c r="C6" s="103">
        <v>2</v>
      </c>
      <c r="D6" s="126" t="s">
        <v>54</v>
      </c>
      <c r="E6" s="126">
        <v>1</v>
      </c>
      <c r="F6" s="126">
        <v>1</v>
      </c>
      <c r="G6" s="126">
        <v>1</v>
      </c>
      <c r="H6" s="126">
        <v>0</v>
      </c>
      <c r="I6" s="126">
        <v>0</v>
      </c>
      <c r="J6" s="126">
        <v>0</v>
      </c>
      <c r="K6" s="127">
        <v>0</v>
      </c>
      <c r="L6" s="127">
        <v>0</v>
      </c>
      <c r="M6" s="126">
        <v>5</v>
      </c>
      <c r="N6" s="126">
        <v>1</v>
      </c>
      <c r="O6" s="131">
        <v>5</v>
      </c>
      <c r="P6" s="131">
        <v>3</v>
      </c>
      <c r="Q6" s="131">
        <v>4</v>
      </c>
      <c r="R6" s="132">
        <v>4</v>
      </c>
      <c r="S6" s="132">
        <v>4</v>
      </c>
      <c r="T6" s="133">
        <v>3</v>
      </c>
      <c r="U6" s="133">
        <v>2</v>
      </c>
      <c r="V6" s="133">
        <v>3</v>
      </c>
      <c r="W6" s="133">
        <v>3</v>
      </c>
      <c r="X6" s="133">
        <v>4</v>
      </c>
      <c r="Y6" s="133">
        <v>4</v>
      </c>
      <c r="Z6" s="140">
        <v>1</v>
      </c>
      <c r="AA6" s="140">
        <v>3</v>
      </c>
      <c r="AB6" s="140">
        <v>4</v>
      </c>
      <c r="AC6" s="140">
        <v>5</v>
      </c>
      <c r="AD6" s="141">
        <v>4</v>
      </c>
      <c r="AE6" s="141">
        <v>4</v>
      </c>
      <c r="AF6" s="141">
        <v>4</v>
      </c>
      <c r="AG6" s="142">
        <v>4</v>
      </c>
    </row>
    <row r="7" spans="1:33" ht="23.25">
      <c r="A7" s="122">
        <v>5</v>
      </c>
      <c r="B7" s="103">
        <v>2</v>
      </c>
      <c r="C7" s="103">
        <v>2</v>
      </c>
      <c r="D7" s="126" t="s">
        <v>55</v>
      </c>
      <c r="E7" s="126">
        <v>1</v>
      </c>
      <c r="F7" s="126">
        <v>1</v>
      </c>
      <c r="G7" s="126">
        <v>0</v>
      </c>
      <c r="H7" s="126">
        <v>1</v>
      </c>
      <c r="I7" s="126">
        <v>0</v>
      </c>
      <c r="J7" s="126">
        <v>0</v>
      </c>
      <c r="K7" s="127">
        <v>0</v>
      </c>
      <c r="L7" s="127">
        <v>0</v>
      </c>
      <c r="M7" s="126">
        <v>4</v>
      </c>
      <c r="N7" s="126">
        <v>1</v>
      </c>
      <c r="O7" s="131">
        <v>4</v>
      </c>
      <c r="P7" s="131">
        <v>4</v>
      </c>
      <c r="Q7" s="131">
        <v>4</v>
      </c>
      <c r="R7" s="132">
        <v>4</v>
      </c>
      <c r="S7" s="132">
        <v>4</v>
      </c>
      <c r="T7" s="133">
        <v>4</v>
      </c>
      <c r="U7" s="133">
        <v>3</v>
      </c>
      <c r="V7" s="133">
        <v>4</v>
      </c>
      <c r="W7" s="133">
        <v>3</v>
      </c>
      <c r="X7" s="133">
        <v>4</v>
      </c>
      <c r="Y7" s="133">
        <v>4</v>
      </c>
      <c r="Z7" s="140">
        <v>2</v>
      </c>
      <c r="AA7" s="140">
        <v>5</v>
      </c>
      <c r="AB7" s="140">
        <v>5</v>
      </c>
      <c r="AC7" s="140">
        <v>5</v>
      </c>
      <c r="AD7" s="141">
        <v>4</v>
      </c>
      <c r="AE7" s="141">
        <v>5</v>
      </c>
      <c r="AF7" s="141">
        <v>5</v>
      </c>
      <c r="AG7" s="142">
        <v>5</v>
      </c>
    </row>
    <row r="8" spans="1:33" ht="23.25">
      <c r="A8" s="122">
        <v>6</v>
      </c>
      <c r="B8" s="103">
        <v>2</v>
      </c>
      <c r="C8" s="103">
        <v>2</v>
      </c>
      <c r="D8" s="126" t="s">
        <v>57</v>
      </c>
      <c r="E8" s="126">
        <v>1</v>
      </c>
      <c r="F8" s="126">
        <v>1</v>
      </c>
      <c r="G8" s="126">
        <v>1</v>
      </c>
      <c r="H8" s="126">
        <v>0</v>
      </c>
      <c r="I8" s="126">
        <v>0</v>
      </c>
      <c r="J8" s="126">
        <v>0</v>
      </c>
      <c r="K8" s="127">
        <v>0</v>
      </c>
      <c r="L8" s="127">
        <v>0</v>
      </c>
      <c r="M8" s="126">
        <v>5</v>
      </c>
      <c r="N8" s="126">
        <v>1</v>
      </c>
      <c r="O8" s="131">
        <v>4</v>
      </c>
      <c r="P8" s="131">
        <v>4</v>
      </c>
      <c r="Q8" s="131">
        <v>4</v>
      </c>
      <c r="R8" s="132">
        <v>5</v>
      </c>
      <c r="S8" s="132">
        <v>5</v>
      </c>
      <c r="T8" s="133">
        <v>5</v>
      </c>
      <c r="U8" s="133">
        <v>5</v>
      </c>
      <c r="V8" s="133">
        <v>5</v>
      </c>
      <c r="W8" s="133">
        <v>5</v>
      </c>
      <c r="X8" s="133">
        <v>5</v>
      </c>
      <c r="Y8" s="133">
        <v>5</v>
      </c>
      <c r="Z8" s="140">
        <v>3</v>
      </c>
      <c r="AA8" s="140">
        <v>4</v>
      </c>
      <c r="AB8" s="140">
        <v>4</v>
      </c>
      <c r="AC8" s="140">
        <v>5</v>
      </c>
      <c r="AD8" s="141">
        <v>4</v>
      </c>
      <c r="AE8" s="141">
        <v>4</v>
      </c>
      <c r="AF8" s="141">
        <v>4</v>
      </c>
      <c r="AG8" s="142">
        <v>4</v>
      </c>
    </row>
    <row r="9" spans="1:33" ht="23.25">
      <c r="A9" s="122">
        <v>7</v>
      </c>
      <c r="B9" s="103">
        <v>2</v>
      </c>
      <c r="C9" s="103">
        <v>2</v>
      </c>
      <c r="D9" s="126" t="s">
        <v>58</v>
      </c>
      <c r="E9" s="126">
        <v>3</v>
      </c>
      <c r="F9" s="126">
        <v>0</v>
      </c>
      <c r="G9" s="126">
        <v>0</v>
      </c>
      <c r="H9" s="126">
        <v>1</v>
      </c>
      <c r="I9" s="126">
        <v>0</v>
      </c>
      <c r="J9" s="126">
        <v>0</v>
      </c>
      <c r="K9" s="127">
        <v>0</v>
      </c>
      <c r="L9" s="127">
        <v>0</v>
      </c>
      <c r="M9" s="126">
        <v>5</v>
      </c>
      <c r="N9" s="126">
        <v>1</v>
      </c>
      <c r="O9" s="131">
        <v>4</v>
      </c>
      <c r="P9" s="131">
        <v>3</v>
      </c>
      <c r="Q9" s="131">
        <v>3</v>
      </c>
      <c r="R9" s="132">
        <v>5</v>
      </c>
      <c r="S9" s="132">
        <v>5</v>
      </c>
      <c r="T9" s="133">
        <v>5</v>
      </c>
      <c r="U9" s="133">
        <v>5</v>
      </c>
      <c r="V9" s="133">
        <v>5</v>
      </c>
      <c r="W9" s="133">
        <v>5</v>
      </c>
      <c r="X9" s="133">
        <v>4</v>
      </c>
      <c r="Y9" s="133">
        <v>4</v>
      </c>
      <c r="Z9" s="140">
        <v>3</v>
      </c>
      <c r="AA9" s="140">
        <v>4</v>
      </c>
      <c r="AB9" s="140">
        <v>4</v>
      </c>
      <c r="AC9" s="140">
        <v>5</v>
      </c>
      <c r="AD9" s="141">
        <v>4</v>
      </c>
      <c r="AE9" s="141">
        <v>4</v>
      </c>
      <c r="AF9" s="141">
        <v>4</v>
      </c>
      <c r="AG9" s="142">
        <v>4</v>
      </c>
    </row>
    <row r="10" spans="1:33" ht="23.25">
      <c r="A10" s="122">
        <v>8</v>
      </c>
      <c r="B10" s="103">
        <v>2</v>
      </c>
      <c r="C10" s="103">
        <v>2</v>
      </c>
      <c r="D10" s="126" t="s">
        <v>58</v>
      </c>
      <c r="E10" s="126">
        <v>3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7">
        <v>0</v>
      </c>
      <c r="L10" s="127">
        <v>1</v>
      </c>
      <c r="M10" s="126">
        <v>5</v>
      </c>
      <c r="N10" s="126">
        <v>1</v>
      </c>
      <c r="O10" s="131">
        <v>4</v>
      </c>
      <c r="P10" s="131">
        <v>4</v>
      </c>
      <c r="Q10" s="131"/>
      <c r="R10" s="132">
        <v>5</v>
      </c>
      <c r="S10" s="132">
        <v>5</v>
      </c>
      <c r="T10" s="133">
        <v>5</v>
      </c>
      <c r="U10" s="133">
        <v>5</v>
      </c>
      <c r="V10" s="133">
        <v>5</v>
      </c>
      <c r="W10" s="133">
        <v>5</v>
      </c>
      <c r="X10" s="133">
        <v>4</v>
      </c>
      <c r="Y10" s="133">
        <v>5</v>
      </c>
      <c r="Z10" s="140">
        <v>3</v>
      </c>
      <c r="AA10" s="140">
        <v>4</v>
      </c>
      <c r="AB10" s="140">
        <v>4</v>
      </c>
      <c r="AC10" s="140">
        <v>4</v>
      </c>
      <c r="AD10" s="141">
        <v>5</v>
      </c>
      <c r="AE10" s="141">
        <v>5</v>
      </c>
      <c r="AF10" s="141">
        <v>5</v>
      </c>
      <c r="AG10" s="142">
        <v>5</v>
      </c>
    </row>
    <row r="11" spans="1:33" ht="23.25">
      <c r="A11" s="122">
        <v>9</v>
      </c>
      <c r="B11" s="103">
        <v>2</v>
      </c>
      <c r="C11" s="103">
        <v>2</v>
      </c>
      <c r="D11" s="126" t="s">
        <v>58</v>
      </c>
      <c r="E11" s="126">
        <v>3</v>
      </c>
      <c r="F11" s="126">
        <v>1</v>
      </c>
      <c r="G11" s="126">
        <v>1</v>
      </c>
      <c r="H11" s="126">
        <v>1</v>
      </c>
      <c r="I11" s="126">
        <v>0</v>
      </c>
      <c r="J11" s="126">
        <v>0</v>
      </c>
      <c r="K11" s="127">
        <v>0</v>
      </c>
      <c r="L11" s="127">
        <v>0</v>
      </c>
      <c r="M11" s="126">
        <v>5</v>
      </c>
      <c r="N11" s="126">
        <v>1</v>
      </c>
      <c r="O11" s="131">
        <v>4</v>
      </c>
      <c r="P11" s="131">
        <v>4</v>
      </c>
      <c r="Q11" s="131">
        <v>3</v>
      </c>
      <c r="R11" s="132">
        <v>5</v>
      </c>
      <c r="S11" s="132">
        <v>4</v>
      </c>
      <c r="T11" s="133">
        <v>5</v>
      </c>
      <c r="U11" s="133">
        <v>4</v>
      </c>
      <c r="V11" s="133">
        <v>5</v>
      </c>
      <c r="W11" s="133">
        <v>4</v>
      </c>
      <c r="X11" s="133">
        <v>5</v>
      </c>
      <c r="Y11" s="133">
        <v>4</v>
      </c>
      <c r="Z11" s="140">
        <v>2</v>
      </c>
      <c r="AA11" s="140">
        <v>3</v>
      </c>
      <c r="AB11" s="140">
        <v>5</v>
      </c>
      <c r="AC11" s="140">
        <v>4</v>
      </c>
      <c r="AD11" s="141"/>
      <c r="AE11" s="141">
        <v>4</v>
      </c>
      <c r="AF11" s="141">
        <v>4</v>
      </c>
      <c r="AG11" s="142">
        <v>5</v>
      </c>
    </row>
    <row r="12" spans="1:33" ht="23.25">
      <c r="A12" s="122">
        <v>10</v>
      </c>
      <c r="B12" s="103">
        <v>3</v>
      </c>
      <c r="C12" s="103">
        <v>1</v>
      </c>
      <c r="D12" s="126" t="s">
        <v>57</v>
      </c>
      <c r="E12" s="126">
        <v>1</v>
      </c>
      <c r="F12" s="126">
        <v>0</v>
      </c>
      <c r="G12" s="126">
        <v>1</v>
      </c>
      <c r="H12" s="126">
        <v>0</v>
      </c>
      <c r="I12" s="126">
        <v>0</v>
      </c>
      <c r="J12" s="126">
        <v>0</v>
      </c>
      <c r="K12" s="127">
        <v>0</v>
      </c>
      <c r="L12" s="127">
        <v>0</v>
      </c>
      <c r="M12" s="126">
        <v>4</v>
      </c>
      <c r="N12" s="126">
        <v>1</v>
      </c>
      <c r="O12" s="131">
        <v>4</v>
      </c>
      <c r="P12" s="131">
        <v>4</v>
      </c>
      <c r="Q12" s="131">
        <v>4</v>
      </c>
      <c r="R12" s="132">
        <v>4</v>
      </c>
      <c r="S12" s="132">
        <v>4</v>
      </c>
      <c r="T12" s="133">
        <v>4</v>
      </c>
      <c r="U12" s="133">
        <v>4</v>
      </c>
      <c r="V12" s="133">
        <v>4</v>
      </c>
      <c r="W12" s="133">
        <v>4</v>
      </c>
      <c r="X12" s="133">
        <v>4</v>
      </c>
      <c r="Y12" s="133">
        <v>4</v>
      </c>
      <c r="Z12" s="140">
        <v>2</v>
      </c>
      <c r="AA12" s="140">
        <v>3</v>
      </c>
      <c r="AB12" s="140">
        <v>4</v>
      </c>
      <c r="AC12" s="140">
        <v>5</v>
      </c>
      <c r="AD12" s="141">
        <v>4</v>
      </c>
      <c r="AE12" s="141">
        <v>3</v>
      </c>
      <c r="AF12" s="141">
        <v>3</v>
      </c>
      <c r="AG12" s="142">
        <v>3</v>
      </c>
    </row>
    <row r="13" spans="1:33" ht="23.25">
      <c r="A13" s="122">
        <v>11</v>
      </c>
      <c r="B13" s="103">
        <v>2</v>
      </c>
      <c r="C13" s="103">
        <v>2</v>
      </c>
      <c r="D13" s="126" t="s">
        <v>57</v>
      </c>
      <c r="E13" s="126">
        <v>1</v>
      </c>
      <c r="F13" s="126">
        <v>1</v>
      </c>
      <c r="G13" s="126">
        <v>0</v>
      </c>
      <c r="H13" s="126">
        <v>0</v>
      </c>
      <c r="I13" s="126">
        <v>0</v>
      </c>
      <c r="J13" s="126">
        <v>0</v>
      </c>
      <c r="K13" s="127">
        <v>0</v>
      </c>
      <c r="L13" s="127">
        <v>0</v>
      </c>
      <c r="M13" s="126">
        <v>5</v>
      </c>
      <c r="N13" s="126">
        <v>1</v>
      </c>
      <c r="O13" s="131">
        <v>5</v>
      </c>
      <c r="P13" s="131">
        <v>4</v>
      </c>
      <c r="Q13" s="131">
        <v>4</v>
      </c>
      <c r="R13" s="132">
        <v>5</v>
      </c>
      <c r="S13" s="132">
        <v>5</v>
      </c>
      <c r="T13" s="133">
        <v>5</v>
      </c>
      <c r="U13" s="133">
        <v>5</v>
      </c>
      <c r="V13" s="133">
        <v>5</v>
      </c>
      <c r="W13" s="133">
        <v>5</v>
      </c>
      <c r="X13" s="133">
        <v>5</v>
      </c>
      <c r="Y13" s="133">
        <v>5</v>
      </c>
      <c r="Z13" s="140">
        <v>2</v>
      </c>
      <c r="AA13" s="140">
        <v>3</v>
      </c>
      <c r="AB13" s="140">
        <v>4</v>
      </c>
      <c r="AC13" s="140">
        <v>5</v>
      </c>
      <c r="AD13" s="141">
        <v>5</v>
      </c>
      <c r="AE13" s="141">
        <v>5</v>
      </c>
      <c r="AF13" s="141">
        <v>4</v>
      </c>
      <c r="AG13" s="142">
        <v>4</v>
      </c>
    </row>
    <row r="14" spans="1:33" ht="23.25">
      <c r="A14" s="122">
        <v>12</v>
      </c>
      <c r="B14" s="103">
        <v>2</v>
      </c>
      <c r="C14" s="103">
        <v>3</v>
      </c>
      <c r="D14" s="126" t="s">
        <v>63</v>
      </c>
      <c r="E14" s="126">
        <v>1</v>
      </c>
      <c r="F14" s="126">
        <v>1</v>
      </c>
      <c r="G14" s="126">
        <v>1</v>
      </c>
      <c r="H14" s="126">
        <v>0</v>
      </c>
      <c r="I14" s="126">
        <v>1</v>
      </c>
      <c r="J14" s="126">
        <v>0</v>
      </c>
      <c r="K14" s="127">
        <v>0</v>
      </c>
      <c r="L14" s="127">
        <v>0</v>
      </c>
      <c r="M14" s="126">
        <v>4</v>
      </c>
      <c r="N14" s="126">
        <v>1</v>
      </c>
      <c r="O14" s="131">
        <v>4</v>
      </c>
      <c r="P14" s="131">
        <v>4</v>
      </c>
      <c r="Q14" s="131">
        <v>4</v>
      </c>
      <c r="R14" s="132">
        <v>5</v>
      </c>
      <c r="S14" s="132">
        <v>4</v>
      </c>
      <c r="T14" s="133">
        <v>2</v>
      </c>
      <c r="U14" s="133">
        <v>3</v>
      </c>
      <c r="V14" s="133">
        <v>5</v>
      </c>
      <c r="W14" s="133">
        <v>3</v>
      </c>
      <c r="X14" s="133">
        <v>4</v>
      </c>
      <c r="Y14" s="133">
        <v>4</v>
      </c>
      <c r="Z14" s="140">
        <v>2</v>
      </c>
      <c r="AA14" s="140">
        <v>3</v>
      </c>
      <c r="AB14" s="140">
        <v>4</v>
      </c>
      <c r="AC14" s="140">
        <v>5</v>
      </c>
      <c r="AD14" s="141">
        <v>4</v>
      </c>
      <c r="AE14" s="141">
        <v>4</v>
      </c>
      <c r="AF14" s="141">
        <v>4</v>
      </c>
      <c r="AG14" s="142">
        <v>4</v>
      </c>
    </row>
    <row r="15" spans="1:33" ht="23.25">
      <c r="A15" s="122">
        <v>13</v>
      </c>
      <c r="B15" s="103">
        <v>3</v>
      </c>
      <c r="C15" s="103">
        <v>2</v>
      </c>
      <c r="D15" s="126" t="s">
        <v>64</v>
      </c>
      <c r="E15" s="126">
        <v>1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7">
        <v>0</v>
      </c>
      <c r="L15" s="127">
        <v>0</v>
      </c>
      <c r="M15" s="126">
        <v>5</v>
      </c>
      <c r="N15" s="126">
        <v>1</v>
      </c>
      <c r="O15" s="131">
        <v>4</v>
      </c>
      <c r="P15" s="131">
        <v>4</v>
      </c>
      <c r="Q15" s="131">
        <v>4</v>
      </c>
      <c r="R15" s="132">
        <v>4</v>
      </c>
      <c r="S15" s="132">
        <v>4</v>
      </c>
      <c r="T15" s="133">
        <v>4</v>
      </c>
      <c r="U15" s="133">
        <v>5</v>
      </c>
      <c r="V15" s="133">
        <v>4</v>
      </c>
      <c r="W15" s="133">
        <v>3</v>
      </c>
      <c r="X15" s="133">
        <v>5</v>
      </c>
      <c r="Y15" s="133">
        <v>5</v>
      </c>
      <c r="Z15" s="140">
        <v>3</v>
      </c>
      <c r="AA15" s="140">
        <v>5</v>
      </c>
      <c r="AB15" s="140">
        <v>5</v>
      </c>
      <c r="AC15" s="140">
        <v>5</v>
      </c>
      <c r="AD15" s="141">
        <v>5</v>
      </c>
      <c r="AE15" s="141">
        <v>5</v>
      </c>
      <c r="AF15" s="141">
        <v>5</v>
      </c>
      <c r="AG15" s="142">
        <v>5</v>
      </c>
    </row>
    <row r="16" spans="1:33" ht="23.25">
      <c r="A16" s="122">
        <v>14</v>
      </c>
      <c r="B16" s="103">
        <v>2</v>
      </c>
      <c r="C16" s="103">
        <v>2</v>
      </c>
      <c r="D16" s="126" t="s">
        <v>55</v>
      </c>
      <c r="E16" s="126">
        <v>1</v>
      </c>
      <c r="F16" s="126">
        <v>1</v>
      </c>
      <c r="G16" s="126">
        <v>0</v>
      </c>
      <c r="H16" s="126">
        <v>1</v>
      </c>
      <c r="I16" s="126">
        <v>0</v>
      </c>
      <c r="J16" s="126">
        <v>0</v>
      </c>
      <c r="K16" s="127">
        <v>0</v>
      </c>
      <c r="L16" s="127">
        <v>0</v>
      </c>
      <c r="M16" s="126">
        <v>4</v>
      </c>
      <c r="N16" s="126">
        <v>1</v>
      </c>
      <c r="O16" s="131">
        <v>5</v>
      </c>
      <c r="P16" s="131">
        <v>5</v>
      </c>
      <c r="Q16" s="131">
        <v>4</v>
      </c>
      <c r="R16" s="132">
        <v>4</v>
      </c>
      <c r="S16" s="132">
        <v>4</v>
      </c>
      <c r="T16" s="133">
        <v>5</v>
      </c>
      <c r="U16" s="133">
        <v>4</v>
      </c>
      <c r="V16" s="133">
        <v>4</v>
      </c>
      <c r="W16" s="133">
        <v>4</v>
      </c>
      <c r="X16" s="133">
        <v>4</v>
      </c>
      <c r="Y16" s="133">
        <v>4</v>
      </c>
      <c r="Z16" s="140">
        <v>2</v>
      </c>
      <c r="AA16" s="140">
        <v>3</v>
      </c>
      <c r="AB16" s="140">
        <v>4</v>
      </c>
      <c r="AC16" s="140">
        <v>4</v>
      </c>
      <c r="AD16" s="141">
        <v>4</v>
      </c>
      <c r="AE16" s="141">
        <v>4</v>
      </c>
      <c r="AF16" s="141">
        <v>4</v>
      </c>
      <c r="AG16" s="142">
        <v>4</v>
      </c>
    </row>
    <row r="17" spans="1:33" ht="23.25">
      <c r="A17" s="122">
        <v>15</v>
      </c>
      <c r="B17" s="103">
        <v>2</v>
      </c>
      <c r="C17" s="103">
        <v>2</v>
      </c>
      <c r="D17" s="126"/>
      <c r="E17" s="126">
        <v>1</v>
      </c>
      <c r="F17" s="126">
        <v>1</v>
      </c>
      <c r="G17" s="126">
        <v>0</v>
      </c>
      <c r="H17" s="126">
        <v>0</v>
      </c>
      <c r="I17" s="126">
        <v>0</v>
      </c>
      <c r="J17" s="126">
        <v>0</v>
      </c>
      <c r="K17" s="127">
        <v>0</v>
      </c>
      <c r="L17" s="127">
        <v>0</v>
      </c>
      <c r="M17" s="126">
        <v>5</v>
      </c>
      <c r="N17" s="126">
        <v>1</v>
      </c>
      <c r="O17" s="131">
        <v>5</v>
      </c>
      <c r="P17" s="131">
        <v>4</v>
      </c>
      <c r="Q17" s="131">
        <v>4</v>
      </c>
      <c r="R17" s="132">
        <v>4</v>
      </c>
      <c r="S17" s="132">
        <v>4</v>
      </c>
      <c r="T17" s="133">
        <v>4</v>
      </c>
      <c r="U17" s="133">
        <v>4</v>
      </c>
      <c r="V17" s="133">
        <v>4</v>
      </c>
      <c r="W17" s="133">
        <v>4</v>
      </c>
      <c r="X17" s="133">
        <v>4</v>
      </c>
      <c r="Y17" s="133">
        <v>4</v>
      </c>
      <c r="Z17" s="140">
        <v>4</v>
      </c>
      <c r="AA17" s="140">
        <v>4</v>
      </c>
      <c r="AB17" s="140">
        <v>4</v>
      </c>
      <c r="AC17" s="140">
        <v>5</v>
      </c>
      <c r="AD17" s="141">
        <v>4</v>
      </c>
      <c r="AE17" s="141">
        <v>4</v>
      </c>
      <c r="AF17" s="141">
        <v>4</v>
      </c>
      <c r="AG17" s="142">
        <v>5</v>
      </c>
    </row>
    <row r="18" spans="1:33" ht="23.25">
      <c r="A18" s="122">
        <v>16</v>
      </c>
      <c r="B18" s="103">
        <v>1</v>
      </c>
      <c r="C18" s="103">
        <v>3</v>
      </c>
      <c r="D18" s="126" t="s">
        <v>65</v>
      </c>
      <c r="E18" s="126">
        <v>1</v>
      </c>
      <c r="F18" s="126">
        <v>0</v>
      </c>
      <c r="G18" s="126">
        <v>1</v>
      </c>
      <c r="H18" s="126">
        <v>0</v>
      </c>
      <c r="I18" s="126">
        <v>0</v>
      </c>
      <c r="J18" s="126">
        <v>0</v>
      </c>
      <c r="K18" s="127">
        <v>0</v>
      </c>
      <c r="L18" s="127">
        <v>0</v>
      </c>
      <c r="M18" s="126">
        <v>5</v>
      </c>
      <c r="N18" s="126">
        <v>1</v>
      </c>
      <c r="O18" s="131">
        <v>5</v>
      </c>
      <c r="P18" s="131">
        <v>4</v>
      </c>
      <c r="Q18" s="131">
        <v>4</v>
      </c>
      <c r="R18" s="132">
        <v>5</v>
      </c>
      <c r="S18" s="132">
        <v>5</v>
      </c>
      <c r="T18" s="133">
        <v>5</v>
      </c>
      <c r="U18" s="133">
        <v>4</v>
      </c>
      <c r="V18" s="133">
        <v>5</v>
      </c>
      <c r="W18" s="133">
        <v>5</v>
      </c>
      <c r="X18" s="133">
        <v>5</v>
      </c>
      <c r="Y18" s="133">
        <v>5</v>
      </c>
      <c r="Z18" s="140">
        <v>3</v>
      </c>
      <c r="AA18" s="140">
        <v>4</v>
      </c>
      <c r="AB18" s="140">
        <v>4</v>
      </c>
      <c r="AC18" s="140">
        <v>5</v>
      </c>
      <c r="AD18" s="141">
        <v>4</v>
      </c>
      <c r="AE18" s="141">
        <v>4</v>
      </c>
      <c r="AF18" s="141">
        <v>4</v>
      </c>
      <c r="AG18" s="142">
        <v>4</v>
      </c>
    </row>
    <row r="19" spans="1:33" ht="23.25">
      <c r="A19" s="122">
        <v>17</v>
      </c>
      <c r="B19" s="103">
        <v>2</v>
      </c>
      <c r="C19" s="103">
        <v>2</v>
      </c>
      <c r="D19" s="126" t="s">
        <v>66</v>
      </c>
      <c r="E19" s="126">
        <v>3</v>
      </c>
      <c r="F19" s="126">
        <v>1</v>
      </c>
      <c r="G19" s="126">
        <v>0</v>
      </c>
      <c r="H19" s="126">
        <v>0</v>
      </c>
      <c r="I19" s="126">
        <v>0</v>
      </c>
      <c r="J19" s="126">
        <v>0</v>
      </c>
      <c r="K19" s="127">
        <v>0</v>
      </c>
      <c r="L19" s="127">
        <v>0</v>
      </c>
      <c r="M19" s="126"/>
      <c r="N19" s="126">
        <v>1</v>
      </c>
      <c r="O19" s="131">
        <v>4</v>
      </c>
      <c r="P19" s="131">
        <v>4</v>
      </c>
      <c r="Q19" s="131">
        <v>4</v>
      </c>
      <c r="R19" s="132">
        <v>5</v>
      </c>
      <c r="S19" s="132">
        <v>5</v>
      </c>
      <c r="T19" s="133">
        <v>5</v>
      </c>
      <c r="U19" s="133">
        <v>5</v>
      </c>
      <c r="V19" s="133">
        <v>5</v>
      </c>
      <c r="W19" s="133">
        <v>5</v>
      </c>
      <c r="X19" s="133">
        <v>5</v>
      </c>
      <c r="Y19" s="133">
        <v>5</v>
      </c>
      <c r="Z19" s="140">
        <v>5</v>
      </c>
      <c r="AA19" s="140">
        <v>5</v>
      </c>
      <c r="AB19" s="140">
        <v>5</v>
      </c>
      <c r="AC19" s="140">
        <v>5</v>
      </c>
      <c r="AD19" s="141">
        <v>5</v>
      </c>
      <c r="AE19" s="141">
        <v>5</v>
      </c>
      <c r="AF19" s="141">
        <v>5</v>
      </c>
      <c r="AG19" s="142">
        <v>5</v>
      </c>
    </row>
    <row r="20" spans="1:33" ht="23.25">
      <c r="A20" s="122">
        <v>18</v>
      </c>
      <c r="B20" s="103">
        <v>1</v>
      </c>
      <c r="C20" s="103">
        <v>3</v>
      </c>
      <c r="D20" s="126" t="s">
        <v>67</v>
      </c>
      <c r="E20" s="126">
        <v>2</v>
      </c>
      <c r="F20" s="126">
        <v>0</v>
      </c>
      <c r="G20" s="126">
        <v>0</v>
      </c>
      <c r="H20" s="126">
        <v>0</v>
      </c>
      <c r="I20" s="126">
        <v>1</v>
      </c>
      <c r="J20" s="126">
        <v>0</v>
      </c>
      <c r="K20" s="127">
        <v>0</v>
      </c>
      <c r="L20" s="127">
        <v>0</v>
      </c>
      <c r="M20" s="126">
        <v>5</v>
      </c>
      <c r="N20" s="126">
        <v>1</v>
      </c>
      <c r="O20" s="131">
        <v>5</v>
      </c>
      <c r="P20" s="131">
        <v>4</v>
      </c>
      <c r="Q20" s="131">
        <v>3</v>
      </c>
      <c r="R20" s="132">
        <v>5</v>
      </c>
      <c r="S20" s="132">
        <v>5</v>
      </c>
      <c r="T20" s="133">
        <v>5</v>
      </c>
      <c r="U20" s="133">
        <v>4</v>
      </c>
      <c r="V20" s="133">
        <v>5</v>
      </c>
      <c r="W20" s="133">
        <v>5</v>
      </c>
      <c r="X20" s="133">
        <v>5</v>
      </c>
      <c r="Y20" s="133">
        <v>5</v>
      </c>
      <c r="Z20" s="140">
        <v>1</v>
      </c>
      <c r="AA20" s="140">
        <v>4</v>
      </c>
      <c r="AB20" s="140">
        <v>5</v>
      </c>
      <c r="AC20" s="140">
        <v>5</v>
      </c>
      <c r="AD20" s="141">
        <v>4</v>
      </c>
      <c r="AE20" s="141">
        <v>4</v>
      </c>
      <c r="AF20" s="141">
        <v>4</v>
      </c>
      <c r="AG20" s="142">
        <v>5</v>
      </c>
    </row>
    <row r="21" spans="1:33" ht="23.25">
      <c r="A21" s="122">
        <v>19</v>
      </c>
      <c r="B21" s="103">
        <v>1</v>
      </c>
      <c r="C21" s="103">
        <v>3</v>
      </c>
      <c r="D21" s="126" t="s">
        <v>67</v>
      </c>
      <c r="E21" s="126">
        <v>2</v>
      </c>
      <c r="F21" s="126">
        <v>1</v>
      </c>
      <c r="G21" s="126">
        <v>0</v>
      </c>
      <c r="H21" s="126">
        <v>0</v>
      </c>
      <c r="I21" s="126">
        <v>1</v>
      </c>
      <c r="J21" s="126">
        <v>0</v>
      </c>
      <c r="K21" s="127">
        <v>0</v>
      </c>
      <c r="L21" s="127">
        <v>0</v>
      </c>
      <c r="M21" s="126">
        <v>5</v>
      </c>
      <c r="N21" s="126">
        <v>1</v>
      </c>
      <c r="O21" s="131">
        <v>5</v>
      </c>
      <c r="P21" s="131">
        <v>4</v>
      </c>
      <c r="Q21" s="131">
        <v>4</v>
      </c>
      <c r="R21" s="132">
        <v>5</v>
      </c>
      <c r="S21" s="132">
        <v>5</v>
      </c>
      <c r="T21" s="133">
        <v>5</v>
      </c>
      <c r="U21" s="133">
        <v>5</v>
      </c>
      <c r="V21" s="133">
        <v>5</v>
      </c>
      <c r="W21" s="133">
        <v>5</v>
      </c>
      <c r="X21" s="133">
        <v>5</v>
      </c>
      <c r="Y21" s="133">
        <v>5</v>
      </c>
      <c r="Z21" s="140">
        <v>2</v>
      </c>
      <c r="AA21" s="140">
        <v>3</v>
      </c>
      <c r="AB21" s="140">
        <v>4</v>
      </c>
      <c r="AC21" s="140">
        <v>5</v>
      </c>
      <c r="AD21" s="141">
        <v>4</v>
      </c>
      <c r="AE21" s="141">
        <v>4</v>
      </c>
      <c r="AF21" s="141">
        <v>4</v>
      </c>
      <c r="AG21" s="142">
        <v>4</v>
      </c>
    </row>
    <row r="22" spans="1:33" ht="23.25">
      <c r="A22" s="122">
        <v>20</v>
      </c>
      <c r="B22" s="103">
        <v>1</v>
      </c>
      <c r="C22" s="103">
        <v>2</v>
      </c>
      <c r="D22" s="126"/>
      <c r="E22" s="126">
        <v>2</v>
      </c>
      <c r="F22" s="126">
        <v>1</v>
      </c>
      <c r="G22" s="126">
        <v>0</v>
      </c>
      <c r="H22" s="126">
        <v>0</v>
      </c>
      <c r="I22" s="126">
        <v>1</v>
      </c>
      <c r="J22" s="126">
        <v>0</v>
      </c>
      <c r="K22" s="127">
        <v>0</v>
      </c>
      <c r="L22" s="127">
        <v>0</v>
      </c>
      <c r="M22" s="126">
        <v>4</v>
      </c>
      <c r="N22" s="126">
        <v>1</v>
      </c>
      <c r="O22" s="131">
        <v>5</v>
      </c>
      <c r="P22" s="131">
        <v>3</v>
      </c>
      <c r="Q22" s="131">
        <v>4</v>
      </c>
      <c r="R22" s="132">
        <v>4</v>
      </c>
      <c r="S22" s="132">
        <v>4</v>
      </c>
      <c r="T22" s="133">
        <v>4</v>
      </c>
      <c r="U22" s="133">
        <v>3</v>
      </c>
      <c r="V22" s="133">
        <v>4</v>
      </c>
      <c r="W22" s="133">
        <v>4</v>
      </c>
      <c r="X22" s="133">
        <v>4</v>
      </c>
      <c r="Y22" s="133">
        <v>4</v>
      </c>
      <c r="Z22" s="140">
        <v>3</v>
      </c>
      <c r="AA22" s="140">
        <v>4</v>
      </c>
      <c r="AB22" s="140">
        <v>4</v>
      </c>
      <c r="AC22" s="140">
        <v>4</v>
      </c>
      <c r="AD22" s="141">
        <v>4</v>
      </c>
      <c r="AE22" s="141">
        <v>4</v>
      </c>
      <c r="AF22" s="141">
        <v>4</v>
      </c>
      <c r="AG22" s="142">
        <v>4</v>
      </c>
    </row>
    <row r="23" spans="1:33" ht="23.25">
      <c r="A23" s="122">
        <v>21</v>
      </c>
      <c r="B23" s="103">
        <v>1</v>
      </c>
      <c r="C23" s="103">
        <v>3</v>
      </c>
      <c r="D23" s="126" t="s">
        <v>67</v>
      </c>
      <c r="E23" s="126">
        <v>2</v>
      </c>
      <c r="F23" s="126">
        <v>0</v>
      </c>
      <c r="G23" s="126">
        <v>0</v>
      </c>
      <c r="H23" s="126">
        <v>0</v>
      </c>
      <c r="I23" s="126">
        <v>1</v>
      </c>
      <c r="J23" s="126">
        <v>0</v>
      </c>
      <c r="K23" s="127">
        <v>0</v>
      </c>
      <c r="L23" s="127">
        <v>0</v>
      </c>
      <c r="M23" s="126">
        <v>4</v>
      </c>
      <c r="N23" s="126">
        <v>0</v>
      </c>
      <c r="O23" s="131">
        <v>4</v>
      </c>
      <c r="P23" s="131">
        <v>4</v>
      </c>
      <c r="Q23" s="131">
        <v>4</v>
      </c>
      <c r="R23" s="132">
        <v>5</v>
      </c>
      <c r="S23" s="132">
        <v>5</v>
      </c>
      <c r="T23" s="133">
        <v>5</v>
      </c>
      <c r="U23" s="133">
        <v>4</v>
      </c>
      <c r="V23" s="133">
        <v>5</v>
      </c>
      <c r="W23" s="133">
        <v>5</v>
      </c>
      <c r="X23" s="133">
        <v>5</v>
      </c>
      <c r="Y23" s="133">
        <v>4</v>
      </c>
      <c r="Z23" s="140">
        <v>5</v>
      </c>
      <c r="AA23" s="140"/>
      <c r="AB23" s="140">
        <v>4</v>
      </c>
      <c r="AC23" s="140">
        <v>4</v>
      </c>
      <c r="AD23" s="141">
        <v>3</v>
      </c>
      <c r="AE23" s="141">
        <v>3</v>
      </c>
      <c r="AF23" s="141">
        <v>3</v>
      </c>
      <c r="AG23" s="142">
        <v>3</v>
      </c>
    </row>
    <row r="24" spans="1:33" ht="23.25">
      <c r="A24" s="122">
        <v>22</v>
      </c>
      <c r="B24" s="103">
        <v>2</v>
      </c>
      <c r="C24" s="103">
        <v>2</v>
      </c>
      <c r="D24" s="126" t="s">
        <v>68</v>
      </c>
      <c r="E24" s="126">
        <v>3</v>
      </c>
      <c r="F24" s="126">
        <v>1</v>
      </c>
      <c r="G24" s="126">
        <v>0</v>
      </c>
      <c r="H24" s="126">
        <v>0</v>
      </c>
      <c r="I24" s="126">
        <v>0</v>
      </c>
      <c r="J24" s="126">
        <v>0</v>
      </c>
      <c r="K24" s="127">
        <v>0</v>
      </c>
      <c r="L24" s="127">
        <v>0</v>
      </c>
      <c r="M24" s="126">
        <v>4</v>
      </c>
      <c r="N24" s="126">
        <v>1</v>
      </c>
      <c r="O24" s="131">
        <v>3</v>
      </c>
      <c r="P24" s="131">
        <v>4</v>
      </c>
      <c r="Q24" s="131">
        <v>4</v>
      </c>
      <c r="R24" s="132">
        <v>5</v>
      </c>
      <c r="S24" s="132">
        <v>5</v>
      </c>
      <c r="T24" s="133">
        <v>5</v>
      </c>
      <c r="U24" s="133">
        <v>5</v>
      </c>
      <c r="V24" s="133">
        <v>5</v>
      </c>
      <c r="W24" s="133">
        <v>5</v>
      </c>
      <c r="X24" s="133">
        <v>5</v>
      </c>
      <c r="Y24" s="133">
        <v>5</v>
      </c>
      <c r="Z24" s="140">
        <v>1</v>
      </c>
      <c r="AA24" s="140">
        <v>3</v>
      </c>
      <c r="AB24" s="140">
        <v>4</v>
      </c>
      <c r="AC24" s="140">
        <v>4</v>
      </c>
      <c r="AD24" s="141">
        <v>4</v>
      </c>
      <c r="AE24" s="141">
        <v>4</v>
      </c>
      <c r="AF24" s="141">
        <v>4</v>
      </c>
      <c r="AG24" s="142">
        <v>4</v>
      </c>
    </row>
    <row r="25" spans="1:33" ht="23.25">
      <c r="A25" s="122">
        <v>23</v>
      </c>
      <c r="B25" s="103">
        <v>1</v>
      </c>
      <c r="C25" s="103">
        <v>3</v>
      </c>
      <c r="D25" s="126" t="s">
        <v>67</v>
      </c>
      <c r="E25" s="126">
        <v>2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7">
        <v>0</v>
      </c>
      <c r="L25" s="127">
        <v>1</v>
      </c>
      <c r="M25" s="126"/>
      <c r="N25" s="126">
        <v>0</v>
      </c>
      <c r="O25" s="131">
        <v>5</v>
      </c>
      <c r="P25" s="131">
        <v>4</v>
      </c>
      <c r="Q25" s="131">
        <v>5</v>
      </c>
      <c r="R25" s="132">
        <v>5</v>
      </c>
      <c r="S25" s="132">
        <v>4</v>
      </c>
      <c r="T25" s="133">
        <v>4</v>
      </c>
      <c r="U25" s="133">
        <v>4</v>
      </c>
      <c r="V25" s="133">
        <v>4</v>
      </c>
      <c r="W25" s="133">
        <v>5</v>
      </c>
      <c r="X25" s="133">
        <v>5</v>
      </c>
      <c r="Y25" s="133">
        <v>4</v>
      </c>
      <c r="Z25" s="140">
        <v>1</v>
      </c>
      <c r="AA25" s="140">
        <v>4</v>
      </c>
      <c r="AB25" s="140">
        <v>4</v>
      </c>
      <c r="AC25" s="140">
        <v>4</v>
      </c>
      <c r="AD25" s="141">
        <v>4</v>
      </c>
      <c r="AE25" s="141">
        <v>4</v>
      </c>
      <c r="AF25" s="141">
        <v>4</v>
      </c>
      <c r="AG25" s="142">
        <v>4</v>
      </c>
    </row>
    <row r="26" spans="1:33" ht="23.25">
      <c r="A26" s="122">
        <v>24</v>
      </c>
      <c r="B26" s="103">
        <v>2</v>
      </c>
      <c r="C26" s="103">
        <v>2</v>
      </c>
      <c r="D26" s="126" t="s">
        <v>57</v>
      </c>
      <c r="E26" s="126">
        <v>1</v>
      </c>
      <c r="F26" s="126">
        <v>1</v>
      </c>
      <c r="G26" s="126">
        <v>1</v>
      </c>
      <c r="H26" s="126">
        <v>0</v>
      </c>
      <c r="I26" s="126">
        <v>1</v>
      </c>
      <c r="J26" s="126">
        <v>0</v>
      </c>
      <c r="K26" s="127">
        <v>0</v>
      </c>
      <c r="L26" s="127">
        <v>0</v>
      </c>
      <c r="M26" s="126">
        <v>5</v>
      </c>
      <c r="N26" s="126">
        <v>1</v>
      </c>
      <c r="O26" s="131">
        <v>5</v>
      </c>
      <c r="P26" s="131">
        <v>4</v>
      </c>
      <c r="Q26" s="131">
        <v>4</v>
      </c>
      <c r="R26" s="132">
        <v>4</v>
      </c>
      <c r="S26" s="132">
        <v>4</v>
      </c>
      <c r="T26" s="133">
        <v>5</v>
      </c>
      <c r="U26" s="133">
        <v>4</v>
      </c>
      <c r="V26" s="133">
        <v>5</v>
      </c>
      <c r="W26" s="133">
        <v>4</v>
      </c>
      <c r="X26" s="133">
        <v>4</v>
      </c>
      <c r="Y26" s="133">
        <v>5</v>
      </c>
      <c r="Z26" s="140">
        <v>3</v>
      </c>
      <c r="AA26" s="140">
        <v>4</v>
      </c>
      <c r="AB26" s="140">
        <v>4</v>
      </c>
      <c r="AC26" s="140">
        <v>5</v>
      </c>
      <c r="AD26" s="141">
        <v>4</v>
      </c>
      <c r="AE26" s="141">
        <v>5</v>
      </c>
      <c r="AF26" s="141">
        <v>4</v>
      </c>
      <c r="AG26" s="142">
        <v>5</v>
      </c>
    </row>
    <row r="27" spans="1:33" ht="23.25">
      <c r="A27" s="122">
        <v>25</v>
      </c>
      <c r="B27" s="103">
        <v>2</v>
      </c>
      <c r="C27" s="103">
        <v>2</v>
      </c>
      <c r="D27" s="126" t="s">
        <v>57</v>
      </c>
      <c r="E27" s="126">
        <v>1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7">
        <v>0</v>
      </c>
      <c r="L27" s="127">
        <v>0</v>
      </c>
      <c r="M27" s="126"/>
      <c r="N27" s="126">
        <v>0</v>
      </c>
      <c r="O27" s="131">
        <v>5</v>
      </c>
      <c r="P27" s="131">
        <v>5</v>
      </c>
      <c r="Q27" s="131">
        <v>5</v>
      </c>
      <c r="R27" s="132">
        <v>5</v>
      </c>
      <c r="S27" s="132">
        <v>5</v>
      </c>
      <c r="T27" s="133">
        <v>5</v>
      </c>
      <c r="U27" s="133">
        <v>5</v>
      </c>
      <c r="V27" s="133">
        <v>5</v>
      </c>
      <c r="W27" s="133">
        <v>5</v>
      </c>
      <c r="X27" s="133">
        <v>5</v>
      </c>
      <c r="Y27" s="133">
        <v>5</v>
      </c>
      <c r="Z27" s="140">
        <v>5</v>
      </c>
      <c r="AA27" s="140">
        <v>5</v>
      </c>
      <c r="AB27" s="140">
        <v>5</v>
      </c>
      <c r="AC27" s="140">
        <v>5</v>
      </c>
      <c r="AD27" s="141">
        <v>5</v>
      </c>
      <c r="AE27" s="141">
        <v>5</v>
      </c>
      <c r="AF27" s="141">
        <v>5</v>
      </c>
      <c r="AG27" s="142">
        <v>5</v>
      </c>
    </row>
    <row r="28" spans="1:33" ht="23.25">
      <c r="A28" s="122">
        <v>26</v>
      </c>
      <c r="B28" s="103">
        <v>2</v>
      </c>
      <c r="C28" s="103">
        <v>2</v>
      </c>
      <c r="D28" s="126" t="s">
        <v>57</v>
      </c>
      <c r="E28" s="126">
        <v>1</v>
      </c>
      <c r="F28" s="126">
        <v>1</v>
      </c>
      <c r="G28" s="126">
        <v>0</v>
      </c>
      <c r="H28" s="126">
        <v>0</v>
      </c>
      <c r="I28" s="126">
        <v>1</v>
      </c>
      <c r="J28" s="126">
        <v>0</v>
      </c>
      <c r="K28" s="127">
        <v>0</v>
      </c>
      <c r="L28" s="127">
        <v>0</v>
      </c>
      <c r="M28" s="126">
        <v>4</v>
      </c>
      <c r="N28" s="126">
        <v>1</v>
      </c>
      <c r="O28" s="131">
        <v>4</v>
      </c>
      <c r="P28" s="131">
        <v>3</v>
      </c>
      <c r="Q28" s="131">
        <v>2</v>
      </c>
      <c r="R28" s="132">
        <v>4</v>
      </c>
      <c r="S28" s="132">
        <v>4</v>
      </c>
      <c r="T28" s="133">
        <v>4</v>
      </c>
      <c r="U28" s="133">
        <v>4</v>
      </c>
      <c r="V28" s="133">
        <v>4</v>
      </c>
      <c r="W28" s="133">
        <v>4</v>
      </c>
      <c r="X28" s="133">
        <v>4</v>
      </c>
      <c r="Y28" s="133">
        <v>4</v>
      </c>
      <c r="Z28" s="140">
        <v>3</v>
      </c>
      <c r="AA28" s="140">
        <v>4</v>
      </c>
      <c r="AB28" s="140">
        <v>4</v>
      </c>
      <c r="AC28" s="140">
        <v>4</v>
      </c>
      <c r="AD28" s="141">
        <v>4</v>
      </c>
      <c r="AE28" s="141">
        <v>3</v>
      </c>
      <c r="AF28" s="141">
        <v>2</v>
      </c>
      <c r="AG28" s="142">
        <v>3</v>
      </c>
    </row>
    <row r="29" spans="1:33" ht="23.25">
      <c r="A29" s="122">
        <v>27</v>
      </c>
      <c r="B29" s="103">
        <v>2</v>
      </c>
      <c r="C29" s="103">
        <v>2</v>
      </c>
      <c r="D29" s="126" t="s">
        <v>58</v>
      </c>
      <c r="E29" s="126">
        <v>3</v>
      </c>
      <c r="F29" s="126">
        <v>1</v>
      </c>
      <c r="G29" s="126">
        <v>0</v>
      </c>
      <c r="H29" s="126">
        <v>0</v>
      </c>
      <c r="I29" s="126">
        <v>0</v>
      </c>
      <c r="J29" s="126">
        <v>0</v>
      </c>
      <c r="K29" s="127">
        <v>0</v>
      </c>
      <c r="L29" s="127">
        <v>0</v>
      </c>
      <c r="M29" s="126">
        <v>5</v>
      </c>
      <c r="N29" s="126">
        <v>1</v>
      </c>
      <c r="O29" s="131">
        <v>4</v>
      </c>
      <c r="P29" s="131">
        <v>4</v>
      </c>
      <c r="Q29" s="131"/>
      <c r="R29" s="132">
        <v>5</v>
      </c>
      <c r="S29" s="132"/>
      <c r="T29" s="133">
        <v>5</v>
      </c>
      <c r="U29" s="133">
        <v>5</v>
      </c>
      <c r="V29" s="133">
        <v>5</v>
      </c>
      <c r="W29" s="133">
        <v>5</v>
      </c>
      <c r="X29" s="133">
        <v>5</v>
      </c>
      <c r="Y29" s="133">
        <v>4</v>
      </c>
      <c r="Z29" s="140">
        <v>3</v>
      </c>
      <c r="AA29" s="140">
        <v>5</v>
      </c>
      <c r="AB29" s="140">
        <v>5</v>
      </c>
      <c r="AC29" s="140">
        <v>5</v>
      </c>
      <c r="AD29" s="141">
        <v>5</v>
      </c>
      <c r="AE29" s="141">
        <v>5</v>
      </c>
      <c r="AF29" s="141">
        <v>5</v>
      </c>
      <c r="AG29" s="142">
        <v>5</v>
      </c>
    </row>
    <row r="30" spans="1:33" ht="23.25">
      <c r="A30" s="122">
        <v>28</v>
      </c>
      <c r="B30" s="103">
        <v>2</v>
      </c>
      <c r="C30" s="103">
        <v>2</v>
      </c>
      <c r="D30" s="126" t="s">
        <v>58</v>
      </c>
      <c r="E30" s="126">
        <v>3</v>
      </c>
      <c r="F30" s="126">
        <v>1</v>
      </c>
      <c r="G30" s="126">
        <v>0</v>
      </c>
      <c r="H30" s="126">
        <v>0</v>
      </c>
      <c r="I30" s="126">
        <v>0</v>
      </c>
      <c r="J30" s="126">
        <v>0</v>
      </c>
      <c r="K30" s="127">
        <v>0</v>
      </c>
      <c r="L30" s="127">
        <v>0</v>
      </c>
      <c r="M30" s="126">
        <v>5</v>
      </c>
      <c r="N30" s="126">
        <v>1</v>
      </c>
      <c r="O30" s="131">
        <v>4</v>
      </c>
      <c r="P30" s="131">
        <v>4</v>
      </c>
      <c r="Q30" s="131"/>
      <c r="R30" s="132">
        <v>5</v>
      </c>
      <c r="S30" s="132"/>
      <c r="T30" s="133">
        <v>5</v>
      </c>
      <c r="U30" s="133">
        <v>5</v>
      </c>
      <c r="V30" s="133">
        <v>5</v>
      </c>
      <c r="W30" s="133">
        <v>5</v>
      </c>
      <c r="X30" s="133">
        <v>5</v>
      </c>
      <c r="Y30" s="133">
        <v>4</v>
      </c>
      <c r="Z30" s="140">
        <v>2</v>
      </c>
      <c r="AA30" s="140">
        <v>5</v>
      </c>
      <c r="AB30" s="140">
        <v>5</v>
      </c>
      <c r="AC30" s="140">
        <v>5</v>
      </c>
      <c r="AD30" s="141">
        <v>5</v>
      </c>
      <c r="AE30" s="141">
        <v>5</v>
      </c>
      <c r="AF30" s="141">
        <v>5</v>
      </c>
      <c r="AG30" s="142">
        <v>5</v>
      </c>
    </row>
    <row r="31" spans="1:33" ht="23.25">
      <c r="A31" s="122">
        <v>29</v>
      </c>
      <c r="B31" s="103">
        <v>3</v>
      </c>
      <c r="C31" s="103">
        <v>2</v>
      </c>
      <c r="D31" s="126" t="s">
        <v>67</v>
      </c>
      <c r="E31" s="126">
        <v>2</v>
      </c>
      <c r="F31" s="126">
        <v>1</v>
      </c>
      <c r="G31" s="126">
        <v>0</v>
      </c>
      <c r="H31" s="126">
        <v>0</v>
      </c>
      <c r="I31" s="126">
        <v>0</v>
      </c>
      <c r="J31" s="126">
        <v>0</v>
      </c>
      <c r="K31" s="127">
        <v>1</v>
      </c>
      <c r="L31" s="127">
        <v>0</v>
      </c>
      <c r="M31" s="126">
        <v>4</v>
      </c>
      <c r="N31" s="126">
        <v>1</v>
      </c>
      <c r="O31" s="131">
        <v>5</v>
      </c>
      <c r="P31" s="131">
        <v>4</v>
      </c>
      <c r="Q31" s="131">
        <v>4</v>
      </c>
      <c r="R31" s="132">
        <v>5</v>
      </c>
      <c r="S31" s="132">
        <v>4</v>
      </c>
      <c r="T31" s="133">
        <v>4</v>
      </c>
      <c r="U31" s="133">
        <v>4</v>
      </c>
      <c r="V31" s="133">
        <v>5</v>
      </c>
      <c r="W31" s="133">
        <v>4</v>
      </c>
      <c r="X31" s="133">
        <v>5</v>
      </c>
      <c r="Y31" s="133">
        <v>5</v>
      </c>
      <c r="Z31" s="140">
        <v>3</v>
      </c>
      <c r="AA31" s="140">
        <v>4</v>
      </c>
      <c r="AB31" s="140">
        <v>4</v>
      </c>
      <c r="AC31" s="140">
        <v>4</v>
      </c>
      <c r="AD31" s="141">
        <v>5</v>
      </c>
      <c r="AE31" s="141">
        <v>4</v>
      </c>
      <c r="AF31" s="141">
        <v>4</v>
      </c>
      <c r="AG31" s="142">
        <v>4</v>
      </c>
    </row>
    <row r="32" spans="1:33" ht="23.25">
      <c r="A32" s="122">
        <v>30</v>
      </c>
      <c r="B32" s="103">
        <v>2</v>
      </c>
      <c r="C32" s="103">
        <v>3</v>
      </c>
      <c r="D32" s="126" t="s">
        <v>55</v>
      </c>
      <c r="E32" s="126">
        <v>1</v>
      </c>
      <c r="F32" s="126">
        <v>1</v>
      </c>
      <c r="G32" s="126">
        <v>0</v>
      </c>
      <c r="H32" s="126">
        <v>1</v>
      </c>
      <c r="I32" s="126">
        <v>0</v>
      </c>
      <c r="J32" s="126">
        <v>0</v>
      </c>
      <c r="K32" s="127">
        <v>0</v>
      </c>
      <c r="L32" s="127">
        <v>0</v>
      </c>
      <c r="M32" s="126">
        <v>5</v>
      </c>
      <c r="N32" s="126">
        <v>1</v>
      </c>
      <c r="O32" s="131">
        <v>4</v>
      </c>
      <c r="P32" s="131">
        <v>4</v>
      </c>
      <c r="Q32" s="131">
        <v>4</v>
      </c>
      <c r="R32" s="132">
        <v>4</v>
      </c>
      <c r="S32" s="132">
        <v>4</v>
      </c>
      <c r="T32" s="133">
        <v>5</v>
      </c>
      <c r="U32" s="133">
        <v>4</v>
      </c>
      <c r="V32" s="133">
        <v>5</v>
      </c>
      <c r="W32" s="133">
        <v>5</v>
      </c>
      <c r="X32" s="133">
        <v>5</v>
      </c>
      <c r="Y32" s="133">
        <v>4</v>
      </c>
      <c r="Z32" s="140">
        <v>1</v>
      </c>
      <c r="AA32" s="140">
        <v>4</v>
      </c>
      <c r="AB32" s="140">
        <v>5</v>
      </c>
      <c r="AC32" s="140">
        <v>4</v>
      </c>
      <c r="AD32" s="141">
        <v>4</v>
      </c>
      <c r="AE32" s="141">
        <v>3</v>
      </c>
      <c r="AF32" s="141">
        <v>4</v>
      </c>
      <c r="AG32" s="142">
        <v>4</v>
      </c>
    </row>
    <row r="33" spans="1:33" ht="23.25">
      <c r="A33" s="122">
        <v>31</v>
      </c>
      <c r="B33" s="103">
        <v>2</v>
      </c>
      <c r="C33" s="103">
        <v>1</v>
      </c>
      <c r="D33" s="126" t="s">
        <v>68</v>
      </c>
      <c r="E33" s="126">
        <v>3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7">
        <v>0</v>
      </c>
      <c r="L33" s="127">
        <v>1</v>
      </c>
      <c r="M33" s="126">
        <v>4</v>
      </c>
      <c r="N33" s="126">
        <v>1</v>
      </c>
      <c r="O33" s="131">
        <v>4</v>
      </c>
      <c r="P33" s="131">
        <v>3</v>
      </c>
      <c r="Q33" s="131">
        <v>3</v>
      </c>
      <c r="R33" s="132">
        <v>4</v>
      </c>
      <c r="S33" s="132">
        <v>4</v>
      </c>
      <c r="T33" s="133">
        <v>4</v>
      </c>
      <c r="U33" s="133">
        <v>3</v>
      </c>
      <c r="V33" s="133">
        <v>4</v>
      </c>
      <c r="W33" s="133">
        <v>4</v>
      </c>
      <c r="X33" s="133">
        <v>4</v>
      </c>
      <c r="Y33" s="133">
        <v>4</v>
      </c>
      <c r="Z33" s="140">
        <v>2</v>
      </c>
      <c r="AA33" s="140">
        <v>3</v>
      </c>
      <c r="AB33" s="140">
        <v>4</v>
      </c>
      <c r="AC33" s="140">
        <v>5</v>
      </c>
      <c r="AD33" s="141">
        <v>4</v>
      </c>
      <c r="AE33" s="141">
        <v>4</v>
      </c>
      <c r="AF33" s="141">
        <v>4</v>
      </c>
      <c r="AG33" s="142">
        <v>4</v>
      </c>
    </row>
    <row r="34" spans="1:33" ht="23.25">
      <c r="A34" s="122">
        <v>32</v>
      </c>
      <c r="B34" s="103">
        <v>2</v>
      </c>
      <c r="C34" s="103">
        <v>2</v>
      </c>
      <c r="D34" s="126" t="s">
        <v>66</v>
      </c>
      <c r="E34" s="126">
        <v>3</v>
      </c>
      <c r="F34" s="126">
        <v>1</v>
      </c>
      <c r="G34" s="126">
        <v>0</v>
      </c>
      <c r="H34" s="126">
        <v>0</v>
      </c>
      <c r="I34" s="126">
        <v>0</v>
      </c>
      <c r="J34" s="126">
        <v>0</v>
      </c>
      <c r="K34" s="127">
        <v>0</v>
      </c>
      <c r="L34" s="127">
        <v>0</v>
      </c>
      <c r="M34" s="126">
        <v>4</v>
      </c>
      <c r="N34" s="126">
        <v>1</v>
      </c>
      <c r="O34" s="131">
        <v>5</v>
      </c>
      <c r="P34" s="131">
        <v>5</v>
      </c>
      <c r="Q34" s="131">
        <v>4</v>
      </c>
      <c r="R34" s="132">
        <v>4</v>
      </c>
      <c r="S34" s="132">
        <v>4</v>
      </c>
      <c r="T34" s="133">
        <v>5</v>
      </c>
      <c r="U34" s="133">
        <v>5</v>
      </c>
      <c r="V34" s="133">
        <v>5</v>
      </c>
      <c r="W34" s="133">
        <v>5</v>
      </c>
      <c r="X34" s="133">
        <v>5</v>
      </c>
      <c r="Y34" s="133">
        <v>5</v>
      </c>
      <c r="Z34" s="140">
        <v>3</v>
      </c>
      <c r="AA34" s="140">
        <v>4</v>
      </c>
      <c r="AB34" s="140">
        <v>5</v>
      </c>
      <c r="AC34" s="140">
        <v>5</v>
      </c>
      <c r="AD34" s="141">
        <v>4</v>
      </c>
      <c r="AE34" s="141">
        <v>4</v>
      </c>
      <c r="AF34" s="141">
        <v>3</v>
      </c>
      <c r="AG34" s="142">
        <v>4</v>
      </c>
    </row>
    <row r="35" spans="1:33" ht="23.25">
      <c r="A35" s="122">
        <v>33</v>
      </c>
      <c r="B35" s="103">
        <v>2</v>
      </c>
      <c r="C35" s="103">
        <v>2</v>
      </c>
      <c r="D35" s="126" t="s">
        <v>68</v>
      </c>
      <c r="E35" s="126">
        <v>3</v>
      </c>
      <c r="F35" s="126">
        <v>1</v>
      </c>
      <c r="G35" s="126">
        <v>0</v>
      </c>
      <c r="H35" s="126">
        <v>0</v>
      </c>
      <c r="I35" s="126">
        <v>0</v>
      </c>
      <c r="J35" s="126">
        <v>0</v>
      </c>
      <c r="K35" s="127">
        <v>0</v>
      </c>
      <c r="L35" s="127">
        <v>0</v>
      </c>
      <c r="M35" s="126">
        <v>3</v>
      </c>
      <c r="N35" s="126">
        <v>1</v>
      </c>
      <c r="O35" s="131">
        <v>5</v>
      </c>
      <c r="P35" s="131">
        <v>3</v>
      </c>
      <c r="Q35" s="131">
        <v>5</v>
      </c>
      <c r="R35" s="132">
        <v>5</v>
      </c>
      <c r="S35" s="132">
        <v>5</v>
      </c>
      <c r="T35" s="133">
        <v>5</v>
      </c>
      <c r="U35" s="133">
        <v>2</v>
      </c>
      <c r="V35" s="133">
        <v>4</v>
      </c>
      <c r="W35" s="133">
        <v>4</v>
      </c>
      <c r="X35" s="133">
        <v>5</v>
      </c>
      <c r="Y35" s="133">
        <v>5</v>
      </c>
      <c r="Z35" s="140">
        <v>1</v>
      </c>
      <c r="AA35" s="140">
        <v>3</v>
      </c>
      <c r="AB35" s="140">
        <v>3</v>
      </c>
      <c r="AC35" s="140">
        <v>4</v>
      </c>
      <c r="AD35" s="141">
        <v>4</v>
      </c>
      <c r="AE35" s="141">
        <v>4</v>
      </c>
      <c r="AF35" s="141">
        <v>4</v>
      </c>
      <c r="AG35" s="142">
        <v>4</v>
      </c>
    </row>
    <row r="36" spans="1:33" ht="23.25">
      <c r="A36" s="122">
        <v>34</v>
      </c>
      <c r="B36" s="103">
        <v>1</v>
      </c>
      <c r="C36" s="103">
        <v>3</v>
      </c>
      <c r="D36" s="126"/>
      <c r="E36" s="126">
        <v>0</v>
      </c>
      <c r="F36" s="126">
        <v>0</v>
      </c>
      <c r="G36" s="126">
        <v>0</v>
      </c>
      <c r="H36" s="126">
        <v>0</v>
      </c>
      <c r="I36" s="126">
        <v>1</v>
      </c>
      <c r="J36" s="126">
        <v>0</v>
      </c>
      <c r="K36" s="127">
        <v>0</v>
      </c>
      <c r="L36" s="127">
        <v>0</v>
      </c>
      <c r="M36" s="126"/>
      <c r="N36" s="126">
        <v>1</v>
      </c>
      <c r="O36" s="131">
        <v>5</v>
      </c>
      <c r="P36" s="131">
        <v>5</v>
      </c>
      <c r="Q36" s="131">
        <v>5</v>
      </c>
      <c r="R36" s="132">
        <v>5</v>
      </c>
      <c r="S36" s="132">
        <v>5</v>
      </c>
      <c r="T36" s="133">
        <v>5</v>
      </c>
      <c r="U36" s="133">
        <v>5</v>
      </c>
      <c r="V36" s="133">
        <v>5</v>
      </c>
      <c r="W36" s="133">
        <v>5</v>
      </c>
      <c r="X36" s="133">
        <v>5</v>
      </c>
      <c r="Y36" s="133">
        <v>5</v>
      </c>
      <c r="Z36" s="140">
        <v>2</v>
      </c>
      <c r="AA36" s="140">
        <v>4</v>
      </c>
      <c r="AB36" s="140">
        <v>5</v>
      </c>
      <c r="AC36" s="140">
        <v>5</v>
      </c>
      <c r="AD36" s="141">
        <v>5</v>
      </c>
      <c r="AE36" s="141">
        <v>3</v>
      </c>
      <c r="AF36" s="141">
        <v>4</v>
      </c>
      <c r="AG36" s="142">
        <v>4</v>
      </c>
    </row>
    <row r="37" spans="1:33" ht="23.25">
      <c r="A37" s="122">
        <v>35</v>
      </c>
      <c r="B37" s="103">
        <v>1</v>
      </c>
      <c r="C37" s="103">
        <v>3</v>
      </c>
      <c r="D37" s="126" t="s">
        <v>68</v>
      </c>
      <c r="E37" s="126">
        <v>3</v>
      </c>
      <c r="F37" s="126">
        <v>1</v>
      </c>
      <c r="G37" s="126">
        <v>0</v>
      </c>
      <c r="H37" s="126">
        <v>0</v>
      </c>
      <c r="I37" s="126">
        <v>1</v>
      </c>
      <c r="J37" s="126">
        <v>0</v>
      </c>
      <c r="K37" s="127">
        <v>0</v>
      </c>
      <c r="L37" s="127">
        <v>0</v>
      </c>
      <c r="M37" s="126">
        <v>5</v>
      </c>
      <c r="N37" s="126">
        <v>1</v>
      </c>
      <c r="O37" s="131">
        <v>5</v>
      </c>
      <c r="P37" s="131">
        <v>5</v>
      </c>
      <c r="Q37" s="131">
        <v>5</v>
      </c>
      <c r="R37" s="132">
        <v>5</v>
      </c>
      <c r="S37" s="132">
        <v>5</v>
      </c>
      <c r="T37" s="133">
        <v>5</v>
      </c>
      <c r="U37" s="133">
        <v>3</v>
      </c>
      <c r="V37" s="133">
        <v>4</v>
      </c>
      <c r="W37" s="133">
        <v>5</v>
      </c>
      <c r="X37" s="133">
        <v>5</v>
      </c>
      <c r="Y37" s="133">
        <v>5</v>
      </c>
      <c r="Z37" s="140">
        <v>1</v>
      </c>
      <c r="AA37" s="140">
        <v>3</v>
      </c>
      <c r="AB37" s="140">
        <v>4</v>
      </c>
      <c r="AC37" s="140">
        <v>5</v>
      </c>
      <c r="AD37" s="141">
        <v>5</v>
      </c>
      <c r="AE37" s="141">
        <v>5</v>
      </c>
      <c r="AF37" s="141">
        <v>5</v>
      </c>
      <c r="AG37" s="142">
        <v>5</v>
      </c>
    </row>
    <row r="38" spans="1:33" ht="23.25">
      <c r="A38" s="122">
        <v>36</v>
      </c>
      <c r="B38" s="103">
        <v>2</v>
      </c>
      <c r="C38" s="103">
        <v>2</v>
      </c>
      <c r="D38" s="126" t="s">
        <v>57</v>
      </c>
      <c r="E38" s="126">
        <v>1</v>
      </c>
      <c r="F38" s="126">
        <v>0</v>
      </c>
      <c r="G38" s="126">
        <v>0</v>
      </c>
      <c r="H38" s="126">
        <v>1</v>
      </c>
      <c r="I38" s="126">
        <v>0</v>
      </c>
      <c r="J38" s="126">
        <v>0</v>
      </c>
      <c r="K38" s="127">
        <v>0</v>
      </c>
      <c r="L38" s="127">
        <v>0</v>
      </c>
      <c r="M38" s="126"/>
      <c r="N38" s="126">
        <v>1</v>
      </c>
      <c r="O38" s="131">
        <v>5</v>
      </c>
      <c r="P38" s="131">
        <v>4</v>
      </c>
      <c r="Q38" s="131">
        <v>3</v>
      </c>
      <c r="R38" s="132">
        <v>4</v>
      </c>
      <c r="S38" s="132">
        <v>4</v>
      </c>
      <c r="T38" s="133">
        <v>5</v>
      </c>
      <c r="U38" s="133">
        <v>3</v>
      </c>
      <c r="V38" s="133">
        <v>4</v>
      </c>
      <c r="W38" s="133">
        <v>4</v>
      </c>
      <c r="X38" s="133">
        <v>5</v>
      </c>
      <c r="Y38" s="133">
        <v>5</v>
      </c>
      <c r="Z38" s="140">
        <v>2</v>
      </c>
      <c r="AA38" s="140">
        <v>3</v>
      </c>
      <c r="AB38" s="140">
        <v>4</v>
      </c>
      <c r="AC38" s="140">
        <v>4</v>
      </c>
      <c r="AD38" s="141">
        <v>4</v>
      </c>
      <c r="AE38" s="141">
        <v>4</v>
      </c>
      <c r="AF38" s="141">
        <v>4</v>
      </c>
      <c r="AG38" s="142">
        <v>4</v>
      </c>
    </row>
    <row r="39" spans="1:33" ht="23.25">
      <c r="A39" s="122">
        <v>37</v>
      </c>
      <c r="B39" s="103">
        <v>2</v>
      </c>
      <c r="C39" s="103">
        <v>2</v>
      </c>
      <c r="D39" s="126" t="s">
        <v>57</v>
      </c>
      <c r="E39" s="126">
        <v>1</v>
      </c>
      <c r="F39" s="126">
        <v>0</v>
      </c>
      <c r="G39" s="126">
        <v>1</v>
      </c>
      <c r="H39" s="126">
        <v>0</v>
      </c>
      <c r="I39" s="126">
        <v>1</v>
      </c>
      <c r="J39" s="126">
        <v>0</v>
      </c>
      <c r="K39" s="127">
        <v>0</v>
      </c>
      <c r="L39" s="127">
        <v>0</v>
      </c>
      <c r="M39" s="126">
        <v>3</v>
      </c>
      <c r="N39" s="126">
        <v>1</v>
      </c>
      <c r="O39" s="131">
        <v>4</v>
      </c>
      <c r="P39" s="131">
        <v>4</v>
      </c>
      <c r="Q39" s="131">
        <v>4</v>
      </c>
      <c r="R39" s="132">
        <v>4</v>
      </c>
      <c r="S39" s="132">
        <v>4</v>
      </c>
      <c r="T39" s="133">
        <v>4</v>
      </c>
      <c r="U39" s="133">
        <v>4</v>
      </c>
      <c r="V39" s="133">
        <v>4</v>
      </c>
      <c r="W39" s="133">
        <v>4</v>
      </c>
      <c r="X39" s="133">
        <v>4</v>
      </c>
      <c r="Y39" s="133">
        <v>4</v>
      </c>
      <c r="Z39" s="140">
        <v>2</v>
      </c>
      <c r="AA39" s="140">
        <v>4</v>
      </c>
      <c r="AB39" s="140">
        <v>4</v>
      </c>
      <c r="AC39" s="140">
        <v>4</v>
      </c>
      <c r="AD39" s="141">
        <v>3</v>
      </c>
      <c r="AE39" s="141">
        <v>3</v>
      </c>
      <c r="AF39" s="141">
        <v>3</v>
      </c>
      <c r="AG39" s="142">
        <v>4</v>
      </c>
    </row>
    <row r="40" spans="1:33" ht="23.25">
      <c r="A40" s="122">
        <v>38</v>
      </c>
      <c r="B40" s="103">
        <v>2</v>
      </c>
      <c r="C40" s="103">
        <v>2</v>
      </c>
      <c r="D40" s="126" t="s">
        <v>65</v>
      </c>
      <c r="E40" s="126">
        <v>1</v>
      </c>
      <c r="F40" s="126">
        <v>0</v>
      </c>
      <c r="G40" s="126">
        <v>1</v>
      </c>
      <c r="H40" s="126">
        <v>1</v>
      </c>
      <c r="I40" s="126">
        <v>0</v>
      </c>
      <c r="J40" s="126">
        <v>0</v>
      </c>
      <c r="K40" s="127">
        <v>1</v>
      </c>
      <c r="L40" s="127">
        <v>0</v>
      </c>
      <c r="M40" s="126">
        <v>5</v>
      </c>
      <c r="N40" s="126">
        <v>1</v>
      </c>
      <c r="O40" s="131">
        <v>4</v>
      </c>
      <c r="P40" s="131">
        <v>4</v>
      </c>
      <c r="Q40" s="131"/>
      <c r="R40" s="132">
        <v>4</v>
      </c>
      <c r="S40" s="132"/>
      <c r="T40" s="133">
        <v>4</v>
      </c>
      <c r="U40" s="133">
        <v>1</v>
      </c>
      <c r="V40" s="133">
        <v>4</v>
      </c>
      <c r="W40" s="133">
        <v>4</v>
      </c>
      <c r="X40" s="133">
        <v>4</v>
      </c>
      <c r="Y40" s="133">
        <v>4</v>
      </c>
      <c r="Z40" s="140">
        <v>4</v>
      </c>
      <c r="AA40" s="140">
        <v>5</v>
      </c>
      <c r="AB40" s="140">
        <v>5</v>
      </c>
      <c r="AC40" s="140">
        <v>5</v>
      </c>
      <c r="AD40" s="141">
        <v>5</v>
      </c>
      <c r="AE40" s="141">
        <v>5</v>
      </c>
      <c r="AF40" s="141">
        <v>5</v>
      </c>
      <c r="AG40" s="142">
        <v>5</v>
      </c>
    </row>
    <row r="41" spans="1:33" ht="23.25">
      <c r="A41" s="122">
        <v>39</v>
      </c>
      <c r="B41" s="103">
        <v>2</v>
      </c>
      <c r="C41" s="103">
        <v>3</v>
      </c>
      <c r="D41" s="126" t="s">
        <v>69</v>
      </c>
      <c r="E41" s="126">
        <v>3</v>
      </c>
      <c r="F41" s="126">
        <v>1</v>
      </c>
      <c r="G41" s="126">
        <v>0</v>
      </c>
      <c r="H41" s="126">
        <v>0</v>
      </c>
      <c r="I41" s="126">
        <v>0</v>
      </c>
      <c r="J41" s="126">
        <v>0</v>
      </c>
      <c r="K41" s="127">
        <v>0</v>
      </c>
      <c r="L41" s="127">
        <v>0</v>
      </c>
      <c r="M41" s="126">
        <v>5</v>
      </c>
      <c r="N41" s="126">
        <v>1</v>
      </c>
      <c r="O41" s="131">
        <v>4</v>
      </c>
      <c r="P41" s="131">
        <v>4</v>
      </c>
      <c r="Q41" s="131">
        <v>4</v>
      </c>
      <c r="R41" s="132">
        <v>5</v>
      </c>
      <c r="S41" s="132">
        <v>4</v>
      </c>
      <c r="T41" s="133">
        <v>5</v>
      </c>
      <c r="U41" s="133">
        <v>4</v>
      </c>
      <c r="V41" s="133">
        <v>5</v>
      </c>
      <c r="W41" s="133">
        <v>4</v>
      </c>
      <c r="X41" s="133">
        <v>5</v>
      </c>
      <c r="Y41" s="133">
        <v>5</v>
      </c>
      <c r="Z41" s="140">
        <v>2</v>
      </c>
      <c r="AA41" s="140">
        <v>3</v>
      </c>
      <c r="AB41" s="140">
        <v>3</v>
      </c>
      <c r="AC41" s="140">
        <v>4</v>
      </c>
      <c r="AD41" s="141">
        <v>4</v>
      </c>
      <c r="AE41" s="141">
        <v>4</v>
      </c>
      <c r="AF41" s="141">
        <v>4</v>
      </c>
      <c r="AG41" s="142">
        <v>4</v>
      </c>
    </row>
    <row r="42" spans="1:33" ht="23.25">
      <c r="A42" s="122">
        <v>40</v>
      </c>
      <c r="B42" s="103">
        <v>2</v>
      </c>
      <c r="C42" s="103">
        <v>3</v>
      </c>
      <c r="D42" s="126" t="s">
        <v>58</v>
      </c>
      <c r="E42" s="126">
        <v>1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7">
        <v>0</v>
      </c>
      <c r="L42" s="127">
        <v>0</v>
      </c>
      <c r="M42" s="126">
        <v>5</v>
      </c>
      <c r="N42" s="126">
        <v>1</v>
      </c>
      <c r="O42" s="131">
        <v>5</v>
      </c>
      <c r="P42" s="131">
        <v>4</v>
      </c>
      <c r="Q42" s="131">
        <v>4</v>
      </c>
      <c r="R42" s="132">
        <v>4</v>
      </c>
      <c r="S42" s="132">
        <v>4</v>
      </c>
      <c r="T42" s="133">
        <v>4</v>
      </c>
      <c r="U42" s="133">
        <v>4</v>
      </c>
      <c r="V42" s="133">
        <v>4</v>
      </c>
      <c r="W42" s="133">
        <v>4</v>
      </c>
      <c r="X42" s="133">
        <v>4</v>
      </c>
      <c r="Y42" s="133">
        <v>4</v>
      </c>
      <c r="Z42" s="140">
        <v>2</v>
      </c>
      <c r="AA42" s="140">
        <v>3</v>
      </c>
      <c r="AB42" s="140">
        <v>4</v>
      </c>
      <c r="AC42" s="140">
        <v>4</v>
      </c>
      <c r="AD42" s="141">
        <v>4</v>
      </c>
      <c r="AE42" s="141">
        <v>4</v>
      </c>
      <c r="AF42" s="141">
        <v>4</v>
      </c>
      <c r="AG42" s="142">
        <v>4</v>
      </c>
    </row>
    <row r="43" spans="1:33" ht="23.25">
      <c r="A43" s="122">
        <v>41</v>
      </c>
      <c r="B43" s="103">
        <v>2</v>
      </c>
      <c r="C43" s="103">
        <v>2</v>
      </c>
      <c r="D43" s="126"/>
      <c r="E43" s="126">
        <v>1</v>
      </c>
      <c r="F43" s="126">
        <v>1</v>
      </c>
      <c r="G43" s="126">
        <v>1</v>
      </c>
      <c r="H43" s="126">
        <v>1</v>
      </c>
      <c r="I43" s="126">
        <v>1</v>
      </c>
      <c r="J43" s="126">
        <v>0</v>
      </c>
      <c r="K43" s="127">
        <v>0</v>
      </c>
      <c r="L43" s="127">
        <v>0</v>
      </c>
      <c r="M43" s="126">
        <v>5</v>
      </c>
      <c r="N43" s="126">
        <v>1</v>
      </c>
      <c r="O43" s="131">
        <v>5</v>
      </c>
      <c r="P43" s="131">
        <v>4</v>
      </c>
      <c r="Q43" s="131">
        <v>4</v>
      </c>
      <c r="R43" s="132">
        <v>4</v>
      </c>
      <c r="S43" s="132">
        <v>4</v>
      </c>
      <c r="T43" s="133">
        <v>5</v>
      </c>
      <c r="U43" s="133">
        <v>3</v>
      </c>
      <c r="V43" s="133">
        <v>5</v>
      </c>
      <c r="W43" s="133">
        <v>5</v>
      </c>
      <c r="X43" s="133">
        <v>5</v>
      </c>
      <c r="Y43" s="133">
        <v>5</v>
      </c>
      <c r="Z43" s="140">
        <v>2</v>
      </c>
      <c r="AA43" s="140">
        <v>4</v>
      </c>
      <c r="AB43" s="140">
        <v>4</v>
      </c>
      <c r="AC43" s="140">
        <v>5</v>
      </c>
      <c r="AD43" s="141">
        <v>4</v>
      </c>
      <c r="AE43" s="141">
        <v>4</v>
      </c>
      <c r="AF43" s="141">
        <v>4</v>
      </c>
      <c r="AG43" s="142">
        <v>4</v>
      </c>
    </row>
    <row r="44" spans="1:33" ht="23.25">
      <c r="A44" s="122">
        <v>42</v>
      </c>
      <c r="B44" s="103">
        <v>2</v>
      </c>
      <c r="C44" s="103">
        <v>2</v>
      </c>
      <c r="D44" s="126"/>
      <c r="E44" s="126">
        <v>1</v>
      </c>
      <c r="F44" s="126">
        <v>1</v>
      </c>
      <c r="G44" s="126">
        <v>1</v>
      </c>
      <c r="H44" s="126">
        <v>0</v>
      </c>
      <c r="I44" s="126">
        <v>0</v>
      </c>
      <c r="J44" s="126">
        <v>0</v>
      </c>
      <c r="K44" s="127">
        <v>0</v>
      </c>
      <c r="L44" s="127">
        <v>0</v>
      </c>
      <c r="M44" s="126">
        <v>3</v>
      </c>
      <c r="N44" s="126">
        <v>1</v>
      </c>
      <c r="O44" s="131">
        <v>4</v>
      </c>
      <c r="P44" s="131">
        <v>3</v>
      </c>
      <c r="Q44" s="131">
        <v>2</v>
      </c>
      <c r="R44" s="132">
        <v>4</v>
      </c>
      <c r="S44" s="132">
        <v>3</v>
      </c>
      <c r="T44" s="133">
        <v>4</v>
      </c>
      <c r="U44" s="133">
        <v>3</v>
      </c>
      <c r="V44" s="133">
        <v>3</v>
      </c>
      <c r="W44" s="133">
        <v>3</v>
      </c>
      <c r="X44" s="133">
        <v>4</v>
      </c>
      <c r="Y44" s="133">
        <v>4</v>
      </c>
      <c r="Z44" s="140">
        <v>1</v>
      </c>
      <c r="AA44" s="140">
        <v>4</v>
      </c>
      <c r="AB44" s="140">
        <v>4</v>
      </c>
      <c r="AC44" s="140">
        <v>3</v>
      </c>
      <c r="AD44" s="141">
        <v>3</v>
      </c>
      <c r="AE44" s="141">
        <v>3</v>
      </c>
      <c r="AF44" s="141">
        <v>3</v>
      </c>
      <c r="AG44" s="142">
        <v>5</v>
      </c>
    </row>
    <row r="45" spans="1:33" ht="23.25">
      <c r="A45" s="122">
        <v>43</v>
      </c>
      <c r="B45" s="103">
        <v>2</v>
      </c>
      <c r="C45" s="103">
        <v>3</v>
      </c>
      <c r="D45" s="126" t="s">
        <v>58</v>
      </c>
      <c r="E45" s="126">
        <v>3</v>
      </c>
      <c r="F45" s="126">
        <v>1</v>
      </c>
      <c r="G45" s="126">
        <v>0</v>
      </c>
      <c r="H45" s="126">
        <v>0</v>
      </c>
      <c r="I45" s="126">
        <v>0</v>
      </c>
      <c r="J45" s="126">
        <v>0</v>
      </c>
      <c r="K45" s="127">
        <v>0</v>
      </c>
      <c r="L45" s="127">
        <v>0</v>
      </c>
      <c r="M45" s="126">
        <v>5</v>
      </c>
      <c r="N45" s="126">
        <v>1</v>
      </c>
      <c r="O45" s="131">
        <v>5</v>
      </c>
      <c r="P45" s="131">
        <v>5</v>
      </c>
      <c r="Q45" s="131">
        <v>5</v>
      </c>
      <c r="R45" s="132">
        <v>5</v>
      </c>
      <c r="S45" s="132">
        <v>5</v>
      </c>
      <c r="T45" s="133">
        <v>5</v>
      </c>
      <c r="U45" s="133">
        <v>5</v>
      </c>
      <c r="V45" s="133">
        <v>5</v>
      </c>
      <c r="W45" s="133">
        <v>5</v>
      </c>
      <c r="X45" s="133">
        <v>5</v>
      </c>
      <c r="Y45" s="133">
        <v>5</v>
      </c>
      <c r="Z45" s="140">
        <v>3</v>
      </c>
      <c r="AA45" s="140">
        <v>4</v>
      </c>
      <c r="AB45" s="140">
        <v>5</v>
      </c>
      <c r="AC45" s="140">
        <v>5</v>
      </c>
      <c r="AD45" s="141">
        <v>5</v>
      </c>
      <c r="AE45" s="141">
        <v>5</v>
      </c>
      <c r="AF45" s="141">
        <v>5</v>
      </c>
      <c r="AG45" s="142">
        <v>5</v>
      </c>
    </row>
    <row r="46" spans="1:33" ht="23.25">
      <c r="A46" s="122">
        <v>44</v>
      </c>
      <c r="B46" s="103">
        <v>2</v>
      </c>
      <c r="C46" s="103">
        <v>2</v>
      </c>
      <c r="D46" s="126" t="s">
        <v>58</v>
      </c>
      <c r="E46" s="126">
        <v>3</v>
      </c>
      <c r="F46" s="126">
        <v>1</v>
      </c>
      <c r="G46" s="126">
        <v>0</v>
      </c>
      <c r="H46" s="126">
        <v>0</v>
      </c>
      <c r="I46" s="126">
        <v>1</v>
      </c>
      <c r="J46" s="126">
        <v>0</v>
      </c>
      <c r="K46" s="127">
        <v>0</v>
      </c>
      <c r="L46" s="127">
        <v>0</v>
      </c>
      <c r="M46" s="126">
        <v>5</v>
      </c>
      <c r="N46" s="126">
        <v>1</v>
      </c>
      <c r="O46" s="131">
        <v>4</v>
      </c>
      <c r="P46" s="131">
        <v>3</v>
      </c>
      <c r="Q46" s="131">
        <v>4</v>
      </c>
      <c r="R46" s="132">
        <v>5</v>
      </c>
      <c r="S46" s="132">
        <v>5</v>
      </c>
      <c r="T46" s="133">
        <v>5</v>
      </c>
      <c r="U46" s="133">
        <v>4</v>
      </c>
      <c r="V46" s="133">
        <v>4</v>
      </c>
      <c r="W46" s="133">
        <v>4</v>
      </c>
      <c r="X46" s="133">
        <v>4</v>
      </c>
      <c r="Y46" s="133">
        <v>4</v>
      </c>
      <c r="Z46" s="140">
        <v>3</v>
      </c>
      <c r="AA46" s="140">
        <v>4</v>
      </c>
      <c r="AB46" s="140">
        <v>4</v>
      </c>
      <c r="AC46" s="140">
        <v>4</v>
      </c>
      <c r="AD46" s="141">
        <v>4</v>
      </c>
      <c r="AE46" s="141">
        <v>4</v>
      </c>
      <c r="AF46" s="141">
        <v>4</v>
      </c>
      <c r="AG46" s="142">
        <v>4</v>
      </c>
    </row>
    <row r="47" spans="1:33" ht="23.25">
      <c r="A47" s="122">
        <v>45</v>
      </c>
      <c r="B47" s="103">
        <v>2</v>
      </c>
      <c r="C47" s="103">
        <v>2</v>
      </c>
      <c r="D47" s="126" t="s">
        <v>57</v>
      </c>
      <c r="E47" s="126">
        <v>1</v>
      </c>
      <c r="F47" s="126">
        <v>0</v>
      </c>
      <c r="G47" s="126">
        <v>1</v>
      </c>
      <c r="H47" s="126">
        <v>0</v>
      </c>
      <c r="I47" s="126">
        <v>1</v>
      </c>
      <c r="J47" s="126">
        <v>0</v>
      </c>
      <c r="K47" s="127">
        <v>0</v>
      </c>
      <c r="L47" s="127">
        <v>0</v>
      </c>
      <c r="M47" s="126">
        <v>3.9</v>
      </c>
      <c r="N47" s="126">
        <v>1</v>
      </c>
      <c r="O47" s="131">
        <v>5</v>
      </c>
      <c r="P47" s="131">
        <v>5</v>
      </c>
      <c r="Q47" s="131">
        <v>5</v>
      </c>
      <c r="R47" s="132">
        <v>5</v>
      </c>
      <c r="S47" s="132">
        <v>5</v>
      </c>
      <c r="T47" s="133">
        <v>5</v>
      </c>
      <c r="U47" s="133">
        <v>3</v>
      </c>
      <c r="V47" s="133">
        <v>4</v>
      </c>
      <c r="W47" s="133">
        <v>4</v>
      </c>
      <c r="X47" s="133">
        <v>5</v>
      </c>
      <c r="Y47" s="133">
        <v>4</v>
      </c>
      <c r="Z47" s="140">
        <v>3</v>
      </c>
      <c r="AA47" s="140">
        <v>4</v>
      </c>
      <c r="AB47" s="140">
        <v>4</v>
      </c>
      <c r="AC47" s="140">
        <v>5</v>
      </c>
      <c r="AD47" s="141">
        <v>4</v>
      </c>
      <c r="AE47" s="141">
        <v>4</v>
      </c>
      <c r="AF47" s="141">
        <v>2</v>
      </c>
      <c r="AG47" s="142">
        <v>5</v>
      </c>
    </row>
    <row r="48" spans="1:33" ht="23.25">
      <c r="A48" s="122">
        <v>46</v>
      </c>
      <c r="B48" s="103">
        <v>2</v>
      </c>
      <c r="C48" s="103">
        <v>3</v>
      </c>
      <c r="D48" s="126" t="s">
        <v>68</v>
      </c>
      <c r="E48" s="126">
        <v>1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7">
        <v>0</v>
      </c>
      <c r="L48" s="127">
        <v>0</v>
      </c>
      <c r="M48" s="126">
        <v>5</v>
      </c>
      <c r="N48" s="126">
        <v>1</v>
      </c>
      <c r="O48" s="131">
        <v>5</v>
      </c>
      <c r="P48" s="131">
        <v>5</v>
      </c>
      <c r="Q48" s="131">
        <v>5</v>
      </c>
      <c r="R48" s="132">
        <v>5</v>
      </c>
      <c r="S48" s="132">
        <v>5</v>
      </c>
      <c r="T48" s="133">
        <v>5</v>
      </c>
      <c r="U48" s="133">
        <v>5</v>
      </c>
      <c r="V48" s="133">
        <v>5</v>
      </c>
      <c r="W48" s="133">
        <v>5</v>
      </c>
      <c r="X48" s="133">
        <v>5</v>
      </c>
      <c r="Y48" s="133">
        <v>5</v>
      </c>
      <c r="Z48" s="140">
        <v>5</v>
      </c>
      <c r="AA48" s="140">
        <v>5</v>
      </c>
      <c r="AB48" s="140">
        <v>5</v>
      </c>
      <c r="AC48" s="140">
        <v>5</v>
      </c>
      <c r="AD48" s="141">
        <v>5</v>
      </c>
      <c r="AE48" s="141">
        <v>5</v>
      </c>
      <c r="AF48" s="141">
        <v>5</v>
      </c>
      <c r="AG48" s="142">
        <v>5</v>
      </c>
    </row>
    <row r="49" spans="1:33" ht="23.25">
      <c r="A49" s="122">
        <v>47</v>
      </c>
      <c r="B49" s="103">
        <v>3</v>
      </c>
      <c r="C49" s="103">
        <v>1</v>
      </c>
      <c r="D49" s="126"/>
      <c r="E49" s="126">
        <v>0</v>
      </c>
      <c r="F49" s="126">
        <v>1</v>
      </c>
      <c r="G49" s="126">
        <v>0</v>
      </c>
      <c r="H49" s="126">
        <v>0</v>
      </c>
      <c r="I49" s="126">
        <v>0</v>
      </c>
      <c r="J49" s="126">
        <v>0</v>
      </c>
      <c r="K49" s="127">
        <v>0</v>
      </c>
      <c r="L49" s="127">
        <v>0</v>
      </c>
      <c r="M49" s="126">
        <v>5</v>
      </c>
      <c r="N49" s="126">
        <v>0</v>
      </c>
      <c r="O49" s="131">
        <v>4</v>
      </c>
      <c r="P49" s="131">
        <v>4</v>
      </c>
      <c r="Q49" s="131">
        <v>4</v>
      </c>
      <c r="R49" s="132">
        <v>4</v>
      </c>
      <c r="S49" s="132">
        <v>4</v>
      </c>
      <c r="T49" s="133">
        <v>5</v>
      </c>
      <c r="U49" s="133">
        <v>5</v>
      </c>
      <c r="V49" s="133">
        <v>5</v>
      </c>
      <c r="W49" s="133">
        <v>5</v>
      </c>
      <c r="X49" s="133">
        <v>5</v>
      </c>
      <c r="Y49" s="133">
        <v>5</v>
      </c>
      <c r="Z49" s="140">
        <v>3</v>
      </c>
      <c r="AA49" s="140">
        <v>5</v>
      </c>
      <c r="AB49" s="140">
        <v>5</v>
      </c>
      <c r="AC49" s="140">
        <v>5</v>
      </c>
      <c r="AD49" s="141">
        <v>5</v>
      </c>
      <c r="AE49" s="141">
        <v>5</v>
      </c>
      <c r="AF49" s="141">
        <v>3</v>
      </c>
      <c r="AG49" s="142">
        <v>5</v>
      </c>
    </row>
    <row r="50" spans="1:33" ht="23.25">
      <c r="A50" s="122">
        <v>48</v>
      </c>
      <c r="B50" s="103">
        <v>2</v>
      </c>
      <c r="C50" s="103">
        <v>3</v>
      </c>
      <c r="D50" s="126"/>
      <c r="E50" s="126">
        <v>3</v>
      </c>
      <c r="F50" s="126">
        <v>0</v>
      </c>
      <c r="G50" s="126">
        <v>0</v>
      </c>
      <c r="H50" s="126">
        <v>1</v>
      </c>
      <c r="I50" s="126">
        <v>0</v>
      </c>
      <c r="J50" s="126">
        <v>0</v>
      </c>
      <c r="K50" s="127">
        <v>0</v>
      </c>
      <c r="L50" s="127">
        <v>0</v>
      </c>
      <c r="M50" s="126"/>
      <c r="N50" s="126">
        <v>1</v>
      </c>
      <c r="O50" s="131">
        <v>4</v>
      </c>
      <c r="P50" s="131">
        <v>4</v>
      </c>
      <c r="Q50" s="131">
        <v>4</v>
      </c>
      <c r="R50" s="132">
        <v>5</v>
      </c>
      <c r="S50" s="132">
        <v>5</v>
      </c>
      <c r="T50" s="133">
        <v>4</v>
      </c>
      <c r="U50" s="133">
        <v>4</v>
      </c>
      <c r="V50" s="133">
        <v>4</v>
      </c>
      <c r="W50" s="133">
        <v>4</v>
      </c>
      <c r="X50" s="133">
        <v>4</v>
      </c>
      <c r="Y50" s="133">
        <v>4</v>
      </c>
      <c r="Z50" s="140">
        <v>3</v>
      </c>
      <c r="AA50" s="140">
        <v>3</v>
      </c>
      <c r="AB50" s="140">
        <v>4</v>
      </c>
      <c r="AC50" s="140">
        <v>4</v>
      </c>
      <c r="AD50" s="141">
        <v>4</v>
      </c>
      <c r="AE50" s="141">
        <v>4</v>
      </c>
      <c r="AF50" s="141">
        <v>4</v>
      </c>
      <c r="AG50" s="142">
        <v>4</v>
      </c>
    </row>
    <row r="51" spans="1:33" ht="23.25">
      <c r="A51" s="122">
        <v>49</v>
      </c>
      <c r="B51" s="103">
        <v>2</v>
      </c>
      <c r="C51" s="103">
        <v>3</v>
      </c>
      <c r="D51" s="126"/>
      <c r="E51" s="126">
        <v>3</v>
      </c>
      <c r="F51" s="126">
        <v>1</v>
      </c>
      <c r="G51" s="126">
        <v>0</v>
      </c>
      <c r="H51" s="126">
        <v>0</v>
      </c>
      <c r="I51" s="126">
        <v>1</v>
      </c>
      <c r="J51" s="126">
        <v>0</v>
      </c>
      <c r="K51" s="127">
        <v>0</v>
      </c>
      <c r="L51" s="127">
        <v>0</v>
      </c>
      <c r="M51" s="126">
        <v>4</v>
      </c>
      <c r="N51" s="126">
        <v>1</v>
      </c>
      <c r="O51" s="131">
        <v>4</v>
      </c>
      <c r="P51" s="131">
        <v>4</v>
      </c>
      <c r="Q51" s="131">
        <v>4</v>
      </c>
      <c r="R51" s="132">
        <v>5</v>
      </c>
      <c r="S51" s="132">
        <v>4</v>
      </c>
      <c r="T51" s="133">
        <v>5</v>
      </c>
      <c r="U51" s="133">
        <v>4</v>
      </c>
      <c r="V51" s="133">
        <v>4</v>
      </c>
      <c r="W51" s="133">
        <v>4</v>
      </c>
      <c r="X51" s="133">
        <v>5</v>
      </c>
      <c r="Y51" s="133">
        <v>4</v>
      </c>
      <c r="Z51" s="140">
        <v>2</v>
      </c>
      <c r="AA51" s="140">
        <v>3</v>
      </c>
      <c r="AB51" s="140">
        <v>4</v>
      </c>
      <c r="AC51" s="140">
        <v>4</v>
      </c>
      <c r="AD51" s="141">
        <v>3</v>
      </c>
      <c r="AE51" s="141">
        <v>3</v>
      </c>
      <c r="AF51" s="141">
        <v>3</v>
      </c>
      <c r="AG51" s="142">
        <v>4</v>
      </c>
    </row>
    <row r="52" spans="1:33" ht="23.25">
      <c r="A52" s="122">
        <v>50</v>
      </c>
      <c r="B52" s="103">
        <v>1</v>
      </c>
      <c r="C52" s="103">
        <v>2</v>
      </c>
      <c r="D52" s="126" t="s">
        <v>70</v>
      </c>
      <c r="E52" s="126">
        <v>1</v>
      </c>
      <c r="F52" s="126">
        <v>0</v>
      </c>
      <c r="G52" s="126">
        <v>0</v>
      </c>
      <c r="H52" s="126">
        <v>0</v>
      </c>
      <c r="I52" s="126">
        <v>1</v>
      </c>
      <c r="J52" s="126">
        <v>0</v>
      </c>
      <c r="K52" s="127">
        <v>0</v>
      </c>
      <c r="L52" s="127">
        <v>0</v>
      </c>
      <c r="M52" s="126">
        <v>5</v>
      </c>
      <c r="N52" s="126">
        <v>1</v>
      </c>
      <c r="O52" s="131">
        <v>5</v>
      </c>
      <c r="P52" s="131">
        <v>2</v>
      </c>
      <c r="Q52" s="131">
        <v>3</v>
      </c>
      <c r="R52" s="132">
        <v>5</v>
      </c>
      <c r="S52" s="132">
        <v>5</v>
      </c>
      <c r="T52" s="133">
        <v>4</v>
      </c>
      <c r="U52" s="133">
        <v>1</v>
      </c>
      <c r="V52" s="133">
        <v>4</v>
      </c>
      <c r="W52" s="133">
        <v>5</v>
      </c>
      <c r="X52" s="133">
        <v>5</v>
      </c>
      <c r="Y52" s="133">
        <v>5</v>
      </c>
      <c r="Z52" s="140">
        <v>2</v>
      </c>
      <c r="AA52" s="140">
        <v>3</v>
      </c>
      <c r="AB52" s="140">
        <v>3</v>
      </c>
      <c r="AC52" s="140">
        <v>5</v>
      </c>
      <c r="AD52" s="141">
        <v>3</v>
      </c>
      <c r="AE52" s="141">
        <v>3</v>
      </c>
      <c r="AF52" s="141">
        <v>3</v>
      </c>
      <c r="AG52" s="142">
        <v>3</v>
      </c>
    </row>
    <row r="53" spans="1:33" ht="23.25">
      <c r="A53" s="122"/>
      <c r="B53" s="103"/>
      <c r="C53" s="103"/>
      <c r="D53" s="126"/>
      <c r="E53" s="126"/>
      <c r="F53" s="126"/>
      <c r="G53" s="126"/>
      <c r="H53" s="126"/>
      <c r="I53" s="126"/>
      <c r="J53" s="126"/>
      <c r="K53" s="127"/>
      <c r="L53" s="127"/>
      <c r="M53" s="126"/>
      <c r="N53" s="126"/>
      <c r="O53" s="131"/>
      <c r="P53" s="131"/>
      <c r="Q53" s="131"/>
      <c r="R53" s="132"/>
      <c r="S53" s="132"/>
      <c r="T53" s="133"/>
      <c r="U53" s="133"/>
      <c r="V53" s="133"/>
      <c r="W53" s="133"/>
      <c r="X53" s="133"/>
      <c r="Y53" s="133"/>
      <c r="Z53" s="140"/>
      <c r="AA53" s="140"/>
      <c r="AB53" s="140"/>
      <c r="AC53" s="140"/>
      <c r="AD53" s="141"/>
      <c r="AE53" s="141"/>
      <c r="AF53" s="141"/>
      <c r="AG53" s="142"/>
    </row>
    <row r="54" spans="1:33" ht="23.25">
      <c r="A54" s="10" t="s">
        <v>3</v>
      </c>
      <c r="B54" s="10"/>
      <c r="C54" s="10"/>
      <c r="D54" s="25">
        <f>COUNT(D3:D53)</f>
        <v>0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9"/>
      <c r="P54" s="9"/>
      <c r="Q54" s="9"/>
      <c r="R54" s="9"/>
      <c r="S54" s="9"/>
      <c r="T54" s="9"/>
      <c r="U54" s="9"/>
      <c r="V54" s="9"/>
      <c r="W54" s="9"/>
      <c r="X54" s="9"/>
      <c r="Y54" s="8"/>
      <c r="Z54" s="8"/>
      <c r="AA54" s="8"/>
      <c r="AB54" s="8"/>
      <c r="AC54" s="8"/>
      <c r="AD54" s="118"/>
      <c r="AE54" s="118"/>
      <c r="AF54" s="118"/>
      <c r="AG54" s="118"/>
    </row>
    <row r="55" spans="30:33" ht="23.25">
      <c r="AD55" s="119"/>
      <c r="AE55" s="119"/>
      <c r="AF55" s="119"/>
      <c r="AG55" s="119"/>
    </row>
    <row r="56" spans="1:34" s="11" customFormat="1" ht="23.25">
      <c r="A56" s="123"/>
      <c r="D56" s="26" t="s">
        <v>2</v>
      </c>
      <c r="E56" s="26"/>
      <c r="F56" s="26"/>
      <c r="G56" s="26"/>
      <c r="H56" s="26"/>
      <c r="I56" s="26"/>
      <c r="J56" s="26"/>
      <c r="K56" s="26"/>
      <c r="L56" s="26"/>
      <c r="M56" s="165">
        <f>AVERAGE(M3:M52)</f>
        <v>4.543181818181818</v>
      </c>
      <c r="N56" s="26"/>
      <c r="O56" s="12">
        <f aca="true" t="shared" si="0" ref="O56:Y56">AVERAGE(O3:O53)</f>
        <v>4.5</v>
      </c>
      <c r="P56" s="12">
        <f t="shared" si="0"/>
        <v>3.92</v>
      </c>
      <c r="Q56" s="12">
        <f t="shared" si="0"/>
        <v>3.9565217391304346</v>
      </c>
      <c r="R56" s="12">
        <f t="shared" si="0"/>
        <v>4.58</v>
      </c>
      <c r="S56" s="12">
        <f t="shared" si="0"/>
        <v>4.425531914893617</v>
      </c>
      <c r="T56" s="12">
        <f t="shared" si="0"/>
        <v>4.58</v>
      </c>
      <c r="U56" s="12">
        <f t="shared" si="0"/>
        <v>3.88</v>
      </c>
      <c r="V56" s="12">
        <f t="shared" si="0"/>
        <v>4.5</v>
      </c>
      <c r="W56" s="12">
        <f t="shared" si="0"/>
        <v>4.4</v>
      </c>
      <c r="X56" s="12">
        <f t="shared" si="0"/>
        <v>4.64</v>
      </c>
      <c r="Y56" s="12">
        <f t="shared" si="0"/>
        <v>4.52</v>
      </c>
      <c r="Z56" s="12">
        <f>AVERAGE(Z3:Z53)</f>
        <v>2.48</v>
      </c>
      <c r="AA56" s="12">
        <f>AVERAGE(AA3:AA53)</f>
        <v>3.795918367346939</v>
      </c>
      <c r="AB56" s="12">
        <f aca="true" t="shared" si="1" ref="AB56:AG56">AVERAGE(AB3:AB53)</f>
        <v>4.22</v>
      </c>
      <c r="AC56" s="12">
        <f t="shared" si="1"/>
        <v>4.58</v>
      </c>
      <c r="AD56" s="12">
        <f t="shared" si="1"/>
        <v>4.224489795918367</v>
      </c>
      <c r="AE56" s="12">
        <f t="shared" si="1"/>
        <v>4.14</v>
      </c>
      <c r="AF56" s="12">
        <f t="shared" si="1"/>
        <v>4</v>
      </c>
      <c r="AG56" s="12">
        <f t="shared" si="1"/>
        <v>4.32</v>
      </c>
      <c r="AH56" s="90">
        <f>AVERAGE(O3:Y52,AB3:AG52)</f>
        <v>4.318289786223278</v>
      </c>
    </row>
    <row r="57" spans="1:34" s="11" customFormat="1" ht="23.25">
      <c r="A57" s="123"/>
      <c r="D57" s="26" t="s">
        <v>1</v>
      </c>
      <c r="E57" s="26"/>
      <c r="F57" s="26"/>
      <c r="G57" s="26"/>
      <c r="H57" s="26"/>
      <c r="I57" s="26"/>
      <c r="J57" s="26"/>
      <c r="K57" s="26"/>
      <c r="L57" s="26"/>
      <c r="M57" s="165">
        <f>STDEV(M3:M52)</f>
        <v>0.6292844689943875</v>
      </c>
      <c r="N57" s="26"/>
      <c r="O57" s="13">
        <f aca="true" t="shared" si="2" ref="O57:Y57">STDEV(O3:O53)</f>
        <v>0.5439837932759934</v>
      </c>
      <c r="P57" s="13">
        <f t="shared" si="2"/>
        <v>0.7239348262468522</v>
      </c>
      <c r="Q57" s="13">
        <f t="shared" si="2"/>
        <v>0.7289725414469156</v>
      </c>
      <c r="R57" s="13">
        <f t="shared" si="2"/>
        <v>0.49856938190329125</v>
      </c>
      <c r="S57" s="13">
        <f t="shared" si="2"/>
        <v>0.5415228467244152</v>
      </c>
      <c r="T57" s="13">
        <f t="shared" si="2"/>
        <v>0.641745069863321</v>
      </c>
      <c r="U57" s="13">
        <f t="shared" si="2"/>
        <v>1.1183077594731956</v>
      </c>
      <c r="V57" s="13">
        <f t="shared" si="2"/>
        <v>0.5802884574739972</v>
      </c>
      <c r="W57" s="13">
        <f t="shared" si="2"/>
        <v>0.6700593942604899</v>
      </c>
      <c r="X57" s="13">
        <f t="shared" si="2"/>
        <v>0.4848732213850608</v>
      </c>
      <c r="Y57" s="13">
        <f t="shared" si="2"/>
        <v>0.5046720495044488</v>
      </c>
      <c r="Z57" s="13">
        <f>STDEV(Z3:Z53)</f>
        <v>1.0924602453888665</v>
      </c>
      <c r="AA57" s="13">
        <f>STDEV(AA3:AA53)</f>
        <v>0.735402152927643</v>
      </c>
      <c r="AB57" s="13">
        <f aca="true" t="shared" si="3" ref="AB57:AG57">STDEV(AB3:AB53)</f>
        <v>0.6157789160643523</v>
      </c>
      <c r="AC57" s="13">
        <f t="shared" si="3"/>
        <v>0.5379477252503649</v>
      </c>
      <c r="AD57" s="13">
        <f t="shared" si="3"/>
        <v>0.6213327786047566</v>
      </c>
      <c r="AE57" s="13">
        <f t="shared" si="3"/>
        <v>0.700145757419591</v>
      </c>
      <c r="AF57" s="13">
        <f t="shared" si="3"/>
        <v>0.7824607964359516</v>
      </c>
      <c r="AG57" s="13">
        <f t="shared" si="3"/>
        <v>0.6207303137828694</v>
      </c>
      <c r="AH57" s="90">
        <f>STDEVA(O3:Y52,AB3:AG52)</f>
        <v>0.69881702086243</v>
      </c>
    </row>
    <row r="59" spans="1:33" s="14" customFormat="1" ht="23.25">
      <c r="A59" s="124" t="s">
        <v>23</v>
      </c>
      <c r="D59" s="15" t="s">
        <v>26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38"/>
      <c r="P59" s="38"/>
      <c r="Q59" s="38"/>
      <c r="R59" s="16"/>
      <c r="S59" s="16"/>
      <c r="T59" s="16"/>
      <c r="U59" s="16"/>
      <c r="V59" s="16"/>
      <c r="W59" s="16"/>
      <c r="X59" s="16"/>
      <c r="Y59" s="39" t="s">
        <v>14</v>
      </c>
      <c r="Z59" s="39"/>
      <c r="AA59" s="39"/>
      <c r="AB59" s="40"/>
      <c r="AC59" s="40"/>
      <c r="AD59" s="40"/>
      <c r="AE59" s="40"/>
      <c r="AF59" s="40"/>
      <c r="AG59" s="40"/>
    </row>
    <row r="60" spans="1:35" s="14" customFormat="1" ht="23.25">
      <c r="A60" s="124" t="s">
        <v>121</v>
      </c>
      <c r="B60" s="14">
        <f>COUNTIF(B3:B53,"1")</f>
        <v>9</v>
      </c>
      <c r="D60" s="201" t="s">
        <v>219</v>
      </c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16">
        <f>COUNTIF(E3:E53,1)</f>
        <v>24</v>
      </c>
      <c r="P60" s="58" t="e">
        <f>O60*100/D54</f>
        <v>#DIV/0!</v>
      </c>
      <c r="Q60" s="58"/>
      <c r="R60" s="16"/>
      <c r="S60" s="16"/>
      <c r="T60" s="16"/>
      <c r="U60" s="16"/>
      <c r="V60" s="16"/>
      <c r="W60" s="16"/>
      <c r="X60" s="16"/>
      <c r="Y60" s="20" t="s">
        <v>15</v>
      </c>
      <c r="Z60" s="20"/>
      <c r="AA60" s="20"/>
      <c r="AB60" s="20"/>
      <c r="AC60" s="20"/>
      <c r="AD60" s="20"/>
      <c r="AE60" s="20"/>
      <c r="AF60" s="20"/>
      <c r="AG60" s="14">
        <f>COUNTIF(F3:F52,"1")</f>
        <v>30</v>
      </c>
      <c r="AI60" s="28"/>
    </row>
    <row r="61" spans="1:35" s="14" customFormat="1" ht="23.25">
      <c r="A61" s="124" t="s">
        <v>122</v>
      </c>
      <c r="B61" s="14">
        <f>COUNTIF(B3:B53,2)</f>
        <v>37</v>
      </c>
      <c r="D61" s="201" t="s">
        <v>30</v>
      </c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16">
        <f>COUNTIF(E3:E53,2)</f>
        <v>6</v>
      </c>
      <c r="P61" s="58" t="e">
        <f>O61*100/D$54</f>
        <v>#DIV/0!</v>
      </c>
      <c r="Q61" s="58"/>
      <c r="R61" s="16"/>
      <c r="S61" s="16"/>
      <c r="T61" s="16"/>
      <c r="U61" s="16"/>
      <c r="V61" s="16"/>
      <c r="W61" s="16"/>
      <c r="X61" s="16"/>
      <c r="Y61" s="20" t="s">
        <v>38</v>
      </c>
      <c r="Z61" s="20"/>
      <c r="AA61" s="20"/>
      <c r="AB61" s="20"/>
      <c r="AC61" s="20"/>
      <c r="AD61" s="20"/>
      <c r="AE61" s="20"/>
      <c r="AF61" s="20"/>
      <c r="AG61" s="14">
        <f>COUNTIF(G3:G52,"1")</f>
        <v>13</v>
      </c>
      <c r="AI61" s="28"/>
    </row>
    <row r="62" spans="1:35" s="14" customFormat="1" ht="23.25">
      <c r="A62" s="14" t="s">
        <v>237</v>
      </c>
      <c r="B62" s="14">
        <f>COUNTIF(B3:B53,3)</f>
        <v>4</v>
      </c>
      <c r="D62" s="17" t="s">
        <v>29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6">
        <f>COUNTIF(E3:E53,3)</f>
        <v>18</v>
      </c>
      <c r="P62" s="58" t="e">
        <f>O62*100/D$54</f>
        <v>#DIV/0!</v>
      </c>
      <c r="Q62" s="58"/>
      <c r="R62" s="18"/>
      <c r="S62" s="18"/>
      <c r="T62" s="18"/>
      <c r="U62" s="18"/>
      <c r="V62" s="18"/>
      <c r="W62" s="18"/>
      <c r="X62" s="18"/>
      <c r="Y62" s="20" t="s">
        <v>130</v>
      </c>
      <c r="Z62" s="20"/>
      <c r="AA62" s="20"/>
      <c r="AB62" s="20"/>
      <c r="AC62" s="20"/>
      <c r="AD62" s="20"/>
      <c r="AE62" s="20"/>
      <c r="AF62" s="20"/>
      <c r="AG62" s="14">
        <f>COUNTIF(H3:H52,"1")</f>
        <v>9</v>
      </c>
      <c r="AI62" s="28"/>
    </row>
    <row r="63" spans="1:35" s="14" customFormat="1" ht="23.25">
      <c r="A63" s="124" t="s">
        <v>4</v>
      </c>
      <c r="B63" s="14">
        <f>SUM(B60:B62)</f>
        <v>50</v>
      </c>
      <c r="D63" s="201" t="s">
        <v>124</v>
      </c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16">
        <f>COUNTIF(E3:E53,"0")</f>
        <v>2</v>
      </c>
      <c r="P63" s="58" t="e">
        <f>O63*100/D$54</f>
        <v>#DIV/0!</v>
      </c>
      <c r="Q63" s="58"/>
      <c r="R63" s="16"/>
      <c r="S63" s="16"/>
      <c r="T63" s="16"/>
      <c r="U63" s="16"/>
      <c r="V63" s="16"/>
      <c r="W63" s="16"/>
      <c r="X63" s="16"/>
      <c r="Y63" s="20" t="s">
        <v>28</v>
      </c>
      <c r="Z63" s="20"/>
      <c r="AA63" s="20"/>
      <c r="AB63" s="20"/>
      <c r="AC63" s="20"/>
      <c r="AD63" s="20"/>
      <c r="AE63" s="20"/>
      <c r="AF63" s="20"/>
      <c r="AG63" s="14">
        <f>COUNTIF(I3:I54,"1")</f>
        <v>15</v>
      </c>
      <c r="AI63" s="28"/>
    </row>
    <row r="64" spans="1:35" s="14" customFormat="1" ht="23.25">
      <c r="A64" s="114" t="s">
        <v>27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P64" s="58"/>
      <c r="Q64" s="58"/>
      <c r="R64" s="16"/>
      <c r="S64" s="16"/>
      <c r="T64" s="16"/>
      <c r="U64" s="16"/>
      <c r="V64" s="16"/>
      <c r="W64" s="16"/>
      <c r="X64" s="16"/>
      <c r="Y64" s="17" t="s">
        <v>39</v>
      </c>
      <c r="Z64" s="20"/>
      <c r="AA64" s="20"/>
      <c r="AB64" s="20"/>
      <c r="AC64" s="20"/>
      <c r="AD64" s="20"/>
      <c r="AE64" s="20"/>
      <c r="AF64" s="20"/>
      <c r="AG64" s="14">
        <f>COUNTIF(J2:J52,"1")</f>
        <v>0</v>
      </c>
      <c r="AI64" s="28"/>
    </row>
    <row r="65" spans="1:35" s="14" customFormat="1" ht="23.25">
      <c r="A65" s="114" t="s">
        <v>123</v>
      </c>
      <c r="C65" s="14">
        <f>COUNTIF(C3:C53,"1")</f>
        <v>3</v>
      </c>
      <c r="O65" s="16">
        <f>SUM(O60:O63)</f>
        <v>50</v>
      </c>
      <c r="P65" s="16"/>
      <c r="Q65" s="16"/>
      <c r="R65" s="16"/>
      <c r="S65" s="16"/>
      <c r="T65" s="16"/>
      <c r="U65" s="16"/>
      <c r="V65" s="16"/>
      <c r="W65" s="16"/>
      <c r="X65" s="16"/>
      <c r="Y65" s="7" t="s">
        <v>223</v>
      </c>
      <c r="Z65" s="20"/>
      <c r="AA65" s="20"/>
      <c r="AB65" s="20"/>
      <c r="AC65" s="20"/>
      <c r="AD65" s="20"/>
      <c r="AE65" s="20"/>
      <c r="AF65" s="20"/>
      <c r="AG65" s="14">
        <f>COUNTIF(K3:K52,"1")</f>
        <v>2</v>
      </c>
      <c r="AI65" s="28"/>
    </row>
    <row r="66" spans="1:35" s="14" customFormat="1" ht="23.25">
      <c r="A66" s="114" t="s">
        <v>31</v>
      </c>
      <c r="C66" s="14">
        <f>COUNTIF(C3:C53,"2")</f>
        <v>31</v>
      </c>
      <c r="D66" s="15" t="s">
        <v>4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P66" s="38"/>
      <c r="Q66" s="38"/>
      <c r="R66" s="16"/>
      <c r="S66" s="16"/>
      <c r="T66" s="16"/>
      <c r="U66" s="16"/>
      <c r="V66" s="16"/>
      <c r="W66" s="16"/>
      <c r="X66" s="16"/>
      <c r="Y66" s="7"/>
      <c r="Z66" s="20"/>
      <c r="AA66" s="20"/>
      <c r="AB66" s="20"/>
      <c r="AC66" s="20"/>
      <c r="AD66" s="20"/>
      <c r="AE66" s="20"/>
      <c r="AF66" s="20"/>
      <c r="AG66" s="18"/>
      <c r="AI66" s="28"/>
    </row>
    <row r="67" spans="1:35" s="14" customFormat="1" ht="23.25">
      <c r="A67" s="25" t="s">
        <v>32</v>
      </c>
      <c r="C67" s="14">
        <f>COUNTIF(C3:C53,"3")</f>
        <v>16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7"/>
      <c r="Z67" s="20"/>
      <c r="AA67" s="20"/>
      <c r="AB67" s="20"/>
      <c r="AC67" s="20"/>
      <c r="AD67" s="20"/>
      <c r="AE67" s="20"/>
      <c r="AF67" s="20"/>
      <c r="AG67" s="18"/>
      <c r="AI67" s="28"/>
    </row>
    <row r="68" spans="1:35" s="14" customFormat="1" ht="23.25">
      <c r="A68" s="25"/>
      <c r="C68" s="14">
        <f>SUM(C65:C67)</f>
        <v>50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7"/>
      <c r="Z68" s="20"/>
      <c r="AA68" s="20"/>
      <c r="AB68" s="20"/>
      <c r="AC68" s="20"/>
      <c r="AD68" s="20"/>
      <c r="AE68" s="20"/>
      <c r="AF68" s="20"/>
      <c r="AG68" s="18"/>
      <c r="AI68" s="28"/>
    </row>
    <row r="69" spans="1:35" s="14" customFormat="1" ht="23.25">
      <c r="A69" s="25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7"/>
      <c r="Z69" s="20"/>
      <c r="AA69" s="20"/>
      <c r="AB69" s="20"/>
      <c r="AC69" s="20"/>
      <c r="AD69" s="20"/>
      <c r="AE69" s="20"/>
      <c r="AF69" s="20"/>
      <c r="AG69" s="18"/>
      <c r="AI69" s="28"/>
    </row>
    <row r="70" spans="1:35" s="14" customFormat="1" ht="23.25">
      <c r="A70" s="25" t="s">
        <v>164</v>
      </c>
      <c r="B70" s="14">
        <f>COUNTIF(N3:N53,1)</f>
        <v>46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41" t="s">
        <v>4</v>
      </c>
      <c r="Z70" s="40"/>
      <c r="AA70" s="40"/>
      <c r="AB70" s="40"/>
      <c r="AC70" s="40"/>
      <c r="AD70" s="40"/>
      <c r="AE70" s="40"/>
      <c r="AF70" s="40"/>
      <c r="AG70" s="42">
        <f>SUM(AG60:AG69)</f>
        <v>69</v>
      </c>
      <c r="AI70" s="28"/>
    </row>
    <row r="71" spans="1:36" ht="23.25">
      <c r="A71" s="56" t="s">
        <v>165</v>
      </c>
      <c r="B71" s="14">
        <f>COUNTIF(N3:N53,0)</f>
        <v>4</v>
      </c>
      <c r="AI71" s="28"/>
      <c r="AJ71" s="14"/>
    </row>
    <row r="72" spans="2:36" ht="23.25">
      <c r="B72" s="7">
        <f>SUM(B70:B71)</f>
        <v>50</v>
      </c>
      <c r="AI72" s="28"/>
      <c r="AJ72" s="14"/>
    </row>
    <row r="73" spans="25:36" ht="23.25">
      <c r="Y73" s="22"/>
      <c r="Z73" s="22"/>
      <c r="AA73" s="22"/>
      <c r="AJ73" s="35"/>
    </row>
  </sheetData>
  <sheetProtection/>
  <mergeCells count="7">
    <mergeCell ref="D64:N64"/>
    <mergeCell ref="O1:T1"/>
    <mergeCell ref="Y1:AG1"/>
    <mergeCell ref="D60:N60"/>
    <mergeCell ref="D61:N61"/>
    <mergeCell ref="D63:N63"/>
    <mergeCell ref="F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26" sqref="A26"/>
    </sheetView>
  </sheetViews>
  <sheetFormatPr defaultColWidth="9.140625" defaultRowHeight="21.75"/>
  <cols>
    <col min="1" max="1" width="43.28125" style="0" bestFit="1" customWidth="1"/>
    <col min="2" max="2" width="7.57421875" style="30" customWidth="1"/>
    <col min="3" max="3" width="89.57421875" style="0" bestFit="1" customWidth="1"/>
    <col min="4" max="4" width="7.57421875" style="30" customWidth="1"/>
  </cols>
  <sheetData>
    <row r="1" spans="1:4" ht="21.75">
      <c r="A1" s="148" t="s">
        <v>43</v>
      </c>
      <c r="B1" s="148"/>
      <c r="C1" s="148" t="s">
        <v>44</v>
      </c>
      <c r="D1" s="143"/>
    </row>
    <row r="2" spans="1:4" ht="21.75">
      <c r="A2" s="146" t="s">
        <v>46</v>
      </c>
      <c r="B2" s="149">
        <v>1</v>
      </c>
      <c r="C2" s="146" t="s">
        <v>52</v>
      </c>
      <c r="D2" s="144">
        <v>1</v>
      </c>
    </row>
    <row r="3" spans="1:4" ht="21.75">
      <c r="A3" s="146" t="s">
        <v>49</v>
      </c>
      <c r="B3" s="149">
        <v>21</v>
      </c>
      <c r="C3" s="146" t="s">
        <v>51</v>
      </c>
      <c r="D3" s="144">
        <v>1</v>
      </c>
    </row>
    <row r="4" spans="1:4" ht="21.75">
      <c r="A4" s="146" t="s">
        <v>50</v>
      </c>
      <c r="B4" s="149">
        <v>1</v>
      </c>
      <c r="C4" s="146" t="s">
        <v>93</v>
      </c>
      <c r="D4" s="144">
        <v>1</v>
      </c>
    </row>
    <row r="5" spans="1:4" ht="21.75">
      <c r="A5" s="146" t="s">
        <v>53</v>
      </c>
      <c r="B5" s="149">
        <v>4</v>
      </c>
      <c r="C5" s="146" t="s">
        <v>107</v>
      </c>
      <c r="D5" s="144">
        <v>1</v>
      </c>
    </row>
    <row r="6" spans="1:4" ht="21.75">
      <c r="A6" s="146" t="s">
        <v>59</v>
      </c>
      <c r="B6" s="149">
        <v>2</v>
      </c>
      <c r="C6" s="146" t="s">
        <v>60</v>
      </c>
      <c r="D6" s="144">
        <v>1</v>
      </c>
    </row>
    <row r="7" spans="1:4" ht="21.75">
      <c r="A7" s="146" t="s">
        <v>61</v>
      </c>
      <c r="B7" s="149">
        <v>1</v>
      </c>
      <c r="C7" s="146" t="s">
        <v>62</v>
      </c>
      <c r="D7" s="144">
        <v>1</v>
      </c>
    </row>
    <row r="8" spans="1:4" ht="21.75">
      <c r="A8" s="146" t="s">
        <v>90</v>
      </c>
      <c r="B8" s="149">
        <v>1</v>
      </c>
      <c r="C8" s="146" t="s">
        <v>88</v>
      </c>
      <c r="D8" s="144">
        <v>1</v>
      </c>
    </row>
    <row r="9" spans="1:4" ht="21.75">
      <c r="A9" s="146" t="s">
        <v>91</v>
      </c>
      <c r="B9" s="149">
        <v>1</v>
      </c>
      <c r="C9" s="146" t="s">
        <v>89</v>
      </c>
      <c r="D9" s="144">
        <v>1</v>
      </c>
    </row>
    <row r="10" spans="1:4" ht="21.75">
      <c r="A10" s="146" t="s">
        <v>92</v>
      </c>
      <c r="B10" s="149">
        <v>1</v>
      </c>
      <c r="C10" s="146" t="s">
        <v>62</v>
      </c>
      <c r="D10" s="144">
        <v>1</v>
      </c>
    </row>
    <row r="11" spans="1:4" ht="21.75">
      <c r="A11" s="146" t="s">
        <v>99</v>
      </c>
      <c r="B11" s="149">
        <v>2</v>
      </c>
      <c r="C11" s="146" t="s">
        <v>100</v>
      </c>
      <c r="D11" s="144">
        <v>1</v>
      </c>
    </row>
    <row r="12" spans="1:4" ht="21.75">
      <c r="A12" s="146" t="s">
        <v>101</v>
      </c>
      <c r="B12" s="149">
        <v>1</v>
      </c>
      <c r="C12" s="146" t="s">
        <v>102</v>
      </c>
      <c r="D12" s="144"/>
    </row>
    <row r="13" spans="1:4" ht="21.75">
      <c r="A13" s="146" t="s">
        <v>108</v>
      </c>
      <c r="B13" s="149">
        <v>2</v>
      </c>
      <c r="C13" s="146" t="s">
        <v>104</v>
      </c>
      <c r="D13" s="144">
        <v>2</v>
      </c>
    </row>
    <row r="14" spans="1:4" ht="21.75">
      <c r="A14" s="146" t="s">
        <v>118</v>
      </c>
      <c r="B14" s="149">
        <v>1</v>
      </c>
      <c r="C14" s="146" t="s">
        <v>105</v>
      </c>
      <c r="D14" s="144">
        <v>1</v>
      </c>
    </row>
    <row r="15" spans="1:4" ht="21.75">
      <c r="A15" s="146"/>
      <c r="B15" s="149"/>
      <c r="C15" s="146" t="s">
        <v>106</v>
      </c>
      <c r="D15" s="144">
        <v>1</v>
      </c>
    </row>
    <row r="16" spans="1:4" ht="21.75">
      <c r="A16" s="146"/>
      <c r="B16" s="149"/>
      <c r="C16" s="146" t="s">
        <v>14</v>
      </c>
      <c r="D16" s="144">
        <v>1</v>
      </c>
    </row>
    <row r="17" spans="1:4" ht="21.75">
      <c r="A17" s="146"/>
      <c r="B17" s="149"/>
      <c r="C17" s="146" t="s">
        <v>109</v>
      </c>
      <c r="D17" s="144">
        <v>1</v>
      </c>
    </row>
    <row r="18" spans="1:4" ht="21.75">
      <c r="A18" s="146"/>
      <c r="B18" s="149"/>
      <c r="C18" s="146" t="s">
        <v>110</v>
      </c>
      <c r="D18" s="144">
        <v>1</v>
      </c>
    </row>
    <row r="19" spans="1:4" ht="21.75">
      <c r="A19" s="146"/>
      <c r="B19" s="149"/>
      <c r="C19" s="146" t="s">
        <v>111</v>
      </c>
      <c r="D19" s="144">
        <v>1</v>
      </c>
    </row>
    <row r="20" spans="1:4" ht="21.75">
      <c r="A20" s="146"/>
      <c r="B20" s="149"/>
      <c r="C20" s="146" t="s">
        <v>113</v>
      </c>
      <c r="D20" s="144">
        <v>2</v>
      </c>
    </row>
    <row r="21" spans="1:4" ht="21.75">
      <c r="A21" s="146"/>
      <c r="B21" s="149"/>
      <c r="C21" s="146" t="s">
        <v>114</v>
      </c>
      <c r="D21" s="144">
        <v>1</v>
      </c>
    </row>
    <row r="22" spans="1:4" ht="21.75">
      <c r="A22" s="146"/>
      <c r="B22" s="149"/>
      <c r="C22" s="146" t="s">
        <v>116</v>
      </c>
      <c r="D22" s="144">
        <v>1</v>
      </c>
    </row>
    <row r="23" spans="1:4" ht="21.75">
      <c r="A23" s="146"/>
      <c r="B23" s="149"/>
      <c r="C23" s="146" t="s">
        <v>117</v>
      </c>
      <c r="D23" s="144">
        <v>1</v>
      </c>
    </row>
    <row r="24" spans="1:4" ht="21.75">
      <c r="A24" s="146"/>
      <c r="B24" s="149"/>
      <c r="C24" s="146" t="s">
        <v>89</v>
      </c>
      <c r="D24" s="144">
        <v>1</v>
      </c>
    </row>
    <row r="25" spans="1:4" ht="21.75">
      <c r="A25" s="147"/>
      <c r="B25" s="150"/>
      <c r="C25" s="147"/>
      <c r="D25" s="145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3">
      <selection activeCell="A21" sqref="A21"/>
    </sheetView>
  </sheetViews>
  <sheetFormatPr defaultColWidth="9.140625" defaultRowHeight="21.75"/>
  <cols>
    <col min="1" max="1" width="11.28125" style="106" customWidth="1"/>
    <col min="2" max="2" width="11.57421875" style="106" customWidth="1"/>
    <col min="3" max="3" width="11.7109375" style="106" customWidth="1"/>
    <col min="4" max="7" width="9.140625" style="106" customWidth="1"/>
    <col min="8" max="8" width="8.00390625" style="106" customWidth="1"/>
    <col min="9" max="10" width="7.8515625" style="106" customWidth="1"/>
    <col min="11" max="11" width="6.140625" style="106" customWidth="1"/>
    <col min="12" max="16384" width="9.140625" style="106" customWidth="1"/>
  </cols>
  <sheetData>
    <row r="1" spans="1:11" ht="24">
      <c r="A1" s="206" t="s">
        <v>17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4">
      <c r="A2" s="206" t="s">
        <v>218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4">
      <c r="A3" s="108"/>
      <c r="B3" s="108"/>
      <c r="C3" s="108"/>
      <c r="D3" s="108"/>
      <c r="E3" s="108" t="s">
        <v>233</v>
      </c>
      <c r="F3" s="108"/>
      <c r="G3" s="108"/>
      <c r="H3" s="108"/>
      <c r="I3" s="108"/>
      <c r="J3" s="108"/>
      <c r="K3" s="108"/>
    </row>
    <row r="4" spans="1:11" ht="24">
      <c r="A4" s="206" t="s">
        <v>194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0" ht="9" customHeight="1">
      <c r="A5" s="35"/>
      <c r="B5" s="35"/>
      <c r="C5" s="35"/>
      <c r="D5" s="35"/>
      <c r="E5" s="35"/>
      <c r="F5" s="35"/>
      <c r="G5" s="35"/>
      <c r="H5" s="35"/>
      <c r="I5" s="35"/>
      <c r="J5" s="35"/>
    </row>
    <row r="7" spans="1:2" ht="23.25">
      <c r="A7" s="106" t="s">
        <v>25</v>
      </c>
      <c r="B7" s="106" t="s">
        <v>36</v>
      </c>
    </row>
    <row r="8" ht="23.25">
      <c r="A8" s="106" t="s">
        <v>195</v>
      </c>
    </row>
    <row r="9" ht="23.25">
      <c r="A9" s="106" t="s">
        <v>196</v>
      </c>
    </row>
    <row r="10" ht="23.25">
      <c r="A10" s="106" t="s">
        <v>197</v>
      </c>
    </row>
    <row r="11" ht="23.25">
      <c r="A11" s="106" t="s">
        <v>198</v>
      </c>
    </row>
    <row r="12" ht="23.25">
      <c r="B12" s="106" t="s">
        <v>202</v>
      </c>
    </row>
    <row r="13" ht="23.25">
      <c r="A13" s="106" t="s">
        <v>203</v>
      </c>
    </row>
    <row r="14" s="7" customFormat="1" ht="23.25">
      <c r="A14" s="7" t="s">
        <v>235</v>
      </c>
    </row>
    <row r="15" s="7" customFormat="1" ht="23.25">
      <c r="A15" s="7" t="s">
        <v>208</v>
      </c>
    </row>
    <row r="16" s="7" customFormat="1" ht="23.25">
      <c r="B16" s="7" t="s">
        <v>204</v>
      </c>
    </row>
    <row r="17" s="7" customFormat="1" ht="23.25">
      <c r="A17" s="7" t="s">
        <v>205</v>
      </c>
    </row>
    <row r="18" s="7" customFormat="1" ht="23.25">
      <c r="A18" s="7" t="s">
        <v>206</v>
      </c>
    </row>
    <row r="19" spans="1:2" ht="23.25">
      <c r="A19" s="106" t="s">
        <v>207</v>
      </c>
      <c r="B19" s="107"/>
    </row>
    <row r="20" ht="23.25">
      <c r="A20" s="106" t="s">
        <v>236</v>
      </c>
    </row>
    <row r="21" ht="23.25">
      <c r="B21" s="106" t="s">
        <v>211</v>
      </c>
    </row>
    <row r="22" ht="23.25">
      <c r="A22" s="106" t="s">
        <v>209</v>
      </c>
    </row>
    <row r="23" ht="23.25">
      <c r="A23" s="106" t="s">
        <v>210</v>
      </c>
    </row>
    <row r="24" ht="23.25">
      <c r="B24" s="106" t="s">
        <v>212</v>
      </c>
    </row>
    <row r="25" ht="23.25">
      <c r="A25" s="106" t="s">
        <v>213</v>
      </c>
    </row>
    <row r="26" ht="23.25">
      <c r="A26" s="106" t="s">
        <v>214</v>
      </c>
    </row>
    <row r="27" ht="23.25">
      <c r="A27" s="106" t="s">
        <v>215</v>
      </c>
    </row>
  </sheetData>
  <sheetProtection/>
  <mergeCells count="3">
    <mergeCell ref="A1:K1"/>
    <mergeCell ref="A2:K2"/>
    <mergeCell ref="A4:K4"/>
  </mergeCells>
  <printOptions/>
  <pageMargins left="0.5" right="0.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5"/>
  <sheetViews>
    <sheetView tabSelected="1" zoomScale="120" zoomScaleNormal="120" zoomScalePageLayoutView="0" workbookViewId="0" topLeftCell="A154">
      <selection activeCell="A183" sqref="A183"/>
    </sheetView>
  </sheetViews>
  <sheetFormatPr defaultColWidth="9.140625" defaultRowHeight="21.75"/>
  <cols>
    <col min="1" max="1" width="10.28125" style="0" customWidth="1"/>
    <col min="2" max="3" width="8.7109375" style="0" customWidth="1"/>
    <col min="4" max="4" width="27.7109375" style="0" customWidth="1"/>
    <col min="5" max="5" width="14.7109375" style="27" customWidth="1"/>
    <col min="6" max="6" width="14.7109375" style="30" customWidth="1"/>
    <col min="7" max="7" width="16.140625" style="30" bestFit="1" customWidth="1"/>
  </cols>
  <sheetData>
    <row r="1" spans="1:7" ht="24" customHeight="1">
      <c r="A1" s="222" t="s">
        <v>155</v>
      </c>
      <c r="B1" s="222"/>
      <c r="C1" s="222"/>
      <c r="D1" s="222"/>
      <c r="E1" s="222"/>
      <c r="F1" s="222"/>
      <c r="G1" s="222"/>
    </row>
    <row r="2" spans="1:7" ht="24" customHeight="1">
      <c r="A2" s="162"/>
      <c r="B2" s="163"/>
      <c r="C2" s="163"/>
      <c r="D2" s="163"/>
      <c r="E2" s="163"/>
      <c r="F2" s="163"/>
      <c r="G2" s="163"/>
    </row>
    <row r="3" spans="1:8" ht="23.25">
      <c r="A3" s="223" t="s">
        <v>217</v>
      </c>
      <c r="B3" s="223"/>
      <c r="C3" s="223"/>
      <c r="D3" s="223"/>
      <c r="E3" s="223"/>
      <c r="F3" s="223"/>
      <c r="G3" s="223"/>
      <c r="H3" s="45"/>
    </row>
    <row r="4" spans="1:8" ht="23.25">
      <c r="A4" s="223" t="s">
        <v>234</v>
      </c>
      <c r="B4" s="223"/>
      <c r="C4" s="223"/>
      <c r="D4" s="223"/>
      <c r="E4" s="223"/>
      <c r="F4" s="223"/>
      <c r="G4" s="223"/>
      <c r="H4" s="45"/>
    </row>
    <row r="5" spans="1:8" ht="23.25">
      <c r="A5" s="223" t="s">
        <v>216</v>
      </c>
      <c r="B5" s="223"/>
      <c r="C5" s="223"/>
      <c r="D5" s="223"/>
      <c r="E5" s="223"/>
      <c r="F5" s="223"/>
      <c r="G5" s="223"/>
      <c r="H5" s="45"/>
    </row>
    <row r="6" spans="1:8" ht="23.25">
      <c r="A6" s="36"/>
      <c r="B6" s="36"/>
      <c r="C6" s="36"/>
      <c r="D6" s="36"/>
      <c r="E6" s="36"/>
      <c r="F6" s="36"/>
      <c r="G6" s="36"/>
      <c r="H6" s="36"/>
    </row>
    <row r="7" spans="1:4" ht="24">
      <c r="A7" s="32" t="s">
        <v>18</v>
      </c>
      <c r="B7" s="1"/>
      <c r="C7" s="1"/>
      <c r="D7" s="1"/>
    </row>
    <row r="8" spans="1:4" ht="10.5" customHeight="1">
      <c r="A8" s="1"/>
      <c r="B8" s="1"/>
      <c r="C8" s="1"/>
      <c r="D8" s="1"/>
    </row>
    <row r="9" spans="1:4" ht="24">
      <c r="A9" s="33" t="s">
        <v>125</v>
      </c>
      <c r="B9" s="1"/>
      <c r="C9" s="1"/>
      <c r="D9" s="1"/>
    </row>
    <row r="10" spans="1:4" ht="17.25" customHeight="1" thickBot="1">
      <c r="A10" s="33"/>
      <c r="B10" s="1"/>
      <c r="C10" s="1"/>
      <c r="D10" s="1"/>
    </row>
    <row r="11" spans="1:6" ht="25.5" thickBot="1" thickTop="1">
      <c r="A11" s="33"/>
      <c r="B11" s="211" t="s">
        <v>11</v>
      </c>
      <c r="C11" s="211"/>
      <c r="D11" s="211"/>
      <c r="E11" s="43" t="s">
        <v>8</v>
      </c>
      <c r="F11" s="43" t="s">
        <v>7</v>
      </c>
    </row>
    <row r="12" spans="1:6" ht="24.75" thickTop="1">
      <c r="A12" s="33"/>
      <c r="B12" s="160" t="str">
        <f>คีย์ข้อมูล!A61</f>
        <v>นิสิตระดับบัณฑิตศึกษา</v>
      </c>
      <c r="C12" s="160"/>
      <c r="D12" s="160"/>
      <c r="E12" s="46">
        <f>คีย์ข้อมูล!B61</f>
        <v>37</v>
      </c>
      <c r="F12" s="47">
        <f>E12*100/$E$16</f>
        <v>74</v>
      </c>
    </row>
    <row r="13" spans="1:6" ht="24">
      <c r="A13" s="33"/>
      <c r="B13" s="161" t="str">
        <f>คีย์ข้อมูล!A60</f>
        <v>คณาจารย์บัณฑิตศึกษา</v>
      </c>
      <c r="C13" s="161"/>
      <c r="D13" s="161"/>
      <c r="E13" s="46">
        <f>คีย์ข้อมูล!B60</f>
        <v>9</v>
      </c>
      <c r="F13" s="47">
        <f>E13*100/$E$16</f>
        <v>18</v>
      </c>
    </row>
    <row r="14" spans="1:6" ht="24">
      <c r="A14" s="33"/>
      <c r="B14" s="225" t="s">
        <v>238</v>
      </c>
      <c r="C14" s="161"/>
      <c r="D14" s="161"/>
      <c r="E14" s="46">
        <v>3</v>
      </c>
      <c r="F14" s="47">
        <f>E14*100/$E$16</f>
        <v>6</v>
      </c>
    </row>
    <row r="15" spans="1:6" ht="24.75" thickBot="1">
      <c r="A15" s="33"/>
      <c r="B15" s="151" t="s">
        <v>239</v>
      </c>
      <c r="C15" s="57"/>
      <c r="D15" s="57"/>
      <c r="E15" s="46">
        <v>1</v>
      </c>
      <c r="F15" s="47">
        <f>E15*100/$E$16</f>
        <v>2</v>
      </c>
    </row>
    <row r="16" spans="1:6" ht="25.5" thickBot="1" thickTop="1">
      <c r="A16" s="33"/>
      <c r="B16" s="211" t="s">
        <v>4</v>
      </c>
      <c r="C16" s="211"/>
      <c r="D16" s="211"/>
      <c r="E16" s="48">
        <f>SUM(E12:E15)</f>
        <v>50</v>
      </c>
      <c r="F16" s="49">
        <f>SUM(F12:F15)</f>
        <v>100</v>
      </c>
    </row>
    <row r="17" spans="1:6" ht="24.75" thickTop="1">
      <c r="A17" s="33"/>
      <c r="B17" s="50"/>
      <c r="C17" s="50"/>
      <c r="D17" s="50"/>
      <c r="E17" s="51"/>
      <c r="F17" s="52"/>
    </row>
    <row r="18" spans="1:6" ht="24">
      <c r="A18" s="3" t="s">
        <v>231</v>
      </c>
      <c r="C18" s="3"/>
      <c r="D18" s="3"/>
      <c r="F18" s="27"/>
    </row>
    <row r="19" spans="1:6" ht="24">
      <c r="A19" s="3" t="s">
        <v>232</v>
      </c>
      <c r="C19" s="3"/>
      <c r="D19" s="3"/>
      <c r="F19" s="27"/>
    </row>
    <row r="20" spans="1:6" ht="24">
      <c r="A20" s="3"/>
      <c r="C20" s="3"/>
      <c r="D20" s="3"/>
      <c r="F20" s="27"/>
    </row>
    <row r="21" spans="1:4" ht="24">
      <c r="A21" s="33" t="s">
        <v>33</v>
      </c>
      <c r="B21" s="1"/>
      <c r="C21" s="1"/>
      <c r="D21" s="1"/>
    </row>
    <row r="22" spans="1:4" ht="17.25" customHeight="1" thickBot="1">
      <c r="A22" s="33"/>
      <c r="B22" s="1"/>
      <c r="C22" s="1"/>
      <c r="D22" s="1"/>
    </row>
    <row r="23" spans="1:6" ht="25.5" thickBot="1" thickTop="1">
      <c r="A23" s="33"/>
      <c r="B23" s="211" t="s">
        <v>126</v>
      </c>
      <c r="C23" s="211"/>
      <c r="D23" s="211"/>
      <c r="E23" s="43" t="s">
        <v>8</v>
      </c>
      <c r="F23" s="43" t="s">
        <v>7</v>
      </c>
    </row>
    <row r="24" spans="1:6" ht="24.75" thickTop="1">
      <c r="A24" s="33"/>
      <c r="B24" s="160" t="str">
        <f>คีย์ข้อมูล!A66</f>
        <v>ปริญญาโท</v>
      </c>
      <c r="C24" s="160"/>
      <c r="D24" s="160"/>
      <c r="E24" s="46">
        <f>คีย์ข้อมูล!C66</f>
        <v>31</v>
      </c>
      <c r="F24" s="47">
        <f>E24*100/$E$27</f>
        <v>62</v>
      </c>
    </row>
    <row r="25" spans="1:6" ht="24">
      <c r="A25" s="33"/>
      <c r="B25" s="151" t="str">
        <f>คีย์ข้อมูล!A67</f>
        <v>ปริญญาเอก</v>
      </c>
      <c r="C25" s="57"/>
      <c r="D25" s="57"/>
      <c r="E25" s="46">
        <f>คีย์ข้อมูล!C67</f>
        <v>16</v>
      </c>
      <c r="F25" s="47">
        <f>E25*100/$E$27</f>
        <v>32</v>
      </c>
    </row>
    <row r="26" spans="1:6" ht="24.75" thickBot="1">
      <c r="A26" s="33"/>
      <c r="B26" s="161" t="str">
        <f>คีย์ข้อมูล!A65</f>
        <v>ปริญญาตรี</v>
      </c>
      <c r="C26" s="161"/>
      <c r="D26" s="161"/>
      <c r="E26" s="46">
        <f>คีย์ข้อมูล!C65</f>
        <v>3</v>
      </c>
      <c r="F26" s="47">
        <f>E26*100/$E$27</f>
        <v>6</v>
      </c>
    </row>
    <row r="27" spans="1:6" ht="25.5" thickBot="1" thickTop="1">
      <c r="A27" s="33"/>
      <c r="B27" s="211" t="s">
        <v>4</v>
      </c>
      <c r="C27" s="211"/>
      <c r="D27" s="211"/>
      <c r="E27" s="48">
        <f>SUM(E24:E26)</f>
        <v>50</v>
      </c>
      <c r="F27" s="49">
        <f>SUM(F24:F26)</f>
        <v>100</v>
      </c>
    </row>
    <row r="28" spans="1:6" ht="24.75" thickTop="1">
      <c r="A28" s="33"/>
      <c r="B28" s="50"/>
      <c r="C28" s="50"/>
      <c r="D28" s="50"/>
      <c r="E28" s="51"/>
      <c r="F28" s="52"/>
    </row>
    <row r="29" spans="1:6" ht="24">
      <c r="A29" s="3" t="s">
        <v>127</v>
      </c>
      <c r="C29" s="3"/>
      <c r="D29" s="3"/>
      <c r="F29" s="27"/>
    </row>
    <row r="30" spans="1:6" ht="24">
      <c r="A30" s="3" t="s">
        <v>128</v>
      </c>
      <c r="C30" s="3"/>
      <c r="D30" s="3"/>
      <c r="F30" s="27"/>
    </row>
    <row r="31" spans="1:6" ht="24">
      <c r="A31" s="3"/>
      <c r="C31" s="3"/>
      <c r="D31" s="3"/>
      <c r="F31" s="27"/>
    </row>
    <row r="32" spans="1:7" ht="24">
      <c r="A32" s="210" t="s">
        <v>9</v>
      </c>
      <c r="B32" s="210"/>
      <c r="C32" s="210"/>
      <c r="D32" s="210"/>
      <c r="E32" s="210"/>
      <c r="F32" s="210"/>
      <c r="G32" s="210"/>
    </row>
    <row r="33" spans="1:6" ht="24">
      <c r="A33" s="3"/>
      <c r="C33" s="3"/>
      <c r="D33" s="3"/>
      <c r="F33" s="27"/>
    </row>
    <row r="34" spans="1:4" ht="24">
      <c r="A34" s="33" t="s">
        <v>34</v>
      </c>
      <c r="B34" s="1"/>
      <c r="C34" s="1"/>
      <c r="D34" s="1"/>
    </row>
    <row r="35" spans="1:4" ht="16.5" customHeight="1" thickBot="1">
      <c r="A35" s="33"/>
      <c r="B35" s="1"/>
      <c r="C35" s="1"/>
      <c r="D35" s="1"/>
    </row>
    <row r="36" spans="1:6" ht="25.5" thickBot="1" thickTop="1">
      <c r="A36" s="33"/>
      <c r="B36" s="211" t="s">
        <v>129</v>
      </c>
      <c r="C36" s="211"/>
      <c r="D36" s="211"/>
      <c r="E36" s="43" t="s">
        <v>8</v>
      </c>
      <c r="F36" s="43" t="s">
        <v>7</v>
      </c>
    </row>
    <row r="37" spans="1:6" ht="24.75" thickTop="1">
      <c r="A37" s="33"/>
      <c r="B37" s="160" t="str">
        <f>คีย์ข้อมูล!D60</f>
        <v>กลุ่มวิทยาศาสตร์เทคโนโลยี</v>
      </c>
      <c r="C37" s="160"/>
      <c r="D37" s="160"/>
      <c r="E37" s="46">
        <f>คีย์ข้อมูล!O60</f>
        <v>24</v>
      </c>
      <c r="F37" s="47">
        <f>E37*100/$E$27</f>
        <v>48</v>
      </c>
    </row>
    <row r="38" spans="1:6" ht="24">
      <c r="A38" s="33"/>
      <c r="B38" s="57" t="str">
        <f>คีย์ข้อมูล!D62</f>
        <v>กลุ่มสังคมศาสตร์</v>
      </c>
      <c r="C38" s="57"/>
      <c r="D38" s="57"/>
      <c r="E38" s="46">
        <f>คีย์ข้อมูล!O62</f>
        <v>18</v>
      </c>
      <c r="F38" s="47">
        <f>E38*100/$E$27</f>
        <v>36</v>
      </c>
    </row>
    <row r="39" spans="1:6" ht="24">
      <c r="A39" s="33"/>
      <c r="B39" s="57" t="str">
        <f>คีย์ข้อมูล!D61</f>
        <v>กลุ่มวิทยาศาสตร์สุขภาพ</v>
      </c>
      <c r="C39" s="57"/>
      <c r="D39" s="57"/>
      <c r="E39" s="46">
        <f>คีย์ข้อมูล!O61</f>
        <v>6</v>
      </c>
      <c r="F39" s="47">
        <f>E39*100/$E$27</f>
        <v>12</v>
      </c>
    </row>
    <row r="40" spans="1:6" ht="24.75" thickBot="1">
      <c r="A40" s="33"/>
      <c r="B40" s="196" t="str">
        <f>คีย์ข้อมูล!D63</f>
        <v>ไม่ระบุ</v>
      </c>
      <c r="C40" s="196"/>
      <c r="D40" s="196"/>
      <c r="E40" s="46">
        <f>คีย์ข้อมูล!O63</f>
        <v>2</v>
      </c>
      <c r="F40" s="47">
        <f>E40*100/$E$27</f>
        <v>4</v>
      </c>
    </row>
    <row r="41" spans="1:6" ht="25.5" thickBot="1" thickTop="1">
      <c r="A41" s="33"/>
      <c r="B41" s="211" t="s">
        <v>4</v>
      </c>
      <c r="C41" s="211"/>
      <c r="D41" s="211"/>
      <c r="E41" s="48">
        <f>SUM(E37:E40)</f>
        <v>50</v>
      </c>
      <c r="F41" s="49">
        <f>SUM(F37:F40)</f>
        <v>100</v>
      </c>
    </row>
    <row r="42" ht="24.75" thickTop="1"/>
    <row r="43" spans="1:7" ht="24">
      <c r="A43" s="37"/>
      <c r="B43" s="37"/>
      <c r="C43" s="37"/>
      <c r="D43" s="37"/>
      <c r="E43" s="37"/>
      <c r="F43" s="37"/>
      <c r="G43" s="37"/>
    </row>
    <row r="44" spans="1:6" ht="24">
      <c r="A44" s="3" t="s">
        <v>220</v>
      </c>
      <c r="C44" s="3"/>
      <c r="D44" s="3"/>
      <c r="F44" s="27"/>
    </row>
    <row r="45" spans="1:6" ht="24">
      <c r="A45" s="3" t="s">
        <v>221</v>
      </c>
      <c r="C45" s="3"/>
      <c r="D45" s="3"/>
      <c r="F45" s="27"/>
    </row>
    <row r="46" spans="1:6" ht="24">
      <c r="A46" s="3"/>
      <c r="C46" s="3"/>
      <c r="D46" s="3"/>
      <c r="F46" s="27"/>
    </row>
    <row r="47" spans="1:4" ht="24">
      <c r="A47" s="33" t="s">
        <v>222</v>
      </c>
      <c r="B47" s="1"/>
      <c r="C47" s="1"/>
      <c r="D47" s="1"/>
    </row>
    <row r="48" spans="1:4" ht="24">
      <c r="A48" s="33" t="s">
        <v>154</v>
      </c>
      <c r="B48" s="1"/>
      <c r="C48" s="1"/>
      <c r="D48" s="1"/>
    </row>
    <row r="49" spans="1:4" ht="15" customHeight="1" thickBot="1">
      <c r="A49" s="1"/>
      <c r="B49" s="1"/>
      <c r="C49" s="1"/>
      <c r="D49" s="1"/>
    </row>
    <row r="50" spans="1:6" ht="25.5" thickBot="1" thickTop="1">
      <c r="A50" s="1"/>
      <c r="B50" s="211" t="s">
        <v>14</v>
      </c>
      <c r="C50" s="211"/>
      <c r="D50" s="211"/>
      <c r="E50" s="43" t="s">
        <v>8</v>
      </c>
      <c r="F50" s="43" t="s">
        <v>7</v>
      </c>
    </row>
    <row r="51" spans="1:6" ht="24.75" thickTop="1">
      <c r="A51" s="1"/>
      <c r="B51" s="160" t="str">
        <f>คีย์ข้อมูล!Y60</f>
        <v>Website</v>
      </c>
      <c r="C51" s="160"/>
      <c r="D51" s="160"/>
      <c r="E51" s="46">
        <f>คีย์ข้อมูล!AG60</f>
        <v>30</v>
      </c>
      <c r="F51" s="47">
        <f>E51*100/$E$56</f>
        <v>43.47826086956522</v>
      </c>
    </row>
    <row r="52" spans="1:6" ht="24">
      <c r="A52" s="1"/>
      <c r="B52" s="57" t="str">
        <f>คีย์ข้อมูล!Y63</f>
        <v>e-mail</v>
      </c>
      <c r="C52" s="57"/>
      <c r="D52" s="57"/>
      <c r="E52" s="46">
        <f>คีย์ข้อมูล!AG63</f>
        <v>15</v>
      </c>
      <c r="F52" s="47">
        <f>E52*100/$E$56</f>
        <v>21.73913043478261</v>
      </c>
    </row>
    <row r="53" spans="1:6" ht="24">
      <c r="A53" s="1"/>
      <c r="B53" s="161" t="str">
        <f>คีย์ข้อมูล!Y61</f>
        <v>คณะที่สังกัด</v>
      </c>
      <c r="C53" s="161"/>
      <c r="D53" s="161"/>
      <c r="E53" s="46">
        <f>คีย์ข้อมูล!AG61</f>
        <v>13</v>
      </c>
      <c r="F53" s="47">
        <f>E53*100/$E$56</f>
        <v>18.840579710144926</v>
      </c>
    </row>
    <row r="54" spans="1:6" ht="24">
      <c r="A54" s="1"/>
      <c r="B54" s="161" t="str">
        <f>คีย์ข้อมูล!Y62</f>
        <v>อาจารย์ที่ปรึกษา</v>
      </c>
      <c r="C54" s="161"/>
      <c r="D54" s="161"/>
      <c r="E54" s="46">
        <f>คีย์ข้อมูล!AG62</f>
        <v>9</v>
      </c>
      <c r="F54" s="47">
        <f>E54*100/$E$56</f>
        <v>13.043478260869565</v>
      </c>
    </row>
    <row r="55" spans="1:6" ht="24.75" thickBot="1">
      <c r="A55" s="1"/>
      <c r="B55" s="57" t="str">
        <f>คีย์ข้อมูล!Y65</f>
        <v>ป้ายประชาสัมพันธ์/แผ่นพับ</v>
      </c>
      <c r="C55" s="57"/>
      <c r="D55" s="57"/>
      <c r="E55" s="46">
        <f>คีย์ข้อมูล!AG65</f>
        <v>2</v>
      </c>
      <c r="F55" s="47">
        <f>E55*100/$E$56</f>
        <v>2.898550724637681</v>
      </c>
    </row>
    <row r="56" spans="1:6" ht="25.5" thickBot="1" thickTop="1">
      <c r="A56" s="1"/>
      <c r="B56" s="211" t="s">
        <v>4</v>
      </c>
      <c r="C56" s="211"/>
      <c r="D56" s="211"/>
      <c r="E56" s="48">
        <f>SUM(E51:E55)</f>
        <v>69</v>
      </c>
      <c r="F56" s="49">
        <f>SUM(F51:F55)</f>
        <v>100</v>
      </c>
    </row>
    <row r="57" spans="1:6" ht="24.75" thickTop="1">
      <c r="A57" s="1"/>
      <c r="B57" s="50"/>
      <c r="C57" s="50"/>
      <c r="D57" s="50"/>
      <c r="E57" s="51"/>
      <c r="F57" s="52"/>
    </row>
    <row r="58" ht="24">
      <c r="A58" s="3" t="s">
        <v>159</v>
      </c>
    </row>
    <row r="59" ht="24">
      <c r="A59" s="1" t="s">
        <v>160</v>
      </c>
    </row>
    <row r="60" ht="24">
      <c r="A60" s="1" t="s">
        <v>224</v>
      </c>
    </row>
    <row r="61" ht="24">
      <c r="A61" s="1"/>
    </row>
    <row r="62" ht="24">
      <c r="A62" s="1"/>
    </row>
    <row r="63" spans="1:7" s="1" customFormat="1" ht="24">
      <c r="A63" s="210" t="s">
        <v>35</v>
      </c>
      <c r="B63" s="210"/>
      <c r="C63" s="210"/>
      <c r="D63" s="210"/>
      <c r="E63" s="210"/>
      <c r="F63" s="210"/>
      <c r="G63" s="210"/>
    </row>
    <row r="64" spans="1:7" s="1" customFormat="1" ht="14.25" customHeight="1">
      <c r="A64" s="37"/>
      <c r="B64" s="37"/>
      <c r="C64" s="37"/>
      <c r="D64" s="37"/>
      <c r="E64" s="37"/>
      <c r="F64" s="37"/>
      <c r="G64" s="37"/>
    </row>
    <row r="65" spans="1:7" s="1" customFormat="1" ht="24">
      <c r="A65" s="159" t="s">
        <v>153</v>
      </c>
      <c r="B65" s="37"/>
      <c r="C65" s="37"/>
      <c r="D65" s="37"/>
      <c r="E65" s="37"/>
      <c r="F65" s="37"/>
      <c r="G65" s="37"/>
    </row>
    <row r="66" spans="1:7" s="1" customFormat="1" ht="12" customHeight="1">
      <c r="A66" s="37"/>
      <c r="B66" s="37"/>
      <c r="C66" s="37"/>
      <c r="D66" s="37"/>
      <c r="E66" s="37"/>
      <c r="F66" s="37"/>
      <c r="G66" s="37"/>
    </row>
    <row r="67" spans="1:7" s="1" customFormat="1" ht="24">
      <c r="A67" s="164"/>
      <c r="B67" s="164" t="s">
        <v>156</v>
      </c>
      <c r="C67" s="37"/>
      <c r="D67" s="37"/>
      <c r="E67" s="37"/>
      <c r="F67" s="37"/>
      <c r="G67" s="37"/>
    </row>
    <row r="68" spans="1:7" s="1" customFormat="1" ht="24">
      <c r="A68" s="164" t="s">
        <v>157</v>
      </c>
      <c r="B68" s="37"/>
      <c r="C68" s="37"/>
      <c r="D68" s="37"/>
      <c r="E68" s="37"/>
      <c r="F68" s="37"/>
      <c r="G68" s="37"/>
    </row>
    <row r="69" spans="1:7" s="1" customFormat="1" ht="15.75" customHeight="1">
      <c r="A69" s="37"/>
      <c r="B69" s="37"/>
      <c r="C69" s="37"/>
      <c r="D69" s="37"/>
      <c r="E69" s="37"/>
      <c r="F69" s="37"/>
      <c r="G69" s="37"/>
    </row>
    <row r="70" spans="1:4" ht="24">
      <c r="A70" s="33" t="s">
        <v>158</v>
      </c>
      <c r="B70" s="1"/>
      <c r="C70" s="1"/>
      <c r="D70" s="1"/>
    </row>
    <row r="71" spans="1:7" s="1" customFormat="1" ht="24">
      <c r="A71" s="37"/>
      <c r="B71" s="37"/>
      <c r="C71" s="37"/>
      <c r="D71" s="37"/>
      <c r="E71" s="37"/>
      <c r="F71" s="37"/>
      <c r="G71" s="37"/>
    </row>
    <row r="72" spans="1:7" s="1" customFormat="1" ht="24">
      <c r="A72" s="167" t="s">
        <v>0</v>
      </c>
      <c r="B72" s="207" t="s">
        <v>5</v>
      </c>
      <c r="C72" s="208"/>
      <c r="D72" s="208"/>
      <c r="E72" s="209"/>
      <c r="F72" s="168" t="s">
        <v>6</v>
      </c>
      <c r="G72" s="168" t="s">
        <v>7</v>
      </c>
    </row>
    <row r="73" spans="1:7" s="1" customFormat="1" ht="24">
      <c r="A73" s="169">
        <v>1</v>
      </c>
      <c r="B73" s="170" t="s">
        <v>49</v>
      </c>
      <c r="C73" s="171"/>
      <c r="D73" s="171"/>
      <c r="E73" s="172"/>
      <c r="F73" s="169">
        <v>22</v>
      </c>
      <c r="G73" s="174">
        <f>F73*100/38</f>
        <v>57.89473684210526</v>
      </c>
    </row>
    <row r="74" spans="1:7" s="1" customFormat="1" ht="24">
      <c r="A74" s="169">
        <v>2</v>
      </c>
      <c r="B74" s="170" t="s">
        <v>199</v>
      </c>
      <c r="C74" s="171"/>
      <c r="D74" s="171"/>
      <c r="E74" s="172"/>
      <c r="F74" s="169">
        <v>6</v>
      </c>
      <c r="G74" s="174">
        <f aca="true" t="shared" si="0" ref="G74:G83">F74*100/38</f>
        <v>15.789473684210526</v>
      </c>
    </row>
    <row r="75" spans="1:7" s="1" customFormat="1" ht="24">
      <c r="A75" s="169">
        <v>3</v>
      </c>
      <c r="B75" s="170" t="s">
        <v>99</v>
      </c>
      <c r="C75" s="171"/>
      <c r="D75" s="171"/>
      <c r="E75" s="172"/>
      <c r="F75" s="169">
        <v>2</v>
      </c>
      <c r="G75" s="174">
        <f t="shared" si="0"/>
        <v>5.2631578947368425</v>
      </c>
    </row>
    <row r="76" spans="1:7" s="1" customFormat="1" ht="24">
      <c r="A76" s="169">
        <v>4</v>
      </c>
      <c r="B76" s="170" t="s">
        <v>108</v>
      </c>
      <c r="C76" s="171"/>
      <c r="D76" s="171"/>
      <c r="E76" s="172"/>
      <c r="F76" s="169">
        <v>2</v>
      </c>
      <c r="G76" s="174">
        <f t="shared" si="0"/>
        <v>5.2631578947368425</v>
      </c>
    </row>
    <row r="77" spans="1:7" s="1" customFormat="1" ht="24">
      <c r="A77" s="169">
        <v>5</v>
      </c>
      <c r="B77" s="170" t="s">
        <v>161</v>
      </c>
      <c r="C77" s="171"/>
      <c r="D77" s="171"/>
      <c r="E77" s="172"/>
      <c r="F77" s="169">
        <v>1</v>
      </c>
      <c r="G77" s="174">
        <f t="shared" si="0"/>
        <v>2.6315789473684212</v>
      </c>
    </row>
    <row r="78" spans="1:7" s="1" customFormat="1" ht="24">
      <c r="A78" s="169">
        <v>6</v>
      </c>
      <c r="B78" s="170" t="s">
        <v>90</v>
      </c>
      <c r="C78" s="171"/>
      <c r="D78" s="171"/>
      <c r="E78" s="172"/>
      <c r="F78" s="169">
        <v>1</v>
      </c>
      <c r="G78" s="174">
        <f t="shared" si="0"/>
        <v>2.6315789473684212</v>
      </c>
    </row>
    <row r="79" spans="1:7" s="1" customFormat="1" ht="24">
      <c r="A79" s="169">
        <v>7</v>
      </c>
      <c r="B79" s="170" t="s">
        <v>91</v>
      </c>
      <c r="C79" s="171"/>
      <c r="D79" s="171"/>
      <c r="E79" s="172"/>
      <c r="F79" s="169">
        <v>1</v>
      </c>
      <c r="G79" s="174">
        <f t="shared" si="0"/>
        <v>2.6315789473684212</v>
      </c>
    </row>
    <row r="80" spans="1:7" s="1" customFormat="1" ht="24">
      <c r="A80" s="169">
        <v>8</v>
      </c>
      <c r="B80" s="170" t="s">
        <v>92</v>
      </c>
      <c r="C80" s="171"/>
      <c r="D80" s="171"/>
      <c r="E80" s="172"/>
      <c r="F80" s="169">
        <v>1</v>
      </c>
      <c r="G80" s="174">
        <f t="shared" si="0"/>
        <v>2.6315789473684212</v>
      </c>
    </row>
    <row r="81" spans="1:7" s="1" customFormat="1" ht="24">
      <c r="A81" s="169">
        <v>9</v>
      </c>
      <c r="B81" s="170" t="s">
        <v>101</v>
      </c>
      <c r="C81" s="171"/>
      <c r="D81" s="171"/>
      <c r="E81" s="172"/>
      <c r="F81" s="169">
        <v>1</v>
      </c>
      <c r="G81" s="174">
        <f t="shared" si="0"/>
        <v>2.6315789473684212</v>
      </c>
    </row>
    <row r="82" spans="1:7" s="1" customFormat="1" ht="24">
      <c r="A82" s="169">
        <v>10</v>
      </c>
      <c r="B82" s="170" t="s">
        <v>118</v>
      </c>
      <c r="C82" s="171"/>
      <c r="D82" s="171"/>
      <c r="E82" s="172"/>
      <c r="F82" s="169">
        <v>1</v>
      </c>
      <c r="G82" s="174">
        <f t="shared" si="0"/>
        <v>2.6315789473684212</v>
      </c>
    </row>
    <row r="83" spans="1:7" s="1" customFormat="1" ht="24">
      <c r="A83" s="169"/>
      <c r="B83" s="170"/>
      <c r="C83" s="171"/>
      <c r="D83" s="171" t="s">
        <v>4</v>
      </c>
      <c r="E83" s="172"/>
      <c r="F83" s="169">
        <f>SUM(F73:F82)</f>
        <v>38</v>
      </c>
      <c r="G83" s="174">
        <f t="shared" si="0"/>
        <v>100</v>
      </c>
    </row>
    <row r="84" spans="1:7" s="1" customFormat="1" ht="24">
      <c r="A84" s="175"/>
      <c r="B84" s="67"/>
      <c r="C84" s="175"/>
      <c r="D84" s="175"/>
      <c r="E84" s="175"/>
      <c r="F84" s="175"/>
      <c r="G84" s="176"/>
    </row>
    <row r="85" spans="1:7" s="1" customFormat="1" ht="24">
      <c r="A85" s="166"/>
      <c r="B85" s="177" t="s">
        <v>176</v>
      </c>
      <c r="C85" s="175"/>
      <c r="D85" s="175"/>
      <c r="E85" s="175"/>
      <c r="F85" s="175"/>
      <c r="G85" s="176"/>
    </row>
    <row r="86" spans="1:7" s="1" customFormat="1" ht="24">
      <c r="A86" s="178" t="s">
        <v>200</v>
      </c>
      <c r="B86" s="177"/>
      <c r="C86" s="175"/>
      <c r="D86" s="175"/>
      <c r="E86" s="175"/>
      <c r="F86" s="175"/>
      <c r="G86" s="176"/>
    </row>
    <row r="87" spans="1:7" s="1" customFormat="1" ht="24">
      <c r="A87" s="37"/>
      <c r="B87" s="37"/>
      <c r="C87" s="37"/>
      <c r="D87" s="37"/>
      <c r="E87" s="37"/>
      <c r="F87" s="37"/>
      <c r="G87" s="37"/>
    </row>
    <row r="88" spans="1:4" ht="24">
      <c r="A88" s="33" t="s">
        <v>166</v>
      </c>
      <c r="B88" s="1"/>
      <c r="C88" s="1"/>
      <c r="D88" s="1"/>
    </row>
    <row r="89" spans="1:7" s="1" customFormat="1" ht="14.25" customHeight="1">
      <c r="A89" s="37"/>
      <c r="B89" s="37"/>
      <c r="C89" s="37"/>
      <c r="D89" s="37"/>
      <c r="E89" s="37"/>
      <c r="F89" s="37"/>
      <c r="G89" s="37"/>
    </row>
    <row r="90" spans="1:7" s="1" customFormat="1" ht="24">
      <c r="A90" s="167" t="s">
        <v>0</v>
      </c>
      <c r="B90" s="207" t="s">
        <v>5</v>
      </c>
      <c r="C90" s="208"/>
      <c r="D90" s="208"/>
      <c r="E90" s="209"/>
      <c r="F90" s="168" t="s">
        <v>6</v>
      </c>
      <c r="G90" s="168" t="s">
        <v>7</v>
      </c>
    </row>
    <row r="91" spans="1:7" s="1" customFormat="1" ht="24">
      <c r="A91" s="169">
        <v>1</v>
      </c>
      <c r="B91" s="170" t="s">
        <v>164</v>
      </c>
      <c r="C91" s="171"/>
      <c r="D91" s="171"/>
      <c r="E91" s="172"/>
      <c r="F91" s="169">
        <f>คีย์ข้อมูล!B70</f>
        <v>46</v>
      </c>
      <c r="G91" s="174">
        <f>F91*100/50</f>
        <v>92</v>
      </c>
    </row>
    <row r="92" spans="1:7" s="1" customFormat="1" ht="24">
      <c r="A92" s="169">
        <v>2</v>
      </c>
      <c r="B92" s="170" t="s">
        <v>225</v>
      </c>
      <c r="C92" s="171"/>
      <c r="D92" s="171"/>
      <c r="E92" s="172"/>
      <c r="F92" s="169">
        <f>คีย์ข้อมูล!B71</f>
        <v>4</v>
      </c>
      <c r="G92" s="174">
        <f>F92*100/50</f>
        <v>8</v>
      </c>
    </row>
    <row r="93" spans="1:7" s="1" customFormat="1" ht="24">
      <c r="A93" s="194"/>
      <c r="B93" s="197"/>
      <c r="C93" s="179"/>
      <c r="D93" s="179" t="s">
        <v>4</v>
      </c>
      <c r="E93" s="168"/>
      <c r="F93" s="194">
        <f>SUM(F91:F92)</f>
        <v>50</v>
      </c>
      <c r="G93" s="198">
        <f>F93*100/50</f>
        <v>100</v>
      </c>
    </row>
    <row r="94" spans="1:7" s="1" customFormat="1" ht="18" customHeight="1">
      <c r="A94" s="37"/>
      <c r="B94" s="37"/>
      <c r="C94" s="37"/>
      <c r="D94" s="37"/>
      <c r="E94" s="37"/>
      <c r="F94" s="37"/>
      <c r="G94" s="37"/>
    </row>
    <row r="95" spans="1:7" s="1" customFormat="1" ht="24">
      <c r="A95" s="37"/>
      <c r="B95" s="164" t="s">
        <v>167</v>
      </c>
      <c r="C95" s="37"/>
      <c r="D95" s="37"/>
      <c r="E95" s="37"/>
      <c r="F95" s="37"/>
      <c r="G95" s="37"/>
    </row>
    <row r="96" spans="1:7" s="1" customFormat="1" ht="24">
      <c r="A96" s="210" t="s">
        <v>185</v>
      </c>
      <c r="B96" s="210"/>
      <c r="C96" s="210"/>
      <c r="D96" s="210"/>
      <c r="E96" s="210"/>
      <c r="F96" s="210"/>
      <c r="G96" s="210"/>
    </row>
    <row r="97" spans="1:7" s="1" customFormat="1" ht="14.25" customHeight="1">
      <c r="A97" s="37"/>
      <c r="B97" s="164"/>
      <c r="C97" s="37"/>
      <c r="D97" s="37"/>
      <c r="E97" s="37"/>
      <c r="F97" s="37"/>
      <c r="G97" s="37"/>
    </row>
    <row r="98" spans="1:4" ht="24">
      <c r="A98" s="33" t="s">
        <v>177</v>
      </c>
      <c r="B98" s="1"/>
      <c r="C98" s="1"/>
      <c r="D98" s="1"/>
    </row>
    <row r="99" spans="1:7" s="1" customFormat="1" ht="14.25" customHeight="1">
      <c r="A99" s="37"/>
      <c r="B99" s="164"/>
      <c r="C99" s="37"/>
      <c r="D99" s="37"/>
      <c r="E99" s="37"/>
      <c r="F99" s="37"/>
      <c r="G99" s="37"/>
    </row>
    <row r="100" spans="1:7" s="1" customFormat="1" ht="24">
      <c r="A100" s="167" t="s">
        <v>0</v>
      </c>
      <c r="B100" s="207" t="s">
        <v>5</v>
      </c>
      <c r="C100" s="208"/>
      <c r="D100" s="208"/>
      <c r="E100" s="209"/>
      <c r="F100" s="168" t="s">
        <v>6</v>
      </c>
      <c r="G100" s="168" t="s">
        <v>7</v>
      </c>
    </row>
    <row r="101" spans="1:7" s="1" customFormat="1" ht="24">
      <c r="A101" s="169">
        <v>1</v>
      </c>
      <c r="B101" s="187" t="s">
        <v>62</v>
      </c>
      <c r="C101" s="181"/>
      <c r="D101" s="182"/>
      <c r="E101" s="182"/>
      <c r="F101" s="180">
        <v>4</v>
      </c>
      <c r="G101" s="189">
        <f>F101*100/21</f>
        <v>19.047619047619047</v>
      </c>
    </row>
    <row r="102" spans="1:7" s="1" customFormat="1" ht="24">
      <c r="A102" s="169">
        <v>2</v>
      </c>
      <c r="B102" s="187" t="s">
        <v>93</v>
      </c>
      <c r="C102" s="181"/>
      <c r="D102" s="182"/>
      <c r="E102" s="182"/>
      <c r="F102" s="180">
        <v>3</v>
      </c>
      <c r="G102" s="189">
        <f aca="true" t="shared" si="1" ref="G102:G115">F102*100/21</f>
        <v>14.285714285714286</v>
      </c>
    </row>
    <row r="103" spans="1:7" s="1" customFormat="1" ht="24">
      <c r="A103" s="73">
        <v>3</v>
      </c>
      <c r="B103" s="71" t="s">
        <v>172</v>
      </c>
      <c r="C103" s="183"/>
      <c r="D103" s="184"/>
      <c r="E103" s="184"/>
      <c r="F103" s="188"/>
      <c r="G103" s="153"/>
    </row>
    <row r="104" spans="1:7" s="1" customFormat="1" ht="24">
      <c r="A104" s="81"/>
      <c r="B104" s="78" t="s">
        <v>173</v>
      </c>
      <c r="C104" s="185"/>
      <c r="D104" s="186"/>
      <c r="E104" s="186"/>
      <c r="F104" s="150">
        <v>3</v>
      </c>
      <c r="G104" s="80">
        <f t="shared" si="1"/>
        <v>14.285714285714286</v>
      </c>
    </row>
    <row r="105" spans="1:7" s="1" customFormat="1" ht="24">
      <c r="A105" s="169">
        <v>4</v>
      </c>
      <c r="B105" s="170" t="s">
        <v>170</v>
      </c>
      <c r="C105" s="181"/>
      <c r="D105" s="182"/>
      <c r="E105" s="182"/>
      <c r="F105" s="180">
        <v>2</v>
      </c>
      <c r="G105" s="189">
        <f t="shared" si="1"/>
        <v>9.523809523809524</v>
      </c>
    </row>
    <row r="106" spans="1:7" s="1" customFormat="1" ht="24">
      <c r="A106" s="169">
        <v>5</v>
      </c>
      <c r="B106" s="187" t="s">
        <v>113</v>
      </c>
      <c r="C106" s="181"/>
      <c r="D106" s="182"/>
      <c r="E106" s="182"/>
      <c r="F106" s="180">
        <v>2</v>
      </c>
      <c r="G106" s="189">
        <f t="shared" si="1"/>
        <v>9.523809523809524</v>
      </c>
    </row>
    <row r="107" spans="1:7" s="1" customFormat="1" ht="24">
      <c r="A107" s="169">
        <v>6</v>
      </c>
      <c r="B107" s="170" t="s">
        <v>169</v>
      </c>
      <c r="C107" s="181"/>
      <c r="D107" s="182"/>
      <c r="E107" s="182"/>
      <c r="F107" s="180">
        <v>1</v>
      </c>
      <c r="G107" s="189">
        <f t="shared" si="1"/>
        <v>4.761904761904762</v>
      </c>
    </row>
    <row r="108" spans="1:7" s="1" customFormat="1" ht="24">
      <c r="A108" s="169">
        <v>7</v>
      </c>
      <c r="B108" s="170" t="s">
        <v>168</v>
      </c>
      <c r="C108" s="181"/>
      <c r="D108" s="182"/>
      <c r="E108" s="182"/>
      <c r="F108" s="180">
        <v>1</v>
      </c>
      <c r="G108" s="189">
        <f t="shared" si="1"/>
        <v>4.761904761904762</v>
      </c>
    </row>
    <row r="109" spans="1:7" s="1" customFormat="1" ht="24">
      <c r="A109" s="169">
        <v>8</v>
      </c>
      <c r="B109" s="187" t="s">
        <v>107</v>
      </c>
      <c r="C109" s="181"/>
      <c r="D109" s="182"/>
      <c r="E109" s="182"/>
      <c r="F109" s="180">
        <v>1</v>
      </c>
      <c r="G109" s="189">
        <f t="shared" si="1"/>
        <v>4.761904761904762</v>
      </c>
    </row>
    <row r="110" spans="1:7" s="1" customFormat="1" ht="24">
      <c r="A110" s="169">
        <v>9</v>
      </c>
      <c r="B110" s="170" t="s">
        <v>171</v>
      </c>
      <c r="C110" s="181"/>
      <c r="D110" s="182"/>
      <c r="E110" s="182"/>
      <c r="F110" s="180">
        <v>1</v>
      </c>
      <c r="G110" s="189">
        <f t="shared" si="1"/>
        <v>4.761904761904762</v>
      </c>
    </row>
    <row r="111" spans="1:7" s="1" customFormat="1" ht="24">
      <c r="A111" s="73">
        <v>10</v>
      </c>
      <c r="B111" s="71" t="s">
        <v>174</v>
      </c>
      <c r="C111" s="183"/>
      <c r="D111" s="184"/>
      <c r="E111" s="184"/>
      <c r="F111" s="188"/>
      <c r="G111" s="153"/>
    </row>
    <row r="112" spans="1:7" s="1" customFormat="1" ht="24">
      <c r="A112" s="81"/>
      <c r="B112" s="78" t="s">
        <v>175</v>
      </c>
      <c r="C112" s="185"/>
      <c r="D112" s="186"/>
      <c r="E112" s="186"/>
      <c r="F112" s="150">
        <v>1</v>
      </c>
      <c r="G112" s="80">
        <f t="shared" si="1"/>
        <v>4.761904761904762</v>
      </c>
    </row>
    <row r="113" spans="1:7" s="1" customFormat="1" ht="24">
      <c r="A113" s="169">
        <v>11</v>
      </c>
      <c r="B113" s="187" t="s">
        <v>105</v>
      </c>
      <c r="C113" s="181"/>
      <c r="D113" s="182"/>
      <c r="E113" s="182"/>
      <c r="F113" s="180">
        <v>1</v>
      </c>
      <c r="G113" s="189">
        <f t="shared" si="1"/>
        <v>4.761904761904762</v>
      </c>
    </row>
    <row r="114" spans="1:7" s="1" customFormat="1" ht="24">
      <c r="A114" s="169">
        <v>12</v>
      </c>
      <c r="B114" s="187" t="s">
        <v>114</v>
      </c>
      <c r="C114" s="181"/>
      <c r="D114" s="182"/>
      <c r="E114" s="182"/>
      <c r="F114" s="180">
        <v>1</v>
      </c>
      <c r="G114" s="189">
        <f t="shared" si="1"/>
        <v>4.761904761904762</v>
      </c>
    </row>
    <row r="115" spans="1:7" s="1" customFormat="1" ht="24">
      <c r="A115" s="190"/>
      <c r="B115" s="191"/>
      <c r="C115" s="192"/>
      <c r="D115" s="193" t="s">
        <v>4</v>
      </c>
      <c r="E115" s="193"/>
      <c r="F115" s="194">
        <f>SUM(F101:F114)</f>
        <v>21</v>
      </c>
      <c r="G115" s="195">
        <f t="shared" si="1"/>
        <v>100</v>
      </c>
    </row>
    <row r="116" spans="1:7" s="1" customFormat="1" ht="13.5" customHeight="1">
      <c r="A116" s="37"/>
      <c r="B116" s="164"/>
      <c r="C116" s="37"/>
      <c r="D116" s="37"/>
      <c r="E116" s="37"/>
      <c r="F116" s="37"/>
      <c r="G116" s="37"/>
    </row>
    <row r="117" spans="1:7" s="1" customFormat="1" ht="24">
      <c r="A117" s="37"/>
      <c r="B117" s="164" t="s">
        <v>178</v>
      </c>
      <c r="C117" s="37"/>
      <c r="D117" s="37"/>
      <c r="E117" s="37"/>
      <c r="F117" s="37"/>
      <c r="G117" s="37"/>
    </row>
    <row r="118" spans="1:7" s="1" customFormat="1" ht="24">
      <c r="A118" s="164" t="s">
        <v>179</v>
      </c>
      <c r="B118" s="164"/>
      <c r="C118" s="37"/>
      <c r="D118" s="37"/>
      <c r="E118" s="37"/>
      <c r="F118" s="37"/>
      <c r="G118" s="37"/>
    </row>
    <row r="119" spans="1:7" s="1" customFormat="1" ht="24">
      <c r="A119" s="164"/>
      <c r="B119" s="164"/>
      <c r="C119" s="37"/>
      <c r="D119" s="37"/>
      <c r="E119" s="37"/>
      <c r="F119" s="37"/>
      <c r="G119" s="37"/>
    </row>
    <row r="120" spans="1:7" s="1" customFormat="1" ht="24">
      <c r="A120" s="164"/>
      <c r="B120" s="164"/>
      <c r="C120" s="37"/>
      <c r="D120" s="37"/>
      <c r="E120" s="37"/>
      <c r="F120" s="37"/>
      <c r="G120" s="37"/>
    </row>
    <row r="121" spans="1:7" s="1" customFormat="1" ht="24">
      <c r="A121" s="164"/>
      <c r="B121" s="164"/>
      <c r="C121" s="37"/>
      <c r="D121" s="37"/>
      <c r="E121" s="37"/>
      <c r="F121" s="37"/>
      <c r="G121" s="37"/>
    </row>
    <row r="122" spans="1:7" s="1" customFormat="1" ht="24">
      <c r="A122" s="164"/>
      <c r="B122" s="164"/>
      <c r="C122" s="37"/>
      <c r="D122" s="37"/>
      <c r="E122" s="37"/>
      <c r="F122" s="37"/>
      <c r="G122" s="37"/>
    </row>
    <row r="123" spans="1:7" s="1" customFormat="1" ht="24">
      <c r="A123" s="164"/>
      <c r="B123" s="164"/>
      <c r="C123" s="37"/>
      <c r="D123" s="37"/>
      <c r="E123" s="37"/>
      <c r="F123" s="37"/>
      <c r="G123" s="37"/>
    </row>
    <row r="124" spans="1:7" s="1" customFormat="1" ht="24">
      <c r="A124" s="164"/>
      <c r="B124" s="164"/>
      <c r="C124" s="37"/>
      <c r="D124" s="37"/>
      <c r="E124" s="37"/>
      <c r="F124" s="37"/>
      <c r="G124" s="37"/>
    </row>
    <row r="125" spans="1:7" s="1" customFormat="1" ht="24">
      <c r="A125" s="164"/>
      <c r="B125" s="164"/>
      <c r="C125" s="37"/>
      <c r="D125" s="37"/>
      <c r="E125" s="37"/>
      <c r="F125" s="37"/>
      <c r="G125" s="37"/>
    </row>
    <row r="126" spans="1:7" s="1" customFormat="1" ht="24">
      <c r="A126" s="164"/>
      <c r="B126" s="164"/>
      <c r="C126" s="37"/>
      <c r="D126" s="37"/>
      <c r="E126" s="37"/>
      <c r="F126" s="37"/>
      <c r="G126" s="37"/>
    </row>
    <row r="127" spans="1:7" s="1" customFormat="1" ht="24">
      <c r="A127" s="164"/>
      <c r="B127" s="164"/>
      <c r="C127" s="37"/>
      <c r="D127" s="37"/>
      <c r="E127" s="37"/>
      <c r="F127" s="37"/>
      <c r="G127" s="37"/>
    </row>
    <row r="128" spans="1:7" s="1" customFormat="1" ht="24">
      <c r="A128" s="210" t="s">
        <v>186</v>
      </c>
      <c r="B128" s="210"/>
      <c r="C128" s="210"/>
      <c r="D128" s="210"/>
      <c r="E128" s="210"/>
      <c r="F128" s="210"/>
      <c r="G128" s="210"/>
    </row>
    <row r="129" spans="1:7" s="1" customFormat="1" ht="17.25" customHeight="1">
      <c r="A129" s="37"/>
      <c r="B129" s="164"/>
      <c r="C129" s="37"/>
      <c r="D129" s="37"/>
      <c r="E129" s="37"/>
      <c r="F129" s="37"/>
      <c r="G129" s="37"/>
    </row>
    <row r="130" ht="24">
      <c r="A130" s="32" t="s">
        <v>152</v>
      </c>
    </row>
    <row r="131" spans="1:7" s="1" customFormat="1" ht="24">
      <c r="A131" s="37"/>
      <c r="B131" s="164" t="s">
        <v>180</v>
      </c>
      <c r="C131" s="37"/>
      <c r="D131" s="37"/>
      <c r="E131" s="37"/>
      <c r="F131" s="37"/>
      <c r="G131" s="37"/>
    </row>
    <row r="132" spans="1:7" s="1" customFormat="1" ht="24">
      <c r="A132" s="164" t="s">
        <v>181</v>
      </c>
      <c r="B132" s="37"/>
      <c r="C132" s="37"/>
      <c r="D132" s="37"/>
      <c r="E132" s="37"/>
      <c r="F132" s="37"/>
      <c r="G132" s="37"/>
    </row>
    <row r="133" spans="1:7" s="1" customFormat="1" ht="24">
      <c r="A133" s="164"/>
      <c r="B133" s="164" t="s">
        <v>182</v>
      </c>
      <c r="C133" s="37"/>
      <c r="D133" s="37"/>
      <c r="E133" s="37"/>
      <c r="F133" s="37"/>
      <c r="G133" s="37"/>
    </row>
    <row r="134" spans="1:7" s="1" customFormat="1" ht="24">
      <c r="A134" s="164" t="s">
        <v>183</v>
      </c>
      <c r="B134" s="37"/>
      <c r="C134" s="37"/>
      <c r="D134" s="37"/>
      <c r="E134" s="37"/>
      <c r="F134" s="37"/>
      <c r="G134" s="37"/>
    </row>
    <row r="135" ht="15.75" customHeight="1"/>
    <row r="136" ht="24">
      <c r="A136" s="33" t="s">
        <v>184</v>
      </c>
    </row>
    <row r="137" ht="13.5" customHeight="1" thickBot="1">
      <c r="A137" s="33"/>
    </row>
    <row r="138" spans="1:7" s="60" customFormat="1" ht="22.5" thickTop="1">
      <c r="A138" s="215" t="s">
        <v>5</v>
      </c>
      <c r="B138" s="216"/>
      <c r="C138" s="216"/>
      <c r="D138" s="216"/>
      <c r="E138" s="219" t="s">
        <v>131</v>
      </c>
      <c r="F138" s="220"/>
      <c r="G138" s="221"/>
    </row>
    <row r="139" spans="1:7" s="60" customFormat="1" ht="22.5" thickBot="1">
      <c r="A139" s="217"/>
      <c r="B139" s="218"/>
      <c r="C139" s="218"/>
      <c r="D139" s="218"/>
      <c r="E139" s="59"/>
      <c r="F139" s="59" t="s">
        <v>1</v>
      </c>
      <c r="G139" s="59" t="s">
        <v>10</v>
      </c>
    </row>
    <row r="140" spans="1:7" s="60" customFormat="1" ht="22.5" thickTop="1">
      <c r="A140" s="61" t="s">
        <v>19</v>
      </c>
      <c r="B140" s="62"/>
      <c r="C140" s="62"/>
      <c r="D140" s="62"/>
      <c r="E140" s="63"/>
      <c r="F140" s="64"/>
      <c r="G140" s="65"/>
    </row>
    <row r="141" spans="1:7" s="60" customFormat="1" ht="21.75">
      <c r="A141" s="74" t="s">
        <v>132</v>
      </c>
      <c r="B141" s="75"/>
      <c r="C141" s="75"/>
      <c r="D141" s="75"/>
      <c r="E141" s="76">
        <f>คีย์ข้อมูล!O56</f>
        <v>4.5</v>
      </c>
      <c r="F141" s="76">
        <f>คีย์ข้อมูล!O57</f>
        <v>0.5439837932759934</v>
      </c>
      <c r="G141" s="155" t="str">
        <f>IF(E141&gt;4.5,"มากที่สุด",IF(E141&gt;3.5,"มาก",IF(E141&gt;2.5,"ปานกลาง",IF(E141&gt;1.5,"น้อย",IF(E141&lt;=1.5,"น้อยที่สุด")))))</f>
        <v>มาก</v>
      </c>
    </row>
    <row r="142" spans="1:7" s="60" customFormat="1" ht="21.75">
      <c r="A142" s="68" t="s">
        <v>133</v>
      </c>
      <c r="B142" s="69"/>
      <c r="C142" s="69"/>
      <c r="D142" s="69"/>
      <c r="E142" s="70">
        <f>คีย์ข้อมูล!P56</f>
        <v>3.92</v>
      </c>
      <c r="F142" s="70">
        <f>คีย์ข้อมูล!P57</f>
        <v>0.7239348262468522</v>
      </c>
      <c r="G142" s="156" t="str">
        <f>IF(E142&gt;4.5,"มากที่สุด",IF(E142&gt;3.5,"มาก",IF(E142&gt;2.5,"ปานกลาง",IF(E142&gt;1.5,"น้อย",IF(E142&lt;=1.5,"น้อยที่สุด")))))</f>
        <v>มาก</v>
      </c>
    </row>
    <row r="143" spans="1:7" s="60" customFormat="1" ht="21.75">
      <c r="A143" s="82" t="s">
        <v>134</v>
      </c>
      <c r="B143" s="83"/>
      <c r="C143" s="83"/>
      <c r="D143" s="83"/>
      <c r="E143" s="84">
        <f>คีย์ข้อมูล!Q56</f>
        <v>3.9565217391304346</v>
      </c>
      <c r="F143" s="84">
        <f>คีย์ข้อมูล!Q57</f>
        <v>0.7289725414469156</v>
      </c>
      <c r="G143" s="157" t="str">
        <f aca="true" t="shared" si="2" ref="G143:G173">IF(E143&gt;4.5,"มากที่สุด",IF(E143&gt;3.5,"มาก",IF(E143&gt;2.5,"ปานกลาง",IF(E143&gt;1.5,"น้อย",IF(E143&lt;=1.5,"น้อยที่สุด")))))</f>
        <v>มาก</v>
      </c>
    </row>
    <row r="144" spans="1:7" s="60" customFormat="1" ht="21.75">
      <c r="A144" s="92"/>
      <c r="B144" s="93" t="s">
        <v>226</v>
      </c>
      <c r="D144" s="93"/>
      <c r="E144" s="94">
        <f>AVERAGE(E141:E143)</f>
        <v>4.125507246376812</v>
      </c>
      <c r="F144" s="94">
        <f>STDEV(คีย์ข้อมูล!O3:Q52)</f>
        <v>0.716925414580105</v>
      </c>
      <c r="G144" s="95" t="str">
        <f>IF(E144&gt;4.5,"มากที่สุด",IF(E144&gt;3.5,"มาก",IF(E144&gt;2.5,"ปานกลาง",IF(E144&gt;1.5,"น้อย",IF(E144&lt;=1.5,"น้อยที่สุด")))))</f>
        <v>มาก</v>
      </c>
    </row>
    <row r="145" spans="1:7" s="60" customFormat="1" ht="21.75">
      <c r="A145" s="71" t="s">
        <v>12</v>
      </c>
      <c r="B145" s="72"/>
      <c r="C145" s="72"/>
      <c r="D145" s="72"/>
      <c r="E145" s="73"/>
      <c r="F145" s="73"/>
      <c r="G145" s="73"/>
    </row>
    <row r="146" spans="1:7" s="60" customFormat="1" ht="21.75">
      <c r="A146" s="74" t="s">
        <v>135</v>
      </c>
      <c r="B146" s="75"/>
      <c r="C146" s="75"/>
      <c r="D146" s="75"/>
      <c r="E146" s="76">
        <f>คีย์ข้อมูล!R56</f>
        <v>4.58</v>
      </c>
      <c r="F146" s="76">
        <f>คีย์ข้อมูล!R57</f>
        <v>0.49856938190329125</v>
      </c>
      <c r="G146" s="77" t="str">
        <f t="shared" si="2"/>
        <v>มากที่สุด</v>
      </c>
    </row>
    <row r="147" spans="1:7" s="60" customFormat="1" ht="21.75">
      <c r="A147" s="78" t="s">
        <v>136</v>
      </c>
      <c r="B147" s="79"/>
      <c r="C147" s="79"/>
      <c r="D147" s="79"/>
      <c r="E147" s="80">
        <f>คีย์ข้อมูล!S56</f>
        <v>4.425531914893617</v>
      </c>
      <c r="F147" s="80">
        <f>คีย์ข้อมูล!S57</f>
        <v>0.5415228467244152</v>
      </c>
      <c r="G147" s="81" t="str">
        <f t="shared" si="2"/>
        <v>มาก</v>
      </c>
    </row>
    <row r="148" spans="1:7" s="60" customFormat="1" ht="21.75">
      <c r="A148" s="96"/>
      <c r="B148" s="97"/>
      <c r="C148" s="97" t="s">
        <v>227</v>
      </c>
      <c r="D148" s="97"/>
      <c r="E148" s="98">
        <f>AVERAGE(E146:E147)</f>
        <v>4.502765957446808</v>
      </c>
      <c r="F148" s="98">
        <f>STDEV(คีย์ข้อมูล!R3:S52)</f>
        <v>0.5228868452361017</v>
      </c>
      <c r="G148" s="99" t="str">
        <f t="shared" si="2"/>
        <v>มากที่สุด</v>
      </c>
    </row>
    <row r="149" spans="1:7" s="60" customFormat="1" ht="21.75">
      <c r="A149" s="71" t="s">
        <v>13</v>
      </c>
      <c r="B149" s="72"/>
      <c r="C149" s="72"/>
      <c r="D149" s="72"/>
      <c r="E149" s="153"/>
      <c r="F149" s="153"/>
      <c r="G149" s="154"/>
    </row>
    <row r="150" spans="1:7" s="60" customFormat="1" ht="21.75">
      <c r="A150" s="74" t="s">
        <v>137</v>
      </c>
      <c r="B150" s="75"/>
      <c r="C150" s="75"/>
      <c r="D150" s="75"/>
      <c r="E150" s="76">
        <f>คีย์ข้อมูล!T56</f>
        <v>4.58</v>
      </c>
      <c r="F150" s="76">
        <f>คีย์ข้อมูล!T57</f>
        <v>0.641745069863321</v>
      </c>
      <c r="G150" s="77" t="str">
        <f t="shared" si="2"/>
        <v>มากที่สุด</v>
      </c>
    </row>
    <row r="151" spans="1:7" s="60" customFormat="1" ht="21.75">
      <c r="A151" s="68" t="s">
        <v>138</v>
      </c>
      <c r="B151" s="69"/>
      <c r="C151" s="69"/>
      <c r="D151" s="69"/>
      <c r="E151" s="70">
        <f>คีย์ข้อมูล!U56</f>
        <v>3.88</v>
      </c>
      <c r="F151" s="70">
        <f>คีย์ข้อมูล!U57</f>
        <v>1.1183077594731956</v>
      </c>
      <c r="G151" s="77" t="str">
        <f t="shared" si="2"/>
        <v>มาก</v>
      </c>
    </row>
    <row r="152" spans="1:7" s="60" customFormat="1" ht="21.75">
      <c r="A152" s="68" t="s">
        <v>139</v>
      </c>
      <c r="B152" s="69"/>
      <c r="C152" s="69"/>
      <c r="D152" s="69"/>
      <c r="E152" s="70">
        <f>คีย์ข้อมูล!V56</f>
        <v>4.5</v>
      </c>
      <c r="F152" s="70">
        <f>คีย์ข้อมูล!V57</f>
        <v>0.5802884574739972</v>
      </c>
      <c r="G152" s="77" t="str">
        <f t="shared" si="2"/>
        <v>มาก</v>
      </c>
    </row>
    <row r="153" spans="1:7" s="60" customFormat="1" ht="21.75">
      <c r="A153" s="68" t="s">
        <v>140</v>
      </c>
      <c r="B153" s="69"/>
      <c r="C153" s="69"/>
      <c r="D153" s="69"/>
      <c r="E153" s="70">
        <f>คีย์ข้อมูล!W56</f>
        <v>4.4</v>
      </c>
      <c r="F153" s="70">
        <f>คีย์ข้อมูล!W57</f>
        <v>0.6700593942604899</v>
      </c>
      <c r="G153" s="77" t="str">
        <f t="shared" si="2"/>
        <v>มาก</v>
      </c>
    </row>
    <row r="154" spans="1:7" s="60" customFormat="1" ht="21.75">
      <c r="A154" s="68" t="s">
        <v>141</v>
      </c>
      <c r="B154" s="69"/>
      <c r="C154" s="69"/>
      <c r="D154" s="69"/>
      <c r="E154" s="70">
        <f>คีย์ข้อมูล!X56</f>
        <v>4.64</v>
      </c>
      <c r="F154" s="70">
        <f>คีย์ข้อมูล!X57</f>
        <v>0.4848732213850608</v>
      </c>
      <c r="G154" s="77" t="str">
        <f t="shared" si="2"/>
        <v>มากที่สุด</v>
      </c>
    </row>
    <row r="155" spans="1:7" s="60" customFormat="1" ht="21.75">
      <c r="A155" s="82" t="s">
        <v>142</v>
      </c>
      <c r="B155" s="83"/>
      <c r="C155" s="83"/>
      <c r="D155" s="83"/>
      <c r="E155" s="84">
        <f>คีย์ข้อมูล!Y56</f>
        <v>4.52</v>
      </c>
      <c r="F155" s="84">
        <f>คีย์ข้อมูล!Y57</f>
        <v>0.5046720495044488</v>
      </c>
      <c r="G155" s="91" t="str">
        <f t="shared" si="2"/>
        <v>มากที่สุด</v>
      </c>
    </row>
    <row r="156" spans="1:7" s="60" customFormat="1" ht="21.75">
      <c r="A156" s="92"/>
      <c r="B156" s="93"/>
      <c r="C156" s="93" t="s">
        <v>20</v>
      </c>
      <c r="D156" s="93"/>
      <c r="E156" s="94">
        <f>AVERAGE(E150:E155)</f>
        <v>4.42</v>
      </c>
      <c r="F156" s="94">
        <f>STDEV(คีย์ข้อมูล!T3:Y52)</f>
        <v>0.738524244829287</v>
      </c>
      <c r="G156" s="100" t="str">
        <f t="shared" si="2"/>
        <v>มาก</v>
      </c>
    </row>
    <row r="157" spans="1:7" s="60" customFormat="1" ht="21.75">
      <c r="A157" s="71" t="s">
        <v>228</v>
      </c>
      <c r="B157" s="72"/>
      <c r="C157" s="72"/>
      <c r="D157" s="72"/>
      <c r="E157" s="73"/>
      <c r="F157" s="73"/>
      <c r="G157" s="73"/>
    </row>
    <row r="158" spans="1:7" s="60" customFormat="1" ht="21.75">
      <c r="A158" s="66" t="s">
        <v>162</v>
      </c>
      <c r="B158" s="67"/>
      <c r="C158" s="67"/>
      <c r="D158" s="67"/>
      <c r="E158" s="152"/>
      <c r="F158" s="152"/>
      <c r="G158" s="152"/>
    </row>
    <row r="159" spans="1:7" s="60" customFormat="1" ht="21.75">
      <c r="A159" s="66" t="s">
        <v>163</v>
      </c>
      <c r="B159" s="67"/>
      <c r="C159" s="67"/>
      <c r="D159" s="67"/>
      <c r="E159" s="76">
        <f>คีย์ข้อมูล!AB56</f>
        <v>4.22</v>
      </c>
      <c r="F159" s="76">
        <f>คีย์ข้อมูล!AB57</f>
        <v>0.6157789160643523</v>
      </c>
      <c r="G159" s="77" t="str">
        <f>IF(E159&gt;4.5,"มากที่สุด",IF(E159&gt;3.5,"มาก",IF(E159&gt;2.5,"ปานกลาง",IF(E159&gt;1.5,"น้อย",IF(E159&lt;=1.5,"น้อยที่สุด")))))</f>
        <v>มาก</v>
      </c>
    </row>
    <row r="160" spans="1:7" s="60" customFormat="1" ht="21.75">
      <c r="A160" s="85" t="s">
        <v>187</v>
      </c>
      <c r="B160" s="86"/>
      <c r="C160" s="86"/>
      <c r="D160" s="86"/>
      <c r="E160" s="80">
        <f>คีย์ข้อมูล!AC56</f>
        <v>4.58</v>
      </c>
      <c r="F160" s="80">
        <f>คีย์ข้อมูล!AC57</f>
        <v>0.5379477252503649</v>
      </c>
      <c r="G160" s="173" t="str">
        <f>IF(E160&gt;4.5,"มากที่สุด",IF(E160&gt;3.5,"มาก",IF(E160&gt;2.5,"ปานกลาง",IF(E160&gt;1.5,"น้อย",IF(E160&lt;=1.5,"น้อยที่สุด")))))</f>
        <v>มากที่สุด</v>
      </c>
    </row>
    <row r="161" spans="1:7" s="60" customFormat="1" ht="21.75">
      <c r="A161" s="96"/>
      <c r="B161" s="97"/>
      <c r="C161" s="97" t="s">
        <v>21</v>
      </c>
      <c r="D161" s="97"/>
      <c r="E161" s="98">
        <f>AVERAGE(E158:E160)</f>
        <v>4.4</v>
      </c>
      <c r="F161" s="98">
        <f>STDEVA(คีย์ข้อมูล!T8:Y58)</f>
        <v>0.8688835637708161</v>
      </c>
      <c r="G161" s="158" t="str">
        <f>IF(E161&gt;4.5,"มากที่สุด",IF(E161&gt;3.5,"มาก",IF(E161&gt;2.5,"ปานกลาง",IF(E161&gt;1.5,"น้อย",IF(E161&lt;=1.5,"น้อยที่สุด")))))</f>
        <v>มาก</v>
      </c>
    </row>
    <row r="162" spans="1:7" s="1" customFormat="1" ht="24">
      <c r="A162" s="210" t="s">
        <v>192</v>
      </c>
      <c r="B162" s="210"/>
      <c r="C162" s="210"/>
      <c r="D162" s="210"/>
      <c r="E162" s="210"/>
      <c r="F162" s="210"/>
      <c r="G162" s="210"/>
    </row>
    <row r="163" spans="1:7" s="1" customFormat="1" ht="24">
      <c r="A163" s="37"/>
      <c r="B163" s="37"/>
      <c r="C163" s="37"/>
      <c r="D163" s="37"/>
      <c r="E163" s="37"/>
      <c r="F163" s="37"/>
      <c r="G163" s="37"/>
    </row>
    <row r="164" ht="24">
      <c r="A164" s="33" t="s">
        <v>188</v>
      </c>
    </row>
    <row r="165" ht="7.5" customHeight="1" thickBot="1">
      <c r="A165" s="33"/>
    </row>
    <row r="166" spans="1:7" s="60" customFormat="1" ht="22.5" thickTop="1">
      <c r="A166" s="215" t="s">
        <v>5</v>
      </c>
      <c r="B166" s="216"/>
      <c r="C166" s="216"/>
      <c r="D166" s="216"/>
      <c r="E166" s="219" t="s">
        <v>131</v>
      </c>
      <c r="F166" s="220"/>
      <c r="G166" s="221"/>
    </row>
    <row r="167" spans="1:7" s="60" customFormat="1" ht="22.5" thickBot="1">
      <c r="A167" s="217"/>
      <c r="B167" s="218"/>
      <c r="C167" s="218"/>
      <c r="D167" s="218"/>
      <c r="E167" s="59"/>
      <c r="F167" s="59" t="s">
        <v>1</v>
      </c>
      <c r="G167" s="59" t="s">
        <v>10</v>
      </c>
    </row>
    <row r="168" spans="1:7" s="60" customFormat="1" ht="22.5" thickTop="1">
      <c r="A168" s="61" t="s">
        <v>143</v>
      </c>
      <c r="B168" s="62"/>
      <c r="C168" s="62"/>
      <c r="D168" s="62"/>
      <c r="E168" s="63"/>
      <c r="F168" s="63"/>
      <c r="G168" s="64"/>
    </row>
    <row r="169" spans="1:7" s="60" customFormat="1" ht="21.75">
      <c r="A169" s="74" t="s">
        <v>144</v>
      </c>
      <c r="B169" s="75"/>
      <c r="C169" s="75"/>
      <c r="D169" s="75"/>
      <c r="E169" s="76">
        <f>คีย์ข้อมูล!AD56</f>
        <v>4.224489795918367</v>
      </c>
      <c r="F169" s="76">
        <f>คีย์ข้อมูล!AD57</f>
        <v>0.6213327786047566</v>
      </c>
      <c r="G169" s="77" t="str">
        <f>IF(E169&gt;4.5,"มากที่สุด",IF(E169&gt;3.5,"มาก",IF(E169&gt;2.5,"ปานกลาง",IF(E169&gt;1.5,"น้อย",IF(E169&lt;=1.5,"น้อยที่สุด")))))</f>
        <v>มาก</v>
      </c>
    </row>
    <row r="170" spans="1:7" s="60" customFormat="1" ht="21.75">
      <c r="A170" s="68" t="s">
        <v>145</v>
      </c>
      <c r="B170" s="69"/>
      <c r="C170" s="69"/>
      <c r="D170" s="69"/>
      <c r="E170" s="70">
        <f>คีย์ข้อมูล!AE56</f>
        <v>4.14</v>
      </c>
      <c r="F170" s="70">
        <f>คีย์ข้อมูล!AE57</f>
        <v>0.700145757419591</v>
      </c>
      <c r="G170" s="87" t="str">
        <f t="shared" si="2"/>
        <v>มาก</v>
      </c>
    </row>
    <row r="171" spans="1:7" s="60" customFormat="1" ht="21.75">
      <c r="A171" s="74" t="s">
        <v>146</v>
      </c>
      <c r="B171" s="75"/>
      <c r="C171" s="75"/>
      <c r="D171" s="75"/>
      <c r="E171" s="70">
        <f>คีย์ข้อมูล!AF56</f>
        <v>4</v>
      </c>
      <c r="F171" s="70">
        <f>คีย์ข้อมูล!AF57</f>
        <v>0.7824607964359516</v>
      </c>
      <c r="G171" s="87" t="str">
        <f t="shared" si="2"/>
        <v>มาก</v>
      </c>
    </row>
    <row r="172" spans="1:7" s="60" customFormat="1" ht="21.75">
      <c r="A172" s="82" t="s">
        <v>147</v>
      </c>
      <c r="B172" s="83"/>
      <c r="C172" s="83"/>
      <c r="D172" s="83"/>
      <c r="E172" s="84">
        <f>คีย์ข้อมูล!AG56</f>
        <v>4.32</v>
      </c>
      <c r="F172" s="84">
        <f>คีย์ข้อมูล!AG57</f>
        <v>0.6207303137828694</v>
      </c>
      <c r="G172" s="91" t="str">
        <f t="shared" si="2"/>
        <v>มาก</v>
      </c>
    </row>
    <row r="173" spans="1:7" s="60" customFormat="1" ht="22.5" thickBot="1">
      <c r="A173" s="92"/>
      <c r="B173" s="93"/>
      <c r="C173" s="93" t="s">
        <v>21</v>
      </c>
      <c r="D173" s="93"/>
      <c r="E173" s="94">
        <f>AVERAGE(E169:E172)</f>
        <v>4.171122448979592</v>
      </c>
      <c r="F173" s="94">
        <f>STDEVA(คีย์ข้อมูล!Z3:AG53)</f>
        <v>0.9438094615091492</v>
      </c>
      <c r="G173" s="101" t="str">
        <f t="shared" si="2"/>
        <v>มาก</v>
      </c>
    </row>
    <row r="174" spans="1:7" s="60" customFormat="1" ht="23.25" thickBot="1" thickTop="1">
      <c r="A174" s="212" t="s">
        <v>22</v>
      </c>
      <c r="B174" s="213"/>
      <c r="C174" s="213"/>
      <c r="D174" s="214"/>
      <c r="E174" s="88">
        <f>คีย์ข้อมูล!AH56</f>
        <v>4.318289786223278</v>
      </c>
      <c r="F174" s="88">
        <f>คีย์ข้อมูล!AH57</f>
        <v>0.69881702086243</v>
      </c>
      <c r="G174" s="89" t="str">
        <f>IF(E174&gt;4.5,"มากที่สุด",IF(E174&gt;3.5,"มาก",IF(E174&gt;2.5,"ปานกลาง",IF(E174&gt;1.5,"น้อย",IF(E174&lt;=1.5,"น้อยที่สุด")))))</f>
        <v>มาก</v>
      </c>
    </row>
    <row r="175" spans="1:7" ht="24.75" thickTop="1">
      <c r="A175" s="29"/>
      <c r="B175" s="29"/>
      <c r="C175" s="29"/>
      <c r="D175" s="29"/>
      <c r="E175" s="2"/>
      <c r="F175" s="31"/>
      <c r="G175" s="31"/>
    </row>
    <row r="176" s="7" customFormat="1" ht="23.25">
      <c r="A176" s="7" t="s">
        <v>191</v>
      </c>
    </row>
    <row r="177" s="7" customFormat="1" ht="23.25">
      <c r="A177" s="7" t="s">
        <v>148</v>
      </c>
    </row>
    <row r="178" s="7" customFormat="1" ht="23.25">
      <c r="A178" s="7" t="s">
        <v>149</v>
      </c>
    </row>
    <row r="179" s="7" customFormat="1" ht="23.25">
      <c r="A179" s="7" t="s">
        <v>150</v>
      </c>
    </row>
    <row r="180" s="7" customFormat="1" ht="23.25">
      <c r="A180" s="7" t="s">
        <v>151</v>
      </c>
    </row>
    <row r="181" s="7" customFormat="1" ht="23.25">
      <c r="A181" s="7" t="s">
        <v>240</v>
      </c>
    </row>
    <row r="182" s="7" customFormat="1" ht="23.25">
      <c r="A182" s="7" t="s">
        <v>241</v>
      </c>
    </row>
    <row r="183" spans="1:7" ht="24">
      <c r="A183" s="29"/>
      <c r="B183" s="29"/>
      <c r="C183" s="29"/>
      <c r="D183" s="29"/>
      <c r="E183" s="2"/>
      <c r="F183" s="31"/>
      <c r="G183" s="31"/>
    </row>
    <row r="184" spans="1:7" ht="24">
      <c r="A184" s="29"/>
      <c r="B184" s="29"/>
      <c r="C184" s="29"/>
      <c r="D184" s="29"/>
      <c r="E184" s="2"/>
      <c r="F184" s="31"/>
      <c r="G184" s="31"/>
    </row>
    <row r="185" spans="1:7" ht="24">
      <c r="A185" s="29"/>
      <c r="B185" s="29"/>
      <c r="C185" s="29"/>
      <c r="D185" s="29"/>
      <c r="E185" s="2"/>
      <c r="F185" s="31"/>
      <c r="G185" s="31"/>
    </row>
    <row r="186" spans="1:7" ht="24">
      <c r="A186" s="29"/>
      <c r="B186" s="29"/>
      <c r="C186" s="29"/>
      <c r="D186" s="29"/>
      <c r="E186" s="2"/>
      <c r="F186" s="31"/>
      <c r="G186" s="31"/>
    </row>
    <row r="187" spans="1:7" ht="24">
      <c r="A187" s="29"/>
      <c r="B187" s="29"/>
      <c r="C187" s="29"/>
      <c r="D187" s="29"/>
      <c r="E187" s="2"/>
      <c r="F187" s="31"/>
      <c r="G187" s="31"/>
    </row>
    <row r="188" spans="1:7" ht="24">
      <c r="A188" s="29"/>
      <c r="B188" s="29"/>
      <c r="C188" s="29"/>
      <c r="D188" s="29"/>
      <c r="E188" s="2"/>
      <c r="F188" s="31"/>
      <c r="G188" s="31"/>
    </row>
    <row r="189" spans="1:7" ht="24">
      <c r="A189" s="29"/>
      <c r="B189" s="29"/>
      <c r="C189" s="29"/>
      <c r="D189" s="29"/>
      <c r="E189" s="2"/>
      <c r="F189" s="31"/>
      <c r="G189" s="31"/>
    </row>
    <row r="190" spans="1:7" ht="24">
      <c r="A190" s="29"/>
      <c r="B190" s="29"/>
      <c r="C190" s="29"/>
      <c r="D190" s="29"/>
      <c r="E190" s="2"/>
      <c r="F190" s="31"/>
      <c r="G190" s="31"/>
    </row>
    <row r="191" spans="1:7" ht="24">
      <c r="A191" s="29"/>
      <c r="B191" s="29"/>
      <c r="C191" s="29"/>
      <c r="D191" s="29"/>
      <c r="E191" s="2"/>
      <c r="F191" s="31"/>
      <c r="G191" s="31"/>
    </row>
    <row r="192" spans="1:7" ht="24">
      <c r="A192" s="29"/>
      <c r="B192" s="29"/>
      <c r="C192" s="29"/>
      <c r="D192" s="29"/>
      <c r="E192" s="2"/>
      <c r="F192" s="31"/>
      <c r="G192" s="31"/>
    </row>
    <row r="193" spans="1:7" ht="24">
      <c r="A193" s="29"/>
      <c r="B193" s="29"/>
      <c r="C193" s="29"/>
      <c r="D193" s="29"/>
      <c r="E193" s="2"/>
      <c r="F193" s="31"/>
      <c r="G193" s="31"/>
    </row>
    <row r="194" spans="1:7" ht="24">
      <c r="A194" s="29"/>
      <c r="B194" s="29"/>
      <c r="C194" s="29"/>
      <c r="D194" s="29"/>
      <c r="E194" s="2"/>
      <c r="F194" s="31"/>
      <c r="G194" s="31"/>
    </row>
    <row r="195" spans="1:7" ht="24">
      <c r="A195" s="29"/>
      <c r="B195" s="29"/>
      <c r="C195" s="29"/>
      <c r="D195" s="29"/>
      <c r="E195" s="2"/>
      <c r="F195" s="31"/>
      <c r="G195" s="31"/>
    </row>
    <row r="196" spans="1:7" ht="24">
      <c r="A196" s="29"/>
      <c r="B196" s="29"/>
      <c r="C196" s="29"/>
      <c r="D196" s="29"/>
      <c r="E196" s="2"/>
      <c r="F196" s="31"/>
      <c r="G196" s="31"/>
    </row>
    <row r="197" spans="1:7" ht="24">
      <c r="A197" s="29"/>
      <c r="B197" s="29"/>
      <c r="C197" s="29"/>
      <c r="D197" s="29"/>
      <c r="E197" s="2"/>
      <c r="F197" s="31"/>
      <c r="G197" s="31"/>
    </row>
    <row r="198" spans="1:7" ht="24">
      <c r="A198" s="29"/>
      <c r="B198" s="29"/>
      <c r="C198" s="29"/>
      <c r="D198" s="29"/>
      <c r="E198" s="2"/>
      <c r="F198" s="31"/>
      <c r="G198" s="31"/>
    </row>
    <row r="199" spans="1:7" ht="24">
      <c r="A199" s="29"/>
      <c r="B199" s="29"/>
      <c r="C199" s="29"/>
      <c r="D199" s="29"/>
      <c r="E199" s="2"/>
      <c r="F199" s="31"/>
      <c r="G199" s="31"/>
    </row>
    <row r="200" spans="1:7" ht="24">
      <c r="A200" s="29"/>
      <c r="B200" s="29"/>
      <c r="C200" s="29"/>
      <c r="D200" s="29"/>
      <c r="E200" s="2"/>
      <c r="F200" s="31"/>
      <c r="G200" s="31"/>
    </row>
    <row r="201" spans="1:7" ht="24">
      <c r="A201" s="29"/>
      <c r="B201" s="29"/>
      <c r="C201" s="29"/>
      <c r="D201" s="29"/>
      <c r="E201" s="2"/>
      <c r="F201" s="31"/>
      <c r="G201" s="31"/>
    </row>
    <row r="202" spans="1:7" ht="24">
      <c r="A202" s="29"/>
      <c r="B202" s="29"/>
      <c r="C202" s="29"/>
      <c r="D202" s="29"/>
      <c r="E202" s="2"/>
      <c r="F202" s="31"/>
      <c r="G202" s="31"/>
    </row>
    <row r="203" spans="1:7" ht="24">
      <c r="A203" s="29"/>
      <c r="B203" s="29"/>
      <c r="C203" s="29"/>
      <c r="D203" s="29"/>
      <c r="E203" s="2"/>
      <c r="F203" s="31"/>
      <c r="G203" s="31"/>
    </row>
    <row r="204" spans="1:7" ht="24">
      <c r="A204" s="29"/>
      <c r="B204" s="29"/>
      <c r="C204" s="29"/>
      <c r="D204" s="29"/>
      <c r="E204" s="2"/>
      <c r="F204" s="31"/>
      <c r="G204" s="31"/>
    </row>
    <row r="205" spans="1:7" ht="24">
      <c r="A205" s="29"/>
      <c r="B205" s="29"/>
      <c r="C205" s="29"/>
      <c r="D205" s="29"/>
      <c r="E205" s="2"/>
      <c r="F205" s="31"/>
      <c r="G205" s="31"/>
    </row>
    <row r="206" spans="1:7" ht="24">
      <c r="A206" s="29"/>
      <c r="B206" s="29"/>
      <c r="C206" s="29"/>
      <c r="D206" s="29"/>
      <c r="E206" s="2"/>
      <c r="F206" s="31"/>
      <c r="G206" s="31"/>
    </row>
    <row r="207" spans="1:7" ht="24">
      <c r="A207" s="29"/>
      <c r="B207" s="29"/>
      <c r="C207" s="29"/>
      <c r="D207" s="29"/>
      <c r="E207" s="2"/>
      <c r="F207" s="31"/>
      <c r="G207" s="31"/>
    </row>
    <row r="208" spans="1:7" ht="24">
      <c r="A208" s="29"/>
      <c r="B208" s="29"/>
      <c r="C208" s="29"/>
      <c r="D208" s="29"/>
      <c r="E208" s="2"/>
      <c r="F208" s="31"/>
      <c r="G208" s="31"/>
    </row>
    <row r="209" spans="1:7" ht="24">
      <c r="A209" s="29"/>
      <c r="B209" s="29"/>
      <c r="C209" s="29"/>
      <c r="D209" s="29"/>
      <c r="E209" s="2"/>
      <c r="F209" s="31"/>
      <c r="G209" s="31"/>
    </row>
    <row r="210" spans="1:7" ht="24">
      <c r="A210" s="29"/>
      <c r="B210" s="29"/>
      <c r="C210" s="29"/>
      <c r="D210" s="29"/>
      <c r="E210" s="2"/>
      <c r="F210" s="31"/>
      <c r="G210" s="31"/>
    </row>
    <row r="211" spans="1:7" ht="24">
      <c r="A211" s="29"/>
      <c r="B211" s="29"/>
      <c r="C211" s="29"/>
      <c r="D211" s="29"/>
      <c r="E211" s="2"/>
      <c r="F211" s="31"/>
      <c r="G211" s="31"/>
    </row>
    <row r="212" spans="1:7" ht="24">
      <c r="A212" s="29"/>
      <c r="B212" s="29"/>
      <c r="C212" s="29"/>
      <c r="D212" s="29"/>
      <c r="E212" s="2"/>
      <c r="F212" s="31"/>
      <c r="G212" s="31"/>
    </row>
    <row r="213" spans="1:7" ht="24">
      <c r="A213" s="29"/>
      <c r="B213" s="29"/>
      <c r="C213" s="29"/>
      <c r="D213" s="29"/>
      <c r="E213" s="2"/>
      <c r="F213" s="31"/>
      <c r="G213" s="31"/>
    </row>
    <row r="214" spans="1:7" ht="24">
      <c r="A214" s="29"/>
      <c r="B214" s="29"/>
      <c r="C214" s="29"/>
      <c r="D214" s="29"/>
      <c r="E214" s="2"/>
      <c r="F214" s="31"/>
      <c r="G214" s="31"/>
    </row>
    <row r="215" spans="1:7" ht="24">
      <c r="A215" s="29"/>
      <c r="B215" s="29"/>
      <c r="C215" s="29"/>
      <c r="D215" s="29"/>
      <c r="E215" s="2"/>
      <c r="F215" s="31"/>
      <c r="G215" s="31"/>
    </row>
  </sheetData>
  <sheetProtection/>
  <mergeCells count="25">
    <mergeCell ref="A1:G1"/>
    <mergeCell ref="A3:G3"/>
    <mergeCell ref="A4:G4"/>
    <mergeCell ref="A5:G5"/>
    <mergeCell ref="A63:G63"/>
    <mergeCell ref="B50:D50"/>
    <mergeCell ref="B23:D23"/>
    <mergeCell ref="A128:G128"/>
    <mergeCell ref="A166:D167"/>
    <mergeCell ref="B27:D27"/>
    <mergeCell ref="B72:E72"/>
    <mergeCell ref="E166:G166"/>
    <mergeCell ref="A162:G162"/>
    <mergeCell ref="A138:D139"/>
    <mergeCell ref="E138:G138"/>
    <mergeCell ref="B90:E90"/>
    <mergeCell ref="B100:E100"/>
    <mergeCell ref="A32:G32"/>
    <mergeCell ref="B11:D11"/>
    <mergeCell ref="B41:D41"/>
    <mergeCell ref="A174:D174"/>
    <mergeCell ref="B16:D16"/>
    <mergeCell ref="B56:D56"/>
    <mergeCell ref="B36:D36"/>
    <mergeCell ref="A96:G96"/>
  </mergeCells>
  <printOptions/>
  <pageMargins left="0.5118110236220472" right="0.11811023622047245" top="0.984251968503937" bottom="0.984251968503937" header="0.5118110236220472" footer="0.5118110236220472"/>
  <pageSetup horizontalDpi="600" verticalDpi="600" orientation="portrait" paperSize="9" r:id="rId4"/>
  <legacyDrawing r:id="rId3"/>
  <oleObjects>
    <oleObject progId="Equation.3" shapeId="1495936" r:id="rId1"/>
    <oleObject progId="Equation.3" shapeId="296910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zoomScale="110" zoomScaleNormal="110" zoomScalePageLayoutView="0" workbookViewId="0" topLeftCell="A25">
      <selection activeCell="C46" sqref="C46"/>
    </sheetView>
  </sheetViews>
  <sheetFormatPr defaultColWidth="9.140625" defaultRowHeight="21.75"/>
  <cols>
    <col min="1" max="1" width="6.7109375" style="7" customWidth="1"/>
    <col min="2" max="2" width="6.421875" style="7" customWidth="1"/>
    <col min="3" max="3" width="68.00390625" style="7" customWidth="1"/>
    <col min="4" max="4" width="10.421875" style="7" customWidth="1"/>
    <col min="5" max="16384" width="9.140625" style="7" customWidth="1"/>
  </cols>
  <sheetData>
    <row r="1" spans="1:4" ht="23.25">
      <c r="A1" s="224" t="s">
        <v>193</v>
      </c>
      <c r="B1" s="224"/>
      <c r="C1" s="224"/>
      <c r="D1" s="224"/>
    </row>
    <row r="3" ht="23.25">
      <c r="A3" s="53" t="s">
        <v>71</v>
      </c>
    </row>
    <row r="4" ht="24" thickBot="1">
      <c r="B4" s="7" t="s">
        <v>72</v>
      </c>
    </row>
    <row r="5" spans="2:4" ht="24.75" thickBot="1" thickTop="1">
      <c r="B5" s="54" t="s">
        <v>0</v>
      </c>
      <c r="C5" s="54" t="s">
        <v>5</v>
      </c>
      <c r="D5" s="55" t="s">
        <v>6</v>
      </c>
    </row>
    <row r="6" spans="2:4" ht="24" thickTop="1">
      <c r="B6" s="105">
        <v>1</v>
      </c>
      <c r="C6" s="114" t="s">
        <v>86</v>
      </c>
      <c r="D6" s="14">
        <v>11</v>
      </c>
    </row>
    <row r="7" spans="2:4" ht="23.25">
      <c r="B7" s="105">
        <v>2</v>
      </c>
      <c r="C7" s="114" t="s">
        <v>112</v>
      </c>
      <c r="D7" s="14">
        <v>2</v>
      </c>
    </row>
    <row r="8" spans="2:4" ht="23.25">
      <c r="B8" s="105">
        <v>3</v>
      </c>
      <c r="C8" s="114" t="s">
        <v>190</v>
      </c>
      <c r="D8" s="25">
        <v>2</v>
      </c>
    </row>
    <row r="9" spans="2:4" ht="23.25">
      <c r="B9" s="105">
        <v>4</v>
      </c>
      <c r="C9" s="104" t="s">
        <v>85</v>
      </c>
      <c r="D9" s="25">
        <v>1</v>
      </c>
    </row>
    <row r="10" spans="2:4" ht="23.25">
      <c r="B10" s="105">
        <v>5</v>
      </c>
      <c r="C10" s="114" t="s">
        <v>94</v>
      </c>
      <c r="D10" s="14">
        <v>1</v>
      </c>
    </row>
    <row r="11" spans="2:4" ht="23.25">
      <c r="B11" s="105">
        <v>6</v>
      </c>
      <c r="C11" s="114" t="s">
        <v>96</v>
      </c>
      <c r="D11" s="14">
        <v>1</v>
      </c>
    </row>
    <row r="12" spans="2:4" ht="23.25">
      <c r="B12" s="105">
        <v>7</v>
      </c>
      <c r="C12" s="114" t="s">
        <v>119</v>
      </c>
      <c r="D12" s="14">
        <v>1</v>
      </c>
    </row>
    <row r="13" spans="2:4" ht="23.25">
      <c r="B13" s="105">
        <v>8</v>
      </c>
      <c r="C13" s="114" t="s">
        <v>120</v>
      </c>
      <c r="D13" s="14">
        <v>1</v>
      </c>
    </row>
    <row r="14" spans="2:4" ht="23.25">
      <c r="B14" s="105">
        <v>9</v>
      </c>
      <c r="C14" s="114" t="s">
        <v>103</v>
      </c>
      <c r="D14" s="25">
        <v>1</v>
      </c>
    </row>
    <row r="15" spans="2:4" ht="23.25">
      <c r="B15" s="109">
        <v>10</v>
      </c>
      <c r="C15" s="115" t="s">
        <v>189</v>
      </c>
      <c r="D15" s="111">
        <v>1</v>
      </c>
    </row>
    <row r="16" spans="2:4" ht="24" thickBot="1">
      <c r="B16" s="112"/>
      <c r="C16" s="199" t="s">
        <v>4</v>
      </c>
      <c r="D16" s="113">
        <f>SUM(D6:D15)</f>
        <v>22</v>
      </c>
    </row>
    <row r="17" spans="1:4" s="56" customFormat="1" ht="16.5" customHeight="1" thickTop="1">
      <c r="A17" s="25"/>
      <c r="C17" s="25"/>
      <c r="D17" s="25"/>
    </row>
    <row r="18" spans="2:4" ht="24" thickBot="1">
      <c r="B18" s="7" t="s">
        <v>74</v>
      </c>
      <c r="D18" s="14"/>
    </row>
    <row r="19" spans="2:4" ht="24.75" thickBot="1" thickTop="1">
      <c r="B19" s="54" t="s">
        <v>0</v>
      </c>
      <c r="C19" s="54" t="s">
        <v>5</v>
      </c>
      <c r="D19" s="55" t="s">
        <v>6</v>
      </c>
    </row>
    <row r="20" spans="2:4" ht="24" thickTop="1">
      <c r="B20" s="105">
        <v>1</v>
      </c>
      <c r="C20" s="114" t="s">
        <v>75</v>
      </c>
      <c r="D20" s="14">
        <v>18</v>
      </c>
    </row>
    <row r="21" spans="2:4" ht="23.25">
      <c r="B21" s="105">
        <v>2</v>
      </c>
      <c r="C21" s="104" t="s">
        <v>76</v>
      </c>
      <c r="D21" s="25">
        <v>13</v>
      </c>
    </row>
    <row r="22" spans="2:4" ht="23.25">
      <c r="B22" s="105">
        <v>3</v>
      </c>
      <c r="C22" s="114" t="s">
        <v>82</v>
      </c>
      <c r="D22" s="14">
        <v>11</v>
      </c>
    </row>
    <row r="23" spans="2:4" ht="23.25">
      <c r="B23" s="105">
        <v>4</v>
      </c>
      <c r="C23" s="114" t="s">
        <v>77</v>
      </c>
      <c r="D23" s="14">
        <v>11</v>
      </c>
    </row>
    <row r="24" spans="2:4" ht="23.25">
      <c r="B24" s="105">
        <v>5</v>
      </c>
      <c r="C24" s="114" t="s">
        <v>98</v>
      </c>
      <c r="D24" s="14">
        <v>10</v>
      </c>
    </row>
    <row r="25" spans="2:4" ht="23.25">
      <c r="B25" s="105">
        <v>6</v>
      </c>
      <c r="C25" s="114" t="s">
        <v>95</v>
      </c>
      <c r="D25" s="14">
        <v>9</v>
      </c>
    </row>
    <row r="26" spans="2:4" ht="23.25">
      <c r="B26" s="105">
        <v>7</v>
      </c>
      <c r="C26" s="114" t="s">
        <v>97</v>
      </c>
      <c r="D26" s="14">
        <v>7</v>
      </c>
    </row>
    <row r="27" spans="2:4" ht="23.25">
      <c r="B27" s="105">
        <v>8</v>
      </c>
      <c r="C27" s="114" t="s">
        <v>84</v>
      </c>
      <c r="D27" s="25">
        <v>7</v>
      </c>
    </row>
    <row r="28" spans="2:4" ht="23.25">
      <c r="B28" s="105">
        <v>9</v>
      </c>
      <c r="C28" s="114" t="s">
        <v>81</v>
      </c>
      <c r="D28" s="14">
        <v>6</v>
      </c>
    </row>
    <row r="29" spans="2:4" ht="23.25">
      <c r="B29" s="105">
        <v>10</v>
      </c>
      <c r="C29" s="114" t="s">
        <v>83</v>
      </c>
      <c r="D29" s="14">
        <v>6</v>
      </c>
    </row>
    <row r="30" spans="2:4" ht="23.25">
      <c r="B30" s="109">
        <v>11</v>
      </c>
      <c r="C30" s="115" t="s">
        <v>78</v>
      </c>
      <c r="D30" s="111">
        <v>5</v>
      </c>
    </row>
    <row r="31" spans="2:4" ht="24" thickBot="1">
      <c r="B31" s="112"/>
      <c r="C31" s="199" t="s">
        <v>4</v>
      </c>
      <c r="D31" s="113">
        <f>SUM(D20:D30)</f>
        <v>103</v>
      </c>
    </row>
    <row r="32" spans="2:4" ht="24" thickTop="1">
      <c r="B32" s="105"/>
      <c r="C32" s="200"/>
      <c r="D32" s="25"/>
    </row>
    <row r="33" spans="1:4" ht="23.25">
      <c r="A33" s="224" t="s">
        <v>201</v>
      </c>
      <c r="B33" s="224"/>
      <c r="C33" s="224"/>
      <c r="D33" s="224"/>
    </row>
    <row r="34" spans="1:4" ht="23.25">
      <c r="A34" s="14"/>
      <c r="B34" s="14"/>
      <c r="C34" s="14"/>
      <c r="D34" s="14"/>
    </row>
    <row r="35" spans="2:4" ht="24" thickBot="1">
      <c r="B35" s="7" t="s">
        <v>73</v>
      </c>
      <c r="D35" s="14"/>
    </row>
    <row r="36" spans="2:4" ht="24.75" thickBot="1" thickTop="1">
      <c r="B36" s="54" t="s">
        <v>0</v>
      </c>
      <c r="C36" s="54" t="s">
        <v>5</v>
      </c>
      <c r="D36" s="55" t="s">
        <v>6</v>
      </c>
    </row>
    <row r="37" spans="2:4" ht="24" thickTop="1">
      <c r="B37" s="105">
        <v>1</v>
      </c>
      <c r="C37" s="114" t="s">
        <v>87</v>
      </c>
      <c r="D37" s="14">
        <v>21</v>
      </c>
    </row>
    <row r="38" spans="2:4" ht="23.25">
      <c r="B38" s="105">
        <v>2</v>
      </c>
      <c r="C38" s="104" t="s">
        <v>47</v>
      </c>
      <c r="D38" s="25">
        <v>19</v>
      </c>
    </row>
    <row r="39" spans="2:4" ht="23.25">
      <c r="B39" s="109"/>
      <c r="C39" s="110"/>
      <c r="D39" s="111"/>
    </row>
    <row r="40" spans="2:4" ht="24" thickBot="1">
      <c r="B40" s="112"/>
      <c r="C40" s="199" t="s">
        <v>4</v>
      </c>
      <c r="D40" s="113">
        <f>SUM(D37:D38)</f>
        <v>40</v>
      </c>
    </row>
    <row r="41" spans="1:4" ht="24" thickTop="1">
      <c r="A41" s="14"/>
      <c r="B41" s="14"/>
      <c r="C41" s="14"/>
      <c r="D41" s="14"/>
    </row>
    <row r="42" spans="2:4" ht="24" thickBot="1">
      <c r="B42" s="7" t="s">
        <v>79</v>
      </c>
      <c r="D42" s="14"/>
    </row>
    <row r="43" spans="2:4" ht="24.75" thickBot="1" thickTop="1">
      <c r="B43" s="54" t="s">
        <v>0</v>
      </c>
      <c r="C43" s="54" t="s">
        <v>5</v>
      </c>
      <c r="D43" s="55" t="s">
        <v>6</v>
      </c>
    </row>
    <row r="44" spans="2:4" ht="24" thickTop="1">
      <c r="B44" s="105">
        <v>1</v>
      </c>
      <c r="C44" s="104" t="s">
        <v>80</v>
      </c>
      <c r="D44" s="25">
        <v>1</v>
      </c>
    </row>
    <row r="45" spans="2:4" ht="23.25">
      <c r="B45" s="105">
        <v>2</v>
      </c>
      <c r="C45" s="114" t="s">
        <v>230</v>
      </c>
      <c r="D45" s="14">
        <v>1</v>
      </c>
    </row>
    <row r="46" spans="2:4" ht="23.25">
      <c r="B46" s="105">
        <v>3</v>
      </c>
      <c r="C46" s="114" t="s">
        <v>115</v>
      </c>
      <c r="D46" s="14">
        <v>1</v>
      </c>
    </row>
    <row r="47" spans="2:4" ht="23.25">
      <c r="B47" s="109">
        <v>4</v>
      </c>
      <c r="C47" s="110" t="s">
        <v>229</v>
      </c>
      <c r="D47" s="111">
        <v>1</v>
      </c>
    </row>
    <row r="48" spans="2:4" ht="24" thickBot="1">
      <c r="B48" s="112"/>
      <c r="C48" s="199" t="s">
        <v>4</v>
      </c>
      <c r="D48" s="113">
        <f>SUM(D44:D47)</f>
        <v>4</v>
      </c>
    </row>
    <row r="49" ht="24" thickTop="1"/>
  </sheetData>
  <sheetProtection/>
  <mergeCells count="2">
    <mergeCell ref="A1:D1"/>
    <mergeCell ref="A33:D33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GRAD</cp:lastModifiedBy>
  <cp:lastPrinted>2013-04-23T09:35:21Z</cp:lastPrinted>
  <dcterms:created xsi:type="dcterms:W3CDTF">2002-09-01T05:31:45Z</dcterms:created>
  <dcterms:modified xsi:type="dcterms:W3CDTF">2013-04-23T09:37:02Z</dcterms:modified>
  <cp:category/>
  <cp:version/>
  <cp:contentType/>
  <cp:contentStatus/>
</cp:coreProperties>
</file>