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598" activeTab="1"/>
  </bookViews>
  <sheets>
    <sheet name="DATA" sheetId="1" r:id="rId1"/>
    <sheet name="สรุป" sheetId="2" r:id="rId2"/>
    <sheet name="สรุป2" sheetId="3" r:id="rId3"/>
    <sheet name="ตาราง 1" sheetId="4" r:id="rId4"/>
    <sheet name="ตาราง 3" sheetId="5" r:id="rId5"/>
    <sheet name="ข้อเสนอแนะ" sheetId="6" r:id="rId6"/>
  </sheets>
  <definedNames/>
  <calcPr fullCalcOnLoad="1"/>
</workbook>
</file>

<file path=xl/sharedStrings.xml><?xml version="1.0" encoding="utf-8"?>
<sst xmlns="http://schemas.openxmlformats.org/spreadsheetml/2006/main" count="169" uniqueCount="126">
  <si>
    <t>รายการ</t>
  </si>
  <si>
    <t>ความถี่</t>
  </si>
  <si>
    <t>SD</t>
  </si>
  <si>
    <t>รวม</t>
  </si>
  <si>
    <t>บทสรุปสำหรับผู้บริหาร</t>
  </si>
  <si>
    <t>จำนวน</t>
  </si>
  <si>
    <t>ร้อยละ</t>
  </si>
  <si>
    <t>ระดับความคิดเห็น</t>
  </si>
  <si>
    <t>ที่</t>
  </si>
  <si>
    <t>1. ด้านกระบวนการขั้นตอนการให้บริการ</t>
  </si>
  <si>
    <t>2. ด้านเจ้าหน้าที่ผู้ให้บริการ</t>
  </si>
  <si>
    <t>รวมด้านเจ้าหน้าที่ผู้ให้บริการ</t>
  </si>
  <si>
    <t>รวมด้านกระบวนการขั้นตอนการให้บริการ</t>
  </si>
  <si>
    <t>คณะ</t>
  </si>
  <si>
    <t xml:space="preserve"> - 1 -</t>
  </si>
  <si>
    <t xml:space="preserve"> - 3 -</t>
  </si>
  <si>
    <t>ส่วนที่ 2 ข้อเสนอแนะ</t>
  </si>
  <si>
    <t>Timestamp</t>
  </si>
  <si>
    <t>-</t>
  </si>
  <si>
    <t>บัณฑิตวิทยาลัย</t>
  </si>
  <si>
    <r>
      <rPr>
        <b/>
        <u val="single"/>
        <sz val="16"/>
        <rFont val="TH SarabunPSK"/>
        <family val="2"/>
      </rPr>
      <t>ตาราง 3</t>
    </r>
    <r>
      <rPr>
        <sz val="16"/>
        <rFont val="TH SarabunPSK"/>
        <family val="2"/>
      </rPr>
      <t xml:space="preserve">  แสดงค่าเฉลี่ย ส่วนเบี่ยงเบนมาตรฐาน และระดับความคิดเห็นเกี่ยวกับโครงการฯ</t>
    </r>
  </si>
  <si>
    <t>ตอนที่ 2  ความคิดเห็นเกี่ยวกับโครงการฯ</t>
  </si>
  <si>
    <t xml:space="preserve">            ข้อเสนอแนะเพื่อที่จะปรับปรุงการจัดกิจกรรมในครั้งต่อไป</t>
  </si>
  <si>
    <t>จากตาราง 3 การประเมินความคิดเห็นเกี่ยวกับการจัดโครงการฯ พบว่า ผู้ตอบแบบประเมินมีความคิดเห็น</t>
  </si>
  <si>
    <t xml:space="preserve">           ตอนที่ 1  ข้อมูลทั่วไปเกี่ยวกับผู้ตอบแบบประเมิน</t>
  </si>
  <si>
    <t xml:space="preserve"> </t>
  </si>
  <si>
    <t xml:space="preserve"> - 2 -</t>
  </si>
  <si>
    <t>ท่านเป็นผู้รับผิดชอบงานด้านวารสาร สังกัด/หน่วยงาน</t>
  </si>
  <si>
    <t>ท่านเข้าร่วมโครงการฯ แบบใด</t>
  </si>
  <si>
    <t>ความเหมาะสมของวันที่จัดโครงการ (วันศุกร์ที่ 21 มกราคม 2565)</t>
  </si>
  <si>
    <t>ความเหมาะสมของระยะเวลาในการจัดโครงการฯ (08.30 - 13.00 น.)</t>
  </si>
  <si>
    <t xml:space="preserve">ความเหมาะสมของการจัดกิจกรรมทั้ง 2 แบบ </t>
  </si>
  <si>
    <t xml:space="preserve">เจ้าหน้าที่ผู้ดำเนินการจัดกิจกรรม ให้ข้อมูล ประสานงานเกี่ยวกับการจัดกิจกรรม ถูกต้อง และชัดเจน </t>
  </si>
  <si>
    <t>ท่านได้รับความรู้ ประสบการณ์จากการเสวนาแลกเปลี่ยนเรียนรู้ เรื่อง "เกณฑ์คุณภาพวารสาระดับนานาชาติ SCOPUS" มากน้อยเพียงใด</t>
  </si>
  <si>
    <t>ท่านได้รับความรู้ ประสบการณ์จากการเสวนาแลกเปลี่ยนเรียนรู้ เรื่อง "ประสบการณ์การพัฒนาการดำเนินงานวารสารเข้าสู่เกณฑ์ SCOPUS" มากน้อยเพียงใด</t>
  </si>
  <si>
    <t xml:space="preserve">ความรู้ ความสามารถ และการถ่ายทอดความรู้ของวิทยากร </t>
  </si>
  <si>
    <t>ในการจัดโครงการจัดการความรู้ในครั้งนี้ท่านคิดว่าควรปรับปรุงเรื่องใด</t>
  </si>
  <si>
    <t>ท่านไม่พึงพอใจเรื่องใดในการจัดกิจกรรมในครั้งนี้และมีแนวทางในการปรับปรุงเช่นไร</t>
  </si>
  <si>
    <t>ท่านคาดหวังอะไรจากการเข้าร่วมกิจกรรมในครั้งนี้</t>
  </si>
  <si>
    <t>สิ่งที่ได้เกินความคาดหวัง</t>
  </si>
  <si>
    <t>สิ่งที่ได้น้อยกว่าความคาดหวัง</t>
  </si>
  <si>
    <t>ท่านตั้งใจว่าจะนำความรู้ที่ได้จากการเข้าร่วมกิจกรรมไปทำอะไต่อที่ทำงานของท่าน</t>
  </si>
  <si>
    <t xml:space="preserve">ข้อเสนอแนะอื่นๆ </t>
  </si>
  <si>
    <t>วารสารบุคลากร</t>
  </si>
  <si>
    <t>Online ผ่านโปรแกรม Microsoft Teams</t>
  </si>
  <si>
    <t xml:space="preserve">คณะสาธารณสุขศาสตร์ </t>
  </si>
  <si>
    <t>คณะสังคมศาสตร์ ม.นเรศวร</t>
  </si>
  <si>
    <t>คณะเภสัชศาสตร์</t>
  </si>
  <si>
    <t>คณะสาธารณสุขศาสตร์</t>
  </si>
  <si>
    <t>วางแผนการพัฒนาวารสาร</t>
  </si>
  <si>
    <t>วิศวกรรมการผลิตและการจัดการ คณะเทคโนโลยีการเกษตรและเทคโนโลยีอุตสาหกรรม</t>
  </si>
  <si>
    <t>ผลสำเร็จของด้านวิชาการ</t>
  </si>
  <si>
    <t>ใช่</t>
  </si>
  <si>
    <t>บัณฑฺิตวิทยาลัย</t>
  </si>
  <si>
    <t>On Site ณ ห้องประชุมบัณฑิตวิทยาลัย TA 107</t>
  </si>
  <si>
    <t>อยากให้มีเอกสารประกอบการบรรยาย อยากให้เพิ่มในส่วนของ ข้อมูลบน website มากขึ้น</t>
  </si>
  <si>
    <t>ได้รับความชัดเจนเรื่องเกณฑ์การประเมินเพื่อเข้าสู่ SCOPUS</t>
  </si>
  <si>
    <t>ได้รับข้อมูลเกี่ยวกับการดำเนินการเข้าสู่ scopus ที่เข้าใจผิดมาก่อนหน้านี้</t>
  </si>
  <si>
    <t>ปรับปรุงกองบรรณธิการ และการดำเนินงานวารสารให้เข้าสู่ SCOPUS</t>
  </si>
  <si>
    <t>วารสารบัณฑิตวิทยาลัย</t>
  </si>
  <si>
    <t xml:space="preserve">์NUJST </t>
  </si>
  <si>
    <t>คณะพยาบาลศาสตร์</t>
  </si>
  <si>
    <t>คณะแพทยศาสตร์</t>
  </si>
  <si>
    <t>วันที่ 21 มกราคม 2565</t>
  </si>
  <si>
    <t xml:space="preserve">เรื่อง การดำเนินการวารสารเพื่อเข้าสู่เกณฑ์คุณภาพวารสารระดับนานาชาติ SCOPUS </t>
  </si>
  <si>
    <t>และมีผู้ตอบแบบประเมิน จำนวน 13 คน คิดเป็นร้อยละ 100.00</t>
  </si>
  <si>
    <t xml:space="preserve">จากการจัดกิจกรรมการจัดการความรู้ (KM) เรื่อง การดำเนินการวารสารเพื่อเข้าสู่เกณฑ์คุณภาพ </t>
  </si>
  <si>
    <t xml:space="preserve">วารสารระดับนานาชาติ SCOPUS วันที่ 21 มกราคม 2565 (แบบ On site ณ ห้องประชุมบัณฑิตวิทยาลัย TA 107 </t>
  </si>
  <si>
    <t>และแบบออนไลน์ โดย Microsoft Teams) โดยมีวัตถุประสงค์ เพื่อแลกเปลี่ยนประสบการณ์ การดำเนินการวารสาร</t>
  </si>
  <si>
    <t xml:space="preserve">เพื่อเข้าสู่เกณฑ์คุณภาพวารสารระดับนานาชาติ SCOPUS พบว่า มีผู้เข้าร่วมโครงการจำนวนทั้งสิ้น 13 คน  </t>
  </si>
  <si>
    <t>คณะสังคมศาสตร์</t>
  </si>
  <si>
    <t>ผลการประเมินกิจกรรมการจัดการความรู้ (KM)</t>
  </si>
  <si>
    <t>(แบบ On site ณ ห้องประชุมบัณฑิตวิทยาลัย TA 107 และแบบออนไลน์ โดย Microsoft Teams)</t>
  </si>
  <si>
    <t>จากการจัดกิจกรรมการจัดการความรู้ (KM) เรื่อง การดำเนินการวารสารเพื่อเข้าสู่เกณฑ์คุณภาพวารสาร</t>
  </si>
  <si>
    <t xml:space="preserve">ระดับนานาชาติ SCOPUS วันที่ 21 มกราคม 2565 (แบบ On site ณ ห้องประชุมบัณฑิตวิทยาลัย TA 107 </t>
  </si>
  <si>
    <t xml:space="preserve">และแบบออนไลน์ โดย Microsoft Teams) มีจำนวนทั้งสิ้น 13 คน พบว่า มีผู้ตอบแบบประเมิน จำนวน 13 คน </t>
  </si>
  <si>
    <t>คิดเป็นร้อยละ 100.00 โดยมีรายละเอียดดังนี้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</si>
  <si>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1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แสดงจำนวนและร้อยละของผู้ตอบแบบประเมิน จำแนกตามคณะ</t>
    </r>
  </si>
  <si>
    <t>ไม่ระบุ</t>
  </si>
  <si>
    <t>จากตาราง 1 แสดงจำนวนและร้อยละของผู้ตอบแบบประเมิน จำแนกตามคณะ พบว่า ผู้ตอบแบบ</t>
  </si>
  <si>
    <t>และบัณฑิตวิทยาลัย คิดเป็นร้อยละ 7.69</t>
  </si>
  <si>
    <r>
      <rPr>
        <b/>
        <sz val="16"/>
        <rFont val="TH SarabunPSK"/>
        <family val="2"/>
      </rPr>
      <t xml:space="preserve">           </t>
    </r>
    <r>
      <rPr>
        <b/>
        <u val="single"/>
        <sz val="16"/>
        <rFont val="TH SarabunPSK"/>
        <family val="2"/>
      </rPr>
      <t>ตาราง 2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 แสดงข้อมูลการเข้าร่วมกิจกรรมฯ</t>
    </r>
  </si>
  <si>
    <t>การเข้าร่วม</t>
  </si>
  <si>
    <t>N = 13</t>
  </si>
  <si>
    <t xml:space="preserve">    1.1 ความเหมาะสมของวันที่จัดโครงการ (วันศุกร์ที่ 21 มกราคม 2565)</t>
  </si>
  <si>
    <t xml:space="preserve">    1.2 ความเหมาะสมของระยะเวลาในการจัดโครงการฯ (08.30 - 13.00 น.)</t>
  </si>
  <si>
    <t xml:space="preserve">    1.3 ความเหมาะสมของการจัดกิจกรรมทั้ง 2 แบบ </t>
  </si>
  <si>
    <t xml:space="preserve">        พัฒนาการดำเนินงานวารสารเข้าสู่เกณฑ์ SCOPUS" มากน้อยเพียงใด</t>
  </si>
  <si>
    <t>รวมด้านความรู้ในการจัดกิจกรรมฯ</t>
  </si>
  <si>
    <t xml:space="preserve">   2.1 เจ้าหน้าที่ผู้ดำเนินการจัดกิจกรรม ให้ข้อมูล ประสานงานเกี่ยวกับการจัดกิจกรรม </t>
  </si>
  <si>
    <t xml:space="preserve">        ถูกต้อง และชัดเจน </t>
  </si>
  <si>
    <t>3. ด้านความรู้ในการจัดกิจกรรมฯ</t>
  </si>
  <si>
    <t xml:space="preserve">   3.2 ท่านได้รับความรู้ ประสบการณ์จากการเสวนาแลกเปลี่ยนเรียนรู้ เรื่อง "ประสบการณ์การ</t>
  </si>
  <si>
    <t xml:space="preserve">   3.1 ท่านได้รับความรู้ ประสบการณ์จากการเสวนาแลกเปลี่ยนเรียนรู้ เรื่อง "เกณฑ์คุณภาพ</t>
  </si>
  <si>
    <t>1.ได้รับความชัดเจนเรื่องเกณฑ์การประเมินเพื่อเข้าสู่ SCOPUS</t>
  </si>
  <si>
    <t xml:space="preserve">            ท่านคาดหวังอะไรจากการเข้าร่วมกิจกรรมในครั้งนี้</t>
  </si>
  <si>
    <t>1.ผลสำเร็จของด้านวิชาการ</t>
  </si>
  <si>
    <t>2.ได้รับข้อมูลเกี่ยวกับการดำเนินการเข้าสู่ scopus ที่เข้าใจผิดมาก่อนหน้านี้</t>
  </si>
  <si>
    <t xml:space="preserve"> - 4 -</t>
  </si>
  <si>
    <t>โดยรวมอยู่ในระดับมากที่สุด (ค่าเฉลี่ย 4.66) เมื่อพิจารณารายด้าน พบว่า ด้านที่มีค่าเฉลี่ยสูงที่สุด คือ ด้านเจ้าหน้าที่</t>
  </si>
  <si>
    <t>ผู้ให้บริการ (ค่าเฉลี่ย 4.85) รองลงมาได้แก่ ด้านกระบวนการขั้นตอนการให้บริการ (ค่าเฉลี่ย 4.67) และด้านความรู้</t>
  </si>
  <si>
    <t xml:space="preserve">ในการจัดกิจกรรมฯ (ค่าเฉลี่ย 4.59) เมื่อพิจารณารายข้อพบว่า ข้อที่มีค่าเฉลี่ยสูงที่สุด คือ เจ้าหน้าที่ผู้ดำเนินการจัด </t>
  </si>
  <si>
    <t>กิจกรรมให้ข้อมูลประสานงานเกี่ยวกับการจัดกิจกรรม ถูกต้อง และชัดเจน (ค่าเฉลี่ย 4.85) รองลงมาได้แก่ ความเหมาะสม</t>
  </si>
  <si>
    <t xml:space="preserve">ของความเหมาะสมของระยะเวลาในการจัดโครงการฯ (08.30 - 13.00 น.) (ค่าเฉลี่ย 4.77) </t>
  </si>
  <si>
    <t xml:space="preserve">ผู้ตอบแบบประเมินจำแนกตามคณะ พบว่า ผู้ตอบแบบประเมินส่วนใหญ่สังกัดคณะสาธารณสุขศาสตร์ </t>
  </si>
  <si>
    <t>จากตาราง 2 พบว่า ผู้ตอบแบบประเมินส่วนใหญ่เข้าร่วมกิจกรรม Online ผ่านโปรแกรม Microsoft Teams</t>
  </si>
  <si>
    <t xml:space="preserve">ผู้ตอบแบบประเมินมีความคิดเห็นโดยรวมอยู่ในระดับมากที่สุด (ค่าเฉลี่ย 4.66) เมื่อพิจารณารายด้าน </t>
  </si>
  <si>
    <t>พบว่า ด้านที่มีค่าเฉลี่ยสูงที่สุด คือ ด้านเจ้าหน้าที่ผู้ให้บริการ (ค่าเฉลี่ย 4.85) รองลงมาได้แก่ ด้านกระบวนการ</t>
  </si>
  <si>
    <t>ขั้นตอนการให้บริการ (ค่าเฉลี่ย 4.67) และด้านความรู้ในการจัดกิจกรรมฯ (ค่าเฉลี่ย 4.59) เมื่อพิจารณารายข้อ</t>
  </si>
  <si>
    <t xml:space="preserve">พบว่า ข้อที่มีค่าเฉลี่ยสูงที่สุด คือ เจ้าหน้าที่ผู้ดำเนินการจัดกิจกรรมให้ข้อมูลประสานงานเกี่ยวกับการจัดกิจกรรม </t>
  </si>
  <si>
    <t>ถูกต้อง และชัดเจน (ค่าเฉลี่ย 4.85) รองลงมาได้แก่ ความเหมาะสมของความเหมาะสมของระยะเวลาในการ</t>
  </si>
  <si>
    <t xml:space="preserve">จัดโครงการฯ (08.30 - 13.00 น.) (ค่าเฉลี่ย 4.77) มีความรู้ความเข้าใจเกี่ยวกับกิจกรรมที่จัดในโครงการฯ </t>
  </si>
  <si>
    <t xml:space="preserve">อยู่ในระดับปานกลาง (ค่าเฉลี่ย 3.50) </t>
  </si>
  <si>
    <t xml:space="preserve">ภาพรวม อยู่ในระดับน้อยที่สุด (ค่าเฉลี่ย 1.50) และหลังเข้ารับการอบรมค่าเฉลี่ยความรู้ ความเข้าใจสูงขึ้น </t>
  </si>
  <si>
    <t>ข้อเสนอแนะเพื่อที่จะปรับปรุงการจัดกิจกรรมครั้งต่อไป</t>
  </si>
  <si>
    <t xml:space="preserve">   3.3 ท่านพอใจต่อการรับและการให้บริการจากคณะทำงานในครั้งนี้</t>
  </si>
  <si>
    <t>คิดเป็นร้อยละ 15.38 รองลงมาได้แก่ คณะพยาบาลศาสตร์ คณะแพทยศาสตร์ คณะสังคมศาสตร์ คณะเกษตรศาสตร์</t>
  </si>
  <si>
    <t>ทรัพยากรธรรมชาติและสิ่งแวดล้อม คณะเภสัชศาสตร์ และบัณฑิตวิทยาลัย คิดเป็นร้อยละ 7.69</t>
  </si>
  <si>
    <t>คณะเกษตรศาสตร์ ทรัพยากรธรรมชาติและสิ่งแวดล้อม</t>
  </si>
  <si>
    <t xml:space="preserve">คณะสังคมศาสตร์ คณะเกษตรศาสตร์ ทรัพยากรธรรมชาติและสิ่งแวดล้อม คณะเภสัชศาสตร์ </t>
  </si>
  <si>
    <t xml:space="preserve">ประเมินสังกัดคณะสาธารณสุขศาสตร์ คิดเป็นร้อยละ 15.38 คณะพยาบาลศาสตร์ คณะแพทยศาสตร์ </t>
  </si>
  <si>
    <t>คิดเป็นร้อยละ 92.31 On Site ณ ห้องประชุมบัณฑิตวิทยาลัย TA 107 คิดเป็นร้อยละ 7.69</t>
  </si>
  <si>
    <t>ในเรื่องเกี่ยวกับวารสารมากขึ้น</t>
  </si>
  <si>
    <t>อยากให้มีเอกสารประกอบการบรรยาย อยากให้เพิ่มในส่วนของข้อมูลบน website</t>
  </si>
  <si>
    <t xml:space="preserve">1.อยากให้มีเอกสารประกอบการบรรยาย อยากให้เพิ่มในส่วนของข้อมูลบน website ในเรื่องเกี่ยวกับวารสารมากขึ้น </t>
  </si>
  <si>
    <t xml:space="preserve">         วารสารระดับนานาชาติ SCOPUS" มากน้อยเพียงใด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</si>
</sst>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m/d/yyyy\ h:mm:ss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8"/>
      <name val="TH SarabunPSK"/>
      <family val="2"/>
    </font>
    <font>
      <b/>
      <u val="single"/>
      <sz val="16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8"/>
      <name val="Tahoma"/>
      <family val="2"/>
    </font>
    <font>
      <b/>
      <sz val="16"/>
      <color indexed="8"/>
      <name val="TH SarabunPSK"/>
      <family val="2"/>
    </font>
    <font>
      <sz val="10"/>
      <color indexed="8"/>
      <name val="Arial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name val="Calibri"/>
      <family val="2"/>
    </font>
    <font>
      <b/>
      <sz val="16"/>
      <color theme="1"/>
      <name val="TH SarabunPSK"/>
      <family val="2"/>
    </font>
    <font>
      <sz val="10"/>
      <color theme="1"/>
      <name val="Arial"/>
      <family val="2"/>
    </font>
    <font>
      <sz val="16"/>
      <color theme="1"/>
      <name val="TH SarabunPSK"/>
      <family val="2"/>
    </font>
    <font>
      <b/>
      <sz val="14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 style="thin"/>
      <top style="double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2" fontId="5" fillId="0" borderId="13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 wrapText="1"/>
    </xf>
    <xf numFmtId="0" fontId="5" fillId="0" borderId="18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horizontal="center" vertical="top"/>
    </xf>
    <xf numFmtId="0" fontId="7" fillId="0" borderId="18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52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2" fontId="7" fillId="0" borderId="18" xfId="0" applyNumberFormat="1" applyFont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2" fontId="7" fillId="0" borderId="26" xfId="0" applyNumberFormat="1" applyFont="1" applyBorder="1" applyAlignment="1">
      <alignment horizontal="center"/>
    </xf>
    <xf numFmtId="2" fontId="7" fillId="0" borderId="24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52" fillId="0" borderId="0" xfId="0" applyFont="1" applyAlignment="1">
      <alignment/>
    </xf>
    <xf numFmtId="212" fontId="52" fillId="0" borderId="0" xfId="0" applyNumberFormat="1" applyFont="1" applyAlignment="1">
      <alignment/>
    </xf>
    <xf numFmtId="0" fontId="52" fillId="0" borderId="0" xfId="0" applyFont="1" applyAlignment="1">
      <alignment/>
    </xf>
    <xf numFmtId="0" fontId="0" fillId="0" borderId="0" xfId="0" applyFont="1" applyAlignment="1">
      <alignment vertical="center"/>
    </xf>
    <xf numFmtId="2" fontId="53" fillId="33" borderId="0" xfId="0" applyNumberFormat="1" applyFont="1" applyFill="1" applyAlignment="1">
      <alignment horizontal="center" vertical="center"/>
    </xf>
    <xf numFmtId="2" fontId="53" fillId="34" borderId="0" xfId="0" applyNumberFormat="1" applyFont="1" applyFill="1" applyAlignment="1">
      <alignment horizontal="center" vertical="center"/>
    </xf>
    <xf numFmtId="2" fontId="54" fillId="3" borderId="0" xfId="0" applyNumberFormat="1" applyFont="1" applyFill="1" applyBorder="1" applyAlignment="1">
      <alignment wrapText="1"/>
    </xf>
    <xf numFmtId="2" fontId="10" fillId="3" borderId="0" xfId="0" applyNumberFormat="1" applyFont="1" applyFill="1" applyBorder="1" applyAlignment="1">
      <alignment wrapText="1"/>
    </xf>
    <xf numFmtId="2" fontId="8" fillId="3" borderId="0" xfId="0" applyNumberFormat="1" applyFont="1" applyFill="1" applyAlignment="1">
      <alignment vertical="center" wrapText="1"/>
    </xf>
    <xf numFmtId="2" fontId="7" fillId="0" borderId="27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7" fillId="0" borderId="24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8" xfId="0" applyFont="1" applyBorder="1" applyAlignment="1">
      <alignment/>
    </xf>
    <xf numFmtId="2" fontId="6" fillId="0" borderId="24" xfId="0" applyNumberFormat="1" applyFont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3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0" fontId="4" fillId="0" borderId="26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5" fillId="0" borderId="40" xfId="0" applyFont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4" fillId="0" borderId="2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4" fillId="0" borderId="27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I1">
      <selection activeCell="N10" sqref="N10"/>
    </sheetView>
  </sheetViews>
  <sheetFormatPr defaultColWidth="45.57421875" defaultRowHeight="15.75" customHeight="1"/>
  <cols>
    <col min="1" max="1" width="18.140625" style="48" customWidth="1"/>
    <col min="2" max="3" width="45.57421875" style="48" customWidth="1"/>
    <col min="4" max="10" width="22.28125" style="48" customWidth="1"/>
    <col min="11" max="16384" width="45.57421875" style="48" customWidth="1"/>
  </cols>
  <sheetData>
    <row r="1" spans="1:17" ht="12.75">
      <c r="A1" s="65" t="s">
        <v>17</v>
      </c>
      <c r="B1" s="47" t="s">
        <v>27</v>
      </c>
      <c r="C1" s="65" t="s">
        <v>28</v>
      </c>
      <c r="D1" s="65" t="s">
        <v>29</v>
      </c>
      <c r="E1" s="47" t="s">
        <v>30</v>
      </c>
      <c r="F1" s="47" t="s">
        <v>31</v>
      </c>
      <c r="G1" s="47" t="s">
        <v>32</v>
      </c>
      <c r="H1" s="47" t="s">
        <v>33</v>
      </c>
      <c r="I1" s="47" t="s">
        <v>34</v>
      </c>
      <c r="J1" s="47" t="s">
        <v>35</v>
      </c>
      <c r="K1" s="65" t="s">
        <v>36</v>
      </c>
      <c r="L1" s="65" t="s">
        <v>37</v>
      </c>
      <c r="M1" s="47" t="s">
        <v>38</v>
      </c>
      <c r="N1" s="65" t="s">
        <v>39</v>
      </c>
      <c r="O1" s="65" t="s">
        <v>40</v>
      </c>
      <c r="P1" s="65" t="s">
        <v>41</v>
      </c>
      <c r="Q1" s="65" t="s">
        <v>42</v>
      </c>
    </row>
    <row r="2" spans="1:10" ht="12.75">
      <c r="A2" s="66">
        <v>44586.57376594907</v>
      </c>
      <c r="B2" s="67" t="s">
        <v>43</v>
      </c>
      <c r="C2" s="67" t="s">
        <v>44</v>
      </c>
      <c r="D2" s="67">
        <v>4</v>
      </c>
      <c r="E2" s="67">
        <v>4</v>
      </c>
      <c r="F2" s="67">
        <v>4</v>
      </c>
      <c r="G2" s="67">
        <v>5</v>
      </c>
      <c r="H2" s="67">
        <v>5</v>
      </c>
      <c r="I2" s="67">
        <v>5</v>
      </c>
      <c r="J2" s="67">
        <v>5</v>
      </c>
    </row>
    <row r="3" spans="1:10" ht="12.75">
      <c r="A3" s="66">
        <v>44586.59090216435</v>
      </c>
      <c r="B3" s="67" t="s">
        <v>45</v>
      </c>
      <c r="C3" s="67" t="s">
        <v>44</v>
      </c>
      <c r="D3" s="67">
        <v>5</v>
      </c>
      <c r="E3" s="67">
        <v>5</v>
      </c>
      <c r="F3" s="67">
        <v>5</v>
      </c>
      <c r="G3" s="67">
        <v>5</v>
      </c>
      <c r="H3" s="67">
        <v>4</v>
      </c>
      <c r="I3" s="67">
        <v>4</v>
      </c>
      <c r="J3" s="67">
        <v>4</v>
      </c>
    </row>
    <row r="4" spans="1:10" ht="12.75">
      <c r="A4" s="66">
        <v>44586.619468055556</v>
      </c>
      <c r="B4" s="67" t="s">
        <v>46</v>
      </c>
      <c r="C4" s="67" t="s">
        <v>44</v>
      </c>
      <c r="D4" s="67">
        <v>5</v>
      </c>
      <c r="E4" s="67">
        <v>5</v>
      </c>
      <c r="F4" s="67">
        <v>4</v>
      </c>
      <c r="G4" s="67">
        <v>5</v>
      </c>
      <c r="H4" s="67">
        <v>5</v>
      </c>
      <c r="I4" s="67">
        <v>5</v>
      </c>
      <c r="J4" s="67">
        <v>5</v>
      </c>
    </row>
    <row r="5" spans="1:10" ht="12.75">
      <c r="A5" s="66">
        <v>44586.647640208335</v>
      </c>
      <c r="C5" s="67" t="s">
        <v>44</v>
      </c>
      <c r="D5" s="67">
        <v>5</v>
      </c>
      <c r="E5" s="67">
        <v>5</v>
      </c>
      <c r="F5" s="67">
        <v>4</v>
      </c>
      <c r="G5" s="67">
        <v>5</v>
      </c>
      <c r="H5" s="67">
        <v>3</v>
      </c>
      <c r="I5" s="67">
        <v>3</v>
      </c>
      <c r="J5" s="67">
        <v>4</v>
      </c>
    </row>
    <row r="6" spans="1:10" ht="12.75">
      <c r="A6" s="66">
        <v>44586.67330130787</v>
      </c>
      <c r="B6" s="67" t="s">
        <v>47</v>
      </c>
      <c r="C6" s="67" t="s">
        <v>44</v>
      </c>
      <c r="D6" s="67">
        <v>4</v>
      </c>
      <c r="E6" s="67">
        <v>5</v>
      </c>
      <c r="F6" s="67">
        <v>5</v>
      </c>
      <c r="G6" s="67">
        <v>5</v>
      </c>
      <c r="H6" s="67">
        <v>5</v>
      </c>
      <c r="I6" s="67">
        <v>5</v>
      </c>
      <c r="J6" s="67">
        <v>5</v>
      </c>
    </row>
    <row r="7" spans="1:16" ht="12.75">
      <c r="A7" s="66">
        <v>44586.69884503473</v>
      </c>
      <c r="B7" s="67" t="s">
        <v>48</v>
      </c>
      <c r="C7" s="67" t="s">
        <v>44</v>
      </c>
      <c r="D7" s="67">
        <v>5</v>
      </c>
      <c r="E7" s="67">
        <v>5</v>
      </c>
      <c r="F7" s="67">
        <v>5</v>
      </c>
      <c r="G7" s="67">
        <v>5</v>
      </c>
      <c r="H7" s="67">
        <v>4</v>
      </c>
      <c r="I7" s="67">
        <v>5</v>
      </c>
      <c r="J7" s="67">
        <v>4</v>
      </c>
      <c r="P7" s="67" t="s">
        <v>49</v>
      </c>
    </row>
    <row r="8" spans="1:14" ht="12.75">
      <c r="A8" s="66">
        <v>44586.73983840278</v>
      </c>
      <c r="B8" s="49" t="s">
        <v>50</v>
      </c>
      <c r="C8" s="67" t="s">
        <v>44</v>
      </c>
      <c r="D8" s="67">
        <v>4</v>
      </c>
      <c r="E8" s="67">
        <v>4</v>
      </c>
      <c r="F8" s="67">
        <v>4</v>
      </c>
      <c r="G8" s="67">
        <v>4</v>
      </c>
      <c r="H8" s="67">
        <v>4</v>
      </c>
      <c r="I8" s="67">
        <v>4</v>
      </c>
      <c r="J8" s="67">
        <v>4</v>
      </c>
      <c r="N8" s="67" t="s">
        <v>51</v>
      </c>
    </row>
    <row r="9" spans="1:10" ht="12.75">
      <c r="A9" s="66">
        <v>44586.9767849537</v>
      </c>
      <c r="B9" s="67" t="s">
        <v>52</v>
      </c>
      <c r="C9" s="67" t="s">
        <v>44</v>
      </c>
      <c r="D9" s="67">
        <v>5</v>
      </c>
      <c r="E9" s="67">
        <v>5</v>
      </c>
      <c r="F9" s="67">
        <v>5</v>
      </c>
      <c r="G9" s="67">
        <v>5</v>
      </c>
      <c r="H9" s="67">
        <v>5</v>
      </c>
      <c r="I9" s="67">
        <v>5</v>
      </c>
      <c r="J9" s="67">
        <v>5</v>
      </c>
    </row>
    <row r="10" spans="1:16" ht="14.25" customHeight="1">
      <c r="A10" s="66">
        <v>44587.33873532407</v>
      </c>
      <c r="B10" s="67" t="s">
        <v>53</v>
      </c>
      <c r="C10" s="67" t="s">
        <v>54</v>
      </c>
      <c r="D10" s="67">
        <v>5</v>
      </c>
      <c r="E10" s="67">
        <v>5</v>
      </c>
      <c r="F10" s="67">
        <v>5</v>
      </c>
      <c r="G10" s="67">
        <v>5</v>
      </c>
      <c r="H10" s="67">
        <v>5</v>
      </c>
      <c r="I10" s="67">
        <v>5</v>
      </c>
      <c r="J10" s="67">
        <v>5</v>
      </c>
      <c r="K10" s="67" t="s">
        <v>55</v>
      </c>
      <c r="M10" s="67" t="s">
        <v>56</v>
      </c>
      <c r="N10" s="49" t="s">
        <v>57</v>
      </c>
      <c r="P10" s="67" t="s">
        <v>58</v>
      </c>
    </row>
    <row r="11" spans="1:10" ht="12.75">
      <c r="A11" s="66">
        <v>44587.44965122685</v>
      </c>
      <c r="B11" s="67" t="s">
        <v>59</v>
      </c>
      <c r="C11" s="67" t="s">
        <v>44</v>
      </c>
      <c r="D11" s="67">
        <v>5</v>
      </c>
      <c r="E11" s="67">
        <v>5</v>
      </c>
      <c r="F11" s="67">
        <v>5</v>
      </c>
      <c r="G11" s="67">
        <v>5</v>
      </c>
      <c r="H11" s="67">
        <v>5</v>
      </c>
      <c r="I11" s="67">
        <v>4</v>
      </c>
      <c r="J11" s="67">
        <v>5</v>
      </c>
    </row>
    <row r="12" spans="1:13" ht="12.75">
      <c r="A12" s="66">
        <v>44587.590302847224</v>
      </c>
      <c r="B12" s="49" t="s">
        <v>60</v>
      </c>
      <c r="C12" s="67" t="s">
        <v>44</v>
      </c>
      <c r="D12" s="67">
        <v>5</v>
      </c>
      <c r="E12" s="67">
        <v>5</v>
      </c>
      <c r="F12" s="67">
        <v>5</v>
      </c>
      <c r="G12" s="67">
        <v>5</v>
      </c>
      <c r="H12" s="67">
        <v>5</v>
      </c>
      <c r="I12" s="67">
        <v>5</v>
      </c>
      <c r="J12" s="67">
        <v>5</v>
      </c>
      <c r="K12" s="67" t="s">
        <v>18</v>
      </c>
      <c r="L12" s="67" t="s">
        <v>18</v>
      </c>
      <c r="M12" s="67" t="s">
        <v>25</v>
      </c>
    </row>
    <row r="13" spans="1:10" ht="12.75">
      <c r="A13" s="66">
        <v>44589.69975788194</v>
      </c>
      <c r="B13" s="67" t="s">
        <v>61</v>
      </c>
      <c r="C13" s="67" t="s">
        <v>44</v>
      </c>
      <c r="D13" s="67">
        <v>5</v>
      </c>
      <c r="E13" s="67">
        <v>5</v>
      </c>
      <c r="F13" s="67">
        <v>4</v>
      </c>
      <c r="G13" s="67">
        <v>5</v>
      </c>
      <c r="H13" s="67">
        <v>5</v>
      </c>
      <c r="I13" s="67">
        <v>5</v>
      </c>
      <c r="J13" s="67">
        <v>5</v>
      </c>
    </row>
    <row r="14" spans="1:10" ht="12.75">
      <c r="A14" s="66">
        <v>44591.45489219908</v>
      </c>
      <c r="B14" s="67" t="s">
        <v>62</v>
      </c>
      <c r="C14" s="67" t="s">
        <v>44</v>
      </c>
      <c r="D14" s="67">
        <v>4</v>
      </c>
      <c r="E14" s="67">
        <v>4</v>
      </c>
      <c r="F14" s="67">
        <v>4</v>
      </c>
      <c r="G14" s="67">
        <v>4</v>
      </c>
      <c r="H14" s="67">
        <v>4</v>
      </c>
      <c r="I14" s="67">
        <v>4</v>
      </c>
      <c r="J14" s="67">
        <v>5</v>
      </c>
    </row>
    <row r="15" spans="4:11" s="68" customFormat="1" ht="15.75" customHeight="1">
      <c r="D15" s="69">
        <f aca="true" t="shared" si="0" ref="D15:J15">AVERAGE(D2:D14)</f>
        <v>4.6923076923076925</v>
      </c>
      <c r="E15" s="69">
        <f t="shared" si="0"/>
        <v>4.769230769230769</v>
      </c>
      <c r="F15" s="69">
        <f t="shared" si="0"/>
        <v>4.538461538461538</v>
      </c>
      <c r="G15" s="69">
        <f t="shared" si="0"/>
        <v>4.846153846153846</v>
      </c>
      <c r="H15" s="69">
        <f t="shared" si="0"/>
        <v>4.538461538461538</v>
      </c>
      <c r="I15" s="69">
        <f t="shared" si="0"/>
        <v>4.538461538461538</v>
      </c>
      <c r="J15" s="69">
        <f t="shared" si="0"/>
        <v>4.6923076923076925</v>
      </c>
      <c r="K15" s="73">
        <f>AVERAGE(D2:G14,H2:J14)</f>
        <v>4.65934065934066</v>
      </c>
    </row>
    <row r="16" spans="4:11" s="68" customFormat="1" ht="15.75" customHeight="1">
      <c r="D16" s="70">
        <f aca="true" t="shared" si="1" ref="D16:J16">STDEV(D2:D14)</f>
        <v>0.4803844614152614</v>
      </c>
      <c r="E16" s="70">
        <f t="shared" si="1"/>
        <v>0.4385290096535146</v>
      </c>
      <c r="F16" s="70">
        <f t="shared" si="1"/>
        <v>0.5188745216627705</v>
      </c>
      <c r="G16" s="70">
        <f t="shared" si="1"/>
        <v>0.3755338080994054</v>
      </c>
      <c r="H16" s="70">
        <f t="shared" si="1"/>
        <v>0.6602252917735245</v>
      </c>
      <c r="I16" s="70">
        <f t="shared" si="1"/>
        <v>0.6602252917735245</v>
      </c>
      <c r="J16" s="70">
        <f t="shared" si="1"/>
        <v>0.4803844614152615</v>
      </c>
      <c r="K16" s="73">
        <f>STDEVA(D2:G14,H2:J14)</f>
        <v>0.5211052403792071</v>
      </c>
    </row>
    <row r="17" spans="6:10" ht="15.75" customHeight="1">
      <c r="F17" s="71">
        <f>STDEV(D2:F14)</f>
        <v>0.47756693294091823</v>
      </c>
      <c r="G17" s="71">
        <f>STDEV(G2:G14)</f>
        <v>0.3755338080994054</v>
      </c>
      <c r="J17" s="71">
        <f>STDEV(H2:J14)</f>
        <v>0.5946227781653601</v>
      </c>
    </row>
    <row r="18" spans="6:10" ht="15.75" customHeight="1">
      <c r="F18" s="72">
        <f>AVERAGE(D2:F14)</f>
        <v>4.666666666666667</v>
      </c>
      <c r="G18" s="72">
        <f>AVERAGE(G2:G14)</f>
        <v>4.846153846153846</v>
      </c>
      <c r="J18" s="72">
        <f>AVERAGE(H2:J14)</f>
        <v>4.589743589743589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140" zoomScaleNormal="140" zoomScalePageLayoutView="0" workbookViewId="0" topLeftCell="A1">
      <selection activeCell="L12" sqref="L12"/>
    </sheetView>
  </sheetViews>
  <sheetFormatPr defaultColWidth="8.7109375" defaultRowHeight="12.75"/>
  <cols>
    <col min="1" max="9" width="8.7109375" style="1" customWidth="1"/>
    <col min="10" max="10" width="4.00390625" style="1" customWidth="1"/>
    <col min="11" max="11" width="5.57421875" style="1" customWidth="1"/>
    <col min="12" max="16384" width="8.7109375" style="1" customWidth="1"/>
  </cols>
  <sheetData>
    <row r="1" spans="1:11" s="41" customFormat="1" ht="27.75">
      <c r="A1" s="86" t="s">
        <v>4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s="41" customFormat="1" ht="27.75">
      <c r="A2" s="86" t="s">
        <v>71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s="41" customFormat="1" ht="27.75">
      <c r="A3" s="86" t="s">
        <v>64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4" spans="1:11" s="41" customFormat="1" ht="27.75">
      <c r="A4" s="86" t="s">
        <v>63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s="41" customFormat="1" ht="27.75">
      <c r="A5" s="86" t="s">
        <v>72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24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ht="24">
      <c r="B7" s="1" t="s">
        <v>66</v>
      </c>
    </row>
    <row r="8" ht="24">
      <c r="A8" s="1" t="s">
        <v>67</v>
      </c>
    </row>
    <row r="9" ht="24">
      <c r="A9" s="1" t="s">
        <v>68</v>
      </c>
    </row>
    <row r="10" ht="24">
      <c r="A10" s="1" t="s">
        <v>69</v>
      </c>
    </row>
    <row r="11" ht="24">
      <c r="A11" s="1" t="s">
        <v>65</v>
      </c>
    </row>
    <row r="12" ht="24">
      <c r="B12" s="1" t="s">
        <v>104</v>
      </c>
    </row>
    <row r="13" ht="24">
      <c r="A13" s="1" t="s">
        <v>116</v>
      </c>
    </row>
    <row r="14" ht="24">
      <c r="A14" s="1" t="s">
        <v>117</v>
      </c>
    </row>
    <row r="15" ht="24">
      <c r="B15" s="1" t="s">
        <v>106</v>
      </c>
    </row>
    <row r="16" ht="24">
      <c r="A16" s="1" t="s">
        <v>107</v>
      </c>
    </row>
    <row r="17" ht="24">
      <c r="A17" s="1" t="s">
        <v>108</v>
      </c>
    </row>
    <row r="18" ht="24">
      <c r="A18" s="1" t="s">
        <v>109</v>
      </c>
    </row>
    <row r="19" ht="24">
      <c r="A19" s="1" t="s">
        <v>110</v>
      </c>
    </row>
    <row r="20" ht="24">
      <c r="A20" s="1" t="s">
        <v>111</v>
      </c>
    </row>
    <row r="21" spans="1:11" ht="24">
      <c r="A21" s="85" t="s">
        <v>113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</row>
    <row r="22" spans="1:11" ht="24">
      <c r="A22" s="85" t="s">
        <v>112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</row>
    <row r="23" spans="2:7" s="6" customFormat="1" ht="24">
      <c r="B23" s="4"/>
      <c r="C23" s="17"/>
      <c r="D23" s="17"/>
      <c r="E23" s="18"/>
      <c r="F23" s="18"/>
      <c r="G23" s="17"/>
    </row>
    <row r="24" ht="24">
      <c r="A24" s="4"/>
    </row>
    <row r="25" ht="24">
      <c r="A25" s="4"/>
    </row>
    <row r="26" ht="24">
      <c r="A26" s="4"/>
    </row>
    <row r="27" ht="24">
      <c r="A27" s="4"/>
    </row>
    <row r="28" ht="24">
      <c r="A28" s="4"/>
    </row>
    <row r="29" ht="24">
      <c r="A29" s="4"/>
    </row>
    <row r="30" ht="24">
      <c r="A30" s="4"/>
    </row>
    <row r="31" ht="24">
      <c r="A31" s="4"/>
    </row>
    <row r="32" ht="24">
      <c r="A32" s="1" t="s">
        <v>25</v>
      </c>
    </row>
    <row r="33" ht="24">
      <c r="A33" s="4"/>
    </row>
  </sheetData>
  <sheetProtection/>
  <mergeCells count="8">
    <mergeCell ref="A22:K22"/>
    <mergeCell ref="A1:K1"/>
    <mergeCell ref="A5:K5"/>
    <mergeCell ref="A4:K4"/>
    <mergeCell ref="A2:K2"/>
    <mergeCell ref="A3:K3"/>
    <mergeCell ref="A21:K21"/>
    <mergeCell ref="A6:K6"/>
  </mergeCells>
  <printOptions/>
  <pageMargins left="0.984251968503937" right="0.5118110236220472" top="0.5905511811023623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3"/>
  <sheetViews>
    <sheetView zoomScale="130" zoomScaleNormal="130" zoomScalePageLayoutView="0" workbookViewId="0" topLeftCell="A1">
      <selection activeCell="A4" sqref="A4:IV4"/>
    </sheetView>
  </sheetViews>
  <sheetFormatPr defaultColWidth="8.7109375" defaultRowHeight="12.75"/>
  <cols>
    <col min="1" max="1" width="8.00390625" style="1" customWidth="1"/>
    <col min="2" max="2" width="91.57421875" style="30" customWidth="1"/>
    <col min="3" max="3" width="5.28125" style="1" customWidth="1"/>
    <col min="4" max="16384" width="8.7109375" style="1" customWidth="1"/>
  </cols>
  <sheetData>
    <row r="2" spans="1:2" ht="24">
      <c r="A2" s="88" t="s">
        <v>22</v>
      </c>
      <c r="B2" s="88"/>
    </row>
    <row r="3" spans="1:2" s="45" customFormat="1" ht="48">
      <c r="A3" s="2"/>
      <c r="B3" s="54" t="s">
        <v>124</v>
      </c>
    </row>
    <row r="4" spans="1:2" ht="24">
      <c r="A4" s="88" t="s">
        <v>95</v>
      </c>
      <c r="B4" s="88"/>
    </row>
    <row r="5" spans="1:2" s="45" customFormat="1" ht="24">
      <c r="A5" s="2"/>
      <c r="B5" s="54" t="s">
        <v>94</v>
      </c>
    </row>
    <row r="6" spans="1:2" s="45" customFormat="1" ht="24">
      <c r="A6" s="2"/>
      <c r="B6" s="44"/>
    </row>
    <row r="7" spans="1:2" s="45" customFormat="1" ht="24">
      <c r="A7" s="2"/>
      <c r="B7" s="77" t="s">
        <v>39</v>
      </c>
    </row>
    <row r="8" spans="1:2" s="45" customFormat="1" ht="24">
      <c r="A8" s="2"/>
      <c r="B8" s="44" t="s">
        <v>96</v>
      </c>
    </row>
    <row r="9" spans="1:2" s="45" customFormat="1" ht="24">
      <c r="A9" s="2"/>
      <c r="B9" s="44" t="s">
        <v>97</v>
      </c>
    </row>
    <row r="10" spans="1:2" s="45" customFormat="1" ht="24">
      <c r="A10" s="2"/>
      <c r="B10" s="44"/>
    </row>
    <row r="11" spans="1:2" s="45" customFormat="1" ht="24">
      <c r="A11" s="2"/>
      <c r="B11" s="44"/>
    </row>
    <row r="12" spans="1:2" s="45" customFormat="1" ht="24">
      <c r="A12" s="2"/>
      <c r="B12" s="44"/>
    </row>
    <row r="13" s="45" customFormat="1" ht="24">
      <c r="B13" s="44"/>
    </row>
  </sheetData>
  <sheetProtection/>
  <mergeCells count="2">
    <mergeCell ref="A2:B2"/>
    <mergeCell ref="A4:B4"/>
  </mergeCells>
  <printOptions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2"/>
  <sheetViews>
    <sheetView zoomScale="120" zoomScaleNormal="120" zoomScalePageLayoutView="0" workbookViewId="0" topLeftCell="A1">
      <selection activeCell="D43" sqref="D43"/>
    </sheetView>
  </sheetViews>
  <sheetFormatPr defaultColWidth="8.7109375" defaultRowHeight="12.75"/>
  <cols>
    <col min="1" max="1" width="7.140625" style="1" customWidth="1"/>
    <col min="2" max="2" width="9.57421875" style="1" customWidth="1"/>
    <col min="3" max="3" width="11.28125" style="1" customWidth="1"/>
    <col min="4" max="4" width="8.7109375" style="1" customWidth="1"/>
    <col min="5" max="5" width="14.00390625" style="1" customWidth="1"/>
    <col min="6" max="7" width="15.421875" style="1" customWidth="1"/>
    <col min="8" max="8" width="9.421875" style="1" customWidth="1"/>
    <col min="9" max="9" width="13.8515625" style="1" customWidth="1"/>
    <col min="10" max="16384" width="8.7109375" style="1" customWidth="1"/>
  </cols>
  <sheetData>
    <row r="1" spans="1:9" ht="24">
      <c r="A1" s="90" t="s">
        <v>14</v>
      </c>
      <c r="B1" s="90"/>
      <c r="C1" s="90"/>
      <c r="D1" s="90"/>
      <c r="E1" s="90"/>
      <c r="F1" s="90"/>
      <c r="G1" s="90"/>
      <c r="H1" s="90"/>
      <c r="I1" s="29"/>
    </row>
    <row r="3" spans="1:9" s="41" customFormat="1" ht="27.75">
      <c r="A3" s="86" t="s">
        <v>71</v>
      </c>
      <c r="B3" s="86"/>
      <c r="C3" s="86"/>
      <c r="D3" s="86"/>
      <c r="E3" s="86"/>
      <c r="F3" s="86"/>
      <c r="G3" s="86"/>
      <c r="H3" s="86"/>
      <c r="I3" s="64"/>
    </row>
    <row r="4" spans="1:9" s="41" customFormat="1" ht="27.75">
      <c r="A4" s="86" t="s">
        <v>64</v>
      </c>
      <c r="B4" s="86"/>
      <c r="C4" s="86"/>
      <c r="D4" s="86"/>
      <c r="E4" s="86"/>
      <c r="F4" s="86"/>
      <c r="G4" s="86"/>
      <c r="H4" s="86"/>
      <c r="I4" s="64"/>
    </row>
    <row r="5" spans="1:9" s="41" customFormat="1" ht="27.75">
      <c r="A5" s="86" t="s">
        <v>63</v>
      </c>
      <c r="B5" s="86"/>
      <c r="C5" s="86"/>
      <c r="D5" s="86"/>
      <c r="E5" s="86"/>
      <c r="F5" s="86"/>
      <c r="G5" s="86"/>
      <c r="H5" s="86"/>
      <c r="I5" s="64"/>
    </row>
    <row r="6" spans="1:9" s="41" customFormat="1" ht="27.75">
      <c r="A6" s="86" t="s">
        <v>72</v>
      </c>
      <c r="B6" s="86"/>
      <c r="C6" s="86"/>
      <c r="D6" s="86"/>
      <c r="E6" s="86"/>
      <c r="F6" s="86"/>
      <c r="G6" s="86"/>
      <c r="H6" s="86"/>
      <c r="I6" s="46"/>
    </row>
    <row r="7" spans="1:9" s="41" customFormat="1" ht="27.75">
      <c r="A7" s="46"/>
      <c r="B7" s="46"/>
      <c r="C7" s="46"/>
      <c r="D7" s="46"/>
      <c r="E7" s="46"/>
      <c r="F7" s="46"/>
      <c r="G7" s="46"/>
      <c r="H7" s="46"/>
      <c r="I7" s="46"/>
    </row>
    <row r="8" ht="24">
      <c r="B8" s="1" t="s">
        <v>73</v>
      </c>
    </row>
    <row r="9" ht="24">
      <c r="A9" s="1" t="s">
        <v>74</v>
      </c>
    </row>
    <row r="10" ht="24">
      <c r="A10" s="1" t="s">
        <v>75</v>
      </c>
    </row>
    <row r="11" ht="24">
      <c r="A11" s="1" t="s">
        <v>76</v>
      </c>
    </row>
    <row r="13" ht="24">
      <c r="A13" s="5" t="s">
        <v>24</v>
      </c>
    </row>
    <row r="14" ht="24.75" thickBot="1">
      <c r="A14" s="4" t="s">
        <v>77</v>
      </c>
    </row>
    <row r="15" spans="2:7" ht="25.5" thickBot="1" thickTop="1">
      <c r="B15" s="89" t="s">
        <v>13</v>
      </c>
      <c r="C15" s="89"/>
      <c r="D15" s="89"/>
      <c r="E15" s="89"/>
      <c r="F15" s="13" t="s">
        <v>5</v>
      </c>
      <c r="G15" s="13" t="s">
        <v>6</v>
      </c>
    </row>
    <row r="16" spans="2:7" ht="24.75" thickTop="1">
      <c r="B16" s="16" t="s">
        <v>61</v>
      </c>
      <c r="C16" s="14"/>
      <c r="D16" s="14"/>
      <c r="E16" s="14"/>
      <c r="F16" s="19">
        <v>1</v>
      </c>
      <c r="G16" s="33">
        <f aca="true" t="shared" si="0" ref="G16:G23">F16*100/F$24</f>
        <v>7.6923076923076925</v>
      </c>
    </row>
    <row r="17" spans="2:7" ht="24">
      <c r="B17" s="16" t="s">
        <v>62</v>
      </c>
      <c r="C17" s="14"/>
      <c r="D17" s="14"/>
      <c r="E17" s="14"/>
      <c r="F17" s="19">
        <v>1</v>
      </c>
      <c r="G17" s="33">
        <f t="shared" si="0"/>
        <v>7.6923076923076925</v>
      </c>
    </row>
    <row r="18" spans="2:7" ht="24">
      <c r="B18" s="16" t="s">
        <v>70</v>
      </c>
      <c r="C18" s="14"/>
      <c r="D18" s="14"/>
      <c r="E18" s="14"/>
      <c r="F18" s="19">
        <v>1</v>
      </c>
      <c r="G18" s="33">
        <f t="shared" si="0"/>
        <v>7.6923076923076925</v>
      </c>
    </row>
    <row r="19" spans="2:7" ht="24">
      <c r="B19" s="16" t="s">
        <v>118</v>
      </c>
      <c r="C19" s="14"/>
      <c r="D19" s="14"/>
      <c r="E19" s="14"/>
      <c r="F19" s="19">
        <v>1</v>
      </c>
      <c r="G19" s="33">
        <f t="shared" si="0"/>
        <v>7.6923076923076925</v>
      </c>
    </row>
    <row r="20" spans="2:7" ht="24">
      <c r="B20" s="16" t="s">
        <v>47</v>
      </c>
      <c r="C20" s="14"/>
      <c r="D20" s="14"/>
      <c r="E20" s="14"/>
      <c r="F20" s="19">
        <v>1</v>
      </c>
      <c r="G20" s="33">
        <f t="shared" si="0"/>
        <v>7.6923076923076925</v>
      </c>
    </row>
    <row r="21" spans="2:7" ht="24">
      <c r="B21" s="16" t="s">
        <v>48</v>
      </c>
      <c r="C21" s="14"/>
      <c r="D21" s="14"/>
      <c r="E21" s="14"/>
      <c r="F21" s="19">
        <v>2</v>
      </c>
      <c r="G21" s="33">
        <f t="shared" si="0"/>
        <v>15.384615384615385</v>
      </c>
    </row>
    <row r="22" spans="2:7" ht="24">
      <c r="B22" s="16" t="s">
        <v>19</v>
      </c>
      <c r="C22" s="14"/>
      <c r="D22" s="14"/>
      <c r="E22" s="14"/>
      <c r="F22" s="19">
        <v>1</v>
      </c>
      <c r="G22" s="33">
        <f t="shared" si="0"/>
        <v>7.6923076923076925</v>
      </c>
    </row>
    <row r="23" spans="2:7" ht="24.75" thickBot="1">
      <c r="B23" s="16" t="s">
        <v>78</v>
      </c>
      <c r="C23" s="14"/>
      <c r="D23" s="14"/>
      <c r="E23" s="14"/>
      <c r="F23" s="19">
        <v>5</v>
      </c>
      <c r="G23" s="33">
        <f t="shared" si="0"/>
        <v>38.46153846153846</v>
      </c>
    </row>
    <row r="24" spans="2:7" ht="25.5" thickBot="1" thickTop="1">
      <c r="B24" s="89" t="s">
        <v>3</v>
      </c>
      <c r="C24" s="89"/>
      <c r="D24" s="89"/>
      <c r="E24" s="89"/>
      <c r="F24" s="15">
        <f>SUM(F16:F23)</f>
        <v>13</v>
      </c>
      <c r="G24" s="32">
        <f>SUM(G16:G23)</f>
        <v>100</v>
      </c>
    </row>
    <row r="25" ht="24.75" thickTop="1"/>
    <row r="26" ht="24">
      <c r="B26" s="1" t="s">
        <v>79</v>
      </c>
    </row>
    <row r="27" ht="24">
      <c r="A27" s="1" t="s">
        <v>120</v>
      </c>
    </row>
    <row r="28" ht="24">
      <c r="A28" s="1" t="s">
        <v>119</v>
      </c>
    </row>
    <row r="29" ht="24">
      <c r="A29" s="1" t="s">
        <v>80</v>
      </c>
    </row>
    <row r="31" spans="1:8" ht="24">
      <c r="A31" s="90" t="s">
        <v>26</v>
      </c>
      <c r="B31" s="90"/>
      <c r="C31" s="90"/>
      <c r="D31" s="90"/>
      <c r="E31" s="90"/>
      <c r="F31" s="90"/>
      <c r="G31" s="90"/>
      <c r="H31" s="90"/>
    </row>
    <row r="32" spans="1:8" ht="24">
      <c r="A32" s="3"/>
      <c r="B32" s="3"/>
      <c r="C32" s="3"/>
      <c r="D32" s="3"/>
      <c r="E32" s="3"/>
      <c r="F32" s="3"/>
      <c r="G32" s="3"/>
      <c r="H32" s="3"/>
    </row>
    <row r="33" ht="24.75" thickBot="1">
      <c r="A33" s="4" t="s">
        <v>81</v>
      </c>
    </row>
    <row r="34" spans="2:7" ht="25.5" thickBot="1" thickTop="1">
      <c r="B34" s="89" t="s">
        <v>82</v>
      </c>
      <c r="C34" s="89"/>
      <c r="D34" s="89"/>
      <c r="E34" s="89"/>
      <c r="F34" s="13" t="s">
        <v>5</v>
      </c>
      <c r="G34" s="13" t="s">
        <v>6</v>
      </c>
    </row>
    <row r="35" spans="2:7" ht="24.75" thickTop="1">
      <c r="B35" s="16" t="s">
        <v>44</v>
      </c>
      <c r="C35" s="14"/>
      <c r="D35" s="14"/>
      <c r="E35" s="14"/>
      <c r="F35" s="19">
        <v>12</v>
      </c>
      <c r="G35" s="33">
        <f>F35*100/F$24</f>
        <v>92.3076923076923</v>
      </c>
    </row>
    <row r="36" spans="2:7" ht="24.75" thickBot="1">
      <c r="B36" s="16" t="s">
        <v>54</v>
      </c>
      <c r="C36" s="14"/>
      <c r="D36" s="14"/>
      <c r="E36" s="14"/>
      <c r="F36" s="19">
        <v>1</v>
      </c>
      <c r="G36" s="33">
        <f>F36*100/F$24</f>
        <v>7.6923076923076925</v>
      </c>
    </row>
    <row r="37" spans="2:7" ht="25.5" thickBot="1" thickTop="1">
      <c r="B37" s="89" t="s">
        <v>3</v>
      </c>
      <c r="C37" s="89"/>
      <c r="D37" s="89"/>
      <c r="E37" s="89"/>
      <c r="F37" s="15">
        <f>SUM(F35:F36)</f>
        <v>13</v>
      </c>
      <c r="G37" s="32">
        <f>SUM(G35:G36)</f>
        <v>100</v>
      </c>
    </row>
    <row r="38" spans="2:7" ht="24.75" thickTop="1">
      <c r="B38" s="14"/>
      <c r="C38" s="14"/>
      <c r="D38" s="14"/>
      <c r="E38" s="14"/>
      <c r="F38" s="55"/>
      <c r="G38" s="56"/>
    </row>
    <row r="39" ht="24">
      <c r="B39" s="1" t="s">
        <v>105</v>
      </c>
    </row>
    <row r="40" ht="24">
      <c r="A40" s="1" t="s">
        <v>121</v>
      </c>
    </row>
    <row r="41" spans="1:8" ht="24">
      <c r="A41" s="92"/>
      <c r="B41" s="92"/>
      <c r="C41" s="92"/>
      <c r="D41" s="92"/>
      <c r="E41" s="92"/>
      <c r="F41" s="92"/>
      <c r="G41" s="92"/>
      <c r="H41" s="45"/>
    </row>
    <row r="42" spans="1:8" ht="24">
      <c r="A42" s="45"/>
      <c r="B42" s="91"/>
      <c r="C42" s="91"/>
      <c r="D42" s="91"/>
      <c r="E42" s="91"/>
      <c r="F42" s="55"/>
      <c r="G42" s="56"/>
      <c r="H42" s="45"/>
    </row>
  </sheetData>
  <sheetProtection/>
  <mergeCells count="12">
    <mergeCell ref="A1:H1"/>
    <mergeCell ref="A41:G41"/>
    <mergeCell ref="A5:H5"/>
    <mergeCell ref="B15:E15"/>
    <mergeCell ref="B24:E24"/>
    <mergeCell ref="A3:H3"/>
    <mergeCell ref="A4:H4"/>
    <mergeCell ref="B34:E34"/>
    <mergeCell ref="A6:H6"/>
    <mergeCell ref="A31:H31"/>
    <mergeCell ref="B42:E42"/>
    <mergeCell ref="B37:E37"/>
  </mergeCells>
  <printOptions/>
  <pageMargins left="0.7874015748031497" right="0.4724409448818898" top="0.5905511811023623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8" sqref="A18"/>
    </sheetView>
  </sheetViews>
  <sheetFormatPr defaultColWidth="8.7109375" defaultRowHeight="12.75"/>
  <cols>
    <col min="1" max="3" width="8.7109375" style="1" customWidth="1"/>
    <col min="4" max="4" width="42.8515625" style="1" customWidth="1"/>
    <col min="5" max="5" width="5.8515625" style="1" bestFit="1" customWidth="1"/>
    <col min="6" max="6" width="7.28125" style="1" customWidth="1"/>
    <col min="7" max="7" width="14.7109375" style="1" customWidth="1"/>
    <col min="8" max="8" width="2.8515625" style="1" customWidth="1"/>
    <col min="9" max="16384" width="8.7109375" style="1" customWidth="1"/>
  </cols>
  <sheetData>
    <row r="1" spans="1:7" ht="24">
      <c r="A1" s="90" t="s">
        <v>15</v>
      </c>
      <c r="B1" s="90"/>
      <c r="C1" s="90"/>
      <c r="D1" s="90"/>
      <c r="E1" s="90"/>
      <c r="F1" s="90"/>
      <c r="G1" s="90"/>
    </row>
    <row r="2" spans="1:7" ht="15.75" customHeight="1">
      <c r="A2" s="3"/>
      <c r="B2" s="3"/>
      <c r="C2" s="3"/>
      <c r="D2" s="3"/>
      <c r="E2" s="3"/>
      <c r="F2" s="3"/>
      <c r="G2" s="3"/>
    </row>
    <row r="3" ht="20.25" customHeight="1">
      <c r="A3" s="5" t="s">
        <v>21</v>
      </c>
    </row>
    <row r="4" ht="20.25" customHeight="1" thickBot="1">
      <c r="A4" s="4" t="s">
        <v>20</v>
      </c>
    </row>
    <row r="5" spans="1:7" s="6" customFormat="1" ht="24" thickTop="1">
      <c r="A5" s="108" t="s">
        <v>0</v>
      </c>
      <c r="B5" s="109"/>
      <c r="C5" s="109"/>
      <c r="D5" s="110"/>
      <c r="E5" s="114" t="s">
        <v>83</v>
      </c>
      <c r="F5" s="115"/>
      <c r="G5" s="116"/>
    </row>
    <row r="6" spans="1:7" s="6" customFormat="1" ht="23.25">
      <c r="A6" s="111"/>
      <c r="B6" s="112"/>
      <c r="C6" s="112"/>
      <c r="D6" s="113"/>
      <c r="E6" s="82"/>
      <c r="F6" s="82" t="s">
        <v>2</v>
      </c>
      <c r="G6" s="82" t="s">
        <v>7</v>
      </c>
    </row>
    <row r="7" spans="1:7" s="6" customFormat="1" ht="23.25">
      <c r="A7" s="57" t="s">
        <v>9</v>
      </c>
      <c r="B7" s="8"/>
      <c r="C7" s="8"/>
      <c r="D7" s="50"/>
      <c r="E7" s="60"/>
      <c r="F7" s="60"/>
      <c r="G7" s="62"/>
    </row>
    <row r="8" spans="1:7" s="6" customFormat="1" ht="23.25">
      <c r="A8" s="58" t="s">
        <v>84</v>
      </c>
      <c r="B8" s="59"/>
      <c r="C8" s="59"/>
      <c r="D8" s="83"/>
      <c r="E8" s="75">
        <f>DATA!D15</f>
        <v>4.6923076923076925</v>
      </c>
      <c r="F8" s="75">
        <f>DATA!D16</f>
        <v>0.4803844614152614</v>
      </c>
      <c r="G8" s="20" t="str">
        <f>IF(E8&gt;4.5,"มากที่สุด",IF(E8&gt;3.5,"มาก",IF(E8&gt;2.5,"ปานกลาง",IF(E8&gt;1.5,"น้อย",IF(E8&lt;=1.5,"น้อยที่สุด")))))</f>
        <v>มากที่สุด</v>
      </c>
    </row>
    <row r="9" spans="1:7" s="6" customFormat="1" ht="23.25">
      <c r="A9" s="51" t="s">
        <v>85</v>
      </c>
      <c r="B9" s="52"/>
      <c r="C9" s="52"/>
      <c r="D9" s="80"/>
      <c r="E9" s="53">
        <f>DATA!E15</f>
        <v>4.769230769230769</v>
      </c>
      <c r="F9" s="53">
        <f>DATA!E16</f>
        <v>0.4385290096535146</v>
      </c>
      <c r="G9" s="40" t="str">
        <f>IF(E9&gt;4.5,"มากที่สุด",IF(E9&gt;3.5,"มาก",IF(E9&gt;2.5,"ปานกลาง",IF(E9&gt;1.5,"น้อย",IF(E9&lt;=1.5,"น้อยที่สุด")))))</f>
        <v>มากที่สุด</v>
      </c>
    </row>
    <row r="10" spans="1:7" s="6" customFormat="1" ht="23.25">
      <c r="A10" s="21" t="s">
        <v>86</v>
      </c>
      <c r="B10" s="22"/>
      <c r="C10" s="22"/>
      <c r="D10" s="28"/>
      <c r="E10" s="23">
        <f>DATA!F15</f>
        <v>4.538461538461538</v>
      </c>
      <c r="F10" s="23">
        <f>DATA!F16</f>
        <v>0.5188745216627705</v>
      </c>
      <c r="G10" s="24" t="str">
        <f>IF(E10&gt;4.5,"มากที่สุด",IF(E10&gt;3.5,"มาก",IF(E10&gt;2.5,"ปานกลาง",IF(E10&gt;1.5,"น้อย",IF(E10&lt;=1.5,"น้อยที่สุด")))))</f>
        <v>มากที่สุด</v>
      </c>
    </row>
    <row r="11" spans="1:7" s="6" customFormat="1" ht="23.25">
      <c r="A11" s="96" t="s">
        <v>12</v>
      </c>
      <c r="B11" s="97"/>
      <c r="C11" s="97"/>
      <c r="D11" s="98"/>
      <c r="E11" s="25">
        <f>DATA!F18</f>
        <v>4.666666666666667</v>
      </c>
      <c r="F11" s="25">
        <f>DATA!F17</f>
        <v>0.47756693294091823</v>
      </c>
      <c r="G11" s="26" t="str">
        <f>IF(E11&gt;4.5,"มากที่สุด",IF(E11&gt;3.5,"มาก",IF(E11&gt;2.5,"ปานกลาง",IF(E11&gt;1.5,"น้อย",IF(E11&lt;=1.5,"น้อยที่สุด")))))</f>
        <v>มากที่สุด</v>
      </c>
    </row>
    <row r="12" spans="1:7" s="6" customFormat="1" ht="23.25">
      <c r="A12" s="102" t="s">
        <v>10</v>
      </c>
      <c r="B12" s="103"/>
      <c r="C12" s="103"/>
      <c r="D12" s="104"/>
      <c r="E12" s="60"/>
      <c r="F12" s="60"/>
      <c r="G12" s="62"/>
    </row>
    <row r="13" spans="1:7" s="6" customFormat="1" ht="23.25">
      <c r="A13" s="7" t="s">
        <v>89</v>
      </c>
      <c r="B13" s="8"/>
      <c r="C13" s="8"/>
      <c r="D13" s="50"/>
      <c r="E13" s="76">
        <f>DATA!G15</f>
        <v>4.846153846153846</v>
      </c>
      <c r="F13" s="76">
        <f>DATA!G16</f>
        <v>0.3755338080994054</v>
      </c>
      <c r="G13" s="10" t="str">
        <f>IF(E13&gt;4.5,"มากที่สุด",IF(E13&gt;3.5,"มาก",IF(E13&gt;2.5,"ปานกลาง",IF(E13&gt;1.5,"น้อย",IF(E13&lt;=1.5,"น้อยที่สุด")))))</f>
        <v>มากที่สุด</v>
      </c>
    </row>
    <row r="14" spans="1:7" s="6" customFormat="1" ht="23.25">
      <c r="A14" s="58" t="s">
        <v>90</v>
      </c>
      <c r="B14" s="59"/>
      <c r="C14" s="59"/>
      <c r="D14" s="83"/>
      <c r="E14" s="61"/>
      <c r="F14" s="61"/>
      <c r="G14" s="20"/>
    </row>
    <row r="15" spans="1:7" s="6" customFormat="1" ht="23.25">
      <c r="A15" s="99" t="s">
        <v>11</v>
      </c>
      <c r="B15" s="100"/>
      <c r="C15" s="100"/>
      <c r="D15" s="101"/>
      <c r="E15" s="81">
        <f>DATA!G18</f>
        <v>4.846153846153846</v>
      </c>
      <c r="F15" s="81">
        <f>DATA!G17</f>
        <v>0.3755338080994054</v>
      </c>
      <c r="G15" s="27" t="str">
        <f>IF(E15&gt;4.5,"มากที่สุด",IF(E15&gt;3.5,"มาก",IF(E15&gt;2.5,"ปานกลาง",IF(E15&gt;1.5,"น้อย",IF(E15&lt;=1.5,"น้อยที่สุด")))))</f>
        <v>มากที่สุด</v>
      </c>
    </row>
    <row r="16" spans="1:7" s="6" customFormat="1" ht="23.25">
      <c r="A16" s="102" t="s">
        <v>91</v>
      </c>
      <c r="B16" s="103"/>
      <c r="C16" s="103"/>
      <c r="D16" s="104"/>
      <c r="E16" s="74"/>
      <c r="F16" s="76"/>
      <c r="G16" s="62"/>
    </row>
    <row r="17" spans="1:7" s="6" customFormat="1" ht="23.25">
      <c r="A17" s="7" t="s">
        <v>93</v>
      </c>
      <c r="B17" s="8"/>
      <c r="C17" s="8"/>
      <c r="D17" s="50"/>
      <c r="E17" s="9">
        <f>DATA!H15</f>
        <v>4.538461538461538</v>
      </c>
      <c r="F17" s="76">
        <f>DATA!H16</f>
        <v>0.6602252917735245</v>
      </c>
      <c r="G17" s="10" t="str">
        <f aca="true" t="shared" si="0" ref="G17:G23">IF(E17&gt;4.5,"มากที่สุด",IF(E17&gt;3.5,"มาก",IF(E17&gt;2.5,"ปานกลาง",IF(E17&gt;1.5,"น้อย",IF(E17&lt;=1.5,"น้อยที่สุด")))))</f>
        <v>มากที่สุด</v>
      </c>
    </row>
    <row r="18" spans="1:7" s="6" customFormat="1" ht="23.25">
      <c r="A18" s="58" t="s">
        <v>125</v>
      </c>
      <c r="B18" s="59"/>
      <c r="C18" s="59"/>
      <c r="D18" s="83"/>
      <c r="E18" s="75"/>
      <c r="F18" s="61"/>
      <c r="G18" s="20"/>
    </row>
    <row r="19" spans="1:7" s="6" customFormat="1" ht="23.25">
      <c r="A19" s="105" t="s">
        <v>92</v>
      </c>
      <c r="B19" s="106"/>
      <c r="C19" s="106"/>
      <c r="D19" s="107"/>
      <c r="E19" s="9">
        <f>DATA!I15</f>
        <v>4.538461538461538</v>
      </c>
      <c r="F19" s="76">
        <f>DATA!I16</f>
        <v>0.6602252917735245</v>
      </c>
      <c r="G19" s="62" t="str">
        <f t="shared" si="0"/>
        <v>มากที่สุด</v>
      </c>
    </row>
    <row r="20" spans="1:7" s="6" customFormat="1" ht="23.25">
      <c r="A20" s="78" t="s">
        <v>87</v>
      </c>
      <c r="B20" s="79"/>
      <c r="C20" s="79"/>
      <c r="D20" s="84"/>
      <c r="E20" s="75"/>
      <c r="F20" s="61"/>
      <c r="G20" s="20"/>
    </row>
    <row r="21" spans="1:7" s="6" customFormat="1" ht="23.25">
      <c r="A21" s="51" t="s">
        <v>115</v>
      </c>
      <c r="B21" s="52"/>
      <c r="C21" s="52"/>
      <c r="D21" s="80"/>
      <c r="E21" s="75">
        <f>DATA!J15</f>
        <v>4.6923076923076925</v>
      </c>
      <c r="F21" s="75">
        <f>DATA!J16</f>
        <v>0.4803844614152615</v>
      </c>
      <c r="G21" s="20" t="str">
        <f t="shared" si="0"/>
        <v>มากที่สุด</v>
      </c>
    </row>
    <row r="22" spans="1:7" s="6" customFormat="1" ht="24" thickBot="1">
      <c r="A22" s="99" t="s">
        <v>88</v>
      </c>
      <c r="B22" s="100"/>
      <c r="C22" s="100"/>
      <c r="D22" s="101"/>
      <c r="E22" s="63">
        <f>DATA!J18</f>
        <v>4.589743589743589</v>
      </c>
      <c r="F22" s="63">
        <f>DATA!J18</f>
        <v>4.589743589743589</v>
      </c>
      <c r="G22" s="27" t="str">
        <f>IF(E22&gt;4.5,"มากที่สุด",IF(E22&gt;3.5,"มาก",IF(E22&gt;2.5,"ปานกลาง",IF(E22&gt;1.5,"น้อย",IF(E22&lt;=1.5,"น้อยที่สุด")))))</f>
        <v>มากที่สุด</v>
      </c>
    </row>
    <row r="23" spans="1:7" s="6" customFormat="1" ht="24.75" thickBot="1" thickTop="1">
      <c r="A23" s="93" t="s">
        <v>3</v>
      </c>
      <c r="B23" s="94"/>
      <c r="C23" s="94"/>
      <c r="D23" s="95"/>
      <c r="E23" s="11">
        <f>DATA!K15</f>
        <v>4.65934065934066</v>
      </c>
      <c r="F23" s="11">
        <f>DATA!K16</f>
        <v>0.5211052403792071</v>
      </c>
      <c r="G23" s="12" t="str">
        <f t="shared" si="0"/>
        <v>มากที่สุด</v>
      </c>
    </row>
    <row r="24" spans="1:7" s="6" customFormat="1" ht="24" thickTop="1">
      <c r="A24" s="17"/>
      <c r="B24" s="17"/>
      <c r="C24" s="17"/>
      <c r="D24" s="17"/>
      <c r="E24" s="18"/>
      <c r="F24" s="18"/>
      <c r="G24" s="17"/>
    </row>
    <row r="25" spans="2:7" s="6" customFormat="1" ht="24">
      <c r="B25" s="4" t="s">
        <v>23</v>
      </c>
      <c r="C25" s="17"/>
      <c r="D25" s="17"/>
      <c r="E25" s="18"/>
      <c r="F25" s="18"/>
      <c r="G25" s="17"/>
    </row>
    <row r="26" ht="24">
      <c r="A26" s="4" t="s">
        <v>99</v>
      </c>
    </row>
    <row r="27" ht="24">
      <c r="A27" s="4" t="s">
        <v>100</v>
      </c>
    </row>
    <row r="28" ht="24">
      <c r="A28" s="4" t="s">
        <v>101</v>
      </c>
    </row>
    <row r="29" ht="24">
      <c r="A29" s="4" t="s">
        <v>102</v>
      </c>
    </row>
    <row r="30" ht="24">
      <c r="A30" s="4" t="s">
        <v>103</v>
      </c>
    </row>
    <row r="31" ht="24">
      <c r="A31" s="4"/>
    </row>
    <row r="32" ht="24">
      <c r="A32" s="4"/>
    </row>
    <row r="33" ht="24">
      <c r="A33" s="4"/>
    </row>
  </sheetData>
  <sheetProtection/>
  <mergeCells count="10">
    <mergeCell ref="A1:G1"/>
    <mergeCell ref="A5:D6"/>
    <mergeCell ref="E5:G5"/>
    <mergeCell ref="A23:D23"/>
    <mergeCell ref="A11:D11"/>
    <mergeCell ref="A15:D15"/>
    <mergeCell ref="A12:D12"/>
    <mergeCell ref="A16:D16"/>
    <mergeCell ref="A19:D19"/>
    <mergeCell ref="A22:D22"/>
  </mergeCells>
  <printOptions/>
  <pageMargins left="0.78740157480315" right="0.15748031496063" top="0.708661417322835" bottom="0.708661417322835" header="0.31496062992126" footer="0.31496062992126"/>
  <pageSetup horizontalDpi="600" verticalDpi="600" orientation="portrait" paperSize="9" scale="95" r:id="rId3"/>
  <legacyDrawing r:id="rId2"/>
  <oleObjects>
    <oleObject progId="Equation.3" shapeId="108386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zoomScale="115" zoomScaleNormal="115" zoomScalePageLayoutView="0" workbookViewId="0" topLeftCell="A1">
      <selection activeCell="C6" sqref="C6:C7"/>
    </sheetView>
  </sheetViews>
  <sheetFormatPr defaultColWidth="8.7109375" defaultRowHeight="12.75"/>
  <cols>
    <col min="1" max="1" width="5.28125" style="1" customWidth="1"/>
    <col min="2" max="2" width="73.8515625" style="30" customWidth="1"/>
    <col min="3" max="3" width="10.00390625" style="31" customWidth="1"/>
    <col min="4" max="4" width="5.28125" style="1" customWidth="1"/>
    <col min="5" max="16384" width="8.7109375" style="1" customWidth="1"/>
  </cols>
  <sheetData>
    <row r="1" spans="1:7" ht="24">
      <c r="A1" s="90" t="s">
        <v>98</v>
      </c>
      <c r="B1" s="90"/>
      <c r="C1" s="90"/>
      <c r="D1" s="29"/>
      <c r="E1" s="29"/>
      <c r="F1" s="29"/>
      <c r="G1" s="29"/>
    </row>
    <row r="3" ht="24">
      <c r="A3" s="43" t="s">
        <v>16</v>
      </c>
    </row>
    <row r="4" spans="1:3" ht="24">
      <c r="A4" s="119" t="s">
        <v>114</v>
      </c>
      <c r="B4" s="119"/>
      <c r="C4" s="119"/>
    </row>
    <row r="5" spans="1:3" ht="24">
      <c r="A5" s="34" t="s">
        <v>8</v>
      </c>
      <c r="B5" s="122" t="s">
        <v>0</v>
      </c>
      <c r="C5" s="36" t="s">
        <v>1</v>
      </c>
    </row>
    <row r="6" spans="1:3" ht="24">
      <c r="A6" s="120">
        <v>1</v>
      </c>
      <c r="B6" s="124" t="s">
        <v>123</v>
      </c>
      <c r="C6" s="126">
        <v>1</v>
      </c>
    </row>
    <row r="7" spans="1:3" ht="24">
      <c r="A7" s="121"/>
      <c r="B7" s="125" t="s">
        <v>122</v>
      </c>
      <c r="C7" s="127"/>
    </row>
    <row r="8" spans="1:3" ht="24.75" thickBot="1">
      <c r="A8" s="117" t="s">
        <v>3</v>
      </c>
      <c r="B8" s="123"/>
      <c r="C8" s="37">
        <f>SUM(C6:C6)</f>
        <v>1</v>
      </c>
    </row>
    <row r="9" ht="24.75" thickTop="1"/>
    <row r="10" spans="1:3" ht="24">
      <c r="A10" s="119" t="s">
        <v>38</v>
      </c>
      <c r="B10" s="119"/>
      <c r="C10" s="119"/>
    </row>
    <row r="11" spans="1:3" ht="24">
      <c r="A11" s="34" t="s">
        <v>8</v>
      </c>
      <c r="B11" s="35" t="s">
        <v>0</v>
      </c>
      <c r="C11" s="36" t="s">
        <v>1</v>
      </c>
    </row>
    <row r="12" spans="1:3" ht="24">
      <c r="A12" s="39">
        <v>1</v>
      </c>
      <c r="B12" s="38" t="s">
        <v>56</v>
      </c>
      <c r="C12" s="39">
        <v>1</v>
      </c>
    </row>
    <row r="13" spans="1:3" ht="24.75" thickBot="1">
      <c r="A13" s="117" t="s">
        <v>3</v>
      </c>
      <c r="B13" s="118"/>
      <c r="C13" s="37">
        <f>SUM(C12:C12)</f>
        <v>1</v>
      </c>
    </row>
    <row r="14" ht="24.75" thickTop="1"/>
    <row r="15" ht="24">
      <c r="A15" s="42" t="s">
        <v>39</v>
      </c>
    </row>
    <row r="16" spans="1:3" ht="24">
      <c r="A16" s="34" t="s">
        <v>8</v>
      </c>
      <c r="B16" s="35" t="s">
        <v>0</v>
      </c>
      <c r="C16" s="36" t="s">
        <v>1</v>
      </c>
    </row>
    <row r="17" spans="1:3" ht="24">
      <c r="A17" s="39">
        <v>1</v>
      </c>
      <c r="B17" s="38" t="s">
        <v>51</v>
      </c>
      <c r="C17" s="39">
        <v>1</v>
      </c>
    </row>
    <row r="18" spans="1:3" ht="24">
      <c r="A18" s="39">
        <v>2</v>
      </c>
      <c r="B18" s="38" t="s">
        <v>57</v>
      </c>
      <c r="C18" s="39">
        <v>1</v>
      </c>
    </row>
    <row r="19" spans="1:3" ht="24.75" thickBot="1">
      <c r="A19" s="117" t="s">
        <v>3</v>
      </c>
      <c r="B19" s="118"/>
      <c r="C19" s="37">
        <f>SUM(C17:C17)</f>
        <v>1</v>
      </c>
    </row>
    <row r="20" ht="24.75" thickTop="1"/>
  </sheetData>
  <sheetProtection/>
  <mergeCells count="8">
    <mergeCell ref="A13:B13"/>
    <mergeCell ref="A1:C1"/>
    <mergeCell ref="A4:C4"/>
    <mergeCell ref="A8:B8"/>
    <mergeCell ref="A10:C10"/>
    <mergeCell ref="A19:B19"/>
    <mergeCell ref="A6:A7"/>
    <mergeCell ref="C6:C7"/>
  </mergeCells>
  <printOptions/>
  <pageMargins left="0.7874015748031497" right="0.15748031496062992" top="0.7086614173228347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monta chat-apiwan</cp:lastModifiedBy>
  <cp:lastPrinted>2022-02-18T07:14:30Z</cp:lastPrinted>
  <dcterms:created xsi:type="dcterms:W3CDTF">2006-03-16T15:57:13Z</dcterms:created>
  <dcterms:modified xsi:type="dcterms:W3CDTF">2022-02-18T08:00:29Z</dcterms:modified>
  <cp:category/>
  <cp:version/>
  <cp:contentType/>
  <cp:contentStatus/>
</cp:coreProperties>
</file>