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5" windowWidth="4995" windowHeight="6105" tabRatio="601" activeTab="2"/>
  </bookViews>
  <sheets>
    <sheet name="Sheet1" sheetId="1" r:id="rId1"/>
    <sheet name="คีย์ข้อมูล" sheetId="2" r:id="rId2"/>
    <sheet name="บทสรุป" sheetId="3" r:id="rId3"/>
    <sheet name="สรุปผล" sheetId="4" r:id="rId4"/>
    <sheet name="ความคิดเห็น" sheetId="5" r:id="rId5"/>
    <sheet name="ข้อเสนอแนะ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<sst xmlns="http://schemas.openxmlformats.org/spreadsheetml/2006/main" count="286" uniqueCount="198">
  <si>
    <t>ที่</t>
  </si>
  <si>
    <t>SD</t>
  </si>
  <si>
    <t>N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</si>
  <si>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</si>
  <si>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</si>
  <si>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</si>
  <si>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</si>
  <si>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</si>
  <si>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</si>
  <si>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2. ด้านเจ้าหน้าที่ผู้ให้บริการ</t>
  </si>
  <si>
    <t>3. ด้านสิ่งอำนวยความสะดวก</t>
  </si>
  <si>
    <t>การประชาสัมพันธ์</t>
  </si>
  <si>
    <t>web</t>
  </si>
  <si>
    <t>บทสรุปสำหรับผู้บริหาร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</si>
  <si>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</si>
  <si>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</si>
  <si>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</si>
  <si>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</si>
  <si>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</si>
  <si>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คณะที่สังกัด</t>
  </si>
  <si>
    <t>อีเมล์</t>
  </si>
  <si>
    <t>website บัณฑิตวิทยาลัย</t>
  </si>
  <si>
    <t xml:space="preserve">   1.1  ความสะดวกในการลงทะเบียน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</si>
  <si>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</si>
  <si>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</si>
  <si>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5. ด้านเอกสารประกอบโครงการฯ</t>
  </si>
  <si>
    <t xml:space="preserve">   5.3 เอกสารมีเนื้อหาสาระตรงตามความต้องการของท่าน</t>
  </si>
  <si>
    <t>เฉลี่ยรวมด้านเอกสารประกอบโครงการฯ</t>
  </si>
  <si>
    <t xml:space="preserve">   </t>
  </si>
  <si>
    <t xml:space="preserve">          </t>
  </si>
  <si>
    <t xml:space="preserve">    </t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</si>
  <si>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</si>
  <si>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>เฉลี่ยรวม</t>
  </si>
  <si>
    <t>- 2 -</t>
  </si>
  <si>
    <t>- 3 -</t>
  </si>
  <si>
    <t>- 5 -</t>
  </si>
  <si>
    <t>- 6 -</t>
  </si>
  <si>
    <t>- 8 -</t>
  </si>
  <si>
    <t>สังกัดคณะ</t>
  </si>
  <si>
    <t>SMS</t>
  </si>
  <si>
    <t>ตอน 2 ข้อ1</t>
  </si>
  <si>
    <t>ตอน 2 ข้อ2</t>
  </si>
  <si>
    <t>ตอน 2 ข้อ 3</t>
  </si>
  <si>
    <t>ตอน 2 ข้อ 4</t>
  </si>
  <si>
    <t>ตอน 2 ข้อ 5</t>
  </si>
  <si>
    <t>มนุษย์</t>
  </si>
  <si>
    <t>วิทยาลัยพลังงาน</t>
  </si>
  <si>
    <t>ใช้ในการประเมินความรู้</t>
  </si>
  <si>
    <t>ไม่แน่ใจ</t>
  </si>
  <si>
    <t>การเขียนบทความทางวิชาการที่เป็นกลุ่มวิจัย</t>
  </si>
  <si>
    <t>วิทยาศาสตร์</t>
  </si>
  <si>
    <t>สาธารรสุขศาสตร์</t>
  </si>
  <si>
    <r>
      <t>ตอนที่ 2</t>
    </r>
    <r>
      <rPr>
        <b/>
        <sz val="15"/>
        <rFont val="TH SarabunPSK"/>
        <family val="2"/>
      </rPr>
      <t xml:space="preserve"> ความคิดเห็น และความต้องการในการจัดโครงการของบัณฑิตวิทยาลัย</t>
    </r>
  </si>
  <si>
    <t>3 ชั่วโมง</t>
  </si>
  <si>
    <t>ทำให้นิสิตจบการศึกษาในเวลาที่กำหนด</t>
  </si>
  <si>
    <t>เกษตรศาสตร์</t>
  </si>
  <si>
    <t>อื่นๆ</t>
  </si>
  <si>
    <t>สหเวชศาสตร์</t>
  </si>
  <si>
    <t xml:space="preserve">สถิติขั้นสูง </t>
  </si>
  <si>
    <t>การเขียนรายงานการวิจัย</t>
  </si>
  <si>
    <t>สังคมศาสตร์</t>
  </si>
  <si>
    <t>วิทยาศาสตร์การแพทย์</t>
  </si>
  <si>
    <t>การวางแผนในการเปิดหลักสูตรใหม่ของภาควิชา</t>
  </si>
  <si>
    <t>ปิดภาคการศึกษา</t>
  </si>
  <si>
    <t>วิศวกรรมศาสตร์</t>
  </si>
  <si>
    <t>ควรจัดให้นิสิตปริญญาโทเข้าร่วมได้ด้วย</t>
  </si>
  <si>
    <t>แพทยศาสตร์</t>
  </si>
  <si>
    <t>ค่อนข้างดี</t>
  </si>
  <si>
    <t>การดูแลนิสิตบัณฑิตศึกษาในการทำวิจัยและสำเร็จการศึกษาภายในระยะเวลาที่กำหนด</t>
  </si>
  <si>
    <t>ได้ประโยชน์อย่างมากในหัวข้อ Plagiarism</t>
  </si>
  <si>
    <t>พยาบาลศาสตร์</t>
  </si>
  <si>
    <t>การวางแผนดำเนินการวิจัยกับนิสิตให้ทันเวลา</t>
  </si>
  <si>
    <t>การวางแผนในการจัดการเรียนการสอนต่อไป</t>
  </si>
  <si>
    <t>แนวทาง/workshop การเขียน ในงานวิจัยสาขาต่างๆ</t>
  </si>
  <si>
    <t>ช่วยเหลือดูแลนิสิตในความรับผิดชอบ</t>
  </si>
  <si>
    <t>บริหารธุรกิจ</t>
  </si>
  <si>
    <t>เขียนงานวิจัยและการรับนิสิตปริญญาโท</t>
  </si>
  <si>
    <t>1 วัน</t>
  </si>
  <si>
    <t>การอบรม turnitin</t>
  </si>
  <si>
    <t>ได้แนวทางในการปฏิบัติงานโดยเฉพาะเรื่องการวัดผลประเมินผลของนิสิตระดับบัณฑิตศึกษา</t>
  </si>
  <si>
    <t>เกณฑ์การผ่านภาษาอังกฤษ</t>
  </si>
  <si>
    <t>เปลี่ยนโปรแกรมไม่แจ้งให้ทราบก่อน</t>
  </si>
  <si>
    <t>มีความต้องการฟังการบรรยายของท่านศาสตราจารย์พิเศษ ดร.กาญจนา เงารังษี</t>
  </si>
  <si>
    <t>จันทร์-ศุกร์</t>
  </si>
  <si>
    <t>วันศุกร์</t>
  </si>
  <si>
    <t>โครงการพิมพ์ จัดทำสื่อ ตำราของบัณฑิตวิทยาลัย</t>
  </si>
  <si>
    <t>มีประโยชน์ในการสอนระดับบัณฑิตศึกษาและแก้ไขปัญหาที่พบ</t>
  </si>
  <si>
    <t>ให้คำปรึกษากับนิสิตระดับบัณฑิตศึกษา</t>
  </si>
  <si>
    <t>การวัดและประเมินผลระดับบัณฑิตศึกษา สำหรับหลักสูตรที่เป็นไปตามกรอบ TQF</t>
  </si>
  <si>
    <t>ครึ่งเช้า</t>
  </si>
  <si>
    <t>ปรับใช้กับนิสิตปริญญาโทและปริญญาเอก</t>
  </si>
  <si>
    <t>มนุษยศาสตร์</t>
  </si>
  <si>
    <t>วันพฤหัสบดี</t>
  </si>
  <si>
    <t>การควบคุมวิทยานิพนธ์ระดับปริญญาโท-เอก</t>
  </si>
  <si>
    <t xml:space="preserve">บทบาทของอาจารย์ในการควบคุมวิทยานิพนธ์ </t>
  </si>
  <si>
    <t xml:space="preserve">การ comment นิสิตในการสอบโครงร่างวิทยานิพนธ์และการสอบป้องกันวิทยานิพนธ์ </t>
  </si>
  <si>
    <t>ควรมีจัดอบรมหลักการและวิธีการเขียนโครงร่าง, วิทยานิพนธ์บทความให้นิสิตทุกปี</t>
  </si>
  <si>
    <t>หากเป็นการบรรยายครึ่งวันจะดีมากค่ะ</t>
  </si>
  <si>
    <t>x</t>
  </si>
  <si>
    <t>sd</t>
  </si>
  <si>
    <t>ผลการประเมินโครงการสัมมนาคณาจารย์บัณฑิตศึกษาในการวัดและประเมินผลระดับบัณฑิตศึกษา</t>
  </si>
  <si>
    <t>วันที่ 17 มกราคม 2556</t>
  </si>
  <si>
    <t>ณ ห้องสัมมนาเอกาทศรถ 210 อาคารเอกาทศรถ มหาวิทยาลัยนเรศวร</t>
  </si>
  <si>
    <r>
      <t xml:space="preserve">ตาราง 1  </t>
    </r>
    <r>
      <rPr>
        <sz val="15"/>
        <rFont val="TH SarabunPSK"/>
        <family val="2"/>
      </rPr>
      <t>แสดงจำนวนและร้อยละของผู้ตอบแบบสอบถาม คณะที่สังกัด</t>
    </r>
  </si>
  <si>
    <t>ต้องการ</t>
  </si>
  <si>
    <t>ไม่ต้องการ</t>
  </si>
  <si>
    <t>(blank)</t>
  </si>
  <si>
    <t>Grand Total</t>
  </si>
  <si>
    <t>Count of สังกัดคณะ</t>
  </si>
  <si>
    <t>Total</t>
  </si>
  <si>
    <t>สาธารณสุขศาสตร์</t>
  </si>
  <si>
    <t>วิทยาลัยพลังงานทดแทน</t>
  </si>
  <si>
    <t>บริหารธุรกิจ  เศรษฐศาสตร์ และการสื่อสาร</t>
  </si>
  <si>
    <t>คณะพยาบาลศาสตร์  ร้อยละ  16.13</t>
  </si>
  <si>
    <r>
      <t xml:space="preserve">ตาราง 2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</si>
  <si>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t>รองลงมาคือ website บัณฑิตวิทยาลัย ร้อยละ 15.63</t>
  </si>
  <si>
    <t xml:space="preserve">   1.2  ความเหมาะสมของวันจัดโครงการ (วันพฤหัสบดีที่ 17 ม.ค.56)</t>
  </si>
  <si>
    <t xml:space="preserve">   1.3  ความเหมาะสมของระยะเวลาในการจัดโครงการ (08.30 - 16.00 น.)</t>
  </si>
  <si>
    <t>N = 31</t>
  </si>
  <si>
    <t xml:space="preserve">    4.1 ความเหมาะสมของวิทยากร ผู้ช่วยศาสตราจารย์ นพ.ศิริเกษม  ศิริลักษณ์</t>
  </si>
  <si>
    <t xml:space="preserve">    4.2 ความเหมาะสมของวิทยากร รองศาสตราจารย์ ดร.รัตติมา  จีนาพงษา</t>
  </si>
  <si>
    <t xml:space="preserve">    4.3  ความเหมาะสมของผู้นำเสวนา  ผู้ช่วยศาสตราจารย์ ดร.ปาจรีย์  ทองสนิท</t>
  </si>
  <si>
    <t>ในการจัดการเรียนการสอนของท่านได้มากน้อยเพียงใด</t>
  </si>
  <si>
    <t>มากน้อยเพียงใด</t>
  </si>
  <si>
    <t>(ค่าเฉลี่ย = 4.01)  และเรื่องที่มีค่าเฉลี่ยต่ำที่สุด คือ ความรู้ในหัวข้อเรื่องการวัดและประเมินผลในระดับบัณฑิตศึกษา  (ค่าเฉลี่ย = 3.63)</t>
  </si>
  <si>
    <t>ในภาพรวมพบว่า  ผู้เข้าร่วมโครงการฯ มีความคิดเห็นอยู่ในระดับมาก (ค่าเฉลี่ย = 4.34)</t>
  </si>
  <si>
    <t>เมื่อพิจารณารายด้านแล้วพบว่า ด้านที่มีค่าเฉลี่ยสูงที่สุด คือ ด้านเจ้าหน้าที่ผู้ให้บริการ  (ค่าเฉลี่ย = 4.76)  รองลงมาคือ</t>
  </si>
  <si>
    <t xml:space="preserve">ด้านสิ่งอำนวยความสะดวก (ค่าเฉลี่ย = 4.44)   และพิจารณารายข้อแล้วพบว่า ข้อที่มีค่าเฉลี่ยสูงที่สุด คือ เจ้าหน้าที่ให้บริการด้วยความเต็มใจ </t>
  </si>
  <si>
    <t>ยิ้มแย้มแจ่มใส  (ค่าเฉลี่ย = 4.78) รองลงมาคือ ความสะดวกในการลงทะเบียน  (ค่าเฉลี่ย = 4.65)</t>
  </si>
  <si>
    <t>4. ด้านคุณภาพการให้บริการ (โครงการสัมมนาคณาจารย์บัณฑิตศึกษาฯ)</t>
  </si>
  <si>
    <t>- 9 -</t>
  </si>
  <si>
    <t xml:space="preserve">- 10 - </t>
  </si>
  <si>
    <t>ณ ห้องสัมมนาเอกาทศรถ 210 อาคารเอกาทศรถ  มหาวิทยาลัยนเรศวร</t>
  </si>
  <si>
    <t>จากการจัดโครงการสัมมนาคณาจารย์บัณฑิตศึกษาในการวัดและประเมินผลระดับบัณฑิตศึกษา</t>
  </si>
  <si>
    <t>มีผู้เข้าร่วมโครงการ  45 คน ผู้ตอบแบบสอบถาม จำนวน  31  คน คิดเป็นร้อยละ  68.89  ของผู้เข้าร่วมโครงการ</t>
  </si>
  <si>
    <t>ส่วนใหญ่เป็นคณาจารย์ สังกัดคณะวิทยาศาสตร์การแพทย์  คิดเป็นร้อยละ  19.35  รองลงมาคือ คณะพยาบาลศาสตร์</t>
  </si>
  <si>
    <t>คิดเป็นร้อยละ  16.13  ส่วนใหญ่ผู้ตอบแบบสอบถามรับทราบข่าวการประชาสัมพันธ์จากคณะที่สังกัด คิดเป็นร้อยละ</t>
  </si>
  <si>
    <t>71.88  รองลงมาคือ  website บัณฑิตวิทยาลัย ร้อยละ  15.63</t>
  </si>
  <si>
    <t>ก่อนเข้ารับการสัมมนา ผู้ตอบแบบสอบถามมีความรู้ความเข้าใจและทราบปัญหาเกี่ยวกับการจัดการเรียนการสอน</t>
  </si>
  <si>
    <t>ระดับบัณฑิตศึกษา และการวัดและประเมินผลในระดับบัณฑิตศึกษา อยู่ในระดับมาก (ค่าเฉลี่ย = 3.65)</t>
  </si>
  <si>
    <t>เมื่อพิจารณารายข้อ พบว่า ข้อที่มีค่าเฉลี่ยสูงที่สุด คือ เจ้าหน้าที่ให้บริการด้วยความเต็มใจ ยิ้มแย้มแจ่มใส่ (ค่าเฉลี่ย = 4.78)</t>
  </si>
  <si>
    <t>ในการปรับปรุงคุณภาพการเรียนการสอน การทำงานวิจัยในระดับบัณฑิตศึกษา รวมทั้งกฎเกณฑ์ ระเบียบต่าง ๆ ที่มีการเปลี่ยนแปลง</t>
  </si>
  <si>
    <t>2.1  ท่านมีความพึงพอใจในการจัดโครงการสัมมนาคณาจารย์ในครั้งนี้โดยรวม ผู้เข้าร่วมโครงการมีความพึงพอใจอยู่</t>
  </si>
  <si>
    <t xml:space="preserve">ในระดับมาก ค่าเฉลี่ยเท่ากับ  4.10 </t>
  </si>
  <si>
    <r>
      <t>ตอนที่ 3</t>
    </r>
    <r>
      <rPr>
        <b/>
        <sz val="15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</si>
  <si>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ตอนที่ 4</t>
    </r>
    <r>
      <rPr>
        <b/>
        <sz val="15"/>
        <rFont val="TH SarabunPSK"/>
        <family val="2"/>
      </rPr>
      <t xml:space="preserve">  ข้อเสนอแนะโครงการฯ</t>
    </r>
  </si>
  <si>
    <t>ความคิดเห็น และความต้องการในการจัดโครงการของบัณฑิตวิทยาลัย พบว่า ผู้ตอบแบบสอบถาม</t>
  </si>
  <si>
    <t xml:space="preserve">มีความพึงพอใจอยู่ในระดับมาก ค่าเฉลี่ยเท่ากับ 4.10  </t>
  </si>
  <si>
    <t>ผู้ตอบแบบสอบถามคิดว่าระยะเวลา ที่เหมาะสมที่จะสามารถเข้าร่วมโครงการได้คือช่วงปิดภาคการศึกษา</t>
  </si>
  <si>
    <t>บัณฑิตศึกษาและการวัดประเมินผลในระดับบัณฑิตศึกษา มากน้อยเพียงใด</t>
  </si>
  <si>
    <t>- 7 -</t>
  </si>
  <si>
    <t xml:space="preserve">การสนทนาหารือกันเกี่ยวกับปัญหาต่าง ๆ ที่พบในการศึกษาระดับบัณฑิตศึกษา </t>
  </si>
  <si>
    <t xml:space="preserve">- 4 - </t>
  </si>
  <si>
    <r>
      <rPr>
        <i/>
        <sz val="15"/>
        <rFont val="TH SarabunPSK"/>
        <family val="2"/>
      </rPr>
      <t xml:space="preserve">ตาราง   4  </t>
    </r>
    <r>
      <rPr>
        <sz val="15"/>
        <rFont val="TH SarabunPSK"/>
        <family val="2"/>
      </rPr>
      <t>แสดงข้อมูลคำถาม "ท่านคิดว่าระยะเวลาที่สะดวกสำหรับการให้บริการวิชาการสำหรับท่านในการเข้าร่วมโครงการฯ"</t>
    </r>
  </si>
  <si>
    <r>
      <rPr>
        <i/>
        <sz val="15"/>
        <rFont val="TH SarabunPSK"/>
        <family val="2"/>
      </rPr>
      <t>ตาราง  3</t>
    </r>
    <r>
      <rPr>
        <sz val="15"/>
        <rFont val="TH SarabunPSK"/>
        <family val="2"/>
      </rPr>
      <t xml:space="preserve">  แสดงข้อมูลคำถาม "ท่านจะนำความรู้ที่ได้จากการสัมมนาในครั้งนี้ไปใช้ประโยชน์อย่างไร"</t>
    </r>
  </si>
  <si>
    <r>
      <rPr>
        <i/>
        <sz val="15"/>
        <rFont val="TH SarabunPSK"/>
        <family val="2"/>
      </rPr>
      <t>ตาราง  5</t>
    </r>
    <r>
      <rPr>
        <sz val="15"/>
        <rFont val="TH SarabunPSK"/>
        <family val="2"/>
      </rPr>
      <t xml:space="preserve">  แสดงข้อมูลหัวข้อที่ท่านต้องการให้จัดโครงการครั้งต่อไป</t>
    </r>
  </si>
  <si>
    <r>
      <t>ตาราง  6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</si>
  <si>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6 พบว่า ผู้เข้าร่วมโครงการมีความรู้ความเข้าใจเกี่ยวกับกิจกรรมที่จัดในโครงการฯ ภาพรวมอยู่ในระดับมาก</t>
  </si>
  <si>
    <r>
      <t>ตาราง  7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</si>
  <si>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>ผู้ตอบแบบสอบถามจะนำความรู้ที่ได้รับจากการเข้าร่วมโครงการไปวางแผนในการจัดการเรียนการสอนต่อไป</t>
  </si>
  <si>
    <t>คณะ</t>
  </si>
  <si>
    <t>เกษตรศาสตร์ทรัพยากรธรรมชาติและสิ่งแวดล้อม</t>
  </si>
  <si>
    <t>จากตาราง 1 พบว่า ส่วนใหญ่ผู้ตอบแบบสอบถามสังกัดคณะวิทยาศาสตร์การแพทย์ ร้อยละ  19.35  และ</t>
  </si>
  <si>
    <t>e-Mail</t>
  </si>
  <si>
    <t xml:space="preserve">จากตาราง 2 พบว่าผู้ตอบแบบสอบถามทราบข้อมูลของโครงการฯ จากคณะที่สังกัด มากที่สุด ร้อยละ  71.88 </t>
  </si>
  <si>
    <t>ประโยชน์ในการตรวจสอบการคัดลอกงานของนิสิตระดับบัณฑิตศึกษา</t>
  </si>
  <si>
    <t>การติดตามนิสิตระดับบัณฑิตศึกษา</t>
  </si>
  <si>
    <t>การประเมินผลบัณฑิตศึกษา</t>
  </si>
  <si>
    <t>แนะนำให้กับกลุ่มคณาจารย์และนิสิตระดับบัณฑิตศึกษา</t>
  </si>
  <si>
    <t>การขอผลงานวิชาการตีพิมพ์</t>
  </si>
  <si>
    <t>program และ plagiarism</t>
  </si>
  <si>
    <t>การเขียน Paper Inter สำหรับนิสิตปริญญาโทและปริญญาเอก</t>
  </si>
  <si>
    <t>ในระดับบัณฑิตศึกษาอยู่ในระดับมาก  ค่าเฉลี่ย = 3.65</t>
  </si>
  <si>
    <t xml:space="preserve">          ก่อนเข้ารับการสัมมนาท่านเข้าใจและทราบปัญหาเกี่ยวกับการจัดการเรียนการสอนระดับบัณฑิตศึกษา และ การวัดประเมินผล</t>
  </si>
  <si>
    <t>ระดับบัณฑิตศึกษา จากการเสวนา ได้มากน้อยเพียงใด</t>
  </si>
  <si>
    <t>1. ท่านได้รับความรู้และมีความเข้าใจเกี่ยวกับปัญหาการจัดการเรียนการสอนระดับ</t>
  </si>
  <si>
    <t>2. ท่านได้รับความรู้ในหัวข้อบรรยาย เรื่อง การวัดและประเมินผลในระดับบัณฑิตศึกษา</t>
  </si>
  <si>
    <t>3. ท่านได้รับความรู้ ในหัวข้อบรรยาย เรื่อง อย่างไรจึงจะถือว่าไม่ Plagiarism มากน้อยเพียงใด</t>
  </si>
  <si>
    <t>4. ท่านได้รับความรู้ และความเข้าใจ เรื่อง แนวทางการวัดและประเมินผลในโครงการ</t>
  </si>
  <si>
    <t>5. ท่านคิดว่าจะสามารถนำความรู้จากการฟังบรรยาย และการเสวนา ไปใช้ประโยชน์</t>
  </si>
  <si>
    <t>เฉลี่ยรวมด้านเจ้าหน้าที่ผู้ให้บริการ</t>
  </si>
  <si>
    <t xml:space="preserve">   3.1 ความเหมาะสมของห้องจัดสัมมนา</t>
  </si>
  <si>
    <t xml:space="preserve">   3.2 โสตทัศนูปกรณ์</t>
  </si>
  <si>
    <t xml:space="preserve">   3.3 ความชัดเจนของจอภาพนำเสนอ</t>
  </si>
  <si>
    <t xml:space="preserve">   3.4 ความสว่างภายในห้องสัมมนา</t>
  </si>
  <si>
    <t xml:space="preserve">   3.5 ความสะอาดภายในห้องจัดสัมมนา</t>
  </si>
  <si>
    <t xml:space="preserve">   5.1 ความเพียงพอของเอกสารประกอบการสัมมนาฯ</t>
  </si>
  <si>
    <t xml:space="preserve">   5.2 ความชัดเจน ความสมบูรณ์ของเอกสารประกอบการสัมมนาฯ</t>
  </si>
  <si>
    <t xml:space="preserve">   5.4 ประโยชน์ที่ได้รับจากเอกสารประกอบการสัมมนาฯ</t>
  </si>
  <si>
    <t xml:space="preserve"> จากตาราง  7 พบว่า  ผู้ตอบแบบสอบถามมีความคิดเห็นเกี่ยวกับการจัดโครงการสัมมนาคณาจารย์บัณฑิตศึกษา</t>
  </si>
  <si>
    <t xml:space="preserve">ในการวัดและประเมินผลระดับบัณฑิตศึกษา  ในวันที่ 17 มกราคม 2556 ณ ห้องสัมมนาเอกาทศรถ  201 มหาวิทยาลัยนเรศวร </t>
  </si>
  <si>
    <t>ไม่แน่ใจว่าในแผ่น CD มีข้อมูลอะไรบ้าง จึงไม่ได้กรอกคะแนนในส่วนเอกสารประกอบการสัมมนาบางข้อ</t>
  </si>
  <si>
    <t xml:space="preserve">รองลงมาคือ ความสะดวกในการลงทะเบียน (ค่าเฉลี่ย = 4.65) </t>
  </si>
  <si>
    <t xml:space="preserve">ด้านที่มีค่าเฉลี่ยสูงที่สุด คือ ด้านเจ้าหน้าที่ผู้ให้บริการ (ค่าเฉลี่ย = 4.76) รองลงมาคือ ด้านสิ่งอำนวยความสะดวก </t>
  </si>
  <si>
    <t xml:space="preserve">(ค่าเฉลี่ย = 4.44) </t>
  </si>
  <si>
    <t>ผู้ตอบแบบสอบถาม มีความคิดเห็นเกี่ยวกับโครงการฯ อยู่ในระดับมาก   (ค่าเฉลี่ย = 4.34)  เมื่อพิจารณารายด้านพบว่า</t>
  </si>
  <si>
    <t>หัวข้อที่ต้องการให้จัดในครั้งต่อไปคือ การสนทนาหารือกันเกี่ยวกับปัญหาต่างๆ ที่พบในการศึกษาระดับบัณฑิตศึกษา</t>
  </si>
  <si>
    <t>ควรเปิดโอกาสนักศึกษาปริญญาเอก หรือนักศึกษาปริญญาโทที่กำลังจะขอจบภายใน 1 ปี เข้าร่วมด้วย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</si>
</sst>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0.00000000"/>
    <numFmt numFmtId="199" formatCode="0.0000000000"/>
    <numFmt numFmtId="200" formatCode="0.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7">
    <font>
      <sz val="14"/>
      <name val="Cordia New"/>
      <family val="0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3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7" tint="-0.24997000396251678"/>
      <name val="Cordia Ne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7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36" borderId="10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horizontal="center" vertical="justify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14" fillId="0" borderId="19" xfId="0" applyFont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19" xfId="0" applyFont="1" applyFill="1" applyBorder="1" applyAlignment="1">
      <alignment horizontal="center" vertical="justify"/>
    </xf>
    <xf numFmtId="0" fontId="14" fillId="0" borderId="19" xfId="0" applyFont="1" applyBorder="1" applyAlignment="1">
      <alignment wrapText="1"/>
    </xf>
    <xf numFmtId="0" fontId="14" fillId="0" borderId="21" xfId="0" applyFont="1" applyFill="1" applyBorder="1" applyAlignment="1">
      <alignment horizontal="center" vertical="justify"/>
    </xf>
    <xf numFmtId="0" fontId="14" fillId="0" borderId="2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6" fillId="0" borderId="20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22" xfId="0" applyFont="1" applyFill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2" fontId="14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2" fontId="14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2" fontId="14" fillId="0" borderId="33" xfId="0" applyNumberFormat="1" applyFont="1" applyBorder="1" applyAlignment="1">
      <alignment horizontal="center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2" fontId="14" fillId="0" borderId="36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38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0" fontId="14" fillId="0" borderId="15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39" xfId="0" applyFont="1" applyBorder="1" applyAlignment="1">
      <alignment/>
    </xf>
    <xf numFmtId="0" fontId="14" fillId="0" borderId="16" xfId="0" applyFont="1" applyBorder="1" applyAlignment="1">
      <alignment/>
    </xf>
    <xf numFmtId="2" fontId="14" fillId="0" borderId="38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2" fontId="14" fillId="0" borderId="4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17" fillId="0" borderId="19" xfId="0" applyFont="1" applyBorder="1" applyAlignment="1">
      <alignment/>
    </xf>
    <xf numFmtId="2" fontId="17" fillId="0" borderId="29" xfId="0" applyNumberFormat="1" applyFont="1" applyBorder="1" applyAlignment="1">
      <alignment horizontal="center"/>
    </xf>
    <xf numFmtId="2" fontId="17" fillId="0" borderId="33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2" fontId="16" fillId="0" borderId="44" xfId="0" applyNumberFormat="1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18" fillId="0" borderId="0" xfId="0" applyFont="1" applyBorder="1" applyAlignment="1">
      <alignment/>
    </xf>
    <xf numFmtId="2" fontId="18" fillId="0" borderId="38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9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9" xfId="0" applyFont="1" applyBorder="1" applyAlignment="1">
      <alignment/>
    </xf>
    <xf numFmtId="2" fontId="18" fillId="0" borderId="45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46" xfId="0" applyFont="1" applyBorder="1" applyAlignment="1">
      <alignment/>
    </xf>
    <xf numFmtId="0" fontId="17" fillId="0" borderId="21" xfId="0" applyFont="1" applyBorder="1" applyAlignment="1">
      <alignment/>
    </xf>
    <xf numFmtId="0" fontId="18" fillId="0" borderId="21" xfId="0" applyFont="1" applyBorder="1" applyAlignment="1">
      <alignment/>
    </xf>
    <xf numFmtId="2" fontId="18" fillId="0" borderId="22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9" fillId="19" borderId="10" xfId="0" applyFont="1" applyFill="1" applyBorder="1" applyAlignment="1">
      <alignment horizontal="center"/>
    </xf>
    <xf numFmtId="2" fontId="9" fillId="19" borderId="10" xfId="0" applyNumberFormat="1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NumberFormat="1" applyBorder="1" applyAlignment="1">
      <alignment/>
    </xf>
    <xf numFmtId="0" fontId="0" fillId="0" borderId="51" xfId="0" applyNumberFormat="1" applyBorder="1" applyAlignment="1">
      <alignment/>
    </xf>
    <xf numFmtId="0" fontId="0" fillId="0" borderId="52" xfId="0" applyNumberFormat="1" applyBorder="1" applyAlignment="1">
      <alignment/>
    </xf>
    <xf numFmtId="0" fontId="14" fillId="0" borderId="16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B33" sheet="คีย์ข้อมูล"/>
  </cacheSource>
  <cacheFields count="1">
    <cacheField name="สังกัดคณะ">
      <sharedItems containsBlank="1" containsMixedTypes="0" count="14">
        <s v="มนุษย์"/>
        <s v="วิทยาศาสตร์"/>
        <s v="เกษตรศาสตร์"/>
        <s v="สหเวชศาสตร์"/>
        <s v="สาธารรสุขศาสตร์"/>
        <s v="สังคมศาสตร์"/>
        <s v="วิทยาศาสตร์การแพทย์"/>
        <m/>
        <s v="วิศวกรรมศาสตร์"/>
        <s v="แพทยศาสตร์"/>
        <s v="พยาบาลศาสตร์"/>
        <s v="บริหารธุรกิจ"/>
        <s v="วิทยาลัยพลังงาน"/>
        <s v="มนุษยศาสตร์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AI38" sheet="คีย์ข้อมูล"/>
  </cacheSource>
  <cacheFields count="35">
    <cacheField name="ที่">
      <sharedItems containsMixedTypes="1" containsNumber="1" containsInteger="1"/>
    </cacheField>
    <cacheField name="สังกัดคณะ">
      <sharedItems containsBlank="1" containsMixedTypes="0" count="14">
        <s v="มนุษย์"/>
        <s v="วิทยาศาสตร์"/>
        <s v="เกษตรศาสตร์"/>
        <s v="สหเวชศาสตร์"/>
        <s v="สาธารรสุขศาสตร์"/>
        <s v="สังคมศาสตร์"/>
        <s v="วิทยาศาสตร์การแพทย์"/>
        <m/>
        <s v="วิศวกรรมศาสตร์"/>
        <s v="แพทยศาสตร์"/>
        <s v="พยาบาลศาสตร์"/>
        <s v="บริหารธุรกิจ"/>
        <s v="วิทยาลัยพลังงาน"/>
        <s v="มนุษยศาสตร์"/>
      </sharedItems>
    </cacheField>
    <cacheField name="web">
      <sharedItems containsMixedTypes="1" containsNumber="1" containsInteger="1"/>
    </cacheField>
    <cacheField name="คณะที่สังกัด">
      <sharedItems containsMixedTypes="1" containsNumber="1" containsInteger="1"/>
    </cacheField>
    <cacheField name="อีเมล์">
      <sharedItems containsMixedTypes="1" containsNumber="1" containsInteger="1"/>
    </cacheField>
    <cacheField name="SMS">
      <sharedItems containsMixedTypes="1" containsNumber="1" containsInteger="1"/>
    </cacheField>
    <cacheField name="อื่นๆ">
      <sharedItems containsMixedTypes="1" containsNumber="1" containsInteger="1"/>
    </cacheField>
    <cacheField name="ตอน 2 ข้อ1">
      <sharedItems containsMixedTypes="1" containsNumber="1"/>
    </cacheField>
    <cacheField name="ตอน 2 ข้อ2">
      <sharedItems containsMixedTypes="1" containsNumber="1" containsInteger="1"/>
    </cacheField>
    <cacheField name="ตอน 2 ข้อ 3">
      <sharedItems containsMixedTypes="1" containsNumber="1" containsInteger="1"/>
    </cacheField>
    <cacheField name="ตอน 2 ข้อ 4">
      <sharedItems containsMixedTypes="1" containsNumber="1" containsInteger="1"/>
    </cacheField>
    <cacheField name="ตอน 2 ข้อ 5">
      <sharedItems containsMixedTypes="1" containsNumber="1" containsInteger="1"/>
    </cacheField>
    <cacheField name="1.1">
      <sharedItems containsMixedTypes="1" containsNumber="1"/>
    </cacheField>
    <cacheField name="1.2">
      <sharedItems containsMixedTypes="1" containsNumber="1"/>
    </cacheField>
    <cacheField name="1.3">
      <sharedItems containsMixedTypes="1" containsNumber="1"/>
    </cacheField>
    <cacheField name="2.1">
      <sharedItems containsMixedTypes="1" containsNumber="1"/>
    </cacheField>
    <cacheField name="2.2">
      <sharedItems containsMixedTypes="1" containsNumber="1"/>
    </cacheField>
    <cacheField name="3.1">
      <sharedItems containsMixedTypes="1" containsNumber="1"/>
    </cacheField>
    <cacheField name="3.2">
      <sharedItems containsMixedTypes="1" containsNumber="1"/>
    </cacheField>
    <cacheField name="3.3">
      <sharedItems containsMixedTypes="1" containsNumber="1"/>
    </cacheField>
    <cacheField name="3.4">
      <sharedItems containsMixedTypes="1" containsNumber="1"/>
    </cacheField>
    <cacheField name="3.5">
      <sharedItems containsMixedTypes="1" containsNumber="1"/>
    </cacheField>
    <cacheField name="4.1">
      <sharedItems containsMixedTypes="1" containsNumber="1"/>
    </cacheField>
    <cacheField name="4.2">
      <sharedItems containsMixedTypes="1" containsNumber="1"/>
    </cacheField>
    <cacheField name="4.3">
      <sharedItems containsMixedTypes="1" containsNumber="1"/>
    </cacheField>
    <cacheField name="4.4">
      <sharedItems containsMixedTypes="1" containsNumber="1"/>
    </cacheField>
    <cacheField name="4.5">
      <sharedItems containsMixedTypes="1" containsNumber="1"/>
    </cacheField>
    <cacheField name="4.6">
      <sharedItems containsMixedTypes="1" containsNumber="1"/>
    </cacheField>
    <cacheField name="4.7">
      <sharedItems containsMixedTypes="1" containsNumber="1"/>
    </cacheField>
    <cacheField name="4.8">
      <sharedItems containsMixedTypes="1" containsNumber="1"/>
    </cacheField>
    <cacheField name="4.9">
      <sharedItems containsMixedTypes="1" containsNumber="1"/>
    </cacheField>
    <cacheField name="5.1">
      <sharedItems containsMixedTypes="1" containsNumber="1"/>
    </cacheField>
    <cacheField name="5.2">
      <sharedItems containsMixedTypes="1" containsNumber="1"/>
    </cacheField>
    <cacheField name="5.3">
      <sharedItems containsMixedTypes="1" containsNumber="1"/>
    </cacheField>
    <cacheField name="5.4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9" firstHeaderRow="2" firstDataRow="2" firstDataCol="1"/>
  <pivotFields count="35">
    <pivotField compact="0" outline="0" subtotalTop="0" showAll="0"/>
    <pivotField axis="axisRow" dataField="1" compact="0" outline="0" subtotalTop="0" showAll="0" sortType="descending">
      <items count="15">
        <item x="2"/>
        <item x="9"/>
        <item x="11"/>
        <item x="10"/>
        <item x="0"/>
        <item x="13"/>
        <item x="12"/>
        <item x="1"/>
        <item x="6"/>
        <item x="8"/>
        <item x="3"/>
        <item x="5"/>
        <item x="4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5">
    <i>
      <x v="8"/>
    </i>
    <i>
      <x v="3"/>
    </i>
    <i>
      <x v="7"/>
    </i>
    <i>
      <x/>
    </i>
    <i>
      <x v="2"/>
    </i>
    <i>
      <x v="10"/>
    </i>
    <i>
      <x v="4"/>
    </i>
    <i>
      <x v="11"/>
    </i>
    <i>
      <x v="9"/>
    </i>
    <i>
      <x v="1"/>
    </i>
    <i>
      <x v="12"/>
    </i>
    <i>
      <x v="5"/>
    </i>
    <i>
      <x v="6"/>
    </i>
    <i>
      <x v="13"/>
    </i>
    <i t="grand">
      <x/>
    </i>
  </rowItems>
  <colItems count="1">
    <i/>
  </colItems>
  <dataFields count="1">
    <dataField name="Count of สังกัดคณะ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59:N75" firstHeaderRow="2" firstDataRow="2" firstDataCol="1"/>
  <pivotFields count="1">
    <pivotField axis="axisRow" dataField="1" compact="0" outline="0" subtotalTop="0" showAll="0">
      <items count="15">
        <item x="2"/>
        <item x="9"/>
        <item x="11"/>
        <item x="10"/>
        <item x="0"/>
        <item x="13"/>
        <item x="12"/>
        <item x="1"/>
        <item x="6"/>
        <item x="8"/>
        <item x="3"/>
        <item x="5"/>
        <item x="4"/>
        <item x="7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สังกัดคณะ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zoomScalePageLayoutView="0" workbookViewId="0" topLeftCell="A1">
      <selection activeCell="F6" sqref="F6"/>
    </sheetView>
  </sheetViews>
  <sheetFormatPr defaultColWidth="9.140625" defaultRowHeight="21.75"/>
  <cols>
    <col min="1" max="1" width="18.421875" style="0" bestFit="1" customWidth="1"/>
    <col min="2" max="2" width="4.8515625" style="0" customWidth="1"/>
  </cols>
  <sheetData>
    <row r="3" spans="1:2" ht="21.75">
      <c r="A3" s="154" t="s">
        <v>108</v>
      </c>
      <c r="B3" s="157"/>
    </row>
    <row r="4" spans="1:2" ht="21.75">
      <c r="A4" s="154" t="s">
        <v>38</v>
      </c>
      <c r="B4" s="157" t="s">
        <v>109</v>
      </c>
    </row>
    <row r="5" spans="1:2" ht="21.75">
      <c r="A5" s="153" t="s">
        <v>61</v>
      </c>
      <c r="B5" s="158">
        <v>6</v>
      </c>
    </row>
    <row r="6" spans="1:2" ht="21.75">
      <c r="A6" s="155" t="s">
        <v>70</v>
      </c>
      <c r="B6" s="159">
        <v>5</v>
      </c>
    </row>
    <row r="7" spans="1:2" ht="21.75">
      <c r="A7" s="155" t="s">
        <v>50</v>
      </c>
      <c r="B7" s="159">
        <v>4</v>
      </c>
    </row>
    <row r="8" spans="1:2" ht="21.75">
      <c r="A8" s="155" t="s">
        <v>55</v>
      </c>
      <c r="B8" s="159">
        <v>3</v>
      </c>
    </row>
    <row r="9" spans="1:2" ht="21.75">
      <c r="A9" s="155" t="s">
        <v>75</v>
      </c>
      <c r="B9" s="159">
        <v>2</v>
      </c>
    </row>
    <row r="10" spans="1:2" ht="21.75">
      <c r="A10" s="155" t="s">
        <v>57</v>
      </c>
      <c r="B10" s="159">
        <v>2</v>
      </c>
    </row>
    <row r="11" spans="1:2" ht="21.75">
      <c r="A11" s="155" t="s">
        <v>45</v>
      </c>
      <c r="B11" s="159">
        <v>2</v>
      </c>
    </row>
    <row r="12" spans="1:2" ht="21.75">
      <c r="A12" s="155" t="s">
        <v>60</v>
      </c>
      <c r="B12" s="159">
        <v>1</v>
      </c>
    </row>
    <row r="13" spans="1:2" ht="21.75">
      <c r="A13" s="155" t="s">
        <v>64</v>
      </c>
      <c r="B13" s="159">
        <v>1</v>
      </c>
    </row>
    <row r="14" spans="1:2" ht="21.75">
      <c r="A14" s="155" t="s">
        <v>66</v>
      </c>
      <c r="B14" s="159">
        <v>1</v>
      </c>
    </row>
    <row r="15" spans="1:2" ht="21.75">
      <c r="A15" s="155" t="s">
        <v>51</v>
      </c>
      <c r="B15" s="159">
        <v>1</v>
      </c>
    </row>
    <row r="16" spans="1:2" ht="21.75">
      <c r="A16" s="155" t="s">
        <v>91</v>
      </c>
      <c r="B16" s="159">
        <v>1</v>
      </c>
    </row>
    <row r="17" spans="1:2" ht="21.75">
      <c r="A17" s="155" t="s">
        <v>46</v>
      </c>
      <c r="B17" s="159">
        <v>1</v>
      </c>
    </row>
    <row r="18" spans="1:2" ht="21.75">
      <c r="A18" s="155" t="s">
        <v>106</v>
      </c>
      <c r="B18" s="159"/>
    </row>
    <row r="19" spans="1:2" ht="21.75">
      <c r="A19" s="156" t="s">
        <v>107</v>
      </c>
      <c r="B19" s="160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5"/>
  <sheetViews>
    <sheetView zoomScalePageLayoutView="0" workbookViewId="0" topLeftCell="A1">
      <pane ySplit="2" topLeftCell="A22" activePane="bottomLeft" state="frozen"/>
      <selection pane="topLeft" activeCell="A1" sqref="A1"/>
      <selection pane="bottomLeft" activeCell="H39" sqref="H39"/>
    </sheetView>
  </sheetViews>
  <sheetFormatPr defaultColWidth="9.140625" defaultRowHeight="21.75"/>
  <cols>
    <col min="1" max="1" width="5.00390625" style="5" customWidth="1"/>
    <col min="2" max="2" width="18.8515625" style="5" bestFit="1" customWidth="1"/>
    <col min="3" max="3" width="4.421875" style="12" bestFit="1" customWidth="1"/>
    <col min="4" max="4" width="10.421875" style="12" bestFit="1" customWidth="1"/>
    <col min="5" max="5" width="5.140625" style="12" bestFit="1" customWidth="1"/>
    <col min="6" max="7" width="6.00390625" style="12" bestFit="1" customWidth="1"/>
    <col min="8" max="9" width="10.00390625" style="12" bestFit="1" customWidth="1"/>
    <col min="10" max="10" width="10.57421875" style="12" bestFit="1" customWidth="1"/>
    <col min="11" max="12" width="10.57421875" style="12" customWidth="1"/>
    <col min="13" max="13" width="20.57421875" style="14" bestFit="1" customWidth="1"/>
    <col min="14" max="14" width="4.8515625" style="14" customWidth="1"/>
    <col min="15" max="15" width="6.57421875" style="14" bestFit="1" customWidth="1"/>
    <col min="16" max="18" width="5.00390625" style="14" bestFit="1" customWidth="1"/>
    <col min="19" max="21" width="5.00390625" style="14" customWidth="1"/>
    <col min="22" max="23" width="4.57421875" style="5" customWidth="1"/>
    <col min="24" max="27" width="5.57421875" style="5" bestFit="1" customWidth="1"/>
    <col min="28" max="35" width="4.57421875" style="5" customWidth="1"/>
    <col min="36" max="16384" width="9.140625" style="5" customWidth="1"/>
  </cols>
  <sheetData>
    <row r="1" spans="3:35" s="22" customFormat="1" ht="23.25">
      <c r="C1" s="167" t="s">
        <v>11</v>
      </c>
      <c r="D1" s="167"/>
      <c r="E1" s="167"/>
      <c r="F1" s="167"/>
      <c r="G1" s="167"/>
      <c r="H1" s="167"/>
      <c r="I1" s="167"/>
      <c r="J1" s="52"/>
      <c r="K1" s="52"/>
      <c r="L1" s="52"/>
      <c r="M1" s="165"/>
      <c r="N1" s="165"/>
      <c r="O1" s="165"/>
      <c r="P1" s="165"/>
      <c r="Q1" s="165"/>
      <c r="R1" s="165"/>
      <c r="S1" s="51"/>
      <c r="T1" s="51"/>
      <c r="U1" s="51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5" s="3" customFormat="1" ht="23.25">
      <c r="A2" s="1" t="s">
        <v>0</v>
      </c>
      <c r="B2" s="1" t="s">
        <v>38</v>
      </c>
      <c r="C2" s="45" t="s">
        <v>12</v>
      </c>
      <c r="D2" s="45" t="s">
        <v>19</v>
      </c>
      <c r="E2" s="45" t="s">
        <v>20</v>
      </c>
      <c r="F2" s="45" t="s">
        <v>39</v>
      </c>
      <c r="G2" s="45" t="s">
        <v>56</v>
      </c>
      <c r="H2" s="45" t="s">
        <v>40</v>
      </c>
      <c r="I2" s="45" t="s">
        <v>41</v>
      </c>
      <c r="J2" s="45" t="s">
        <v>42</v>
      </c>
      <c r="K2" s="45" t="s">
        <v>43</v>
      </c>
      <c r="L2" s="45" t="s">
        <v>44</v>
      </c>
      <c r="M2" s="2">
        <v>1.1</v>
      </c>
      <c r="N2" s="2">
        <v>1.2</v>
      </c>
      <c r="O2" s="2">
        <v>1.3</v>
      </c>
      <c r="P2" s="30">
        <v>2.1</v>
      </c>
      <c r="Q2" s="30">
        <v>2.2</v>
      </c>
      <c r="R2" s="21">
        <v>3.1</v>
      </c>
      <c r="S2" s="31">
        <v>3.2</v>
      </c>
      <c r="T2" s="31">
        <v>3.3</v>
      </c>
      <c r="U2" s="31">
        <v>3.4</v>
      </c>
      <c r="V2" s="31">
        <v>3.5</v>
      </c>
      <c r="W2" s="17">
        <v>4.1</v>
      </c>
      <c r="X2" s="24">
        <v>4.2</v>
      </c>
      <c r="Y2" s="24">
        <v>4.3</v>
      </c>
      <c r="Z2" s="24">
        <v>4.4</v>
      </c>
      <c r="AA2" s="24">
        <v>4.5</v>
      </c>
      <c r="AB2" s="24">
        <v>4.6</v>
      </c>
      <c r="AC2" s="24">
        <v>4.7</v>
      </c>
      <c r="AD2" s="24">
        <v>4.8</v>
      </c>
      <c r="AE2" s="24">
        <v>4.9</v>
      </c>
      <c r="AF2" s="53">
        <v>5.1</v>
      </c>
      <c r="AG2" s="53">
        <v>5.2</v>
      </c>
      <c r="AH2" s="53">
        <v>5.3</v>
      </c>
      <c r="AI2" s="129">
        <v>5.4</v>
      </c>
    </row>
    <row r="3" spans="1:35" ht="23.25">
      <c r="A3" s="4">
        <v>1</v>
      </c>
      <c r="B3" s="48" t="s">
        <v>45</v>
      </c>
      <c r="C3" s="27">
        <v>0</v>
      </c>
      <c r="D3" s="27">
        <v>1</v>
      </c>
      <c r="E3" s="27">
        <v>0</v>
      </c>
      <c r="F3" s="27">
        <v>0</v>
      </c>
      <c r="G3" s="27">
        <v>0</v>
      </c>
      <c r="H3" s="27">
        <v>5</v>
      </c>
      <c r="I3" s="44">
        <v>0</v>
      </c>
      <c r="J3" s="44">
        <v>1</v>
      </c>
      <c r="K3" s="44">
        <v>0</v>
      </c>
      <c r="L3" s="44">
        <v>0</v>
      </c>
      <c r="M3" s="19">
        <v>5</v>
      </c>
      <c r="N3" s="19">
        <v>4</v>
      </c>
      <c r="O3" s="19">
        <v>3</v>
      </c>
      <c r="P3" s="32">
        <v>5</v>
      </c>
      <c r="Q3" s="34">
        <v>5</v>
      </c>
      <c r="R3" s="25">
        <v>5</v>
      </c>
      <c r="S3" s="25">
        <v>5</v>
      </c>
      <c r="T3" s="25">
        <v>5</v>
      </c>
      <c r="U3" s="25">
        <v>5</v>
      </c>
      <c r="V3" s="38">
        <v>5</v>
      </c>
      <c r="W3" s="35">
        <v>1</v>
      </c>
      <c r="X3" s="35">
        <v>5</v>
      </c>
      <c r="Y3" s="35">
        <v>5</v>
      </c>
      <c r="Z3" s="35">
        <v>5</v>
      </c>
      <c r="AA3" s="35">
        <v>4</v>
      </c>
      <c r="AB3" s="35">
        <v>4</v>
      </c>
      <c r="AC3" s="35"/>
      <c r="AD3" s="35">
        <v>5</v>
      </c>
      <c r="AE3" s="35">
        <v>5</v>
      </c>
      <c r="AF3" s="54">
        <v>5</v>
      </c>
      <c r="AG3" s="54">
        <v>5</v>
      </c>
      <c r="AH3" s="54">
        <v>5</v>
      </c>
      <c r="AI3" s="130">
        <v>5</v>
      </c>
    </row>
    <row r="4" spans="1:35" ht="23.25">
      <c r="A4" s="4">
        <v>2</v>
      </c>
      <c r="B4" s="49" t="s">
        <v>50</v>
      </c>
      <c r="C4" s="27">
        <v>1</v>
      </c>
      <c r="D4" s="27">
        <v>1</v>
      </c>
      <c r="E4" s="27">
        <v>1</v>
      </c>
      <c r="F4" s="27">
        <v>0</v>
      </c>
      <c r="G4" s="27">
        <v>0</v>
      </c>
      <c r="H4" s="27">
        <v>5</v>
      </c>
      <c r="I4" s="44">
        <v>0</v>
      </c>
      <c r="J4" s="44">
        <v>1</v>
      </c>
      <c r="K4" s="44">
        <v>0</v>
      </c>
      <c r="L4" s="44">
        <v>0</v>
      </c>
      <c r="M4" s="6">
        <v>5</v>
      </c>
      <c r="N4" s="6">
        <v>5</v>
      </c>
      <c r="O4" s="6">
        <v>5</v>
      </c>
      <c r="P4" s="33">
        <v>5</v>
      </c>
      <c r="Q4" s="20">
        <v>5</v>
      </c>
      <c r="R4" s="26">
        <v>5</v>
      </c>
      <c r="S4" s="26">
        <v>5</v>
      </c>
      <c r="T4" s="26">
        <v>5</v>
      </c>
      <c r="U4" s="26">
        <v>5</v>
      </c>
      <c r="V4" s="39">
        <v>5</v>
      </c>
      <c r="W4" s="36">
        <v>4</v>
      </c>
      <c r="X4" s="36">
        <v>4</v>
      </c>
      <c r="Y4" s="36">
        <v>4</v>
      </c>
      <c r="Z4" s="36">
        <v>5</v>
      </c>
      <c r="AA4" s="36">
        <v>5</v>
      </c>
      <c r="AB4" s="36">
        <v>5</v>
      </c>
      <c r="AC4" s="36">
        <v>5</v>
      </c>
      <c r="AD4" s="36">
        <v>5</v>
      </c>
      <c r="AE4" s="36">
        <v>5</v>
      </c>
      <c r="AF4" s="55">
        <v>5</v>
      </c>
      <c r="AG4" s="55">
        <v>5</v>
      </c>
      <c r="AH4" s="55">
        <v>5</v>
      </c>
      <c r="AI4" s="131">
        <v>5</v>
      </c>
    </row>
    <row r="5" spans="1:35" ht="23.25">
      <c r="A5" s="4">
        <v>3</v>
      </c>
      <c r="B5" s="49" t="s">
        <v>55</v>
      </c>
      <c r="C5" s="27">
        <v>0</v>
      </c>
      <c r="D5" s="27">
        <v>0</v>
      </c>
      <c r="E5" s="27">
        <v>0</v>
      </c>
      <c r="F5" s="27">
        <v>0</v>
      </c>
      <c r="G5" s="27">
        <v>1</v>
      </c>
      <c r="H5" s="27">
        <v>5</v>
      </c>
      <c r="I5" s="44">
        <v>0</v>
      </c>
      <c r="J5" s="44">
        <v>1</v>
      </c>
      <c r="K5" s="44">
        <v>0</v>
      </c>
      <c r="L5" s="44">
        <v>0</v>
      </c>
      <c r="M5" s="6">
        <v>4</v>
      </c>
      <c r="N5" s="6">
        <v>4</v>
      </c>
      <c r="O5" s="6">
        <v>5</v>
      </c>
      <c r="P5" s="33">
        <v>5</v>
      </c>
      <c r="Q5" s="20"/>
      <c r="R5" s="26">
        <v>5</v>
      </c>
      <c r="S5" s="26">
        <v>5</v>
      </c>
      <c r="T5" s="26">
        <v>5</v>
      </c>
      <c r="U5" s="26">
        <v>5</v>
      </c>
      <c r="V5" s="39">
        <v>5</v>
      </c>
      <c r="W5" s="36">
        <v>4</v>
      </c>
      <c r="X5" s="36">
        <v>4</v>
      </c>
      <c r="Y5" s="36">
        <v>4</v>
      </c>
      <c r="Z5" s="36">
        <v>5</v>
      </c>
      <c r="AA5" s="36">
        <v>4</v>
      </c>
      <c r="AB5" s="36">
        <v>4</v>
      </c>
      <c r="AC5" s="36">
        <v>4</v>
      </c>
      <c r="AD5" s="36">
        <v>5</v>
      </c>
      <c r="AE5" s="36">
        <v>4</v>
      </c>
      <c r="AF5" s="55">
        <v>4</v>
      </c>
      <c r="AG5" s="55">
        <v>4</v>
      </c>
      <c r="AH5" s="55">
        <v>5</v>
      </c>
      <c r="AI5" s="131">
        <v>5</v>
      </c>
    </row>
    <row r="6" spans="1:35" ht="23.25">
      <c r="A6" s="4">
        <v>4</v>
      </c>
      <c r="B6" s="49" t="s">
        <v>57</v>
      </c>
      <c r="C6" s="27">
        <v>0</v>
      </c>
      <c r="D6" s="27">
        <v>1</v>
      </c>
      <c r="E6" s="27">
        <v>0</v>
      </c>
      <c r="F6" s="27">
        <v>0</v>
      </c>
      <c r="G6" s="27">
        <v>0</v>
      </c>
      <c r="H6" s="27">
        <v>5</v>
      </c>
      <c r="I6" s="44">
        <v>5</v>
      </c>
      <c r="J6" s="44">
        <v>1</v>
      </c>
      <c r="K6" s="44">
        <v>5</v>
      </c>
      <c r="L6" s="44">
        <v>0</v>
      </c>
      <c r="M6" s="6">
        <v>5</v>
      </c>
      <c r="N6" s="6">
        <v>5</v>
      </c>
      <c r="O6" s="6">
        <v>5</v>
      </c>
      <c r="P6" s="33">
        <v>5</v>
      </c>
      <c r="Q6" s="20">
        <v>5</v>
      </c>
      <c r="R6" s="26">
        <v>5</v>
      </c>
      <c r="S6" s="26">
        <v>5</v>
      </c>
      <c r="T6" s="26">
        <v>5</v>
      </c>
      <c r="U6" s="26">
        <v>5</v>
      </c>
      <c r="V6" s="39">
        <v>5</v>
      </c>
      <c r="W6" s="36">
        <v>5</v>
      </c>
      <c r="X6" s="36">
        <v>5</v>
      </c>
      <c r="Y6" s="36">
        <v>5</v>
      </c>
      <c r="Z6" s="36">
        <v>5</v>
      </c>
      <c r="AA6" s="36">
        <v>5</v>
      </c>
      <c r="AB6" s="36">
        <v>5</v>
      </c>
      <c r="AC6" s="36">
        <v>5</v>
      </c>
      <c r="AD6" s="36">
        <v>5</v>
      </c>
      <c r="AE6" s="36">
        <v>5</v>
      </c>
      <c r="AF6" s="55">
        <v>3</v>
      </c>
      <c r="AG6" s="55">
        <v>5</v>
      </c>
      <c r="AH6" s="55">
        <v>5</v>
      </c>
      <c r="AI6" s="131">
        <v>5</v>
      </c>
    </row>
    <row r="7" spans="1:35" ht="23.25">
      <c r="A7" s="4">
        <v>5</v>
      </c>
      <c r="B7" s="49" t="s">
        <v>51</v>
      </c>
      <c r="C7" s="27">
        <v>1</v>
      </c>
      <c r="D7" s="27">
        <v>1</v>
      </c>
      <c r="E7" s="27">
        <v>0</v>
      </c>
      <c r="F7" s="27">
        <v>0</v>
      </c>
      <c r="G7" s="27">
        <v>0</v>
      </c>
      <c r="H7" s="27">
        <v>3</v>
      </c>
      <c r="I7" s="44">
        <v>0</v>
      </c>
      <c r="J7" s="44">
        <v>1</v>
      </c>
      <c r="K7" s="44">
        <v>0</v>
      </c>
      <c r="L7" s="44">
        <v>0</v>
      </c>
      <c r="M7" s="6">
        <v>5</v>
      </c>
      <c r="N7" s="6">
        <v>5</v>
      </c>
      <c r="O7" s="6">
        <v>5</v>
      </c>
      <c r="P7" s="33">
        <v>5</v>
      </c>
      <c r="Q7" s="20">
        <v>5</v>
      </c>
      <c r="R7" s="26">
        <v>5</v>
      </c>
      <c r="S7" s="26">
        <v>5</v>
      </c>
      <c r="T7" s="26">
        <v>5</v>
      </c>
      <c r="U7" s="26">
        <v>5</v>
      </c>
      <c r="V7" s="39">
        <v>5</v>
      </c>
      <c r="W7" s="36">
        <v>5</v>
      </c>
      <c r="X7" s="36">
        <v>4</v>
      </c>
      <c r="Y7" s="36">
        <v>3</v>
      </c>
      <c r="Z7" s="36">
        <v>5</v>
      </c>
      <c r="AA7" s="36">
        <v>4</v>
      </c>
      <c r="AB7" s="36">
        <v>4</v>
      </c>
      <c r="AC7" s="36">
        <v>3</v>
      </c>
      <c r="AD7" s="36">
        <v>5</v>
      </c>
      <c r="AE7" s="36">
        <v>5</v>
      </c>
      <c r="AF7" s="55">
        <v>4</v>
      </c>
      <c r="AG7" s="55">
        <v>4</v>
      </c>
      <c r="AH7" s="55">
        <v>4</v>
      </c>
      <c r="AI7" s="131">
        <v>4</v>
      </c>
    </row>
    <row r="8" spans="1:35" ht="23.25">
      <c r="A8" s="4">
        <v>6</v>
      </c>
      <c r="B8" s="49" t="s">
        <v>60</v>
      </c>
      <c r="C8" s="27">
        <v>1</v>
      </c>
      <c r="D8" s="27">
        <v>1</v>
      </c>
      <c r="E8" s="27">
        <v>0</v>
      </c>
      <c r="F8" s="27">
        <v>1</v>
      </c>
      <c r="G8" s="27">
        <v>0</v>
      </c>
      <c r="H8" s="27">
        <v>4</v>
      </c>
      <c r="I8" s="44">
        <v>0</v>
      </c>
      <c r="J8" s="44">
        <v>1</v>
      </c>
      <c r="K8" s="44">
        <v>0</v>
      </c>
      <c r="L8" s="44">
        <v>0</v>
      </c>
      <c r="M8" s="6">
        <v>4</v>
      </c>
      <c r="N8" s="6">
        <v>4</v>
      </c>
      <c r="O8" s="6">
        <v>4</v>
      </c>
      <c r="P8" s="33">
        <v>4</v>
      </c>
      <c r="Q8" s="20">
        <v>3</v>
      </c>
      <c r="R8" s="26">
        <v>4</v>
      </c>
      <c r="S8" s="26">
        <v>4</v>
      </c>
      <c r="T8" s="26">
        <v>3</v>
      </c>
      <c r="U8" s="26">
        <v>4</v>
      </c>
      <c r="V8" s="39">
        <v>4</v>
      </c>
      <c r="W8" s="36">
        <v>2</v>
      </c>
      <c r="X8" s="36">
        <v>3</v>
      </c>
      <c r="Y8" s="36">
        <v>3</v>
      </c>
      <c r="Z8" s="36">
        <v>3</v>
      </c>
      <c r="AA8" s="36">
        <v>3</v>
      </c>
      <c r="AB8" s="36"/>
      <c r="AC8" s="36">
        <v>3</v>
      </c>
      <c r="AD8" s="36">
        <v>4</v>
      </c>
      <c r="AE8" s="36">
        <v>4</v>
      </c>
      <c r="AF8" s="55">
        <v>3</v>
      </c>
      <c r="AG8" s="55">
        <v>4</v>
      </c>
      <c r="AH8" s="55">
        <v>3</v>
      </c>
      <c r="AI8" s="131">
        <v>4</v>
      </c>
    </row>
    <row r="9" spans="1:35" ht="23.25">
      <c r="A9" s="4">
        <v>7</v>
      </c>
      <c r="B9" s="49" t="s">
        <v>57</v>
      </c>
      <c r="C9" s="27">
        <v>0</v>
      </c>
      <c r="D9" s="27">
        <v>0</v>
      </c>
      <c r="E9" s="27">
        <v>0</v>
      </c>
      <c r="F9" s="27">
        <v>0</v>
      </c>
      <c r="G9" s="27">
        <v>1</v>
      </c>
      <c r="H9" s="27"/>
      <c r="I9" s="44">
        <v>0</v>
      </c>
      <c r="J9" s="44">
        <v>0</v>
      </c>
      <c r="K9" s="44">
        <v>0</v>
      </c>
      <c r="L9" s="44">
        <v>0</v>
      </c>
      <c r="M9" s="6">
        <v>4</v>
      </c>
      <c r="N9" s="6">
        <v>4</v>
      </c>
      <c r="O9" s="6">
        <v>4</v>
      </c>
      <c r="P9" s="33">
        <v>5</v>
      </c>
      <c r="Q9" s="20">
        <v>5</v>
      </c>
      <c r="R9" s="26">
        <v>4</v>
      </c>
      <c r="S9" s="26">
        <v>3</v>
      </c>
      <c r="T9" s="26">
        <v>3</v>
      </c>
      <c r="U9" s="26">
        <v>4</v>
      </c>
      <c r="V9" s="39">
        <v>4</v>
      </c>
      <c r="W9" s="36">
        <v>4</v>
      </c>
      <c r="X9" s="36">
        <v>4</v>
      </c>
      <c r="Y9" s="36">
        <v>3</v>
      </c>
      <c r="Z9" s="36">
        <v>5</v>
      </c>
      <c r="AA9" s="36">
        <v>4</v>
      </c>
      <c r="AB9" s="36">
        <v>5</v>
      </c>
      <c r="AC9" s="36">
        <v>4</v>
      </c>
      <c r="AD9" s="36">
        <v>5</v>
      </c>
      <c r="AE9" s="36">
        <v>4</v>
      </c>
      <c r="AF9" s="55">
        <v>4</v>
      </c>
      <c r="AG9" s="55">
        <v>4</v>
      </c>
      <c r="AH9" s="55">
        <v>4</v>
      </c>
      <c r="AI9" s="131">
        <v>4</v>
      </c>
    </row>
    <row r="10" spans="1:35" ht="23.25">
      <c r="A10" s="4">
        <v>8</v>
      </c>
      <c r="B10" s="49" t="s">
        <v>61</v>
      </c>
      <c r="C10" s="27">
        <v>0</v>
      </c>
      <c r="D10" s="27">
        <v>0</v>
      </c>
      <c r="E10" s="27">
        <v>0</v>
      </c>
      <c r="F10" s="27">
        <v>0</v>
      </c>
      <c r="G10" s="27">
        <v>1</v>
      </c>
      <c r="H10" s="27"/>
      <c r="I10" s="44">
        <v>0</v>
      </c>
      <c r="J10" s="44">
        <v>0</v>
      </c>
      <c r="K10" s="44">
        <v>0</v>
      </c>
      <c r="L10" s="44">
        <v>0</v>
      </c>
      <c r="M10" s="6">
        <v>5</v>
      </c>
      <c r="N10" s="6">
        <v>5</v>
      </c>
      <c r="O10" s="6">
        <v>3</v>
      </c>
      <c r="P10" s="33">
        <v>5</v>
      </c>
      <c r="Q10" s="20">
        <v>5</v>
      </c>
      <c r="R10" s="26">
        <v>5</v>
      </c>
      <c r="S10" s="26">
        <v>5</v>
      </c>
      <c r="T10" s="26">
        <v>5</v>
      </c>
      <c r="U10" s="26">
        <v>5</v>
      </c>
      <c r="V10" s="39">
        <v>5</v>
      </c>
      <c r="W10" s="36"/>
      <c r="X10" s="36"/>
      <c r="Y10" s="36"/>
      <c r="Z10" s="36">
        <v>5</v>
      </c>
      <c r="AA10" s="36"/>
      <c r="AB10" s="36"/>
      <c r="AC10" s="36"/>
      <c r="AD10" s="36">
        <v>5</v>
      </c>
      <c r="AE10" s="36"/>
      <c r="AF10" s="55">
        <v>5</v>
      </c>
      <c r="AG10" s="55">
        <v>5</v>
      </c>
      <c r="AH10" s="55">
        <v>5</v>
      </c>
      <c r="AI10" s="131">
        <v>5</v>
      </c>
    </row>
    <row r="11" spans="1:35" ht="23.25">
      <c r="A11" s="4">
        <v>9</v>
      </c>
      <c r="B11" s="49" t="s">
        <v>61</v>
      </c>
      <c r="C11" s="27">
        <v>0</v>
      </c>
      <c r="D11" s="27">
        <v>1</v>
      </c>
      <c r="E11" s="27">
        <v>0</v>
      </c>
      <c r="F11" s="27">
        <v>0</v>
      </c>
      <c r="G11" s="27">
        <v>0</v>
      </c>
      <c r="H11" s="27">
        <v>5</v>
      </c>
      <c r="I11" s="44">
        <v>0</v>
      </c>
      <c r="J11" s="44">
        <v>1</v>
      </c>
      <c r="K11" s="44">
        <v>0</v>
      </c>
      <c r="L11" s="44">
        <v>0</v>
      </c>
      <c r="M11" s="6"/>
      <c r="N11" s="6"/>
      <c r="O11" s="6">
        <v>4</v>
      </c>
      <c r="P11" s="33">
        <v>5</v>
      </c>
      <c r="Q11" s="20">
        <v>5</v>
      </c>
      <c r="R11" s="26">
        <v>5</v>
      </c>
      <c r="S11" s="26">
        <v>5</v>
      </c>
      <c r="T11" s="26">
        <v>5</v>
      </c>
      <c r="U11" s="26">
        <v>5</v>
      </c>
      <c r="V11" s="39">
        <v>5</v>
      </c>
      <c r="W11" s="36">
        <v>5</v>
      </c>
      <c r="X11" s="36"/>
      <c r="Y11" s="36"/>
      <c r="Z11" s="36">
        <v>5</v>
      </c>
      <c r="AA11" s="36"/>
      <c r="AB11" s="36"/>
      <c r="AC11" s="36">
        <v>5</v>
      </c>
      <c r="AD11" s="36"/>
      <c r="AE11" s="36"/>
      <c r="AF11" s="55">
        <v>5</v>
      </c>
      <c r="AG11" s="55">
        <v>5</v>
      </c>
      <c r="AH11" s="55">
        <v>5</v>
      </c>
      <c r="AI11" s="131">
        <v>5</v>
      </c>
    </row>
    <row r="12" spans="1:35" ht="23.25">
      <c r="A12" s="4">
        <v>10</v>
      </c>
      <c r="B12" s="49"/>
      <c r="C12" s="27">
        <v>0</v>
      </c>
      <c r="D12" s="27">
        <v>1</v>
      </c>
      <c r="E12" s="27">
        <v>0</v>
      </c>
      <c r="F12" s="27">
        <v>0</v>
      </c>
      <c r="G12" s="27">
        <v>1</v>
      </c>
      <c r="H12" s="27">
        <v>3</v>
      </c>
      <c r="I12" s="44">
        <v>0</v>
      </c>
      <c r="J12" s="44">
        <v>1</v>
      </c>
      <c r="K12" s="44">
        <v>0</v>
      </c>
      <c r="L12" s="44">
        <v>0</v>
      </c>
      <c r="M12" s="6">
        <v>4</v>
      </c>
      <c r="N12" s="6">
        <v>4</v>
      </c>
      <c r="O12" s="6">
        <v>3</v>
      </c>
      <c r="P12" s="33">
        <v>4</v>
      </c>
      <c r="Q12" s="20"/>
      <c r="R12" s="26">
        <v>4</v>
      </c>
      <c r="S12" s="26">
        <v>3</v>
      </c>
      <c r="T12" s="26">
        <v>2</v>
      </c>
      <c r="U12" s="26">
        <v>4</v>
      </c>
      <c r="V12" s="39">
        <v>3</v>
      </c>
      <c r="W12" s="36">
        <v>2</v>
      </c>
      <c r="X12" s="36">
        <v>2</v>
      </c>
      <c r="Y12" s="36">
        <v>3</v>
      </c>
      <c r="Z12" s="36">
        <v>4</v>
      </c>
      <c r="AA12" s="36">
        <v>3</v>
      </c>
      <c r="AB12" s="36">
        <v>3</v>
      </c>
      <c r="AC12" s="36">
        <v>3</v>
      </c>
      <c r="AD12" s="36">
        <v>4</v>
      </c>
      <c r="AE12" s="36">
        <v>4</v>
      </c>
      <c r="AF12" s="55">
        <v>3</v>
      </c>
      <c r="AG12" s="55">
        <v>3</v>
      </c>
      <c r="AH12" s="55">
        <v>3</v>
      </c>
      <c r="AI12" s="131">
        <v>3</v>
      </c>
    </row>
    <row r="13" spans="1:35" ht="23.25">
      <c r="A13" s="4">
        <v>11</v>
      </c>
      <c r="B13" s="49" t="s">
        <v>64</v>
      </c>
      <c r="C13" s="27">
        <v>0</v>
      </c>
      <c r="D13" s="27">
        <v>0</v>
      </c>
      <c r="E13" s="27">
        <v>0</v>
      </c>
      <c r="F13" s="27">
        <v>0</v>
      </c>
      <c r="G13" s="27">
        <v>1</v>
      </c>
      <c r="H13" s="27">
        <v>5</v>
      </c>
      <c r="I13" s="44">
        <v>0</v>
      </c>
      <c r="J13" s="44">
        <v>1</v>
      </c>
      <c r="K13" s="44">
        <v>0</v>
      </c>
      <c r="L13" s="44">
        <v>0</v>
      </c>
      <c r="M13" s="6">
        <v>5</v>
      </c>
      <c r="N13" s="6">
        <v>4</v>
      </c>
      <c r="O13" s="6">
        <v>5</v>
      </c>
      <c r="P13" s="33">
        <v>4</v>
      </c>
      <c r="Q13" s="20">
        <v>4</v>
      </c>
      <c r="R13" s="26">
        <v>4</v>
      </c>
      <c r="S13" s="26">
        <v>5</v>
      </c>
      <c r="T13" s="26">
        <v>4</v>
      </c>
      <c r="U13" s="26">
        <v>5</v>
      </c>
      <c r="V13" s="39">
        <v>4</v>
      </c>
      <c r="W13" s="36">
        <v>5</v>
      </c>
      <c r="X13" s="36">
        <v>4</v>
      </c>
      <c r="Y13" s="36">
        <v>4</v>
      </c>
      <c r="Z13" s="36">
        <v>3</v>
      </c>
      <c r="AA13" s="36">
        <v>2</v>
      </c>
      <c r="AB13" s="36">
        <v>4</v>
      </c>
      <c r="AC13" s="36">
        <v>3</v>
      </c>
      <c r="AD13" s="36">
        <v>5</v>
      </c>
      <c r="AE13" s="36">
        <v>4</v>
      </c>
      <c r="AF13" s="55">
        <v>4</v>
      </c>
      <c r="AG13" s="55">
        <v>5</v>
      </c>
      <c r="AH13" s="55">
        <v>4</v>
      </c>
      <c r="AI13" s="131">
        <v>5</v>
      </c>
    </row>
    <row r="14" spans="1:35" ht="23.25">
      <c r="A14" s="4">
        <v>12</v>
      </c>
      <c r="B14" s="49" t="s">
        <v>66</v>
      </c>
      <c r="C14" s="27">
        <v>1</v>
      </c>
      <c r="D14" s="27">
        <v>0</v>
      </c>
      <c r="E14" s="27">
        <v>0</v>
      </c>
      <c r="F14" s="27">
        <v>0</v>
      </c>
      <c r="G14" s="27">
        <v>0</v>
      </c>
      <c r="H14" s="27">
        <v>3</v>
      </c>
      <c r="I14" s="44">
        <v>0</v>
      </c>
      <c r="J14" s="44">
        <v>1</v>
      </c>
      <c r="K14" s="44">
        <v>0</v>
      </c>
      <c r="L14" s="44">
        <v>0</v>
      </c>
      <c r="M14" s="6">
        <v>4</v>
      </c>
      <c r="N14" s="6">
        <v>4</v>
      </c>
      <c r="O14" s="6">
        <v>4</v>
      </c>
      <c r="P14" s="33">
        <v>4</v>
      </c>
      <c r="Q14" s="20">
        <v>4</v>
      </c>
      <c r="R14" s="26">
        <v>4</v>
      </c>
      <c r="S14" s="26">
        <v>4</v>
      </c>
      <c r="T14" s="26">
        <v>4</v>
      </c>
      <c r="U14" s="26">
        <v>4</v>
      </c>
      <c r="V14" s="39">
        <v>4</v>
      </c>
      <c r="W14" s="36">
        <v>2</v>
      </c>
      <c r="X14" s="36">
        <v>3</v>
      </c>
      <c r="Y14" s="36">
        <v>3</v>
      </c>
      <c r="Z14" s="36">
        <v>4</v>
      </c>
      <c r="AA14" s="36">
        <v>4</v>
      </c>
      <c r="AB14" s="36">
        <v>3</v>
      </c>
      <c r="AC14" s="36">
        <v>4</v>
      </c>
      <c r="AD14" s="36">
        <v>4</v>
      </c>
      <c r="AE14" s="36">
        <v>4</v>
      </c>
      <c r="AF14" s="55">
        <v>4</v>
      </c>
      <c r="AG14" s="55">
        <v>4</v>
      </c>
      <c r="AH14" s="55">
        <v>4</v>
      </c>
      <c r="AI14" s="131">
        <v>4</v>
      </c>
    </row>
    <row r="15" spans="1:35" ht="23.25">
      <c r="A15" s="4">
        <v>13</v>
      </c>
      <c r="B15" s="49" t="s">
        <v>61</v>
      </c>
      <c r="C15" s="27">
        <v>0</v>
      </c>
      <c r="D15" s="27">
        <v>1</v>
      </c>
      <c r="E15" s="27">
        <v>0</v>
      </c>
      <c r="F15" s="27">
        <v>0</v>
      </c>
      <c r="G15" s="27">
        <v>0</v>
      </c>
      <c r="H15" s="27">
        <v>3</v>
      </c>
      <c r="I15" s="44">
        <v>0</v>
      </c>
      <c r="J15" s="44">
        <v>1</v>
      </c>
      <c r="K15" s="44">
        <v>0</v>
      </c>
      <c r="L15" s="44">
        <v>0</v>
      </c>
      <c r="M15" s="6">
        <v>4</v>
      </c>
      <c r="N15" s="6">
        <v>3</v>
      </c>
      <c r="O15" s="6">
        <v>3</v>
      </c>
      <c r="P15" s="33">
        <v>4</v>
      </c>
      <c r="Q15" s="20">
        <v>4</v>
      </c>
      <c r="R15" s="26">
        <v>4</v>
      </c>
      <c r="S15" s="26">
        <v>4</v>
      </c>
      <c r="T15" s="26">
        <v>2</v>
      </c>
      <c r="U15" s="26">
        <v>2</v>
      </c>
      <c r="V15" s="39">
        <v>3</v>
      </c>
      <c r="W15" s="36">
        <v>3</v>
      </c>
      <c r="X15" s="36">
        <v>3</v>
      </c>
      <c r="Y15" s="36">
        <v>3</v>
      </c>
      <c r="Z15" s="36">
        <v>4</v>
      </c>
      <c r="AA15" s="36">
        <v>4</v>
      </c>
      <c r="AB15" s="36">
        <v>4</v>
      </c>
      <c r="AC15" s="36">
        <v>3</v>
      </c>
      <c r="AD15" s="36">
        <v>4</v>
      </c>
      <c r="AE15" s="36">
        <v>4</v>
      </c>
      <c r="AF15" s="55">
        <v>4</v>
      </c>
      <c r="AG15" s="55">
        <v>3</v>
      </c>
      <c r="AH15" s="55">
        <v>3</v>
      </c>
      <c r="AI15" s="131">
        <v>3</v>
      </c>
    </row>
    <row r="16" spans="1:35" ht="23.25">
      <c r="A16" s="4">
        <v>14</v>
      </c>
      <c r="B16" s="49" t="s">
        <v>50</v>
      </c>
      <c r="C16" s="27">
        <v>0</v>
      </c>
      <c r="D16" s="27">
        <v>1</v>
      </c>
      <c r="E16" s="27">
        <v>0</v>
      </c>
      <c r="F16" s="27">
        <v>0</v>
      </c>
      <c r="G16" s="27">
        <v>0</v>
      </c>
      <c r="H16" s="27">
        <v>4</v>
      </c>
      <c r="I16" s="44">
        <v>0</v>
      </c>
      <c r="J16" s="44">
        <v>1</v>
      </c>
      <c r="K16" s="44">
        <v>0</v>
      </c>
      <c r="L16" s="44">
        <v>0</v>
      </c>
      <c r="M16" s="6">
        <v>5</v>
      </c>
      <c r="N16" s="6">
        <v>5</v>
      </c>
      <c r="O16" s="6">
        <v>4</v>
      </c>
      <c r="P16" s="33">
        <v>5</v>
      </c>
      <c r="Q16" s="20">
        <v>5</v>
      </c>
      <c r="R16" s="26">
        <v>5</v>
      </c>
      <c r="S16" s="26">
        <v>5</v>
      </c>
      <c r="T16" s="26">
        <v>5</v>
      </c>
      <c r="U16" s="26">
        <v>5</v>
      </c>
      <c r="V16" s="39">
        <v>5</v>
      </c>
      <c r="W16" s="36">
        <v>2</v>
      </c>
      <c r="X16" s="36">
        <v>3</v>
      </c>
      <c r="Y16" s="36">
        <v>4</v>
      </c>
      <c r="Z16" s="36">
        <v>5</v>
      </c>
      <c r="AA16" s="36">
        <v>4</v>
      </c>
      <c r="AB16" s="36">
        <v>4</v>
      </c>
      <c r="AC16" s="36">
        <v>3</v>
      </c>
      <c r="AD16" s="36">
        <v>5</v>
      </c>
      <c r="AE16" s="36">
        <v>4</v>
      </c>
      <c r="AF16" s="55">
        <v>4</v>
      </c>
      <c r="AG16" s="55">
        <v>4</v>
      </c>
      <c r="AH16" s="55">
        <v>4</v>
      </c>
      <c r="AI16" s="131">
        <v>4</v>
      </c>
    </row>
    <row r="17" spans="1:35" ht="23.25">
      <c r="A17" s="4">
        <v>15</v>
      </c>
      <c r="B17" s="49" t="s">
        <v>70</v>
      </c>
      <c r="C17" s="27">
        <v>0</v>
      </c>
      <c r="D17" s="27">
        <v>1</v>
      </c>
      <c r="E17" s="27">
        <v>0</v>
      </c>
      <c r="F17" s="27">
        <v>0</v>
      </c>
      <c r="G17" s="27">
        <v>1</v>
      </c>
      <c r="H17" s="27">
        <v>4</v>
      </c>
      <c r="I17" s="44">
        <v>0</v>
      </c>
      <c r="J17" s="44">
        <v>1</v>
      </c>
      <c r="K17" s="44">
        <v>0</v>
      </c>
      <c r="L17" s="44">
        <v>0</v>
      </c>
      <c r="M17" s="6">
        <v>5</v>
      </c>
      <c r="N17" s="6">
        <v>5</v>
      </c>
      <c r="O17" s="6">
        <v>5</v>
      </c>
      <c r="P17" s="33">
        <v>5</v>
      </c>
      <c r="Q17" s="20">
        <v>5</v>
      </c>
      <c r="R17" s="26">
        <v>5</v>
      </c>
      <c r="S17" s="26">
        <v>5</v>
      </c>
      <c r="T17" s="26">
        <v>5</v>
      </c>
      <c r="U17" s="26">
        <v>5</v>
      </c>
      <c r="V17" s="39">
        <v>5</v>
      </c>
      <c r="W17" s="36">
        <v>5</v>
      </c>
      <c r="X17" s="36">
        <v>5</v>
      </c>
      <c r="Y17" s="36">
        <v>4</v>
      </c>
      <c r="Z17" s="36">
        <v>5</v>
      </c>
      <c r="AA17" s="36">
        <v>5</v>
      </c>
      <c r="AB17" s="36">
        <v>5</v>
      </c>
      <c r="AC17" s="36">
        <v>5</v>
      </c>
      <c r="AD17" s="36">
        <v>5</v>
      </c>
      <c r="AE17" s="36">
        <v>5</v>
      </c>
      <c r="AF17" s="55">
        <v>4</v>
      </c>
      <c r="AG17" s="55">
        <v>5</v>
      </c>
      <c r="AH17" s="55">
        <v>5</v>
      </c>
      <c r="AI17" s="131">
        <v>5</v>
      </c>
    </row>
    <row r="18" spans="1:35" ht="23.25">
      <c r="A18" s="4">
        <v>16</v>
      </c>
      <c r="B18" s="49" t="s">
        <v>70</v>
      </c>
      <c r="C18" s="27">
        <v>0</v>
      </c>
      <c r="D18" s="27">
        <v>1</v>
      </c>
      <c r="E18" s="27">
        <v>0</v>
      </c>
      <c r="F18" s="27">
        <v>0</v>
      </c>
      <c r="G18" s="27">
        <v>0</v>
      </c>
      <c r="H18" s="27">
        <v>4</v>
      </c>
      <c r="I18" s="44">
        <v>0</v>
      </c>
      <c r="J18" s="44">
        <v>0</v>
      </c>
      <c r="K18" s="44">
        <v>0</v>
      </c>
      <c r="L18" s="44">
        <v>0</v>
      </c>
      <c r="M18" s="6">
        <v>5</v>
      </c>
      <c r="N18" s="6">
        <v>5</v>
      </c>
      <c r="O18" s="6">
        <v>5</v>
      </c>
      <c r="P18" s="33">
        <v>5</v>
      </c>
      <c r="Q18" s="20">
        <v>5</v>
      </c>
      <c r="R18" s="26">
        <v>3</v>
      </c>
      <c r="S18" s="26">
        <v>5</v>
      </c>
      <c r="T18" s="26">
        <v>5</v>
      </c>
      <c r="U18" s="26">
        <v>5</v>
      </c>
      <c r="V18" s="39">
        <v>5</v>
      </c>
      <c r="W18" s="36">
        <v>4</v>
      </c>
      <c r="X18" s="36">
        <v>4</v>
      </c>
      <c r="Y18" s="36">
        <v>4</v>
      </c>
      <c r="Z18" s="36"/>
      <c r="AA18" s="36"/>
      <c r="AB18" s="36">
        <v>4</v>
      </c>
      <c r="AC18" s="36">
        <v>4</v>
      </c>
      <c r="AD18" s="36">
        <v>4</v>
      </c>
      <c r="AE18" s="36">
        <v>4</v>
      </c>
      <c r="AF18" s="55">
        <v>4</v>
      </c>
      <c r="AG18" s="55">
        <v>4</v>
      </c>
      <c r="AH18" s="55">
        <v>4</v>
      </c>
      <c r="AI18" s="131">
        <v>4</v>
      </c>
    </row>
    <row r="19" spans="1:35" ht="23.25">
      <c r="A19" s="4">
        <v>17</v>
      </c>
      <c r="B19" s="49" t="s">
        <v>70</v>
      </c>
      <c r="C19" s="27">
        <v>0</v>
      </c>
      <c r="D19" s="27">
        <v>1</v>
      </c>
      <c r="E19" s="27">
        <v>0</v>
      </c>
      <c r="F19" s="27">
        <v>0</v>
      </c>
      <c r="G19" s="27">
        <v>0</v>
      </c>
      <c r="H19" s="27">
        <v>5</v>
      </c>
      <c r="I19" s="44">
        <v>0</v>
      </c>
      <c r="J19" s="44">
        <v>1</v>
      </c>
      <c r="K19" s="44">
        <v>0</v>
      </c>
      <c r="L19" s="44">
        <v>0</v>
      </c>
      <c r="M19" s="6">
        <v>5</v>
      </c>
      <c r="N19" s="6">
        <v>5</v>
      </c>
      <c r="O19" s="6">
        <v>5</v>
      </c>
      <c r="P19" s="33">
        <v>5</v>
      </c>
      <c r="Q19" s="20">
        <v>5</v>
      </c>
      <c r="R19" s="26">
        <v>5</v>
      </c>
      <c r="S19" s="26">
        <v>3</v>
      </c>
      <c r="T19" s="26">
        <v>3</v>
      </c>
      <c r="U19" s="26">
        <v>5</v>
      </c>
      <c r="V19" s="39">
        <v>5</v>
      </c>
      <c r="W19" s="36">
        <v>4</v>
      </c>
      <c r="X19" s="36">
        <v>4</v>
      </c>
      <c r="Y19" s="36">
        <v>4</v>
      </c>
      <c r="Z19" s="36">
        <v>5</v>
      </c>
      <c r="AA19" s="36">
        <v>5</v>
      </c>
      <c r="AB19" s="36">
        <v>5</v>
      </c>
      <c r="AC19" s="36">
        <v>5</v>
      </c>
      <c r="AD19" s="36">
        <v>5</v>
      </c>
      <c r="AE19" s="36">
        <v>5</v>
      </c>
      <c r="AF19" s="55">
        <v>5</v>
      </c>
      <c r="AG19" s="55">
        <v>5</v>
      </c>
      <c r="AH19" s="55">
        <v>5</v>
      </c>
      <c r="AI19" s="131">
        <v>5</v>
      </c>
    </row>
    <row r="20" spans="1:35" ht="23.25">
      <c r="A20" s="4">
        <v>18</v>
      </c>
      <c r="B20" s="49" t="s">
        <v>75</v>
      </c>
      <c r="C20" s="27">
        <v>0</v>
      </c>
      <c r="D20" s="27">
        <v>1</v>
      </c>
      <c r="E20" s="27">
        <v>0</v>
      </c>
      <c r="F20" s="27">
        <v>0</v>
      </c>
      <c r="G20" s="27">
        <v>0</v>
      </c>
      <c r="H20" s="27"/>
      <c r="I20" s="44">
        <v>0</v>
      </c>
      <c r="J20" s="44">
        <v>0</v>
      </c>
      <c r="K20" s="44">
        <v>0</v>
      </c>
      <c r="L20" s="44">
        <v>0</v>
      </c>
      <c r="M20" s="6">
        <v>4</v>
      </c>
      <c r="N20" s="6">
        <v>3</v>
      </c>
      <c r="O20" s="6">
        <v>4</v>
      </c>
      <c r="P20" s="33">
        <v>5</v>
      </c>
      <c r="Q20" s="20">
        <v>4</v>
      </c>
      <c r="R20" s="26">
        <v>4</v>
      </c>
      <c r="S20" s="26">
        <v>4</v>
      </c>
      <c r="T20" s="26">
        <v>3</v>
      </c>
      <c r="U20" s="26">
        <v>4</v>
      </c>
      <c r="V20" s="39">
        <v>4</v>
      </c>
      <c r="W20" s="36">
        <v>4</v>
      </c>
      <c r="X20" s="36">
        <v>4</v>
      </c>
      <c r="Y20" s="36">
        <v>4</v>
      </c>
      <c r="Z20" s="36">
        <v>4</v>
      </c>
      <c r="AA20" s="36">
        <v>4</v>
      </c>
      <c r="AB20" s="36">
        <v>4</v>
      </c>
      <c r="AC20" s="36">
        <v>4</v>
      </c>
      <c r="AD20" s="36">
        <v>4</v>
      </c>
      <c r="AE20" s="36">
        <v>4</v>
      </c>
      <c r="AF20" s="55">
        <v>4</v>
      </c>
      <c r="AG20" s="55">
        <v>4</v>
      </c>
      <c r="AH20" s="55">
        <v>4</v>
      </c>
      <c r="AI20" s="131">
        <v>4</v>
      </c>
    </row>
    <row r="21" spans="1:35" ht="23.25">
      <c r="A21" s="4">
        <v>19</v>
      </c>
      <c r="B21" s="49" t="s">
        <v>45</v>
      </c>
      <c r="C21" s="27">
        <v>0</v>
      </c>
      <c r="D21" s="27">
        <v>1</v>
      </c>
      <c r="E21" s="27">
        <v>0</v>
      </c>
      <c r="F21" s="27">
        <v>0</v>
      </c>
      <c r="G21" s="27">
        <v>0</v>
      </c>
      <c r="H21" s="27">
        <v>4</v>
      </c>
      <c r="I21" s="44">
        <v>0</v>
      </c>
      <c r="J21" s="44">
        <v>1</v>
      </c>
      <c r="K21" s="44">
        <v>0</v>
      </c>
      <c r="L21" s="44">
        <v>0</v>
      </c>
      <c r="M21" s="6">
        <v>5</v>
      </c>
      <c r="N21" s="6">
        <v>5</v>
      </c>
      <c r="O21" s="6">
        <v>5</v>
      </c>
      <c r="P21" s="33">
        <v>5</v>
      </c>
      <c r="Q21" s="20">
        <v>5</v>
      </c>
      <c r="R21" s="26">
        <v>5</v>
      </c>
      <c r="S21" s="26">
        <v>5</v>
      </c>
      <c r="T21" s="26">
        <v>5</v>
      </c>
      <c r="U21" s="26">
        <v>5</v>
      </c>
      <c r="V21" s="39">
        <v>5</v>
      </c>
      <c r="W21" s="36">
        <v>2</v>
      </c>
      <c r="X21" s="36">
        <v>4</v>
      </c>
      <c r="Y21" s="36">
        <v>2</v>
      </c>
      <c r="Z21" s="36">
        <v>5</v>
      </c>
      <c r="AA21" s="36">
        <v>4</v>
      </c>
      <c r="AB21" s="36">
        <v>5</v>
      </c>
      <c r="AC21" s="36">
        <v>5</v>
      </c>
      <c r="AD21" s="36">
        <v>5</v>
      </c>
      <c r="AE21" s="36">
        <v>5</v>
      </c>
      <c r="AF21" s="55">
        <v>5</v>
      </c>
      <c r="AG21" s="55">
        <v>5</v>
      </c>
      <c r="AH21" s="55">
        <v>5</v>
      </c>
      <c r="AI21" s="131">
        <v>5</v>
      </c>
    </row>
    <row r="22" spans="1:35" ht="23.25">
      <c r="A22" s="4">
        <v>20</v>
      </c>
      <c r="B22" s="49" t="s">
        <v>61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4</v>
      </c>
      <c r="I22" s="44">
        <v>0</v>
      </c>
      <c r="J22" s="44">
        <v>1</v>
      </c>
      <c r="K22" s="44">
        <v>0</v>
      </c>
      <c r="L22" s="44">
        <v>0</v>
      </c>
      <c r="M22" s="6">
        <v>5</v>
      </c>
      <c r="N22" s="6">
        <v>5</v>
      </c>
      <c r="O22" s="6">
        <v>5</v>
      </c>
      <c r="P22" s="33">
        <v>5</v>
      </c>
      <c r="Q22" s="20">
        <v>5</v>
      </c>
      <c r="R22" s="26">
        <v>5</v>
      </c>
      <c r="S22" s="26">
        <v>4</v>
      </c>
      <c r="T22" s="26">
        <v>5</v>
      </c>
      <c r="U22" s="26">
        <v>5</v>
      </c>
      <c r="V22" s="39">
        <v>5</v>
      </c>
      <c r="W22" s="36">
        <v>4</v>
      </c>
      <c r="X22" s="36">
        <v>4</v>
      </c>
      <c r="Y22" s="36">
        <v>4</v>
      </c>
      <c r="Z22" s="36">
        <v>4</v>
      </c>
      <c r="AA22" s="36">
        <v>4</v>
      </c>
      <c r="AB22" s="36">
        <v>4</v>
      </c>
      <c r="AC22" s="36">
        <v>4</v>
      </c>
      <c r="AD22" s="36">
        <v>4</v>
      </c>
      <c r="AE22" s="36">
        <v>4</v>
      </c>
      <c r="AF22" s="55">
        <v>4</v>
      </c>
      <c r="AG22" s="55">
        <v>4</v>
      </c>
      <c r="AH22" s="55">
        <v>4</v>
      </c>
      <c r="AI22" s="131">
        <v>4</v>
      </c>
    </row>
    <row r="23" spans="1:35" ht="23.25">
      <c r="A23" s="4">
        <v>21</v>
      </c>
      <c r="B23" s="49" t="s">
        <v>46</v>
      </c>
      <c r="C23" s="27">
        <v>0</v>
      </c>
      <c r="D23" s="27">
        <v>1</v>
      </c>
      <c r="E23" s="27">
        <v>0</v>
      </c>
      <c r="F23" s="27">
        <v>0</v>
      </c>
      <c r="G23" s="27">
        <v>1</v>
      </c>
      <c r="H23" s="27">
        <v>5</v>
      </c>
      <c r="I23" s="44">
        <v>0</v>
      </c>
      <c r="J23" s="44">
        <v>1</v>
      </c>
      <c r="K23" s="44">
        <v>0</v>
      </c>
      <c r="L23" s="44">
        <v>0</v>
      </c>
      <c r="M23" s="6">
        <v>5</v>
      </c>
      <c r="N23" s="6">
        <v>5</v>
      </c>
      <c r="O23" s="6">
        <v>5</v>
      </c>
      <c r="P23" s="33">
        <v>5</v>
      </c>
      <c r="Q23" s="20">
        <v>5</v>
      </c>
      <c r="R23" s="26">
        <v>5</v>
      </c>
      <c r="S23" s="26">
        <v>5</v>
      </c>
      <c r="T23" s="26">
        <v>5</v>
      </c>
      <c r="U23" s="26">
        <v>5</v>
      </c>
      <c r="V23" s="39">
        <v>5</v>
      </c>
      <c r="W23" s="36">
        <v>5</v>
      </c>
      <c r="X23" s="36">
        <v>5</v>
      </c>
      <c r="Y23" s="36">
        <v>5</v>
      </c>
      <c r="Z23" s="36">
        <v>5</v>
      </c>
      <c r="AA23" s="36">
        <v>5</v>
      </c>
      <c r="AB23" s="36">
        <v>5</v>
      </c>
      <c r="AC23" s="36">
        <v>5</v>
      </c>
      <c r="AD23" s="36">
        <v>5</v>
      </c>
      <c r="AE23" s="36">
        <v>5</v>
      </c>
      <c r="AF23" s="55">
        <v>5</v>
      </c>
      <c r="AG23" s="55">
        <v>5</v>
      </c>
      <c r="AH23" s="55">
        <v>5</v>
      </c>
      <c r="AI23" s="131">
        <v>5</v>
      </c>
    </row>
    <row r="24" spans="1:35" ht="23.25">
      <c r="A24" s="4">
        <v>22</v>
      </c>
      <c r="B24" s="49" t="s">
        <v>55</v>
      </c>
      <c r="C24" s="27">
        <v>0</v>
      </c>
      <c r="D24" s="27">
        <v>1</v>
      </c>
      <c r="E24" s="27">
        <v>0</v>
      </c>
      <c r="F24" s="27">
        <v>0</v>
      </c>
      <c r="G24" s="27">
        <v>0</v>
      </c>
      <c r="H24" s="27">
        <v>4</v>
      </c>
      <c r="I24" s="44">
        <v>0</v>
      </c>
      <c r="J24" s="44">
        <v>1</v>
      </c>
      <c r="K24" s="44">
        <v>0</v>
      </c>
      <c r="L24" s="44">
        <v>0</v>
      </c>
      <c r="M24" s="6">
        <v>5</v>
      </c>
      <c r="N24" s="6">
        <v>5</v>
      </c>
      <c r="O24" s="6">
        <v>5</v>
      </c>
      <c r="P24" s="33">
        <v>5</v>
      </c>
      <c r="Q24" s="20">
        <v>5</v>
      </c>
      <c r="R24" s="26">
        <v>5</v>
      </c>
      <c r="S24" s="26">
        <v>5</v>
      </c>
      <c r="T24" s="26">
        <v>4</v>
      </c>
      <c r="U24" s="26">
        <v>4</v>
      </c>
      <c r="V24" s="39">
        <v>4</v>
      </c>
      <c r="W24" s="36">
        <v>4</v>
      </c>
      <c r="X24" s="36">
        <v>4</v>
      </c>
      <c r="Y24" s="36">
        <v>4</v>
      </c>
      <c r="Z24" s="36">
        <v>4</v>
      </c>
      <c r="AA24" s="36">
        <v>4</v>
      </c>
      <c r="AB24" s="36">
        <v>4</v>
      </c>
      <c r="AC24" s="36">
        <v>4</v>
      </c>
      <c r="AD24" s="36">
        <v>4</v>
      </c>
      <c r="AE24" s="36">
        <v>4</v>
      </c>
      <c r="AF24" s="55">
        <v>3</v>
      </c>
      <c r="AG24" s="55">
        <v>3</v>
      </c>
      <c r="AH24" s="55">
        <v>4</v>
      </c>
      <c r="AI24" s="131">
        <v>3</v>
      </c>
    </row>
    <row r="25" spans="1:35" ht="23.25">
      <c r="A25" s="4">
        <v>23</v>
      </c>
      <c r="B25" s="49" t="s">
        <v>70</v>
      </c>
      <c r="C25" s="27">
        <v>1</v>
      </c>
      <c r="D25" s="27">
        <v>1</v>
      </c>
      <c r="E25" s="27">
        <v>0</v>
      </c>
      <c r="F25" s="27">
        <v>0</v>
      </c>
      <c r="G25" s="27">
        <v>0</v>
      </c>
      <c r="H25" s="27">
        <v>5</v>
      </c>
      <c r="I25" s="44">
        <v>0</v>
      </c>
      <c r="J25" s="44">
        <v>1</v>
      </c>
      <c r="K25" s="44">
        <v>0</v>
      </c>
      <c r="L25" s="44">
        <v>0</v>
      </c>
      <c r="M25" s="6">
        <v>5</v>
      </c>
      <c r="N25" s="6">
        <v>4</v>
      </c>
      <c r="O25" s="6">
        <v>4</v>
      </c>
      <c r="P25" s="33">
        <v>5</v>
      </c>
      <c r="Q25" s="20">
        <v>5</v>
      </c>
      <c r="R25" s="26">
        <v>4</v>
      </c>
      <c r="S25" s="26">
        <v>4</v>
      </c>
      <c r="T25" s="26">
        <v>4</v>
      </c>
      <c r="U25" s="26">
        <v>4</v>
      </c>
      <c r="V25" s="39">
        <v>4</v>
      </c>
      <c r="W25" s="36">
        <v>4</v>
      </c>
      <c r="X25" s="36">
        <v>5</v>
      </c>
      <c r="Y25" s="36">
        <v>5</v>
      </c>
      <c r="Z25" s="36">
        <v>5</v>
      </c>
      <c r="AA25" s="36">
        <v>4</v>
      </c>
      <c r="AB25" s="36">
        <v>5</v>
      </c>
      <c r="AC25" s="36">
        <v>5</v>
      </c>
      <c r="AD25" s="36">
        <v>5</v>
      </c>
      <c r="AE25" s="36">
        <v>5</v>
      </c>
      <c r="AF25" s="55">
        <v>3</v>
      </c>
      <c r="AG25" s="55">
        <v>3</v>
      </c>
      <c r="AH25" s="55">
        <v>4</v>
      </c>
      <c r="AI25" s="131">
        <v>4</v>
      </c>
    </row>
    <row r="26" spans="1:35" ht="23.25">
      <c r="A26" s="4">
        <v>24</v>
      </c>
      <c r="B26" s="49" t="s">
        <v>70</v>
      </c>
      <c r="C26" s="27">
        <v>0</v>
      </c>
      <c r="D26" s="27">
        <v>1</v>
      </c>
      <c r="E26" s="27">
        <v>0</v>
      </c>
      <c r="F26" s="27">
        <v>0</v>
      </c>
      <c r="G26" s="27">
        <v>0</v>
      </c>
      <c r="H26" s="27">
        <v>5</v>
      </c>
      <c r="I26" s="44">
        <v>0</v>
      </c>
      <c r="J26" s="44">
        <v>1</v>
      </c>
      <c r="K26" s="44">
        <v>0</v>
      </c>
      <c r="L26" s="44">
        <v>0</v>
      </c>
      <c r="M26" s="6">
        <v>5</v>
      </c>
      <c r="N26" s="6">
        <v>5</v>
      </c>
      <c r="O26" s="6">
        <v>4</v>
      </c>
      <c r="P26" s="33">
        <v>5</v>
      </c>
      <c r="Q26" s="20">
        <v>5</v>
      </c>
      <c r="R26" s="26">
        <v>5</v>
      </c>
      <c r="S26" s="26">
        <v>5</v>
      </c>
      <c r="T26" s="26">
        <v>5</v>
      </c>
      <c r="U26" s="26">
        <v>5</v>
      </c>
      <c r="V26" s="39">
        <v>5</v>
      </c>
      <c r="W26" s="36">
        <v>4</v>
      </c>
      <c r="X26" s="36">
        <v>5</v>
      </c>
      <c r="Y26" s="36">
        <v>5</v>
      </c>
      <c r="Z26" s="36">
        <v>5</v>
      </c>
      <c r="AA26" s="36">
        <v>4</v>
      </c>
      <c r="AB26" s="36">
        <v>4</v>
      </c>
      <c r="AC26" s="36">
        <v>4</v>
      </c>
      <c r="AD26" s="36">
        <v>4</v>
      </c>
      <c r="AE26" s="36">
        <v>4</v>
      </c>
      <c r="AF26" s="55">
        <v>5</v>
      </c>
      <c r="AG26" s="55">
        <v>5</v>
      </c>
      <c r="AH26" s="55">
        <v>5</v>
      </c>
      <c r="AI26" s="131">
        <v>5</v>
      </c>
    </row>
    <row r="27" spans="1:35" ht="23.25">
      <c r="A27" s="4">
        <v>25</v>
      </c>
      <c r="B27" s="49" t="s">
        <v>75</v>
      </c>
      <c r="C27" s="27">
        <v>0</v>
      </c>
      <c r="D27" s="27">
        <v>0</v>
      </c>
      <c r="E27" s="27">
        <v>0</v>
      </c>
      <c r="F27" s="27">
        <v>0</v>
      </c>
      <c r="G27" s="27">
        <v>1</v>
      </c>
      <c r="H27" s="27">
        <v>3</v>
      </c>
      <c r="I27" s="44">
        <v>0</v>
      </c>
      <c r="J27" s="44">
        <v>1</v>
      </c>
      <c r="K27" s="44">
        <v>0</v>
      </c>
      <c r="L27" s="44">
        <v>0</v>
      </c>
      <c r="M27" s="6">
        <v>5</v>
      </c>
      <c r="N27" s="6">
        <v>4</v>
      </c>
      <c r="O27" s="6">
        <v>4</v>
      </c>
      <c r="P27" s="33">
        <v>5</v>
      </c>
      <c r="Q27" s="20">
        <v>5</v>
      </c>
      <c r="R27" s="26">
        <v>4</v>
      </c>
      <c r="S27" s="26">
        <v>4</v>
      </c>
      <c r="T27" s="26">
        <v>3</v>
      </c>
      <c r="U27" s="26">
        <v>4</v>
      </c>
      <c r="V27" s="39">
        <v>4</v>
      </c>
      <c r="W27" s="36">
        <v>3</v>
      </c>
      <c r="X27" s="36">
        <v>2</v>
      </c>
      <c r="Y27" s="36">
        <v>2</v>
      </c>
      <c r="Z27" s="36">
        <v>4</v>
      </c>
      <c r="AA27" s="36">
        <v>3</v>
      </c>
      <c r="AB27" s="36"/>
      <c r="AC27" s="36">
        <v>2</v>
      </c>
      <c r="AD27" s="36">
        <v>4</v>
      </c>
      <c r="AE27" s="36">
        <v>3</v>
      </c>
      <c r="AF27" s="55">
        <v>2</v>
      </c>
      <c r="AG27" s="55">
        <v>2</v>
      </c>
      <c r="AH27" s="55">
        <v>3</v>
      </c>
      <c r="AI27" s="131">
        <v>3</v>
      </c>
    </row>
    <row r="28" spans="1:35" ht="23.25">
      <c r="A28" s="4">
        <v>26</v>
      </c>
      <c r="B28" s="49" t="s">
        <v>61</v>
      </c>
      <c r="C28" s="27">
        <v>0</v>
      </c>
      <c r="D28" s="27">
        <v>1</v>
      </c>
      <c r="E28" s="27">
        <v>0</v>
      </c>
      <c r="F28" s="27">
        <v>0</v>
      </c>
      <c r="G28" s="27">
        <v>0</v>
      </c>
      <c r="H28" s="27">
        <v>4</v>
      </c>
      <c r="I28" s="44">
        <v>0</v>
      </c>
      <c r="J28" s="44">
        <v>1</v>
      </c>
      <c r="K28" s="44">
        <v>0</v>
      </c>
      <c r="L28" s="44">
        <v>0</v>
      </c>
      <c r="M28" s="6">
        <v>5</v>
      </c>
      <c r="N28" s="6">
        <v>4</v>
      </c>
      <c r="O28" s="6">
        <v>3</v>
      </c>
      <c r="P28" s="33">
        <v>5</v>
      </c>
      <c r="Q28" s="20">
        <v>5</v>
      </c>
      <c r="R28" s="26">
        <v>5</v>
      </c>
      <c r="S28" s="26">
        <v>5</v>
      </c>
      <c r="T28" s="26">
        <v>5</v>
      </c>
      <c r="U28" s="26">
        <v>5</v>
      </c>
      <c r="V28" s="39">
        <v>5</v>
      </c>
      <c r="W28" s="36">
        <v>4</v>
      </c>
      <c r="X28" s="36">
        <v>4</v>
      </c>
      <c r="Y28" s="36">
        <v>4</v>
      </c>
      <c r="Z28" s="36"/>
      <c r="AA28" s="36"/>
      <c r="AB28" s="36">
        <v>4</v>
      </c>
      <c r="AC28" s="36">
        <v>4</v>
      </c>
      <c r="AD28" s="36"/>
      <c r="AE28" s="36"/>
      <c r="AF28" s="55">
        <v>4</v>
      </c>
      <c r="AG28" s="55">
        <v>4</v>
      </c>
      <c r="AH28" s="55">
        <v>3</v>
      </c>
      <c r="AI28" s="131">
        <v>4</v>
      </c>
    </row>
    <row r="29" spans="1:35" ht="23.25">
      <c r="A29" s="4">
        <v>27</v>
      </c>
      <c r="B29" s="49" t="s">
        <v>55</v>
      </c>
      <c r="C29" s="27">
        <v>0</v>
      </c>
      <c r="D29" s="27">
        <v>1</v>
      </c>
      <c r="E29" s="27">
        <v>0</v>
      </c>
      <c r="F29" s="27">
        <v>0</v>
      </c>
      <c r="G29" s="27">
        <v>0</v>
      </c>
      <c r="H29" s="27">
        <v>4</v>
      </c>
      <c r="I29" s="44">
        <v>0</v>
      </c>
      <c r="J29" s="44">
        <v>1</v>
      </c>
      <c r="K29" s="44">
        <v>0</v>
      </c>
      <c r="L29" s="44">
        <v>0</v>
      </c>
      <c r="M29" s="6">
        <v>4</v>
      </c>
      <c r="N29" s="6">
        <v>4</v>
      </c>
      <c r="O29" s="6">
        <v>4</v>
      </c>
      <c r="P29" s="33">
        <v>5</v>
      </c>
      <c r="Q29" s="20">
        <v>5</v>
      </c>
      <c r="R29" s="26">
        <v>4</v>
      </c>
      <c r="S29" s="26">
        <v>4</v>
      </c>
      <c r="T29" s="26">
        <v>4</v>
      </c>
      <c r="U29" s="26">
        <v>4</v>
      </c>
      <c r="V29" s="39">
        <v>4</v>
      </c>
      <c r="W29" s="36">
        <v>3</v>
      </c>
      <c r="X29" s="36">
        <v>3</v>
      </c>
      <c r="Y29" s="36">
        <v>3</v>
      </c>
      <c r="Z29" s="36"/>
      <c r="AA29" s="36">
        <v>3</v>
      </c>
      <c r="AB29" s="36">
        <v>4</v>
      </c>
      <c r="AC29" s="36">
        <v>4</v>
      </c>
      <c r="AD29" s="36"/>
      <c r="AE29" s="36"/>
      <c r="AF29" s="55">
        <v>3</v>
      </c>
      <c r="AG29" s="55">
        <v>3</v>
      </c>
      <c r="AH29" s="55">
        <v>3</v>
      </c>
      <c r="AI29" s="131">
        <v>3</v>
      </c>
    </row>
    <row r="30" spans="1:35" ht="23.25">
      <c r="A30" s="4">
        <v>28</v>
      </c>
      <c r="B30" s="49" t="s">
        <v>50</v>
      </c>
      <c r="C30" s="27">
        <v>0</v>
      </c>
      <c r="D30" s="27">
        <v>1</v>
      </c>
      <c r="E30" s="27">
        <v>0</v>
      </c>
      <c r="F30" s="27">
        <v>0</v>
      </c>
      <c r="G30" s="27">
        <v>0</v>
      </c>
      <c r="H30" s="27">
        <v>4</v>
      </c>
      <c r="I30" s="44">
        <v>0</v>
      </c>
      <c r="J30" s="44">
        <v>1</v>
      </c>
      <c r="K30" s="44">
        <v>0</v>
      </c>
      <c r="L30" s="44">
        <v>0</v>
      </c>
      <c r="M30" s="6">
        <v>4</v>
      </c>
      <c r="N30" s="6">
        <v>3</v>
      </c>
      <c r="O30" s="6">
        <v>3</v>
      </c>
      <c r="P30" s="33">
        <v>4</v>
      </c>
      <c r="Q30" s="20">
        <v>4</v>
      </c>
      <c r="R30" s="26">
        <v>4</v>
      </c>
      <c r="S30" s="26">
        <v>4</v>
      </c>
      <c r="T30" s="26">
        <v>4</v>
      </c>
      <c r="U30" s="26">
        <v>5</v>
      </c>
      <c r="V30" s="39">
        <v>5</v>
      </c>
      <c r="W30" s="36">
        <v>2</v>
      </c>
      <c r="X30" s="36">
        <v>3</v>
      </c>
      <c r="Y30" s="36">
        <v>3</v>
      </c>
      <c r="Z30" s="36">
        <v>4</v>
      </c>
      <c r="AA30" s="36">
        <v>3</v>
      </c>
      <c r="AB30" s="36">
        <v>4</v>
      </c>
      <c r="AC30" s="36"/>
      <c r="AD30" s="36"/>
      <c r="AE30" s="36"/>
      <c r="AF30" s="55"/>
      <c r="AG30" s="55"/>
      <c r="AH30" s="55"/>
      <c r="AI30" s="131"/>
    </row>
    <row r="31" spans="1:35" ht="23.25">
      <c r="A31" s="4">
        <v>29</v>
      </c>
      <c r="B31" s="49" t="s">
        <v>50</v>
      </c>
      <c r="C31" s="27">
        <v>0</v>
      </c>
      <c r="D31" s="27">
        <v>0</v>
      </c>
      <c r="E31" s="27">
        <v>1</v>
      </c>
      <c r="F31" s="27">
        <v>0</v>
      </c>
      <c r="G31" s="27">
        <v>0</v>
      </c>
      <c r="H31" s="27">
        <v>3.5</v>
      </c>
      <c r="I31" s="44">
        <v>0</v>
      </c>
      <c r="J31" s="44">
        <v>1</v>
      </c>
      <c r="K31" s="44">
        <v>0</v>
      </c>
      <c r="L31" s="44">
        <v>0</v>
      </c>
      <c r="M31" s="6">
        <v>4</v>
      </c>
      <c r="N31" s="6">
        <v>4</v>
      </c>
      <c r="O31" s="6">
        <v>4</v>
      </c>
      <c r="P31" s="33">
        <v>4</v>
      </c>
      <c r="Q31" s="20">
        <v>4</v>
      </c>
      <c r="R31" s="26">
        <v>4</v>
      </c>
      <c r="S31" s="26">
        <v>4</v>
      </c>
      <c r="T31" s="26">
        <v>4</v>
      </c>
      <c r="U31" s="26">
        <v>4</v>
      </c>
      <c r="V31" s="39">
        <v>4</v>
      </c>
      <c r="W31" s="36">
        <v>4</v>
      </c>
      <c r="X31" s="36">
        <v>4</v>
      </c>
      <c r="Y31" s="36">
        <v>4</v>
      </c>
      <c r="Z31" s="36">
        <v>4</v>
      </c>
      <c r="AA31" s="36">
        <v>3</v>
      </c>
      <c r="AB31" s="36">
        <v>3</v>
      </c>
      <c r="AC31" s="36">
        <v>3</v>
      </c>
      <c r="AD31" s="36">
        <v>3</v>
      </c>
      <c r="AE31" s="36">
        <v>3</v>
      </c>
      <c r="AF31" s="55">
        <v>3</v>
      </c>
      <c r="AG31" s="55">
        <v>3</v>
      </c>
      <c r="AH31" s="55">
        <v>3</v>
      </c>
      <c r="AI31" s="131">
        <v>3</v>
      </c>
    </row>
    <row r="32" spans="1:35" ht="23.25">
      <c r="A32" s="4">
        <v>30</v>
      </c>
      <c r="B32" s="49" t="s">
        <v>91</v>
      </c>
      <c r="C32" s="27">
        <v>0</v>
      </c>
      <c r="D32" s="27">
        <v>0</v>
      </c>
      <c r="E32" s="27">
        <v>0</v>
      </c>
      <c r="F32" s="27">
        <v>0</v>
      </c>
      <c r="G32" s="27">
        <v>1</v>
      </c>
      <c r="H32" s="27">
        <v>4</v>
      </c>
      <c r="I32" s="44">
        <v>0</v>
      </c>
      <c r="J32" s="44">
        <v>1</v>
      </c>
      <c r="K32" s="44">
        <v>0</v>
      </c>
      <c r="L32" s="44">
        <v>0</v>
      </c>
      <c r="M32" s="6">
        <v>5</v>
      </c>
      <c r="N32" s="6">
        <v>4</v>
      </c>
      <c r="O32" s="6">
        <v>4</v>
      </c>
      <c r="P32" s="33">
        <v>5</v>
      </c>
      <c r="Q32" s="20">
        <v>5</v>
      </c>
      <c r="R32" s="26">
        <v>4</v>
      </c>
      <c r="S32" s="26">
        <v>4</v>
      </c>
      <c r="T32" s="26">
        <v>4</v>
      </c>
      <c r="U32" s="26">
        <v>4</v>
      </c>
      <c r="V32" s="39">
        <v>4</v>
      </c>
      <c r="W32" s="36">
        <v>5</v>
      </c>
      <c r="X32" s="36">
        <v>4</v>
      </c>
      <c r="Y32" s="36">
        <v>4</v>
      </c>
      <c r="Z32" s="36"/>
      <c r="AA32" s="36"/>
      <c r="AB32" s="36">
        <v>5</v>
      </c>
      <c r="AC32" s="36">
        <v>4</v>
      </c>
      <c r="AD32" s="36"/>
      <c r="AE32" s="36"/>
      <c r="AF32" s="55"/>
      <c r="AG32" s="55"/>
      <c r="AH32" s="55"/>
      <c r="AI32" s="131">
        <v>5</v>
      </c>
    </row>
    <row r="33" spans="1:35" ht="23.25">
      <c r="A33" s="4">
        <v>31</v>
      </c>
      <c r="B33" s="49" t="s">
        <v>61</v>
      </c>
      <c r="C33" s="27">
        <v>0</v>
      </c>
      <c r="D33" s="27">
        <v>1</v>
      </c>
      <c r="E33" s="27">
        <v>1</v>
      </c>
      <c r="F33" s="27">
        <v>0</v>
      </c>
      <c r="G33" s="27">
        <v>0</v>
      </c>
      <c r="H33" s="27">
        <v>3.5</v>
      </c>
      <c r="I33" s="44">
        <v>0</v>
      </c>
      <c r="J33" s="44">
        <v>1</v>
      </c>
      <c r="K33" s="44">
        <v>0</v>
      </c>
      <c r="L33" s="44">
        <v>0</v>
      </c>
      <c r="M33" s="6">
        <v>4</v>
      </c>
      <c r="N33" s="6">
        <v>4</v>
      </c>
      <c r="O33" s="6">
        <v>4</v>
      </c>
      <c r="P33" s="33">
        <v>5</v>
      </c>
      <c r="Q33" s="20">
        <v>5</v>
      </c>
      <c r="R33" s="26">
        <v>4</v>
      </c>
      <c r="S33" s="26">
        <v>4</v>
      </c>
      <c r="T33" s="26">
        <v>3</v>
      </c>
      <c r="U33" s="26">
        <v>4</v>
      </c>
      <c r="V33" s="39">
        <v>5</v>
      </c>
      <c r="W33" s="36">
        <v>4</v>
      </c>
      <c r="X33" s="36">
        <v>4</v>
      </c>
      <c r="Y33" s="36">
        <v>3</v>
      </c>
      <c r="Z33" s="36">
        <v>4</v>
      </c>
      <c r="AA33" s="36">
        <v>3</v>
      </c>
      <c r="AB33" s="36">
        <v>4</v>
      </c>
      <c r="AC33" s="36">
        <v>3</v>
      </c>
      <c r="AD33" s="36">
        <v>4</v>
      </c>
      <c r="AE33" s="36">
        <v>4</v>
      </c>
      <c r="AF33" s="55">
        <v>5</v>
      </c>
      <c r="AG33" s="55">
        <v>5</v>
      </c>
      <c r="AH33" s="55">
        <v>5</v>
      </c>
      <c r="AI33" s="131">
        <v>5</v>
      </c>
    </row>
    <row r="34" spans="1:35" ht="23.25">
      <c r="A34" s="4">
        <v>32</v>
      </c>
      <c r="B34" s="49"/>
      <c r="C34" s="27">
        <v>0</v>
      </c>
      <c r="D34" s="27">
        <v>1</v>
      </c>
      <c r="E34" s="27">
        <v>0</v>
      </c>
      <c r="F34" s="27">
        <v>0</v>
      </c>
      <c r="G34" s="27">
        <v>0</v>
      </c>
      <c r="H34" s="27">
        <v>3</v>
      </c>
      <c r="I34" s="44">
        <v>0</v>
      </c>
      <c r="J34" s="44">
        <v>1</v>
      </c>
      <c r="K34" s="44">
        <v>0</v>
      </c>
      <c r="L34" s="44">
        <v>0</v>
      </c>
      <c r="M34" s="6">
        <v>5</v>
      </c>
      <c r="N34" s="6">
        <v>4</v>
      </c>
      <c r="O34" s="6">
        <v>2</v>
      </c>
      <c r="P34" s="33">
        <v>5</v>
      </c>
      <c r="Q34" s="20">
        <v>5</v>
      </c>
      <c r="R34" s="26">
        <v>5</v>
      </c>
      <c r="S34" s="26">
        <v>5</v>
      </c>
      <c r="T34" s="26">
        <v>5</v>
      </c>
      <c r="U34" s="26">
        <v>5</v>
      </c>
      <c r="V34" s="39">
        <v>5</v>
      </c>
      <c r="W34" s="36">
        <v>4</v>
      </c>
      <c r="X34" s="36">
        <v>4</v>
      </c>
      <c r="Y34" s="36">
        <v>1</v>
      </c>
      <c r="Z34" s="36">
        <v>4</v>
      </c>
      <c r="AA34" s="36">
        <v>4</v>
      </c>
      <c r="AB34" s="36">
        <v>4</v>
      </c>
      <c r="AC34" s="36">
        <v>1</v>
      </c>
      <c r="AD34" s="36">
        <v>4</v>
      </c>
      <c r="AE34" s="36">
        <v>3</v>
      </c>
      <c r="AF34" s="55">
        <v>3</v>
      </c>
      <c r="AG34" s="55">
        <v>3</v>
      </c>
      <c r="AH34" s="55">
        <v>3</v>
      </c>
      <c r="AI34" s="131">
        <v>3</v>
      </c>
    </row>
    <row r="35" spans="1:35" ht="23.25">
      <c r="A35" s="8" t="s">
        <v>2</v>
      </c>
      <c r="B35" s="8"/>
      <c r="C35" s="27"/>
      <c r="D35" s="27"/>
      <c r="E35" s="27"/>
      <c r="F35" s="27"/>
      <c r="I35" s="27"/>
      <c r="J35" s="27"/>
      <c r="K35" s="27"/>
      <c r="L35" s="27"/>
      <c r="M35" s="7"/>
      <c r="N35" s="7"/>
      <c r="O35" s="7"/>
      <c r="P35" s="7"/>
      <c r="Q35" s="7"/>
      <c r="R35" s="7"/>
      <c r="S35" s="7"/>
      <c r="T35" s="7"/>
      <c r="U35" s="7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7" spans="3:36" s="9" customFormat="1" ht="23.25">
      <c r="C37" s="28"/>
      <c r="D37" s="28"/>
      <c r="E37" s="28"/>
      <c r="F37" s="28"/>
      <c r="G37" s="151" t="s">
        <v>98</v>
      </c>
      <c r="H37" s="152">
        <f>AVERAGE(H3:H34)</f>
        <v>4.103448275862069</v>
      </c>
      <c r="I37" s="28"/>
      <c r="J37" s="28"/>
      <c r="K37" s="28"/>
      <c r="L37" s="28"/>
      <c r="M37" s="10">
        <f aca="true" t="shared" si="0" ref="M37:AI37">AVERAGE(M3:M34)</f>
        <v>4.645161290322581</v>
      </c>
      <c r="N37" s="10">
        <f t="shared" si="0"/>
        <v>4.32258064516129</v>
      </c>
      <c r="O37" s="10">
        <f t="shared" si="0"/>
        <v>4.125</v>
      </c>
      <c r="P37" s="10">
        <f t="shared" si="0"/>
        <v>4.78125</v>
      </c>
      <c r="Q37" s="10">
        <f t="shared" si="0"/>
        <v>4.733333333333333</v>
      </c>
      <c r="R37" s="10">
        <f t="shared" si="0"/>
        <v>4.5</v>
      </c>
      <c r="S37" s="10">
        <f t="shared" si="0"/>
        <v>4.4375</v>
      </c>
      <c r="T37" s="10">
        <f t="shared" si="0"/>
        <v>4.1875</v>
      </c>
      <c r="U37" s="10">
        <f t="shared" si="0"/>
        <v>4.53125</v>
      </c>
      <c r="V37" s="10">
        <f t="shared" si="0"/>
        <v>4.53125</v>
      </c>
      <c r="W37" s="10">
        <f t="shared" si="0"/>
        <v>3.6451612903225805</v>
      </c>
      <c r="X37" s="10">
        <f t="shared" si="0"/>
        <v>3.8666666666666667</v>
      </c>
      <c r="Y37" s="10">
        <f t="shared" si="0"/>
        <v>3.6333333333333333</v>
      </c>
      <c r="Z37" s="10">
        <f t="shared" si="0"/>
        <v>4.464285714285714</v>
      </c>
      <c r="AA37" s="10">
        <f t="shared" si="0"/>
        <v>3.8518518518518516</v>
      </c>
      <c r="AB37" s="10">
        <f t="shared" si="0"/>
        <v>4.214285714285714</v>
      </c>
      <c r="AC37" s="10">
        <f t="shared" si="0"/>
        <v>3.8275862068965516</v>
      </c>
      <c r="AD37" s="10">
        <f t="shared" si="0"/>
        <v>4.481481481481482</v>
      </c>
      <c r="AE37" s="10">
        <f t="shared" si="0"/>
        <v>4.230769230769231</v>
      </c>
      <c r="AF37" s="10">
        <f t="shared" si="0"/>
        <v>3.966666666666667</v>
      </c>
      <c r="AG37" s="10">
        <f t="shared" si="0"/>
        <v>4.1</v>
      </c>
      <c r="AH37" s="10">
        <f t="shared" si="0"/>
        <v>4.133333333333334</v>
      </c>
      <c r="AI37" s="10">
        <f t="shared" si="0"/>
        <v>4.225806451612903</v>
      </c>
      <c r="AJ37" s="47">
        <f>AVERAGE(M3:V34,AB3:AI34)</f>
        <v>4.336380255941499</v>
      </c>
    </row>
    <row r="38" spans="3:36" s="9" customFormat="1" ht="23.25">
      <c r="C38" s="28"/>
      <c r="D38" s="28"/>
      <c r="E38" s="28"/>
      <c r="F38" s="28"/>
      <c r="G38" s="151" t="s">
        <v>99</v>
      </c>
      <c r="H38" s="152">
        <f>STDEV(H3:H34)</f>
        <v>0.7603959300544351</v>
      </c>
      <c r="I38" s="28"/>
      <c r="J38" s="28"/>
      <c r="K38" s="28"/>
      <c r="L38" s="28"/>
      <c r="M38" s="11">
        <f aca="true" t="shared" si="1" ref="M38:AI38">STDEV(M3:M34)</f>
        <v>0.48637345711392094</v>
      </c>
      <c r="N38" s="11">
        <f t="shared" si="1"/>
        <v>0.6525384675349818</v>
      </c>
      <c r="O38" s="11">
        <f t="shared" si="1"/>
        <v>0.8327955253822958</v>
      </c>
      <c r="P38" s="11">
        <f t="shared" si="1"/>
        <v>0.42001344064515445</v>
      </c>
      <c r="Q38" s="11">
        <f t="shared" si="1"/>
        <v>0.5208304597621881</v>
      </c>
      <c r="R38" s="11">
        <f t="shared" si="1"/>
        <v>0.5679618342470648</v>
      </c>
      <c r="S38" s="11">
        <f t="shared" si="1"/>
        <v>0.6690146823211658</v>
      </c>
      <c r="T38" s="11">
        <f t="shared" si="1"/>
        <v>0.9651174088696285</v>
      </c>
      <c r="U38" s="11">
        <f t="shared" si="1"/>
        <v>0.6712710620231424</v>
      </c>
      <c r="V38" s="11">
        <f t="shared" si="1"/>
        <v>0.6213603702179753</v>
      </c>
      <c r="W38" s="11">
        <f t="shared" si="1"/>
        <v>1.1415891583453366</v>
      </c>
      <c r="X38" s="11">
        <f t="shared" si="1"/>
        <v>0.8193072487266856</v>
      </c>
      <c r="Y38" s="11">
        <f t="shared" si="1"/>
        <v>0.9643054793328012</v>
      </c>
      <c r="Z38" s="11">
        <f t="shared" si="1"/>
        <v>0.6372477195601834</v>
      </c>
      <c r="AA38" s="11">
        <f t="shared" si="1"/>
        <v>0.7698003589195006</v>
      </c>
      <c r="AB38" s="11">
        <f t="shared" si="1"/>
        <v>0.6299407883487123</v>
      </c>
      <c r="AC38" s="11">
        <f t="shared" si="1"/>
        <v>1.00246002831753</v>
      </c>
      <c r="AD38" s="11">
        <f t="shared" si="1"/>
        <v>0.5798123284152701</v>
      </c>
      <c r="AE38" s="11">
        <f t="shared" si="1"/>
        <v>0.651625187216843</v>
      </c>
      <c r="AF38" s="11">
        <f t="shared" si="1"/>
        <v>0.8502873077655138</v>
      </c>
      <c r="AG38" s="11">
        <f t="shared" si="1"/>
        <v>0.8847364696279083</v>
      </c>
      <c r="AH38" s="11">
        <f t="shared" si="1"/>
        <v>0.8193072487266868</v>
      </c>
      <c r="AI38" s="11">
        <f t="shared" si="1"/>
        <v>0.8045569140570404</v>
      </c>
      <c r="AJ38" s="47">
        <f>STDEVA(M3:V34,AB3:AI34)</f>
        <v>0.7536310551115218</v>
      </c>
    </row>
    <row r="40" spans="3:37" s="12" customFormat="1" ht="23.25">
      <c r="C40" s="164"/>
      <c r="D40" s="164"/>
      <c r="E40" s="164"/>
      <c r="F40" s="164"/>
      <c r="G40" s="164"/>
      <c r="H40" s="164"/>
      <c r="I40" s="164"/>
      <c r="J40" s="15"/>
      <c r="K40" s="15"/>
      <c r="L40" s="15"/>
      <c r="M40" s="14"/>
      <c r="N40" s="14"/>
      <c r="O40" s="46"/>
      <c r="P40" s="14"/>
      <c r="Q40" s="14"/>
      <c r="R40" s="14"/>
      <c r="S40" s="14"/>
      <c r="T40" s="14"/>
      <c r="U40" s="14"/>
      <c r="AC40" s="16"/>
      <c r="AD40" s="16"/>
      <c r="AE40" s="16"/>
      <c r="AF40" s="16"/>
      <c r="AG40" s="16"/>
      <c r="AH40" s="16"/>
      <c r="AI40" s="16"/>
      <c r="AK40" s="29"/>
    </row>
    <row r="41" spans="3:37" s="12" customFormat="1" ht="23.25">
      <c r="C41" s="164"/>
      <c r="D41" s="164"/>
      <c r="E41" s="164"/>
      <c r="F41" s="164"/>
      <c r="G41" s="164"/>
      <c r="H41" s="164"/>
      <c r="I41" s="164"/>
      <c r="J41" s="15"/>
      <c r="K41" s="15"/>
      <c r="L41" s="15"/>
      <c r="M41" s="14"/>
      <c r="N41" s="14"/>
      <c r="O41" s="46"/>
      <c r="P41" s="14"/>
      <c r="Q41" s="14"/>
      <c r="R41" s="14"/>
      <c r="S41" s="14"/>
      <c r="T41" s="14"/>
      <c r="U41" s="14"/>
      <c r="AC41" s="16"/>
      <c r="AD41" s="16"/>
      <c r="AE41" s="16"/>
      <c r="AF41" s="16"/>
      <c r="AG41" s="16"/>
      <c r="AH41" s="16"/>
      <c r="AI41" s="16"/>
      <c r="AK41" s="29"/>
    </row>
    <row r="42" spans="13:37" s="12" customFormat="1" ht="23.25">
      <c r="M42" s="14"/>
      <c r="N42" s="14"/>
      <c r="O42" s="14"/>
      <c r="P42" s="14"/>
      <c r="Q42" s="14"/>
      <c r="R42" s="14"/>
      <c r="S42" s="14"/>
      <c r="T42" s="14"/>
      <c r="U42" s="14"/>
      <c r="AC42" s="16"/>
      <c r="AD42" s="16"/>
      <c r="AE42" s="16"/>
      <c r="AF42" s="16"/>
      <c r="AG42" s="16"/>
      <c r="AH42" s="16"/>
      <c r="AI42" s="16"/>
      <c r="AK42" s="29"/>
    </row>
    <row r="43" spans="3:37" s="12" customFormat="1" ht="23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3"/>
      <c r="N43" s="23"/>
      <c r="O43" s="50"/>
      <c r="P43" s="14"/>
      <c r="Q43" s="14"/>
      <c r="R43" s="14"/>
      <c r="S43" s="14"/>
      <c r="T43" s="14"/>
      <c r="U43" s="14"/>
      <c r="V43" s="5"/>
      <c r="W43" s="18"/>
      <c r="X43" s="18"/>
      <c r="Y43" s="18"/>
      <c r="Z43" s="18"/>
      <c r="AA43" s="18"/>
      <c r="AB43" s="16"/>
      <c r="AC43" s="16"/>
      <c r="AD43" s="16"/>
      <c r="AE43" s="16"/>
      <c r="AF43" s="16"/>
      <c r="AG43" s="16"/>
      <c r="AH43" s="16"/>
      <c r="AI43" s="16"/>
      <c r="AK43" s="29"/>
    </row>
    <row r="44" spans="3:37" s="12" customFormat="1" ht="23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3"/>
      <c r="N44" s="23"/>
      <c r="O44" s="50"/>
      <c r="P44" s="14"/>
      <c r="Q44" s="14"/>
      <c r="R44" s="14"/>
      <c r="S44" s="14"/>
      <c r="T44" s="14"/>
      <c r="U44" s="14"/>
      <c r="V44" s="5"/>
      <c r="W44" s="18"/>
      <c r="X44" s="18"/>
      <c r="Y44" s="18"/>
      <c r="Z44" s="18"/>
      <c r="AA44" s="18"/>
      <c r="AB44" s="16"/>
      <c r="AC44" s="16"/>
      <c r="AD44" s="16"/>
      <c r="AE44" s="16"/>
      <c r="AF44" s="16"/>
      <c r="AG44" s="16"/>
      <c r="AH44" s="16"/>
      <c r="AI44" s="16"/>
      <c r="AK44" s="29"/>
    </row>
    <row r="45" spans="13:37" s="12" customFormat="1" ht="23.25">
      <c r="M45" s="14"/>
      <c r="N45" s="14"/>
      <c r="O45" s="14"/>
      <c r="P45" s="14"/>
      <c r="Q45" s="14"/>
      <c r="R45" s="14"/>
      <c r="S45" s="14"/>
      <c r="T45" s="14"/>
      <c r="U45" s="14"/>
      <c r="V45" s="5"/>
      <c r="W45" s="18"/>
      <c r="X45" s="18"/>
      <c r="Y45" s="18"/>
      <c r="Z45" s="18"/>
      <c r="AA45" s="18"/>
      <c r="AB45" s="16"/>
      <c r="AC45" s="16"/>
      <c r="AD45" s="16"/>
      <c r="AE45" s="16"/>
      <c r="AF45" s="16"/>
      <c r="AG45" s="16"/>
      <c r="AH45" s="16"/>
      <c r="AI45" s="16"/>
      <c r="AK45" s="29"/>
    </row>
    <row r="46" spans="13:37" s="12" customFormat="1" ht="23.25">
      <c r="M46" s="14"/>
      <c r="N46" s="14"/>
      <c r="O46" s="14"/>
      <c r="P46" s="14"/>
      <c r="Q46" s="14"/>
      <c r="R46" s="14"/>
      <c r="S46" s="14"/>
      <c r="T46" s="14"/>
      <c r="U46" s="14"/>
      <c r="V46" s="5"/>
      <c r="W46" s="18"/>
      <c r="X46" s="18"/>
      <c r="Y46" s="18"/>
      <c r="Z46" s="18"/>
      <c r="AA46" s="18"/>
      <c r="AB46" s="16"/>
      <c r="AC46" s="16"/>
      <c r="AD46" s="16"/>
      <c r="AE46" s="16"/>
      <c r="AF46" s="16"/>
      <c r="AG46" s="16"/>
      <c r="AH46" s="16"/>
      <c r="AI46" s="16"/>
      <c r="AK46" s="29"/>
    </row>
    <row r="47" spans="1:37" s="12" customFormat="1" ht="23.25">
      <c r="A47" s="15"/>
      <c r="M47" s="40" t="s">
        <v>11</v>
      </c>
      <c r="N47" s="40"/>
      <c r="O47" s="41"/>
      <c r="P47" s="41"/>
      <c r="Q47" s="41"/>
      <c r="R47" s="41"/>
      <c r="S47" s="41"/>
      <c r="T47" s="14"/>
      <c r="U47" s="14"/>
      <c r="V47" s="5"/>
      <c r="W47" s="18"/>
      <c r="X47" s="18"/>
      <c r="Y47" s="18"/>
      <c r="Z47" s="18"/>
      <c r="AA47" s="18"/>
      <c r="AB47" s="16"/>
      <c r="AC47" s="16"/>
      <c r="AD47" s="16"/>
      <c r="AE47" s="16"/>
      <c r="AF47" s="16"/>
      <c r="AG47" s="16"/>
      <c r="AH47" s="16"/>
      <c r="AI47" s="16"/>
      <c r="AK47" s="29"/>
    </row>
    <row r="48" spans="1:37" s="12" customFormat="1" ht="23.25">
      <c r="A48" s="15"/>
      <c r="D48" s="15"/>
      <c r="M48" s="18" t="s">
        <v>21</v>
      </c>
      <c r="N48" s="18"/>
      <c r="O48" s="18"/>
      <c r="P48" s="18"/>
      <c r="Q48" s="18"/>
      <c r="R48" s="18"/>
      <c r="S48" s="56">
        <f>COUNTIF(C3:C34,1)</f>
        <v>5</v>
      </c>
      <c r="T48" s="14"/>
      <c r="U48" s="14"/>
      <c r="W48" s="41"/>
      <c r="X48" s="41"/>
      <c r="Y48" s="41"/>
      <c r="Z48" s="41"/>
      <c r="AA48" s="41"/>
      <c r="AB48" s="43"/>
      <c r="AC48" s="43"/>
      <c r="AD48" s="43"/>
      <c r="AE48" s="43"/>
      <c r="AF48" s="43"/>
      <c r="AG48" s="43"/>
      <c r="AH48" s="43"/>
      <c r="AI48" s="43"/>
      <c r="AK48" s="29"/>
    </row>
    <row r="49" spans="4:38" ht="23.25">
      <c r="D49" s="15"/>
      <c r="M49" s="18" t="s">
        <v>19</v>
      </c>
      <c r="N49" s="18"/>
      <c r="O49" s="18"/>
      <c r="P49" s="18"/>
      <c r="Q49" s="18"/>
      <c r="R49" s="18"/>
      <c r="S49" s="16">
        <f>COUNTIF(D3:D34,1)</f>
        <v>23</v>
      </c>
      <c r="AK49" s="29"/>
      <c r="AL49" s="12"/>
    </row>
    <row r="50" spans="4:38" ht="23.25">
      <c r="D50" s="15"/>
      <c r="M50" s="18" t="s">
        <v>20</v>
      </c>
      <c r="N50" s="18"/>
      <c r="O50" s="18"/>
      <c r="P50" s="18"/>
      <c r="Q50" s="18"/>
      <c r="R50" s="18"/>
      <c r="S50" s="16">
        <f>COUNTIF(E3:E34,1)</f>
        <v>3</v>
      </c>
      <c r="AK50" s="29"/>
      <c r="AL50" s="12"/>
    </row>
    <row r="51" spans="4:38" ht="23.25">
      <c r="D51" s="15"/>
      <c r="M51" s="18" t="s">
        <v>39</v>
      </c>
      <c r="N51" s="18"/>
      <c r="O51" s="18"/>
      <c r="P51" s="18"/>
      <c r="Q51" s="18"/>
      <c r="R51" s="18"/>
      <c r="S51" s="16">
        <f>COUNTIF(F3:F34,1)</f>
        <v>1</v>
      </c>
      <c r="V51" s="22"/>
      <c r="W51" s="22"/>
      <c r="AL51" s="37"/>
    </row>
    <row r="52" spans="4:38" ht="23.25">
      <c r="D52" s="15"/>
      <c r="M52" s="15"/>
      <c r="N52" s="18"/>
      <c r="O52" s="18"/>
      <c r="P52" s="18"/>
      <c r="Q52" s="18"/>
      <c r="R52" s="18"/>
      <c r="S52" s="14">
        <f>SUM(S48:S51)</f>
        <v>32</v>
      </c>
      <c r="V52" s="22"/>
      <c r="W52" s="22"/>
      <c r="AL52" s="37"/>
    </row>
    <row r="53" spans="4:19" ht="23.25">
      <c r="D53" s="15"/>
      <c r="M53" s="5"/>
      <c r="N53" s="18"/>
      <c r="O53" s="18"/>
      <c r="P53" s="18"/>
      <c r="Q53" s="18"/>
      <c r="R53" s="18"/>
      <c r="S53" s="16"/>
    </row>
    <row r="54" spans="13:19" ht="23.25">
      <c r="M54" s="5" t="s">
        <v>104</v>
      </c>
      <c r="N54" s="18"/>
      <c r="O54" s="18"/>
      <c r="P54" s="18"/>
      <c r="Q54" s="18"/>
      <c r="R54" s="18"/>
      <c r="S54" s="16">
        <f>COUNTIF(J3:J34,1)</f>
        <v>28</v>
      </c>
    </row>
    <row r="55" spans="13:19" ht="23.25">
      <c r="M55" s="5" t="s">
        <v>105</v>
      </c>
      <c r="N55" s="18"/>
      <c r="O55" s="18"/>
      <c r="P55" s="18"/>
      <c r="Q55" s="18"/>
      <c r="R55" s="18"/>
      <c r="S55" s="16">
        <f>COUNTIF(J3:J34,0)</f>
        <v>4</v>
      </c>
    </row>
    <row r="56" spans="13:19" ht="23.25">
      <c r="M56" s="42" t="s">
        <v>3</v>
      </c>
      <c r="S56" s="12">
        <f>SUM(S54:S55)</f>
        <v>32</v>
      </c>
    </row>
    <row r="57" spans="13:19" ht="23.25">
      <c r="M57" s="5"/>
      <c r="N57" s="5"/>
      <c r="O57" s="5"/>
      <c r="P57" s="5"/>
      <c r="Q57" s="5"/>
      <c r="R57" s="5"/>
      <c r="S57" s="5"/>
    </row>
    <row r="59" spans="13:19" ht="23.25">
      <c r="M59" s="154" t="s">
        <v>108</v>
      </c>
      <c r="N59" s="157"/>
      <c r="O59"/>
      <c r="P59"/>
      <c r="Q59"/>
      <c r="R59"/>
      <c r="S59"/>
    </row>
    <row r="60" spans="13:19" ht="23.25">
      <c r="M60" s="154" t="s">
        <v>38</v>
      </c>
      <c r="N60" s="157" t="s">
        <v>109</v>
      </c>
      <c r="O60"/>
      <c r="P60"/>
      <c r="Q60"/>
      <c r="R60"/>
      <c r="S60"/>
    </row>
    <row r="61" spans="13:19" ht="23.25">
      <c r="M61" s="153" t="s">
        <v>55</v>
      </c>
      <c r="N61" s="158">
        <v>3</v>
      </c>
      <c r="O61"/>
      <c r="P61"/>
      <c r="Q61"/>
      <c r="R61"/>
      <c r="S61"/>
    </row>
    <row r="62" spans="13:19" ht="23.25">
      <c r="M62" s="155" t="s">
        <v>66</v>
      </c>
      <c r="N62" s="159">
        <v>1</v>
      </c>
      <c r="O62"/>
      <c r="P62"/>
      <c r="Q62"/>
      <c r="R62"/>
      <c r="S62"/>
    </row>
    <row r="63" spans="13:19" ht="23.25">
      <c r="M63" s="155" t="s">
        <v>75</v>
      </c>
      <c r="N63" s="159">
        <v>2</v>
      </c>
      <c r="O63"/>
      <c r="P63"/>
      <c r="Q63"/>
      <c r="R63"/>
      <c r="S63"/>
    </row>
    <row r="64" spans="13:19" ht="23.25">
      <c r="M64" s="155" t="s">
        <v>70</v>
      </c>
      <c r="N64" s="159">
        <v>5</v>
      </c>
      <c r="O64"/>
      <c r="P64"/>
      <c r="Q64"/>
      <c r="R64"/>
      <c r="S64"/>
    </row>
    <row r="65" spans="13:19" ht="23.25">
      <c r="M65" s="155" t="s">
        <v>45</v>
      </c>
      <c r="N65" s="159">
        <v>2</v>
      </c>
      <c r="O65"/>
      <c r="P65"/>
      <c r="Q65"/>
      <c r="R65"/>
      <c r="S65"/>
    </row>
    <row r="66" spans="13:19" ht="23.25">
      <c r="M66" s="155" t="s">
        <v>91</v>
      </c>
      <c r="N66" s="159">
        <v>1</v>
      </c>
      <c r="O66"/>
      <c r="P66"/>
      <c r="Q66"/>
      <c r="R66"/>
      <c r="S66"/>
    </row>
    <row r="67" spans="13:19" ht="23.25">
      <c r="M67" s="155" t="s">
        <v>46</v>
      </c>
      <c r="N67" s="159">
        <v>1</v>
      </c>
      <c r="O67"/>
      <c r="P67"/>
      <c r="Q67"/>
      <c r="R67"/>
      <c r="S67"/>
    </row>
    <row r="68" spans="13:19" ht="23.25">
      <c r="M68" s="155" t="s">
        <v>50</v>
      </c>
      <c r="N68" s="159">
        <v>4</v>
      </c>
      <c r="O68"/>
      <c r="P68"/>
      <c r="Q68"/>
      <c r="R68"/>
      <c r="S68"/>
    </row>
    <row r="69" spans="13:19" ht="23.25">
      <c r="M69" s="155" t="s">
        <v>61</v>
      </c>
      <c r="N69" s="159">
        <v>6</v>
      </c>
      <c r="O69"/>
      <c r="P69"/>
      <c r="Q69"/>
      <c r="R69"/>
      <c r="S69"/>
    </row>
    <row r="70" spans="13:19" ht="23.25">
      <c r="M70" s="155" t="s">
        <v>64</v>
      </c>
      <c r="N70" s="159">
        <v>1</v>
      </c>
      <c r="O70"/>
      <c r="P70"/>
      <c r="Q70"/>
      <c r="R70"/>
      <c r="S70"/>
    </row>
    <row r="71" spans="13:19" ht="23.25">
      <c r="M71" s="155" t="s">
        <v>57</v>
      </c>
      <c r="N71" s="159">
        <v>2</v>
      </c>
      <c r="O71"/>
      <c r="P71"/>
      <c r="Q71"/>
      <c r="R71"/>
      <c r="S71"/>
    </row>
    <row r="72" spans="13:19" ht="23.25">
      <c r="M72" s="155" t="s">
        <v>60</v>
      </c>
      <c r="N72" s="159">
        <v>1</v>
      </c>
      <c r="O72"/>
      <c r="P72"/>
      <c r="Q72"/>
      <c r="R72"/>
      <c r="S72"/>
    </row>
    <row r="73" spans="13:19" ht="23.25">
      <c r="M73" s="155" t="s">
        <v>51</v>
      </c>
      <c r="N73" s="159">
        <v>1</v>
      </c>
      <c r="O73"/>
      <c r="P73"/>
      <c r="Q73"/>
      <c r="R73"/>
      <c r="S73"/>
    </row>
    <row r="74" spans="13:19" ht="23.25">
      <c r="M74" s="155" t="s">
        <v>106</v>
      </c>
      <c r="N74" s="159"/>
      <c r="O74"/>
      <c r="P74"/>
      <c r="Q74"/>
      <c r="R74"/>
      <c r="S74"/>
    </row>
    <row r="75" spans="13:19" ht="23.25">
      <c r="M75" s="156" t="s">
        <v>107</v>
      </c>
      <c r="N75" s="160">
        <v>30</v>
      </c>
      <c r="O75"/>
      <c r="P75"/>
      <c r="Q75"/>
      <c r="R75"/>
      <c r="S75"/>
    </row>
  </sheetData>
  <sheetProtection/>
  <mergeCells count="5">
    <mergeCell ref="C41:I41"/>
    <mergeCell ref="M1:R1"/>
    <mergeCell ref="V1:AI1"/>
    <mergeCell ref="C40:I40"/>
    <mergeCell ref="C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="130" zoomScaleNormal="130" zoomScalePageLayoutView="0" workbookViewId="0" topLeftCell="A1">
      <selection activeCell="H11" sqref="H11"/>
    </sheetView>
  </sheetViews>
  <sheetFormatPr defaultColWidth="9.140625" defaultRowHeight="21.75"/>
  <cols>
    <col min="1" max="1" width="9.421875" style="58" customWidth="1"/>
    <col min="2" max="2" width="11.57421875" style="58" customWidth="1"/>
    <col min="3" max="3" width="11.7109375" style="58" customWidth="1"/>
    <col min="4" max="7" width="9.140625" style="58" customWidth="1"/>
    <col min="8" max="8" width="8.00390625" style="58" customWidth="1"/>
    <col min="9" max="9" width="7.8515625" style="58" customWidth="1"/>
    <col min="10" max="10" width="7.28125" style="58" customWidth="1"/>
    <col min="11" max="11" width="10.8515625" style="58" customWidth="1"/>
    <col min="12" max="16384" width="9.140625" style="58" customWidth="1"/>
  </cols>
  <sheetData>
    <row r="2" spans="1:11" ht="30.75">
      <c r="A2" s="168" t="s">
        <v>13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24">
      <c r="A3" s="169" t="s">
        <v>100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24">
      <c r="A4" s="57"/>
      <c r="B4" s="57"/>
      <c r="C4" s="57"/>
      <c r="E4" s="57" t="s">
        <v>101</v>
      </c>
      <c r="G4" s="57"/>
      <c r="H4" s="57"/>
      <c r="I4" s="57"/>
      <c r="J4" s="57"/>
      <c r="K4" s="57"/>
    </row>
    <row r="5" spans="1:11" ht="24">
      <c r="A5" s="169" t="s">
        <v>132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7" spans="1:2" ht="24">
      <c r="A7" s="58" t="s">
        <v>28</v>
      </c>
      <c r="B7" s="58" t="s">
        <v>133</v>
      </c>
    </row>
    <row r="8" ht="24">
      <c r="A8" s="58" t="s">
        <v>134</v>
      </c>
    </row>
    <row r="9" ht="24">
      <c r="A9" s="58" t="s">
        <v>135</v>
      </c>
    </row>
    <row r="10" ht="24">
      <c r="A10" s="58" t="s">
        <v>136</v>
      </c>
    </row>
    <row r="11" ht="24">
      <c r="A11" s="58" t="s">
        <v>137</v>
      </c>
    </row>
    <row r="12" ht="24">
      <c r="B12" s="58" t="s">
        <v>146</v>
      </c>
    </row>
    <row r="13" ht="24">
      <c r="A13" s="58" t="s">
        <v>147</v>
      </c>
    </row>
    <row r="14" ht="24">
      <c r="B14" s="58" t="s">
        <v>159</v>
      </c>
    </row>
    <row r="15" ht="24">
      <c r="B15" s="58" t="s">
        <v>148</v>
      </c>
    </row>
    <row r="16" ht="24">
      <c r="B16" s="58" t="s">
        <v>196</v>
      </c>
    </row>
    <row r="17" ht="10.5" customHeight="1"/>
    <row r="18" spans="1:2" ht="24">
      <c r="A18" s="58" t="s">
        <v>29</v>
      </c>
      <c r="B18" s="58" t="s">
        <v>138</v>
      </c>
    </row>
    <row r="19" ht="24">
      <c r="A19" s="58" t="s">
        <v>139</v>
      </c>
    </row>
    <row r="20" spans="1:2" s="59" customFormat="1" ht="24">
      <c r="A20" s="58"/>
      <c r="B20" s="59" t="s">
        <v>195</v>
      </c>
    </row>
    <row r="21" s="59" customFormat="1" ht="24">
      <c r="A21" s="58" t="s">
        <v>193</v>
      </c>
    </row>
    <row r="22" s="59" customFormat="1" ht="24">
      <c r="A22" s="58" t="s">
        <v>194</v>
      </c>
    </row>
    <row r="23" spans="1:2" s="59" customFormat="1" ht="24">
      <c r="A23" s="58"/>
      <c r="B23" s="59" t="s">
        <v>140</v>
      </c>
    </row>
    <row r="24" s="59" customFormat="1" ht="24">
      <c r="A24" s="58" t="s">
        <v>192</v>
      </c>
    </row>
    <row r="25" s="59" customFormat="1" ht="24">
      <c r="A25" s="58"/>
    </row>
  </sheetData>
  <sheetProtection/>
  <mergeCells count="3">
    <mergeCell ref="A2:K2"/>
    <mergeCell ref="A3:K3"/>
    <mergeCell ref="A5:K5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8"/>
  <sheetViews>
    <sheetView zoomScale="110" zoomScaleNormal="110" zoomScalePageLayoutView="0" workbookViewId="0" topLeftCell="A1">
      <selection activeCell="H10" sqref="H10"/>
    </sheetView>
  </sheetViews>
  <sheetFormatPr defaultColWidth="9.140625" defaultRowHeight="21.75"/>
  <cols>
    <col min="1" max="1" width="12.421875" style="59" customWidth="1"/>
    <col min="2" max="2" width="9.140625" style="59" customWidth="1"/>
    <col min="3" max="3" width="18.8515625" style="59" customWidth="1"/>
    <col min="4" max="4" width="31.00390625" style="59" customWidth="1"/>
    <col min="5" max="6" width="9.140625" style="76" customWidth="1"/>
    <col min="7" max="7" width="15.7109375" style="76" customWidth="1"/>
    <col min="8" max="16384" width="9.140625" style="59" customWidth="1"/>
  </cols>
  <sheetData>
    <row r="1" spans="1:7" ht="23.25">
      <c r="A1" s="170" t="s">
        <v>33</v>
      </c>
      <c r="B1" s="170"/>
      <c r="C1" s="170"/>
      <c r="D1" s="170"/>
      <c r="E1" s="170"/>
      <c r="F1" s="170"/>
      <c r="G1" s="170"/>
    </row>
    <row r="2" spans="1:7" ht="23.25">
      <c r="A2" s="148"/>
      <c r="B2" s="148"/>
      <c r="C2" s="148"/>
      <c r="D2" s="148"/>
      <c r="E2" s="148"/>
      <c r="F2" s="148"/>
      <c r="G2" s="148"/>
    </row>
    <row r="3" spans="1:8" ht="27.75">
      <c r="A3" s="171" t="s">
        <v>100</v>
      </c>
      <c r="B3" s="171"/>
      <c r="C3" s="171"/>
      <c r="D3" s="171"/>
      <c r="E3" s="171"/>
      <c r="F3" s="171"/>
      <c r="G3" s="171"/>
      <c r="H3" s="75"/>
    </row>
    <row r="4" spans="1:8" ht="27.75">
      <c r="A4" s="171" t="s">
        <v>101</v>
      </c>
      <c r="B4" s="171"/>
      <c r="C4" s="171"/>
      <c r="D4" s="171"/>
      <c r="E4" s="171"/>
      <c r="F4" s="171"/>
      <c r="G4" s="171"/>
      <c r="H4" s="75"/>
    </row>
    <row r="5" spans="1:8" ht="27.75">
      <c r="A5" s="171" t="s">
        <v>102</v>
      </c>
      <c r="B5" s="171"/>
      <c r="C5" s="171"/>
      <c r="D5" s="171"/>
      <c r="E5" s="171"/>
      <c r="F5" s="171"/>
      <c r="G5" s="171"/>
      <c r="H5" s="75"/>
    </row>
    <row r="6" spans="1:7" ht="15" customHeight="1">
      <c r="A6" s="172"/>
      <c r="B6" s="172"/>
      <c r="C6" s="172"/>
      <c r="D6" s="172"/>
      <c r="E6" s="172"/>
      <c r="F6" s="172"/>
      <c r="G6" s="172"/>
    </row>
    <row r="7" ht="23.25">
      <c r="A7" s="64" t="s">
        <v>31</v>
      </c>
    </row>
    <row r="8" ht="10.5" customHeight="1"/>
    <row r="9" ht="23.25">
      <c r="A9" s="77" t="s">
        <v>103</v>
      </c>
    </row>
    <row r="10" ht="24" thickBot="1">
      <c r="A10" s="77"/>
    </row>
    <row r="11" spans="1:6" ht="24.75" thickBot="1" thickTop="1">
      <c r="A11" s="77"/>
      <c r="B11" s="173" t="s">
        <v>160</v>
      </c>
      <c r="C11" s="173"/>
      <c r="D11" s="173"/>
      <c r="E11" s="66" t="s">
        <v>7</v>
      </c>
      <c r="F11" s="66" t="s">
        <v>6</v>
      </c>
    </row>
    <row r="12" spans="1:6" ht="24" thickTop="1">
      <c r="A12" s="77"/>
      <c r="B12" s="78" t="s">
        <v>61</v>
      </c>
      <c r="C12" s="78"/>
      <c r="D12" s="78"/>
      <c r="E12" s="79">
        <v>6</v>
      </c>
      <c r="F12" s="80">
        <f>E12*100/31</f>
        <v>19.35483870967742</v>
      </c>
    </row>
    <row r="13" spans="1:6" ht="23.25">
      <c r="A13" s="77"/>
      <c r="B13" s="78" t="s">
        <v>70</v>
      </c>
      <c r="C13" s="78"/>
      <c r="D13" s="78"/>
      <c r="E13" s="79">
        <v>5</v>
      </c>
      <c r="F13" s="80">
        <f aca="true" t="shared" si="0" ref="F13:F23">E13*100/31</f>
        <v>16.129032258064516</v>
      </c>
    </row>
    <row r="14" spans="1:6" ht="23.25">
      <c r="A14" s="77"/>
      <c r="B14" s="78" t="s">
        <v>50</v>
      </c>
      <c r="C14" s="78"/>
      <c r="D14" s="78"/>
      <c r="E14" s="79">
        <v>4</v>
      </c>
      <c r="F14" s="80">
        <f t="shared" si="0"/>
        <v>12.903225806451612</v>
      </c>
    </row>
    <row r="15" spans="1:6" ht="23.25">
      <c r="A15" s="77"/>
      <c r="B15" s="78" t="s">
        <v>161</v>
      </c>
      <c r="C15" s="78"/>
      <c r="D15" s="78"/>
      <c r="E15" s="79">
        <v>3</v>
      </c>
      <c r="F15" s="80">
        <f t="shared" si="0"/>
        <v>9.67741935483871</v>
      </c>
    </row>
    <row r="16" spans="1:6" ht="23.25">
      <c r="A16" s="77"/>
      <c r="B16" s="78" t="s">
        <v>91</v>
      </c>
      <c r="C16" s="78"/>
      <c r="D16" s="78"/>
      <c r="E16" s="79">
        <v>3</v>
      </c>
      <c r="F16" s="80">
        <f t="shared" si="0"/>
        <v>9.67741935483871</v>
      </c>
    </row>
    <row r="17" spans="1:6" ht="23.25">
      <c r="A17" s="77"/>
      <c r="B17" s="78" t="s">
        <v>112</v>
      </c>
      <c r="C17" s="78"/>
      <c r="D17" s="78"/>
      <c r="E17" s="79">
        <v>2</v>
      </c>
      <c r="F17" s="80">
        <f t="shared" si="0"/>
        <v>6.451612903225806</v>
      </c>
    </row>
    <row r="18" spans="1:6" ht="23.25">
      <c r="A18" s="77"/>
      <c r="B18" s="78" t="s">
        <v>57</v>
      </c>
      <c r="C18" s="78"/>
      <c r="D18" s="78"/>
      <c r="E18" s="79">
        <v>2</v>
      </c>
      <c r="F18" s="80">
        <f t="shared" si="0"/>
        <v>6.451612903225806</v>
      </c>
    </row>
    <row r="19" spans="1:6" ht="23.25">
      <c r="A19" s="77"/>
      <c r="B19" s="78" t="s">
        <v>60</v>
      </c>
      <c r="C19" s="78"/>
      <c r="D19" s="78"/>
      <c r="E19" s="79">
        <v>2</v>
      </c>
      <c r="F19" s="80">
        <f t="shared" si="0"/>
        <v>6.451612903225806</v>
      </c>
    </row>
    <row r="20" spans="1:6" ht="23.25">
      <c r="A20" s="77"/>
      <c r="B20" s="78" t="s">
        <v>64</v>
      </c>
      <c r="C20" s="78"/>
      <c r="D20" s="78"/>
      <c r="E20" s="79">
        <v>1</v>
      </c>
      <c r="F20" s="80">
        <f t="shared" si="0"/>
        <v>3.225806451612903</v>
      </c>
    </row>
    <row r="21" spans="1:6" ht="23.25">
      <c r="A21" s="77"/>
      <c r="B21" s="78" t="s">
        <v>66</v>
      </c>
      <c r="C21" s="78"/>
      <c r="D21" s="78"/>
      <c r="E21" s="79">
        <v>1</v>
      </c>
      <c r="F21" s="80">
        <f t="shared" si="0"/>
        <v>3.225806451612903</v>
      </c>
    </row>
    <row r="22" spans="1:6" ht="23.25">
      <c r="A22" s="77"/>
      <c r="B22" s="78" t="s">
        <v>110</v>
      </c>
      <c r="C22" s="78"/>
      <c r="D22" s="78"/>
      <c r="E22" s="79">
        <v>1</v>
      </c>
      <c r="F22" s="80">
        <f t="shared" si="0"/>
        <v>3.225806451612903</v>
      </c>
    </row>
    <row r="23" spans="1:6" ht="24" thickBot="1">
      <c r="A23" s="77"/>
      <c r="B23" s="78" t="s">
        <v>111</v>
      </c>
      <c r="C23" s="78"/>
      <c r="D23" s="78"/>
      <c r="E23" s="79">
        <v>1</v>
      </c>
      <c r="F23" s="80">
        <f t="shared" si="0"/>
        <v>3.225806451612903</v>
      </c>
    </row>
    <row r="24" spans="1:6" ht="24.75" thickBot="1" thickTop="1">
      <c r="A24" s="77"/>
      <c r="B24" s="173" t="s">
        <v>3</v>
      </c>
      <c r="C24" s="173"/>
      <c r="D24" s="173"/>
      <c r="E24" s="81">
        <f>SUM(E12:E23)</f>
        <v>31</v>
      </c>
      <c r="F24" s="82">
        <f>SUM(F12:F23)</f>
        <v>99.99999999999999</v>
      </c>
    </row>
    <row r="25" ht="24" thickTop="1">
      <c r="A25" s="77"/>
    </row>
    <row r="26" spans="1:2" ht="23.25">
      <c r="A26" s="77"/>
      <c r="B26" s="59" t="s">
        <v>162</v>
      </c>
    </row>
    <row r="27" ht="23.25">
      <c r="A27" s="59" t="s">
        <v>113</v>
      </c>
    </row>
    <row r="28" ht="23.25">
      <c r="A28" s="77"/>
    </row>
    <row r="29" ht="23.25">
      <c r="A29" s="77"/>
    </row>
    <row r="30" ht="23.25">
      <c r="A30" s="77"/>
    </row>
    <row r="31" ht="23.25">
      <c r="A31" s="77"/>
    </row>
    <row r="32" ht="23.25">
      <c r="A32" s="77"/>
    </row>
    <row r="33" ht="23.25">
      <c r="A33" s="77"/>
    </row>
    <row r="34" ht="23.25">
      <c r="A34" s="77"/>
    </row>
    <row r="35" spans="1:7" ht="23.25">
      <c r="A35" s="170" t="s">
        <v>34</v>
      </c>
      <c r="B35" s="170"/>
      <c r="C35" s="170"/>
      <c r="D35" s="170"/>
      <c r="E35" s="170"/>
      <c r="F35" s="170"/>
      <c r="G35" s="170"/>
    </row>
    <row r="36" spans="3:5" ht="23.25">
      <c r="C36" s="63"/>
      <c r="D36" s="63"/>
      <c r="E36" s="62"/>
    </row>
    <row r="37" ht="23.25">
      <c r="A37" s="77" t="s">
        <v>114</v>
      </c>
    </row>
    <row r="38" ht="15" customHeight="1" thickBot="1"/>
    <row r="39" spans="2:6" ht="24.75" thickBot="1" thickTop="1">
      <c r="B39" s="173" t="s">
        <v>11</v>
      </c>
      <c r="C39" s="173"/>
      <c r="D39" s="173"/>
      <c r="E39" s="66" t="s">
        <v>7</v>
      </c>
      <c r="F39" s="66" t="s">
        <v>6</v>
      </c>
    </row>
    <row r="40" spans="2:6" ht="24" thickTop="1">
      <c r="B40" s="78" t="str">
        <f>คีย์ข้อมูล!M49</f>
        <v>คณะที่สังกัด</v>
      </c>
      <c r="C40" s="78"/>
      <c r="D40" s="78"/>
      <c r="E40" s="79">
        <f>คีย์ข้อมูล!S49</f>
        <v>23</v>
      </c>
      <c r="F40" s="80">
        <f>E40*100/E$44</f>
        <v>71.875</v>
      </c>
    </row>
    <row r="41" spans="2:6" ht="23.25">
      <c r="B41" s="78" t="str">
        <f>คีย์ข้อมูล!M48</f>
        <v>website บัณฑิตวิทยาลัย</v>
      </c>
      <c r="C41" s="78"/>
      <c r="D41" s="78"/>
      <c r="E41" s="79">
        <f>คีย์ข้อมูล!S48</f>
        <v>5</v>
      </c>
      <c r="F41" s="80">
        <f>E41*100/E$44</f>
        <v>15.625</v>
      </c>
    </row>
    <row r="42" spans="2:6" ht="23.25">
      <c r="B42" s="78" t="s">
        <v>163</v>
      </c>
      <c r="C42" s="78"/>
      <c r="D42" s="78"/>
      <c r="E42" s="79">
        <f>คีย์ข้อมูล!S50</f>
        <v>3</v>
      </c>
      <c r="F42" s="80">
        <f>E42*100/E$44</f>
        <v>9.375</v>
      </c>
    </row>
    <row r="43" spans="2:6" ht="24" thickBot="1">
      <c r="B43" s="78" t="str">
        <f>คีย์ข้อมูล!M51</f>
        <v>SMS</v>
      </c>
      <c r="C43" s="78"/>
      <c r="D43" s="78"/>
      <c r="E43" s="79">
        <f>คีย์ข้อมูล!S51</f>
        <v>1</v>
      </c>
      <c r="F43" s="80">
        <f>E43*100/E$44</f>
        <v>3.125</v>
      </c>
    </row>
    <row r="44" spans="2:6" ht="24.75" thickBot="1" thickTop="1">
      <c r="B44" s="173" t="s">
        <v>3</v>
      </c>
      <c r="C44" s="173"/>
      <c r="D44" s="173"/>
      <c r="E44" s="81">
        <f>SUM(E40:E43)</f>
        <v>32</v>
      </c>
      <c r="F44" s="82">
        <f>SUM(F40:F43)</f>
        <v>100</v>
      </c>
    </row>
    <row r="45" ht="24" thickTop="1"/>
    <row r="46" spans="1:2" ht="23.25">
      <c r="A46" s="83"/>
      <c r="B46" s="59" t="s">
        <v>164</v>
      </c>
    </row>
    <row r="47" ht="23.25">
      <c r="A47" s="59" t="s">
        <v>115</v>
      </c>
    </row>
    <row r="55" spans="1:4" ht="23.25">
      <c r="A55" s="76"/>
      <c r="B55" s="76"/>
      <c r="C55" s="76"/>
      <c r="D55" s="76"/>
    </row>
    <row r="56" spans="1:4" ht="23.25">
      <c r="A56" s="76"/>
      <c r="B56" s="76"/>
      <c r="C56" s="76"/>
      <c r="D56" s="76"/>
    </row>
    <row r="57" spans="1:4" ht="23.25">
      <c r="A57" s="76"/>
      <c r="B57" s="76"/>
      <c r="C57" s="76"/>
      <c r="D57" s="76"/>
    </row>
    <row r="58" spans="1:4" ht="23.25">
      <c r="A58" s="76"/>
      <c r="B58" s="76"/>
      <c r="C58" s="76"/>
      <c r="D58" s="76"/>
    </row>
    <row r="59" spans="1:4" ht="23.25">
      <c r="A59" s="76"/>
      <c r="B59" s="76"/>
      <c r="C59" s="76"/>
      <c r="D59" s="76"/>
    </row>
    <row r="60" spans="1:4" ht="23.25">
      <c r="A60" s="76"/>
      <c r="B60" s="76"/>
      <c r="C60" s="76"/>
      <c r="D60" s="76"/>
    </row>
    <row r="61" spans="1:4" ht="23.25">
      <c r="A61" s="76"/>
      <c r="B61" s="76"/>
      <c r="C61" s="76"/>
      <c r="D61" s="76"/>
    </row>
    <row r="62" spans="1:4" ht="23.25">
      <c r="A62" s="76"/>
      <c r="B62" s="76"/>
      <c r="C62" s="76"/>
      <c r="D62" s="76"/>
    </row>
    <row r="63" spans="1:4" ht="23.25">
      <c r="A63" s="76"/>
      <c r="B63" s="76"/>
      <c r="C63" s="76"/>
      <c r="D63" s="76"/>
    </row>
    <row r="64" spans="1:4" ht="23.25">
      <c r="A64" s="76"/>
      <c r="B64" s="76"/>
      <c r="C64" s="76"/>
      <c r="D64" s="76"/>
    </row>
    <row r="65" spans="1:4" ht="23.25">
      <c r="A65" s="76"/>
      <c r="B65" s="76"/>
      <c r="C65" s="76"/>
      <c r="D65" s="76"/>
    </row>
    <row r="66" spans="1:4" ht="23.25">
      <c r="A66" s="76"/>
      <c r="B66" s="76"/>
      <c r="C66" s="76"/>
      <c r="D66" s="76"/>
    </row>
    <row r="67" spans="1:4" ht="23.25">
      <c r="A67" s="76"/>
      <c r="B67" s="76"/>
      <c r="C67" s="76"/>
      <c r="D67" s="76"/>
    </row>
    <row r="68" spans="1:4" ht="23.25">
      <c r="A68" s="76"/>
      <c r="B68" s="76"/>
      <c r="C68" s="76"/>
      <c r="D68" s="76"/>
    </row>
    <row r="69" spans="1:7" ht="23.25">
      <c r="A69" s="170" t="s">
        <v>150</v>
      </c>
      <c r="B69" s="170"/>
      <c r="C69" s="170"/>
      <c r="D69" s="170"/>
      <c r="E69" s="170"/>
      <c r="F69" s="170"/>
      <c r="G69" s="170"/>
    </row>
    <row r="70" spans="1:4" ht="23.25">
      <c r="A70" s="76"/>
      <c r="B70" s="76"/>
      <c r="C70" s="76"/>
      <c r="D70" s="76"/>
    </row>
    <row r="71" ht="23.25">
      <c r="A71" s="64" t="s">
        <v>144</v>
      </c>
    </row>
    <row r="72" ht="23.25">
      <c r="A72" s="59" t="s">
        <v>173</v>
      </c>
    </row>
    <row r="73" ht="23.25">
      <c r="A73" s="59" t="s">
        <v>172</v>
      </c>
    </row>
    <row r="75" ht="23.25">
      <c r="A75" s="77" t="s">
        <v>156</v>
      </c>
    </row>
    <row r="76" ht="24" thickBot="1">
      <c r="A76" s="64"/>
    </row>
    <row r="77" spans="1:7" ht="21.75" customHeight="1" thickTop="1">
      <c r="A77" s="180" t="s">
        <v>4</v>
      </c>
      <c r="B77" s="181"/>
      <c r="C77" s="181"/>
      <c r="D77" s="182"/>
      <c r="E77" s="174" t="s">
        <v>118</v>
      </c>
      <c r="F77" s="175"/>
      <c r="G77" s="176"/>
    </row>
    <row r="78" spans="1:7" ht="21" customHeight="1" thickBot="1">
      <c r="A78" s="183"/>
      <c r="B78" s="184"/>
      <c r="C78" s="184"/>
      <c r="D78" s="185"/>
      <c r="E78" s="84"/>
      <c r="F78" s="84" t="s">
        <v>1</v>
      </c>
      <c r="G78" s="84" t="s">
        <v>8</v>
      </c>
    </row>
    <row r="79" spans="1:7" ht="24" thickTop="1">
      <c r="A79" s="161" t="s">
        <v>175</v>
      </c>
      <c r="B79" s="63"/>
      <c r="C79" s="63"/>
      <c r="D79" s="63"/>
      <c r="E79" s="113"/>
      <c r="F79" s="113"/>
      <c r="G79" s="114"/>
    </row>
    <row r="80" spans="1:7" ht="23.25">
      <c r="A80" s="90" t="s">
        <v>149</v>
      </c>
      <c r="B80" s="91"/>
      <c r="C80" s="91"/>
      <c r="D80" s="91"/>
      <c r="E80" s="92">
        <f>คีย์ข้อมูล!X37</f>
        <v>3.8666666666666667</v>
      </c>
      <c r="F80" s="92">
        <f>คีย์ข้อมูล!X38</f>
        <v>0.8193072487266856</v>
      </c>
      <c r="G80" s="108" t="str">
        <f>IF(E80&gt;4.5,"มากที่สุด",IF(E80&gt;3.5,"มาก",IF(E80&gt;2.5,"ปานกลาง",IF(E80&gt;1.5,"น้อย",IF(E80&lt;=1.5,"น้อยที่สุด")))))</f>
        <v>มาก</v>
      </c>
    </row>
    <row r="81" spans="1:7" ht="23.25">
      <c r="A81" s="112" t="s">
        <v>176</v>
      </c>
      <c r="B81" s="63"/>
      <c r="C81" s="63"/>
      <c r="D81" s="63"/>
      <c r="E81" s="119"/>
      <c r="F81" s="119"/>
      <c r="G81" s="121"/>
    </row>
    <row r="82" spans="1:7" ht="23.25">
      <c r="A82" s="112" t="s">
        <v>123</v>
      </c>
      <c r="B82" s="63"/>
      <c r="C82" s="63"/>
      <c r="D82" s="63"/>
      <c r="E82" s="92">
        <f>คีย์ข้อมูล!Y37</f>
        <v>3.6333333333333333</v>
      </c>
      <c r="F82" s="92">
        <f>คีย์ข้อมูล!Y38</f>
        <v>0.9643054793328012</v>
      </c>
      <c r="G82" s="108"/>
    </row>
    <row r="83" spans="1:7" ht="23.25">
      <c r="A83" s="117" t="s">
        <v>177</v>
      </c>
      <c r="B83" s="118"/>
      <c r="C83" s="118"/>
      <c r="D83" s="118"/>
      <c r="E83" s="92">
        <f>คีย์ข้อมูล!Z37</f>
        <v>4.464285714285714</v>
      </c>
      <c r="F83" s="92">
        <f>คีย์ข้อมูล!Z38</f>
        <v>0.6372477195601834</v>
      </c>
      <c r="G83" s="108" t="str">
        <f>IF(E83&gt;4.5,"มากที่สุด",IF(E83&gt;3.5,"มาก",IF(E83&gt;2.5,"ปานกลาง",IF(E83&gt;1.5,"น้อย",IF(E83&lt;=1.5,"น้อยที่สุด")))))</f>
        <v>มาก</v>
      </c>
    </row>
    <row r="84" spans="1:7" ht="23.25">
      <c r="A84" s="117" t="s">
        <v>178</v>
      </c>
      <c r="B84" s="118"/>
      <c r="C84" s="118"/>
      <c r="D84" s="118"/>
      <c r="E84" s="119"/>
      <c r="F84" s="119"/>
      <c r="G84" s="121"/>
    </row>
    <row r="85" spans="1:7" ht="23.25">
      <c r="A85" s="90" t="s">
        <v>174</v>
      </c>
      <c r="B85" s="91"/>
      <c r="C85" s="91"/>
      <c r="D85" s="116"/>
      <c r="E85" s="92">
        <f>คีย์ข้อมูล!AA37</f>
        <v>3.8518518518518516</v>
      </c>
      <c r="F85" s="92">
        <f>คีย์ข้อมูล!AA38</f>
        <v>0.7698003589195006</v>
      </c>
      <c r="G85" s="108" t="str">
        <f>IF(E85&gt;4.5,"มากที่สุด",IF(E85&gt;3.5,"มาก",IF(E85&gt;2.5,"ปานกลาง",IF(E85&gt;1.5,"น้อย",IF(E85&lt;=1.5,"น้อยที่สุด")))))</f>
        <v>มาก</v>
      </c>
    </row>
    <row r="86" spans="1:7" ht="23.25">
      <c r="A86" s="117" t="s">
        <v>179</v>
      </c>
      <c r="B86" s="118"/>
      <c r="C86" s="118"/>
      <c r="D86" s="115"/>
      <c r="E86" s="113"/>
      <c r="F86" s="113"/>
      <c r="G86" s="121"/>
    </row>
    <row r="87" spans="1:7" ht="23.25">
      <c r="A87" s="90" t="s">
        <v>122</v>
      </c>
      <c r="B87" s="91"/>
      <c r="C87" s="91"/>
      <c r="D87" s="116"/>
      <c r="E87" s="92">
        <f>คีย์ข้อมูล!AB37</f>
        <v>4.214285714285714</v>
      </c>
      <c r="F87" s="92">
        <f>คีย์ข้อมูล!AB38</f>
        <v>0.6299407883487123</v>
      </c>
      <c r="G87" s="108" t="str">
        <f>IF(E87&gt;4.5,"มากที่สุด",IF(E87&gt;3.5,"มาก",IF(E87&gt;2.5,"ปานกลาง",IF(E87&gt;1.5,"น้อย",IF(E87&lt;=1.5,"น้อยที่สุด")))))</f>
        <v>มาก</v>
      </c>
    </row>
    <row r="88" spans="1:9" ht="24" thickBot="1">
      <c r="A88" s="142"/>
      <c r="B88" s="143"/>
      <c r="C88" s="144"/>
      <c r="D88" s="146" t="s">
        <v>32</v>
      </c>
      <c r="E88" s="145">
        <f>AVERAGE(E80:E87)</f>
        <v>4.006084656084656</v>
      </c>
      <c r="F88" s="145">
        <f>STDEV(คีย์ข้อมูล!X3:AB34)</f>
        <v>0.822226451793038</v>
      </c>
      <c r="G88" s="147" t="str">
        <f>IF(E88&gt;4.5,"มากที่สุด",IF(E88&gt;3.5,"มาก",IF(E88&gt;2.5,"ปานกลาง",IF(E88&gt;1.5,"น้อย",IF(E88&lt;=1.5,"น้อยที่สุด")))))</f>
        <v>มาก</v>
      </c>
      <c r="I88" s="104"/>
    </row>
    <row r="89" ht="16.5" customHeight="1" thickTop="1">
      <c r="A89" s="64"/>
    </row>
    <row r="90" spans="1:2" ht="23.25">
      <c r="A90" s="64"/>
      <c r="B90" s="59" t="s">
        <v>157</v>
      </c>
    </row>
    <row r="91" ht="23.25">
      <c r="A91" s="59" t="s">
        <v>124</v>
      </c>
    </row>
    <row r="103" spans="1:7" ht="23.25">
      <c r="A103" s="170" t="s">
        <v>37</v>
      </c>
      <c r="B103" s="170"/>
      <c r="C103" s="170"/>
      <c r="D103" s="170"/>
      <c r="E103" s="170"/>
      <c r="F103" s="170"/>
      <c r="G103" s="170"/>
    </row>
    <row r="104" ht="23.25">
      <c r="A104" s="64"/>
    </row>
    <row r="105" ht="23.25">
      <c r="A105" s="77" t="s">
        <v>158</v>
      </c>
    </row>
    <row r="106" ht="24" thickBot="1">
      <c r="A106" s="77"/>
    </row>
    <row r="107" spans="1:7" ht="21.75" customHeight="1" thickTop="1">
      <c r="A107" s="180" t="s">
        <v>4</v>
      </c>
      <c r="B107" s="181"/>
      <c r="C107" s="181"/>
      <c r="D107" s="182"/>
      <c r="E107" s="174" t="s">
        <v>118</v>
      </c>
      <c r="F107" s="175"/>
      <c r="G107" s="176"/>
    </row>
    <row r="108" spans="1:7" ht="21" customHeight="1" thickBot="1">
      <c r="A108" s="183"/>
      <c r="B108" s="184"/>
      <c r="C108" s="184"/>
      <c r="D108" s="185"/>
      <c r="E108" s="84"/>
      <c r="F108" s="84" t="s">
        <v>1</v>
      </c>
      <c r="G108" s="84" t="s">
        <v>8</v>
      </c>
    </row>
    <row r="109" spans="1:7" ht="24" thickTop="1">
      <c r="A109" s="85" t="s">
        <v>14</v>
      </c>
      <c r="B109" s="86"/>
      <c r="C109" s="86"/>
      <c r="D109" s="86"/>
      <c r="E109" s="87"/>
      <c r="F109" s="88"/>
      <c r="G109" s="89"/>
    </row>
    <row r="110" spans="1:7" ht="23.25">
      <c r="A110" s="90" t="s">
        <v>22</v>
      </c>
      <c r="B110" s="91"/>
      <c r="C110" s="91"/>
      <c r="D110" s="91"/>
      <c r="E110" s="92">
        <f>คีย์ข้อมูล!M37</f>
        <v>4.645161290322581</v>
      </c>
      <c r="F110" s="92">
        <f>คีย์ข้อมูล!M38</f>
        <v>0.48637345711392094</v>
      </c>
      <c r="G110" s="93" t="str">
        <f>IF(E110&gt;4.5,"มากที่สุด",IF(E110&gt;3.5,"มาก",IF(E110&gt;2.5,"ปานกลาง",IF(E110&gt;1.5,"น้อย",IF(E110&lt;=1.5,"น้อยที่สุด")))))</f>
        <v>มากที่สุด</v>
      </c>
    </row>
    <row r="111" spans="1:7" ht="23.25">
      <c r="A111" s="94" t="s">
        <v>116</v>
      </c>
      <c r="B111" s="95"/>
      <c r="C111" s="95"/>
      <c r="D111" s="95"/>
      <c r="E111" s="96">
        <f>คีย์ข้อมูล!N37</f>
        <v>4.32258064516129</v>
      </c>
      <c r="F111" s="96">
        <f>คีย์ข้อมูล!N38</f>
        <v>0.6525384675349818</v>
      </c>
      <c r="G111" s="93" t="str">
        <f>IF(E111&gt;4.5,"มากที่สุด",IF(E111&gt;3.5,"มาก",IF(E111&gt;2.5,"ปานกลาง",IF(E111&gt;1.5,"น้อย",IF(E111&lt;=1.5,"น้อยที่สุด")))))</f>
        <v>มาก</v>
      </c>
    </row>
    <row r="112" spans="1:7" ht="23.25">
      <c r="A112" s="97" t="s">
        <v>117</v>
      </c>
      <c r="B112" s="98"/>
      <c r="C112" s="98"/>
      <c r="D112" s="98"/>
      <c r="E112" s="99">
        <f>คีย์ข้อมูล!O37</f>
        <v>4.125</v>
      </c>
      <c r="F112" s="99">
        <f>คีย์ข้อมูล!O38</f>
        <v>0.8327955253822958</v>
      </c>
      <c r="G112" s="100" t="str">
        <f aca="true" t="shared" si="1" ref="G112:G124">IF(E112&gt;4.5,"มากที่สุด",IF(E112&gt;3.5,"มาก",IF(E112&gt;2.5,"ปานกลาง",IF(E112&gt;1.5,"น้อย",IF(E112&lt;=1.5,"น้อยที่สุด")))))</f>
        <v>มาก</v>
      </c>
    </row>
    <row r="113" spans="1:9" ht="23.25">
      <c r="A113" s="101"/>
      <c r="B113" s="102"/>
      <c r="C113" s="132" t="s">
        <v>15</v>
      </c>
      <c r="D113" s="132"/>
      <c r="E113" s="133">
        <f>AVERAGE(E110:E112)</f>
        <v>4.364247311827957</v>
      </c>
      <c r="F113" s="133">
        <f>STDEV(คีย์ข้อมูล!M3:O34)</f>
        <v>0.7010140708447341</v>
      </c>
      <c r="G113" s="134" t="str">
        <f>IF(E113&gt;4.5,"มากที่สุด",IF(E113&gt;3.5,"มาก",IF(E113&gt;2.5,"ปานกลาง",IF(E113&gt;1.5,"น้อย",IF(E113&lt;=1.5,"น้อยที่สุด")))))</f>
        <v>มาก</v>
      </c>
      <c r="I113" s="104"/>
    </row>
    <row r="114" spans="1:7" ht="23.25">
      <c r="A114" s="105" t="s">
        <v>9</v>
      </c>
      <c r="B114" s="106"/>
      <c r="C114" s="106"/>
      <c r="D114" s="106"/>
      <c r="E114" s="107"/>
      <c r="F114" s="107"/>
      <c r="G114" s="107"/>
    </row>
    <row r="115" spans="1:7" ht="23.25">
      <c r="A115" s="90" t="s">
        <v>23</v>
      </c>
      <c r="B115" s="91"/>
      <c r="C115" s="91"/>
      <c r="D115" s="91"/>
      <c r="E115" s="92">
        <f>คีย์ข้อมูล!P37</f>
        <v>4.78125</v>
      </c>
      <c r="F115" s="92">
        <f>คีย์ข้อมูล!P38</f>
        <v>0.42001344064515445</v>
      </c>
      <c r="G115" s="108" t="str">
        <f t="shared" si="1"/>
        <v>มากที่สุด</v>
      </c>
    </row>
    <row r="116" spans="1:7" ht="23.25">
      <c r="A116" s="90" t="s">
        <v>24</v>
      </c>
      <c r="B116" s="91"/>
      <c r="C116" s="91"/>
      <c r="D116" s="91"/>
      <c r="E116" s="92">
        <f>คีย์ข้อมูล!Q37</f>
        <v>4.733333333333333</v>
      </c>
      <c r="F116" s="92">
        <f>คีย์ข้อมูล!Q38</f>
        <v>0.5208304597621881</v>
      </c>
      <c r="G116" s="109" t="str">
        <f>IF(E116&gt;4.5,"มากที่สุด",IF(E116&gt;3.5,"มาก",IF(E116&gt;2.5,"ปานกลาง",IF(E116&gt;1.5,"น้อย",IF(E116&lt;=1.5,"น้อยที่สุด")))))</f>
        <v>มากที่สุด</v>
      </c>
    </row>
    <row r="117" spans="1:7" ht="23.25">
      <c r="A117" s="110"/>
      <c r="B117" s="111"/>
      <c r="C117" s="135" t="s">
        <v>180</v>
      </c>
      <c r="D117" s="135"/>
      <c r="E117" s="136">
        <f>AVERAGE(E115:E116)</f>
        <v>4.757291666666667</v>
      </c>
      <c r="F117" s="136">
        <f>STDEV(คีย์ข้อมูล!P3:Q34)</f>
        <v>0.4681839301927666</v>
      </c>
      <c r="G117" s="137" t="str">
        <f t="shared" si="1"/>
        <v>มากที่สุด</v>
      </c>
    </row>
    <row r="118" spans="1:7" ht="23.25">
      <c r="A118" s="112" t="s">
        <v>10</v>
      </c>
      <c r="B118" s="63"/>
      <c r="C118" s="63"/>
      <c r="D118" s="63"/>
      <c r="E118" s="113"/>
      <c r="F118" s="113"/>
      <c r="G118" s="114"/>
    </row>
    <row r="119" spans="1:7" ht="23.25">
      <c r="A119" s="90" t="s">
        <v>181</v>
      </c>
      <c r="B119" s="91"/>
      <c r="C119" s="91"/>
      <c r="D119" s="91"/>
      <c r="E119" s="92">
        <f>คีย์ข้อมูล!R37</f>
        <v>4.5</v>
      </c>
      <c r="F119" s="92">
        <f>คีย์ข้อมูล!R38</f>
        <v>0.5679618342470648</v>
      </c>
      <c r="G119" s="108" t="str">
        <f t="shared" si="1"/>
        <v>มาก</v>
      </c>
    </row>
    <row r="120" spans="1:7" ht="23.25">
      <c r="A120" s="90" t="s">
        <v>182</v>
      </c>
      <c r="B120" s="95"/>
      <c r="C120" s="95"/>
      <c r="D120" s="95"/>
      <c r="E120" s="96">
        <f>คีย์ข้อมูล!S37</f>
        <v>4.4375</v>
      </c>
      <c r="F120" s="96">
        <f>คีย์ข้อมูล!S38</f>
        <v>0.6690146823211658</v>
      </c>
      <c r="G120" s="108" t="str">
        <f t="shared" si="1"/>
        <v>มาก</v>
      </c>
    </row>
    <row r="121" spans="1:7" ht="23.25">
      <c r="A121" s="90" t="s">
        <v>183</v>
      </c>
      <c r="B121" s="95"/>
      <c r="C121" s="95"/>
      <c r="D121" s="95"/>
      <c r="E121" s="96">
        <f>คีย์ข้อมูล!T37</f>
        <v>4.1875</v>
      </c>
      <c r="F121" s="96">
        <f>คีย์ข้อมูล!T38</f>
        <v>0.9651174088696285</v>
      </c>
      <c r="G121" s="108" t="str">
        <f t="shared" si="1"/>
        <v>มาก</v>
      </c>
    </row>
    <row r="122" spans="1:7" ht="23.25">
      <c r="A122" s="90" t="s">
        <v>184</v>
      </c>
      <c r="B122" s="95"/>
      <c r="C122" s="95"/>
      <c r="D122" s="95"/>
      <c r="E122" s="96">
        <f>คีย์ข้อมูล!U37</f>
        <v>4.53125</v>
      </c>
      <c r="F122" s="96">
        <f>คีย์ข้อมูล!U38</f>
        <v>0.6712710620231424</v>
      </c>
      <c r="G122" s="108" t="str">
        <f t="shared" si="1"/>
        <v>มากที่สุด</v>
      </c>
    </row>
    <row r="123" spans="1:7" ht="23.25">
      <c r="A123" s="97" t="s">
        <v>185</v>
      </c>
      <c r="B123" s="98"/>
      <c r="C123" s="98"/>
      <c r="D123" s="98"/>
      <c r="E123" s="99">
        <f>คีย์ข้อมูล!V37</f>
        <v>4.53125</v>
      </c>
      <c r="F123" s="99">
        <f>คีย์ข้อมูล!V38</f>
        <v>0.6213603702179753</v>
      </c>
      <c r="G123" s="109" t="str">
        <f t="shared" si="1"/>
        <v>มากที่สุด</v>
      </c>
    </row>
    <row r="124" spans="1:7" ht="23.25">
      <c r="A124" s="110"/>
      <c r="B124" s="102"/>
      <c r="C124" s="132" t="s">
        <v>16</v>
      </c>
      <c r="D124" s="132"/>
      <c r="E124" s="133">
        <f>AVERAGE(E119:E123)</f>
        <v>4.4375</v>
      </c>
      <c r="F124" s="133">
        <f>STDEV(คีย์ข้อมูล!R3:V34)</f>
        <v>0.7153967101057906</v>
      </c>
      <c r="G124" s="138" t="str">
        <f t="shared" si="1"/>
        <v>มาก</v>
      </c>
    </row>
    <row r="125" spans="1:7" ht="23.25">
      <c r="A125" s="105" t="s">
        <v>129</v>
      </c>
      <c r="B125" s="106"/>
      <c r="C125" s="106"/>
      <c r="D125" s="106"/>
      <c r="E125" s="107"/>
      <c r="F125" s="107"/>
      <c r="G125" s="107"/>
    </row>
    <row r="126" spans="1:7" ht="23.25">
      <c r="A126" s="112" t="s">
        <v>119</v>
      </c>
      <c r="B126" s="63"/>
      <c r="C126" s="63"/>
      <c r="D126" s="115"/>
      <c r="E126" s="92">
        <f>คีย์ข้อมูล!AC37</f>
        <v>3.8275862068965516</v>
      </c>
      <c r="F126" s="92">
        <f>คีย์ข้อมูล!AC38</f>
        <v>1.00246002831753</v>
      </c>
      <c r="G126" s="108" t="str">
        <f>IF(E126&gt;4.5,"มากที่สุด",IF(E126&gt;3.5,"มาก",IF(E126&gt;2.5,"ปานกลาง",IF(E126&gt;1.5,"น้อย",IF(E126&lt;=1.5,"น้อยที่สุด")))))</f>
        <v>มาก</v>
      </c>
    </row>
    <row r="127" spans="1:7" ht="23.25">
      <c r="A127" s="117" t="s">
        <v>120</v>
      </c>
      <c r="B127" s="118"/>
      <c r="C127" s="118"/>
      <c r="D127" s="118"/>
      <c r="E127" s="92">
        <f>คีย์ข้อมูล!AD37</f>
        <v>4.481481481481482</v>
      </c>
      <c r="F127" s="92">
        <f>คีย์ข้อมูล!AE38</f>
        <v>0.651625187216843</v>
      </c>
      <c r="G127" s="108" t="str">
        <f>IF(E127&gt;4.5,"มากที่สุด",IF(E127&gt;3.5,"มาก",IF(E127&gt;2.5,"ปานกลาง",IF(E127&gt;1.5,"น้อย",IF(E127&lt;=1.5,"น้อยที่สุด")))))</f>
        <v>มาก</v>
      </c>
    </row>
    <row r="128" spans="1:7" ht="23.25">
      <c r="A128" s="97" t="s">
        <v>121</v>
      </c>
      <c r="B128" s="98"/>
      <c r="C128" s="98"/>
      <c r="D128" s="98"/>
      <c r="E128" s="99">
        <f>คีย์ข้อมูล!AE37</f>
        <v>4.230769230769231</v>
      </c>
      <c r="F128" s="99">
        <f>คีย์ข้อมูล!AE38</f>
        <v>0.651625187216843</v>
      </c>
      <c r="G128" s="109" t="str">
        <f>IF(E128&gt;4.5,"มากที่สุด",IF(E128&gt;3.5,"มาก",IF(E128&gt;2.5,"ปานกลาง",IF(E128&gt;1.5,"น้อย",IF(E128&lt;=1.5,"น้อยที่สุด")))))</f>
        <v>มาก</v>
      </c>
    </row>
    <row r="129" spans="1:7" ht="23.25">
      <c r="A129" s="122"/>
      <c r="B129" s="123"/>
      <c r="C129" s="139" t="s">
        <v>17</v>
      </c>
      <c r="D129" s="139"/>
      <c r="E129" s="140">
        <f>AVERAGE(E126:E128)</f>
        <v>4.179945639715754</v>
      </c>
      <c r="F129" s="140">
        <f>STDEV(คีย์ข้อมูล!AC3:AE34)</f>
        <v>0.8135409274957395</v>
      </c>
      <c r="G129" s="137" t="str">
        <f aca="true" t="shared" si="2" ref="G129:G136">IF(E129&gt;4.5,"มากที่สุด",IF(E129&gt;3.5,"มาก",IF(E129&gt;2.5,"ปานกลาง",IF(E129&gt;1.5,"น้อย",IF(E129&lt;=1.5,"น้อยที่สุด")))))</f>
        <v>มาก</v>
      </c>
    </row>
    <row r="130" spans="1:7" ht="23.25">
      <c r="A130" s="112" t="s">
        <v>25</v>
      </c>
      <c r="B130" s="102"/>
      <c r="C130" s="102"/>
      <c r="D130" s="102"/>
      <c r="E130" s="103"/>
      <c r="F130" s="103"/>
      <c r="G130" s="107"/>
    </row>
    <row r="131" spans="1:7" ht="23.25">
      <c r="A131" s="90" t="s">
        <v>186</v>
      </c>
      <c r="B131" s="91"/>
      <c r="C131" s="91"/>
      <c r="D131" s="91"/>
      <c r="E131" s="124">
        <f>คีย์ข้อมูล!AF37</f>
        <v>3.966666666666667</v>
      </c>
      <c r="F131" s="124">
        <f>คีย์ข้อมูล!AF38</f>
        <v>0.8502873077655138</v>
      </c>
      <c r="G131" s="108" t="str">
        <f t="shared" si="2"/>
        <v>มาก</v>
      </c>
    </row>
    <row r="132" spans="1:7" ht="23.25">
      <c r="A132" s="94" t="s">
        <v>187</v>
      </c>
      <c r="B132" s="95"/>
      <c r="C132" s="95"/>
      <c r="D132" s="95"/>
      <c r="E132" s="125">
        <f>คีย์ข้อมูล!AG37</f>
        <v>4.1</v>
      </c>
      <c r="F132" s="125">
        <f>คีย์ข้อมูล!AG38</f>
        <v>0.8847364696279083</v>
      </c>
      <c r="G132" s="120" t="str">
        <f t="shared" si="2"/>
        <v>มาก</v>
      </c>
    </row>
    <row r="133" spans="1:7" ht="23.25">
      <c r="A133" s="94" t="s">
        <v>26</v>
      </c>
      <c r="B133" s="95"/>
      <c r="C133" s="95"/>
      <c r="D133" s="95"/>
      <c r="E133" s="125">
        <f>คีย์ข้อมูล!AH37</f>
        <v>4.133333333333334</v>
      </c>
      <c r="F133" s="125">
        <f>คีย์ข้อมูล!AH38</f>
        <v>0.8193072487266868</v>
      </c>
      <c r="G133" s="120" t="str">
        <f t="shared" si="2"/>
        <v>มาก</v>
      </c>
    </row>
    <row r="134" spans="1:7" ht="23.25">
      <c r="A134" s="97" t="s">
        <v>188</v>
      </c>
      <c r="B134" s="98"/>
      <c r="C134" s="98"/>
      <c r="D134" s="98"/>
      <c r="E134" s="126">
        <f>คีย์ข้อมูล!AI37</f>
        <v>4.225806451612903</v>
      </c>
      <c r="F134" s="126">
        <f>คีย์ข้อมูล!AI38</f>
        <v>0.8045569140570404</v>
      </c>
      <c r="G134" s="109" t="str">
        <f t="shared" si="2"/>
        <v>มาก</v>
      </c>
    </row>
    <row r="135" spans="1:7" ht="23.25">
      <c r="A135" s="110"/>
      <c r="B135" s="111"/>
      <c r="C135" s="135" t="s">
        <v>27</v>
      </c>
      <c r="D135" s="135"/>
      <c r="E135" s="136">
        <f>AVERAGE(E131:E134)</f>
        <v>4.106451612903226</v>
      </c>
      <c r="F135" s="136">
        <f>STDEV(คีย์ข้อมูล!AF3:AI34)</f>
        <v>0.8346821040827654</v>
      </c>
      <c r="G135" s="141" t="str">
        <f t="shared" si="2"/>
        <v>มาก</v>
      </c>
    </row>
    <row r="136" spans="1:7" ht="24" thickBot="1">
      <c r="A136" s="177" t="s">
        <v>18</v>
      </c>
      <c r="B136" s="178"/>
      <c r="C136" s="178"/>
      <c r="D136" s="179"/>
      <c r="E136" s="127">
        <f>AVERAGE(E110:E112,E115:E116,E119:E123,E126:E128,E131:E134)</f>
        <v>4.338851096445729</v>
      </c>
      <c r="F136" s="127">
        <f>STDEV(คีย์ข้อมูล!M3:V34,คีย์ข้อมูล!AE3:AI34)</f>
        <v>0.7408620717459967</v>
      </c>
      <c r="G136" s="128" t="str">
        <f t="shared" si="2"/>
        <v>มาก</v>
      </c>
    </row>
    <row r="137" spans="1:7" ht="24" thickTop="1">
      <c r="A137" s="170" t="s">
        <v>130</v>
      </c>
      <c r="B137" s="170"/>
      <c r="C137" s="170"/>
      <c r="D137" s="170"/>
      <c r="E137" s="170"/>
      <c r="F137" s="170"/>
      <c r="G137" s="170"/>
    </row>
    <row r="138" spans="1:7" ht="23.25">
      <c r="A138" s="148"/>
      <c r="B138" s="148"/>
      <c r="C138" s="148"/>
      <c r="D138" s="148"/>
      <c r="E138" s="148"/>
      <c r="F138" s="148"/>
      <c r="G138" s="148"/>
    </row>
    <row r="139" spans="1:7" ht="23.25">
      <c r="A139" s="59" t="s">
        <v>30</v>
      </c>
      <c r="B139" s="63" t="s">
        <v>189</v>
      </c>
      <c r="C139" s="63"/>
      <c r="D139" s="63"/>
      <c r="E139" s="62"/>
      <c r="F139" s="62"/>
      <c r="G139" s="62"/>
    </row>
    <row r="140" spans="1:7" ht="23.25">
      <c r="A140" s="59" t="s">
        <v>190</v>
      </c>
      <c r="B140" s="63"/>
      <c r="C140" s="63"/>
      <c r="D140" s="63"/>
      <c r="E140" s="62"/>
      <c r="F140" s="62"/>
      <c r="G140" s="62"/>
    </row>
    <row r="141" spans="1:7" ht="23.25">
      <c r="A141" s="59" t="s">
        <v>125</v>
      </c>
      <c r="B141" s="63"/>
      <c r="C141" s="63"/>
      <c r="D141" s="63"/>
      <c r="E141" s="62"/>
      <c r="F141" s="62"/>
      <c r="G141" s="62"/>
    </row>
    <row r="142" spans="1:7" ht="23.25">
      <c r="A142" s="59" t="s">
        <v>30</v>
      </c>
      <c r="B142" s="63" t="s">
        <v>126</v>
      </c>
      <c r="C142" s="63"/>
      <c r="D142" s="63"/>
      <c r="E142" s="62"/>
      <c r="F142" s="62"/>
      <c r="G142" s="62"/>
    </row>
    <row r="143" spans="1:7" ht="23.25">
      <c r="A143" s="59" t="s">
        <v>127</v>
      </c>
      <c r="B143" s="63"/>
      <c r="C143" s="63"/>
      <c r="D143" s="63"/>
      <c r="E143" s="62"/>
      <c r="F143" s="62"/>
      <c r="G143" s="62"/>
    </row>
    <row r="144" spans="1:7" ht="23.25">
      <c r="A144" s="63" t="s">
        <v>128</v>
      </c>
      <c r="B144" s="63"/>
      <c r="C144" s="63"/>
      <c r="D144" s="63"/>
      <c r="E144" s="62"/>
      <c r="F144" s="62"/>
      <c r="G144" s="62"/>
    </row>
    <row r="145" spans="1:7" ht="23.25">
      <c r="A145" s="63"/>
      <c r="B145" s="63"/>
      <c r="C145" s="63"/>
      <c r="D145" s="63"/>
      <c r="E145" s="62"/>
      <c r="F145" s="62"/>
      <c r="G145" s="62"/>
    </row>
    <row r="146" spans="1:7" ht="23.25">
      <c r="A146" s="63"/>
      <c r="B146" s="63"/>
      <c r="C146" s="63"/>
      <c r="D146" s="63"/>
      <c r="E146" s="62"/>
      <c r="F146" s="62"/>
      <c r="G146" s="62"/>
    </row>
    <row r="147" spans="1:7" ht="23.25">
      <c r="A147" s="63"/>
      <c r="B147" s="63"/>
      <c r="C147" s="63"/>
      <c r="D147" s="63"/>
      <c r="E147" s="62"/>
      <c r="F147" s="62"/>
      <c r="G147" s="62"/>
    </row>
    <row r="148" spans="1:7" ht="23.25">
      <c r="A148" s="63"/>
      <c r="B148" s="63"/>
      <c r="C148" s="63"/>
      <c r="D148" s="63"/>
      <c r="E148" s="62"/>
      <c r="F148" s="62"/>
      <c r="G148" s="62"/>
    </row>
    <row r="149" spans="1:7" ht="23.25">
      <c r="A149" s="63"/>
      <c r="B149" s="63"/>
      <c r="C149" s="63"/>
      <c r="D149" s="63"/>
      <c r="E149" s="62"/>
      <c r="F149" s="62"/>
      <c r="G149" s="62"/>
    </row>
    <row r="150" spans="1:7" ht="23.25">
      <c r="A150" s="63"/>
      <c r="B150" s="63"/>
      <c r="C150" s="63"/>
      <c r="D150" s="63"/>
      <c r="E150" s="62"/>
      <c r="F150" s="62"/>
      <c r="G150" s="62"/>
    </row>
    <row r="151" spans="1:7" ht="23.25">
      <c r="A151" s="63"/>
      <c r="B151" s="63"/>
      <c r="C151" s="63"/>
      <c r="D151" s="63"/>
      <c r="E151" s="62"/>
      <c r="F151" s="62"/>
      <c r="G151" s="62"/>
    </row>
    <row r="152" spans="1:7" ht="23.25">
      <c r="A152" s="63"/>
      <c r="B152" s="63"/>
      <c r="C152" s="63"/>
      <c r="D152" s="63"/>
      <c r="E152" s="62"/>
      <c r="F152" s="62"/>
      <c r="G152" s="62"/>
    </row>
    <row r="153" spans="1:7" ht="23.25">
      <c r="A153" s="63"/>
      <c r="B153" s="63"/>
      <c r="C153" s="63"/>
      <c r="D153" s="63"/>
      <c r="E153" s="62"/>
      <c r="F153" s="62"/>
      <c r="G153" s="62"/>
    </row>
    <row r="154" spans="1:7" ht="23.25">
      <c r="A154" s="63"/>
      <c r="B154" s="63"/>
      <c r="C154" s="63"/>
      <c r="D154" s="63"/>
      <c r="E154" s="62"/>
      <c r="F154" s="62"/>
      <c r="G154" s="62"/>
    </row>
    <row r="155" spans="1:7" ht="23.25">
      <c r="A155" s="63"/>
      <c r="B155" s="63"/>
      <c r="C155" s="63"/>
      <c r="D155" s="63"/>
      <c r="E155" s="62"/>
      <c r="F155" s="62"/>
      <c r="G155" s="62"/>
    </row>
    <row r="156" spans="1:7" ht="23.25">
      <c r="A156" s="63"/>
      <c r="B156" s="63"/>
      <c r="C156" s="63"/>
      <c r="D156" s="63"/>
      <c r="E156" s="62"/>
      <c r="F156" s="62"/>
      <c r="G156" s="62"/>
    </row>
    <row r="157" spans="1:7" ht="23.25">
      <c r="A157" s="63"/>
      <c r="B157" s="63"/>
      <c r="C157" s="63"/>
      <c r="D157" s="63"/>
      <c r="E157" s="62"/>
      <c r="F157" s="62"/>
      <c r="G157" s="62"/>
    </row>
    <row r="158" spans="1:7" ht="23.25">
      <c r="A158" s="63"/>
      <c r="B158" s="63"/>
      <c r="C158" s="63"/>
      <c r="D158" s="63"/>
      <c r="E158" s="62"/>
      <c r="F158" s="62"/>
      <c r="G158" s="62"/>
    </row>
    <row r="159" spans="1:7" ht="23.25">
      <c r="A159" s="63"/>
      <c r="B159" s="63"/>
      <c r="C159" s="63"/>
      <c r="D159" s="63"/>
      <c r="E159" s="62"/>
      <c r="F159" s="62"/>
      <c r="G159" s="62"/>
    </row>
    <row r="160" spans="1:7" ht="23.25">
      <c r="A160" s="63"/>
      <c r="B160" s="63"/>
      <c r="C160" s="63"/>
      <c r="D160" s="63"/>
      <c r="E160" s="62"/>
      <c r="F160" s="62"/>
      <c r="G160" s="62"/>
    </row>
    <row r="161" spans="1:7" ht="23.25">
      <c r="A161" s="63"/>
      <c r="B161" s="63"/>
      <c r="C161" s="63"/>
      <c r="D161" s="63"/>
      <c r="E161" s="62"/>
      <c r="F161" s="62"/>
      <c r="G161" s="62"/>
    </row>
    <row r="162" spans="1:7" ht="23.25">
      <c r="A162" s="63"/>
      <c r="B162" s="63"/>
      <c r="C162" s="63"/>
      <c r="D162" s="63"/>
      <c r="E162" s="62"/>
      <c r="F162" s="62"/>
      <c r="G162" s="62"/>
    </row>
    <row r="163" spans="1:7" ht="23.25">
      <c r="A163" s="63"/>
      <c r="B163" s="63"/>
      <c r="C163" s="63"/>
      <c r="D163" s="63"/>
      <c r="E163" s="62"/>
      <c r="F163" s="62"/>
      <c r="G163" s="62"/>
    </row>
    <row r="164" spans="1:7" ht="23.25">
      <c r="A164" s="63"/>
      <c r="B164" s="63"/>
      <c r="C164" s="63"/>
      <c r="D164" s="63"/>
      <c r="E164" s="62"/>
      <c r="F164" s="62"/>
      <c r="G164" s="62"/>
    </row>
    <row r="165" spans="1:7" ht="23.25">
      <c r="A165" s="63"/>
      <c r="B165" s="63"/>
      <c r="C165" s="63"/>
      <c r="D165" s="63"/>
      <c r="E165" s="62"/>
      <c r="F165" s="62"/>
      <c r="G165" s="62"/>
    </row>
    <row r="166" spans="1:7" ht="23.25">
      <c r="A166" s="63"/>
      <c r="B166" s="63"/>
      <c r="C166" s="63"/>
      <c r="D166" s="63"/>
      <c r="E166" s="62"/>
      <c r="F166" s="62"/>
      <c r="G166" s="62"/>
    </row>
    <row r="167" spans="1:7" ht="23.25">
      <c r="A167" s="63"/>
      <c r="B167" s="63"/>
      <c r="C167" s="63"/>
      <c r="D167" s="63"/>
      <c r="E167" s="62"/>
      <c r="F167" s="62"/>
      <c r="G167" s="62"/>
    </row>
    <row r="168" spans="1:7" ht="23.25">
      <c r="A168" s="63"/>
      <c r="B168" s="63"/>
      <c r="C168" s="63"/>
      <c r="D168" s="63"/>
      <c r="E168" s="62"/>
      <c r="F168" s="62"/>
      <c r="G168" s="62"/>
    </row>
    <row r="169" spans="1:7" ht="23.25">
      <c r="A169" s="63"/>
      <c r="B169" s="63"/>
      <c r="C169" s="63"/>
      <c r="D169" s="63"/>
      <c r="E169" s="62"/>
      <c r="F169" s="62"/>
      <c r="G169" s="62"/>
    </row>
    <row r="170" spans="1:7" ht="23.25">
      <c r="A170" s="63"/>
      <c r="B170" s="63"/>
      <c r="C170" s="63"/>
      <c r="D170" s="63"/>
      <c r="E170" s="62"/>
      <c r="F170" s="62"/>
      <c r="G170" s="62"/>
    </row>
    <row r="171" spans="1:7" ht="23.25">
      <c r="A171" s="63"/>
      <c r="B171" s="63"/>
      <c r="C171" s="63"/>
      <c r="D171" s="63"/>
      <c r="E171" s="62"/>
      <c r="F171" s="62"/>
      <c r="G171" s="62"/>
    </row>
    <row r="172" spans="1:7" ht="23.25">
      <c r="A172" s="63"/>
      <c r="B172" s="63"/>
      <c r="C172" s="63"/>
      <c r="D172" s="63"/>
      <c r="E172" s="62"/>
      <c r="F172" s="62"/>
      <c r="G172" s="62"/>
    </row>
    <row r="173" spans="1:7" ht="23.25">
      <c r="A173" s="63"/>
      <c r="B173" s="63"/>
      <c r="C173" s="63"/>
      <c r="D173" s="63"/>
      <c r="E173" s="62"/>
      <c r="F173" s="62"/>
      <c r="G173" s="62"/>
    </row>
    <row r="174" spans="1:7" ht="23.25">
      <c r="A174" s="63"/>
      <c r="B174" s="63"/>
      <c r="C174" s="63"/>
      <c r="D174" s="63"/>
      <c r="E174" s="62"/>
      <c r="F174" s="62"/>
      <c r="G174" s="62"/>
    </row>
    <row r="175" spans="1:7" ht="23.25">
      <c r="A175" s="63"/>
      <c r="B175" s="63"/>
      <c r="C175" s="63"/>
      <c r="D175" s="63"/>
      <c r="E175" s="62"/>
      <c r="F175" s="62"/>
      <c r="G175" s="62"/>
    </row>
    <row r="176" spans="1:7" ht="23.25">
      <c r="A176" s="63"/>
      <c r="B176" s="63"/>
      <c r="C176" s="63"/>
      <c r="D176" s="63"/>
      <c r="E176" s="62"/>
      <c r="F176" s="62"/>
      <c r="G176" s="62"/>
    </row>
    <row r="177" spans="1:7" ht="23.25">
      <c r="A177" s="63"/>
      <c r="B177" s="63"/>
      <c r="C177" s="63"/>
      <c r="D177" s="63"/>
      <c r="E177" s="62"/>
      <c r="F177" s="62"/>
      <c r="G177" s="62"/>
    </row>
    <row r="178" spans="1:7" ht="23.25">
      <c r="A178" s="63"/>
      <c r="B178" s="63"/>
      <c r="C178" s="63"/>
      <c r="D178" s="63"/>
      <c r="E178" s="62"/>
      <c r="F178" s="62"/>
      <c r="G178" s="62"/>
    </row>
  </sheetData>
  <sheetProtection/>
  <mergeCells count="18">
    <mergeCell ref="A1:G1"/>
    <mergeCell ref="B11:D11"/>
    <mergeCell ref="E107:G107"/>
    <mergeCell ref="B24:D24"/>
    <mergeCell ref="B39:D39"/>
    <mergeCell ref="A136:D136"/>
    <mergeCell ref="B44:D44"/>
    <mergeCell ref="A77:D78"/>
    <mergeCell ref="E77:G77"/>
    <mergeCell ref="A107:D108"/>
    <mergeCell ref="A137:G137"/>
    <mergeCell ref="A35:G35"/>
    <mergeCell ref="A69:G69"/>
    <mergeCell ref="A103:G103"/>
    <mergeCell ref="A3:G3"/>
    <mergeCell ref="A4:G4"/>
    <mergeCell ref="A5:G5"/>
    <mergeCell ref="A6:G6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portrait" paperSize="9" r:id="rId5"/>
  <legacyDrawing r:id="rId4"/>
  <oleObjects>
    <oleObject progId="Equation.3" shapeId="1495936" r:id="rId1"/>
    <oleObject progId="Equation.3" shapeId="1558346" r:id="rId2"/>
    <oleObject progId="Equation.3" shapeId="1208592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88"/>
  <sheetViews>
    <sheetView zoomScale="110" zoomScaleNormal="110" zoomScalePageLayoutView="0" workbookViewId="0" topLeftCell="A1">
      <selection activeCell="I9" sqref="I9"/>
    </sheetView>
  </sheetViews>
  <sheetFormatPr defaultColWidth="9.140625" defaultRowHeight="21.75"/>
  <cols>
    <col min="1" max="1" width="6.7109375" style="59" customWidth="1"/>
    <col min="2" max="2" width="6.421875" style="59" customWidth="1"/>
    <col min="3" max="3" width="73.7109375" style="59" bestFit="1" customWidth="1"/>
    <col min="4" max="4" width="8.421875" style="59" customWidth="1"/>
    <col min="5" max="16384" width="9.140625" style="59" customWidth="1"/>
  </cols>
  <sheetData>
    <row r="1" spans="1:4" ht="21" customHeight="1">
      <c r="A1" s="170" t="s">
        <v>152</v>
      </c>
      <c r="B1" s="170"/>
      <c r="C1" s="170"/>
      <c r="D1" s="170"/>
    </row>
    <row r="2" spans="1:4" ht="21" customHeight="1">
      <c r="A2" s="148"/>
      <c r="B2" s="148"/>
      <c r="C2" s="148"/>
      <c r="D2" s="148"/>
    </row>
    <row r="3" ht="23.25">
      <c r="A3" s="64" t="s">
        <v>52</v>
      </c>
    </row>
    <row r="4" ht="14.25" customHeight="1">
      <c r="A4" s="64"/>
    </row>
    <row r="5" spans="1:2" ht="23.25">
      <c r="A5" s="64"/>
      <c r="B5" s="59" t="s">
        <v>142</v>
      </c>
    </row>
    <row r="6" ht="23.25">
      <c r="A6" s="59" t="s">
        <v>143</v>
      </c>
    </row>
    <row r="7" ht="16.5" customHeight="1">
      <c r="A7" s="64"/>
    </row>
    <row r="8" ht="23.25">
      <c r="A8" s="59" t="s">
        <v>154</v>
      </c>
    </row>
    <row r="9" ht="24" thickBot="1"/>
    <row r="10" spans="2:4" ht="26.25" customHeight="1" thickBot="1" thickTop="1">
      <c r="B10" s="65" t="s">
        <v>0</v>
      </c>
      <c r="C10" s="65" t="s">
        <v>4</v>
      </c>
      <c r="D10" s="66" t="s">
        <v>5</v>
      </c>
    </row>
    <row r="11" spans="2:4" ht="24" thickTop="1">
      <c r="B11" s="67">
        <v>1</v>
      </c>
      <c r="C11" s="61" t="s">
        <v>72</v>
      </c>
      <c r="D11" s="62">
        <v>3</v>
      </c>
    </row>
    <row r="12" spans="2:4" ht="23.25">
      <c r="B12" s="67">
        <v>2</v>
      </c>
      <c r="C12" s="63" t="s">
        <v>69</v>
      </c>
      <c r="D12" s="62">
        <v>2</v>
      </c>
    </row>
    <row r="13" spans="2:4" ht="46.5">
      <c r="B13" s="67">
        <v>3</v>
      </c>
      <c r="C13" s="61" t="s">
        <v>141</v>
      </c>
      <c r="D13" s="62">
        <v>2</v>
      </c>
    </row>
    <row r="14" spans="2:4" ht="23.25">
      <c r="B14" s="67">
        <v>4</v>
      </c>
      <c r="C14" s="63" t="s">
        <v>86</v>
      </c>
      <c r="D14" s="62">
        <v>2</v>
      </c>
    </row>
    <row r="15" spans="2:4" ht="23.25">
      <c r="B15" s="67">
        <v>5</v>
      </c>
      <c r="C15" s="63" t="s">
        <v>90</v>
      </c>
      <c r="D15" s="62">
        <v>2</v>
      </c>
    </row>
    <row r="16" spans="2:4" ht="23.25">
      <c r="B16" s="67">
        <v>6</v>
      </c>
      <c r="C16" s="63" t="s">
        <v>47</v>
      </c>
      <c r="D16" s="62">
        <v>1</v>
      </c>
    </row>
    <row r="17" spans="2:4" ht="23.25">
      <c r="B17" s="67">
        <v>7</v>
      </c>
      <c r="C17" s="63" t="s">
        <v>54</v>
      </c>
      <c r="D17" s="62">
        <v>1</v>
      </c>
    </row>
    <row r="18" spans="2:4" ht="23.25">
      <c r="B18" s="67">
        <v>8</v>
      </c>
      <c r="C18" s="63" t="s">
        <v>165</v>
      </c>
      <c r="D18" s="62">
        <v>1</v>
      </c>
    </row>
    <row r="19" spans="2:4" ht="23.25">
      <c r="B19" s="67">
        <v>9</v>
      </c>
      <c r="C19" s="61" t="s">
        <v>167</v>
      </c>
      <c r="D19" s="62">
        <v>1</v>
      </c>
    </row>
    <row r="20" spans="2:4" ht="23.25">
      <c r="B20" s="67">
        <v>10</v>
      </c>
      <c r="C20" s="63" t="s">
        <v>166</v>
      </c>
      <c r="D20" s="62">
        <v>1</v>
      </c>
    </row>
    <row r="21" spans="2:4" ht="23.25">
      <c r="B21" s="67">
        <v>11</v>
      </c>
      <c r="C21" s="63" t="s">
        <v>168</v>
      </c>
      <c r="D21" s="62">
        <v>1</v>
      </c>
    </row>
    <row r="22" spans="2:4" ht="23.25">
      <c r="B22" s="67">
        <v>12</v>
      </c>
      <c r="C22" s="63" t="s">
        <v>169</v>
      </c>
      <c r="D22" s="62">
        <v>1</v>
      </c>
    </row>
    <row r="23" spans="2:4" ht="23.25">
      <c r="B23" s="67">
        <v>13</v>
      </c>
      <c r="C23" s="63" t="s">
        <v>62</v>
      </c>
      <c r="D23" s="62">
        <v>1</v>
      </c>
    </row>
    <row r="24" spans="2:4" ht="23.25">
      <c r="B24" s="67">
        <v>14</v>
      </c>
      <c r="C24" s="61" t="s">
        <v>71</v>
      </c>
      <c r="D24" s="62">
        <v>1</v>
      </c>
    </row>
    <row r="25" spans="2:4" ht="23.25">
      <c r="B25" s="67">
        <v>15</v>
      </c>
      <c r="C25" s="63" t="s">
        <v>74</v>
      </c>
      <c r="D25" s="62">
        <v>1</v>
      </c>
    </row>
    <row r="26" spans="2:4" ht="23.25">
      <c r="B26" s="67">
        <v>16</v>
      </c>
      <c r="C26" s="63" t="s">
        <v>76</v>
      </c>
      <c r="D26" s="62">
        <v>1</v>
      </c>
    </row>
    <row r="27" spans="2:4" ht="23.25">
      <c r="B27" s="67">
        <v>17</v>
      </c>
      <c r="C27" s="63" t="s">
        <v>79</v>
      </c>
      <c r="D27" s="62">
        <v>1</v>
      </c>
    </row>
    <row r="28" spans="2:4" ht="23.25">
      <c r="B28" s="67">
        <v>18</v>
      </c>
      <c r="C28" s="63" t="s">
        <v>87</v>
      </c>
      <c r="D28" s="62">
        <v>1</v>
      </c>
    </row>
    <row r="29" spans="2:4" ht="20.25" customHeight="1" thickBot="1">
      <c r="B29" s="69"/>
      <c r="C29" s="70" t="s">
        <v>3</v>
      </c>
      <c r="D29" s="70">
        <f>SUM(D11:D25)</f>
        <v>21</v>
      </c>
    </row>
    <row r="30" spans="2:4" ht="20.25" customHeight="1" thickTop="1">
      <c r="B30" s="149"/>
      <c r="C30" s="62"/>
      <c r="D30" s="62"/>
    </row>
    <row r="31" spans="2:4" ht="20.25" customHeight="1">
      <c r="B31" s="149"/>
      <c r="C31" s="62"/>
      <c r="D31" s="62"/>
    </row>
    <row r="32" spans="2:4" ht="20.25" customHeight="1">
      <c r="B32" s="149"/>
      <c r="C32" s="62"/>
      <c r="D32" s="62"/>
    </row>
    <row r="33" spans="2:4" ht="20.25" customHeight="1">
      <c r="B33" s="149"/>
      <c r="C33" s="62"/>
      <c r="D33" s="62"/>
    </row>
    <row r="34" spans="1:4" s="63" customFormat="1" ht="23.25">
      <c r="A34" s="186" t="s">
        <v>35</v>
      </c>
      <c r="B34" s="186"/>
      <c r="C34" s="186"/>
      <c r="D34" s="186"/>
    </row>
    <row r="35" spans="1:4" s="63" customFormat="1" ht="23.25">
      <c r="A35" s="162"/>
      <c r="B35" s="162"/>
      <c r="C35" s="162"/>
      <c r="D35" s="162"/>
    </row>
    <row r="36" spans="1:3" s="63" customFormat="1" ht="23.25">
      <c r="A36" s="63" t="s">
        <v>153</v>
      </c>
      <c r="C36" s="62"/>
    </row>
    <row r="37" spans="1:3" s="63" customFormat="1" ht="24" thickBot="1">
      <c r="A37" s="62"/>
      <c r="C37" s="62"/>
    </row>
    <row r="38" spans="2:4" ht="24.75" thickBot="1" thickTop="1">
      <c r="B38" s="65" t="s">
        <v>0</v>
      </c>
      <c r="C38" s="65" t="s">
        <v>4</v>
      </c>
      <c r="D38" s="66" t="s">
        <v>5</v>
      </c>
    </row>
    <row r="39" spans="2:4" ht="24" thickTop="1">
      <c r="B39" s="60">
        <v>1</v>
      </c>
      <c r="C39" s="61" t="s">
        <v>63</v>
      </c>
      <c r="D39" s="62">
        <v>5</v>
      </c>
    </row>
    <row r="40" spans="2:4" ht="23.25">
      <c r="B40" s="60">
        <v>2</v>
      </c>
      <c r="C40" s="61" t="s">
        <v>89</v>
      </c>
      <c r="D40" s="62">
        <v>2</v>
      </c>
    </row>
    <row r="41" spans="2:4" ht="23.25">
      <c r="B41" s="60">
        <v>3</v>
      </c>
      <c r="C41" s="61" t="s">
        <v>53</v>
      </c>
      <c r="D41" s="62">
        <v>1</v>
      </c>
    </row>
    <row r="42" spans="2:4" ht="23.25">
      <c r="B42" s="60">
        <v>4</v>
      </c>
      <c r="C42" s="61" t="s">
        <v>48</v>
      </c>
      <c r="D42" s="62">
        <v>1</v>
      </c>
    </row>
    <row r="43" spans="2:4" ht="23.25">
      <c r="B43" s="60">
        <v>5</v>
      </c>
      <c r="C43" s="61" t="s">
        <v>67</v>
      </c>
      <c r="D43" s="62">
        <v>1</v>
      </c>
    </row>
    <row r="44" spans="2:4" ht="23.25">
      <c r="B44" s="60">
        <v>6</v>
      </c>
      <c r="C44" s="61" t="s">
        <v>77</v>
      </c>
      <c r="D44" s="62">
        <v>1</v>
      </c>
    </row>
    <row r="45" spans="2:4" ht="23.25">
      <c r="B45" s="60">
        <v>7</v>
      </c>
      <c r="C45" s="61" t="s">
        <v>83</v>
      </c>
      <c r="D45" s="62">
        <v>1</v>
      </c>
    </row>
    <row r="46" spans="2:4" ht="23.25">
      <c r="B46" s="60">
        <v>8</v>
      </c>
      <c r="C46" s="63" t="s">
        <v>84</v>
      </c>
      <c r="D46" s="62">
        <v>1</v>
      </c>
    </row>
    <row r="47" spans="2:4" ht="23.25">
      <c r="B47" s="71">
        <v>9</v>
      </c>
      <c r="C47" s="72" t="s">
        <v>92</v>
      </c>
      <c r="D47" s="68">
        <v>1</v>
      </c>
    </row>
    <row r="48" spans="2:4" ht="24" thickBot="1">
      <c r="B48" s="69"/>
      <c r="C48" s="163" t="s">
        <v>3</v>
      </c>
      <c r="D48" s="163">
        <f>SUM(D39:D47)</f>
        <v>14</v>
      </c>
    </row>
    <row r="49" spans="2:4" ht="24" thickTop="1">
      <c r="B49" s="60"/>
      <c r="C49" s="150"/>
      <c r="D49" s="62"/>
    </row>
    <row r="50" spans="2:4" ht="23.25">
      <c r="B50" s="60"/>
      <c r="C50" s="150"/>
      <c r="D50" s="62"/>
    </row>
    <row r="51" spans="2:4" ht="23.25">
      <c r="B51" s="60"/>
      <c r="C51" s="150"/>
      <c r="D51" s="62"/>
    </row>
    <row r="52" spans="2:4" ht="23.25">
      <c r="B52" s="60"/>
      <c r="C52" s="150"/>
      <c r="D52" s="62"/>
    </row>
    <row r="53" spans="2:4" ht="23.25">
      <c r="B53" s="60"/>
      <c r="C53" s="150"/>
      <c r="D53" s="62"/>
    </row>
    <row r="54" spans="2:4" ht="23.25">
      <c r="B54" s="60"/>
      <c r="C54" s="150"/>
      <c r="D54" s="62"/>
    </row>
    <row r="55" spans="2:4" ht="23.25">
      <c r="B55" s="60"/>
      <c r="C55" s="150"/>
      <c r="D55" s="62"/>
    </row>
    <row r="56" spans="2:4" ht="23.25">
      <c r="B56" s="60"/>
      <c r="C56" s="150"/>
      <c r="D56" s="62"/>
    </row>
    <row r="57" spans="2:4" ht="23.25">
      <c r="B57" s="60"/>
      <c r="C57" s="150"/>
      <c r="D57" s="62"/>
    </row>
    <row r="58" spans="2:4" ht="23.25">
      <c r="B58" s="60"/>
      <c r="C58" s="150"/>
      <c r="D58" s="62"/>
    </row>
    <row r="59" spans="2:4" ht="23.25">
      <c r="B59" s="60"/>
      <c r="C59" s="150"/>
      <c r="D59" s="62"/>
    </row>
    <row r="60" spans="2:4" ht="23.25">
      <c r="B60" s="60"/>
      <c r="C60" s="150"/>
      <c r="D60" s="62"/>
    </row>
    <row r="61" spans="2:4" ht="23.25">
      <c r="B61" s="60"/>
      <c r="C61" s="150"/>
      <c r="D61" s="62"/>
    </row>
    <row r="62" spans="2:4" ht="23.25">
      <c r="B62" s="60"/>
      <c r="C62" s="150"/>
      <c r="D62" s="62"/>
    </row>
    <row r="63" spans="2:4" ht="23.25">
      <c r="B63" s="60"/>
      <c r="C63" s="150"/>
      <c r="D63" s="62"/>
    </row>
    <row r="64" spans="2:4" ht="23.25">
      <c r="B64" s="60"/>
      <c r="C64" s="150"/>
      <c r="D64" s="62"/>
    </row>
    <row r="65" spans="2:4" ht="23.25">
      <c r="B65" s="60"/>
      <c r="C65" s="150"/>
      <c r="D65" s="62"/>
    </row>
    <row r="66" spans="1:4" s="63" customFormat="1" ht="23.25">
      <c r="A66" s="186" t="s">
        <v>36</v>
      </c>
      <c r="B66" s="186"/>
      <c r="C66" s="186"/>
      <c r="D66" s="186"/>
    </row>
    <row r="67" spans="2:4" ht="23.25">
      <c r="B67" s="60"/>
      <c r="C67" s="150"/>
      <c r="D67" s="62"/>
    </row>
    <row r="68" s="63" customFormat="1" ht="23.25">
      <c r="A68" s="63" t="s">
        <v>155</v>
      </c>
    </row>
    <row r="69" s="63" customFormat="1" ht="24" thickBot="1"/>
    <row r="70" spans="2:4" ht="24.75" thickBot="1" thickTop="1">
      <c r="B70" s="65" t="s">
        <v>0</v>
      </c>
      <c r="C70" s="65" t="s">
        <v>4</v>
      </c>
      <c r="D70" s="66" t="s">
        <v>5</v>
      </c>
    </row>
    <row r="71" spans="2:4" s="63" customFormat="1" ht="24" thickTop="1">
      <c r="B71" s="62">
        <v>1</v>
      </c>
      <c r="C71" s="59" t="s">
        <v>151</v>
      </c>
      <c r="D71" s="76">
        <v>2</v>
      </c>
    </row>
    <row r="72" spans="2:4" s="63" customFormat="1" ht="23.25">
      <c r="B72" s="62">
        <v>2</v>
      </c>
      <c r="C72" s="63" t="s">
        <v>49</v>
      </c>
      <c r="D72" s="62">
        <v>1</v>
      </c>
    </row>
    <row r="73" spans="2:4" s="63" customFormat="1" ht="23.25">
      <c r="B73" s="62">
        <v>3</v>
      </c>
      <c r="C73" s="63" t="s">
        <v>93</v>
      </c>
      <c r="D73" s="62">
        <v>1</v>
      </c>
    </row>
    <row r="74" spans="2:4" s="63" customFormat="1" ht="23.25">
      <c r="B74" s="62">
        <v>4</v>
      </c>
      <c r="C74" s="63" t="s">
        <v>58</v>
      </c>
      <c r="D74" s="62">
        <v>1</v>
      </c>
    </row>
    <row r="75" spans="2:4" s="63" customFormat="1" ht="23.25">
      <c r="B75" s="62">
        <v>5</v>
      </c>
      <c r="C75" s="63" t="s">
        <v>59</v>
      </c>
      <c r="D75" s="62">
        <v>1</v>
      </c>
    </row>
    <row r="76" spans="2:4" s="63" customFormat="1" ht="23.25">
      <c r="B76" s="62">
        <v>6</v>
      </c>
      <c r="C76" s="63" t="s">
        <v>65</v>
      </c>
      <c r="D76" s="62">
        <v>1</v>
      </c>
    </row>
    <row r="77" spans="2:4" s="63" customFormat="1" ht="23.25">
      <c r="B77" s="62">
        <v>7</v>
      </c>
      <c r="C77" s="63" t="s">
        <v>68</v>
      </c>
      <c r="D77" s="62">
        <v>1</v>
      </c>
    </row>
    <row r="78" spans="2:4" s="63" customFormat="1" ht="23.25">
      <c r="B78" s="62">
        <v>8</v>
      </c>
      <c r="C78" s="63" t="s">
        <v>170</v>
      </c>
      <c r="D78" s="62">
        <v>1</v>
      </c>
    </row>
    <row r="79" spans="2:4" ht="23.25">
      <c r="B79" s="76">
        <v>9</v>
      </c>
      <c r="C79" s="63" t="s">
        <v>73</v>
      </c>
      <c r="D79" s="62">
        <v>1</v>
      </c>
    </row>
    <row r="80" spans="2:4" ht="23.25">
      <c r="B80" s="76">
        <v>10</v>
      </c>
      <c r="C80" s="59" t="s">
        <v>78</v>
      </c>
      <c r="D80" s="76">
        <v>1</v>
      </c>
    </row>
    <row r="81" spans="2:4" ht="23.25">
      <c r="B81" s="76">
        <v>11</v>
      </c>
      <c r="C81" s="59" t="s">
        <v>80</v>
      </c>
      <c r="D81" s="76">
        <v>1</v>
      </c>
    </row>
    <row r="82" spans="2:4" ht="23.25">
      <c r="B82" s="76">
        <v>12</v>
      </c>
      <c r="C82" s="59" t="s">
        <v>85</v>
      </c>
      <c r="D82" s="76">
        <v>1</v>
      </c>
    </row>
    <row r="83" spans="2:4" ht="23.25">
      <c r="B83" s="76">
        <v>13</v>
      </c>
      <c r="C83" s="59" t="s">
        <v>88</v>
      </c>
      <c r="D83" s="76">
        <v>1</v>
      </c>
    </row>
    <row r="84" spans="2:4" ht="23.25">
      <c r="B84" s="76">
        <v>14</v>
      </c>
      <c r="C84" s="59" t="s">
        <v>171</v>
      </c>
      <c r="D84" s="76">
        <v>1</v>
      </c>
    </row>
    <row r="85" spans="2:4" ht="23.25">
      <c r="B85" s="76">
        <v>15</v>
      </c>
      <c r="C85" s="59" t="s">
        <v>94</v>
      </c>
      <c r="D85" s="76">
        <v>1</v>
      </c>
    </row>
    <row r="86" spans="2:4" ht="23.25">
      <c r="B86" s="76">
        <v>16</v>
      </c>
      <c r="C86" s="59" t="s">
        <v>95</v>
      </c>
      <c r="D86" s="76">
        <v>1</v>
      </c>
    </row>
    <row r="87" spans="2:4" ht="24" thickBot="1">
      <c r="B87" s="73"/>
      <c r="C87" s="74" t="s">
        <v>3</v>
      </c>
      <c r="D87" s="70">
        <f>SUM(D71:D86)</f>
        <v>17</v>
      </c>
    </row>
    <row r="88" spans="2:4" ht="24" thickTop="1">
      <c r="B88" s="60"/>
      <c r="C88" s="150"/>
      <c r="D88" s="62"/>
    </row>
  </sheetData>
  <sheetProtection/>
  <mergeCells count="3">
    <mergeCell ref="A1:D1"/>
    <mergeCell ref="A34:D34"/>
    <mergeCell ref="A66:D66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="110" zoomScaleNormal="110" zoomScalePageLayoutView="0" workbookViewId="0" topLeftCell="A1">
      <selection activeCell="C10" sqref="C10"/>
    </sheetView>
  </sheetViews>
  <sheetFormatPr defaultColWidth="9.140625" defaultRowHeight="21.75"/>
  <cols>
    <col min="1" max="1" width="6.7109375" style="59" customWidth="1"/>
    <col min="2" max="2" width="6.421875" style="59" customWidth="1"/>
    <col min="3" max="3" width="79.140625" style="59" customWidth="1"/>
    <col min="4" max="4" width="8.421875" style="59" customWidth="1"/>
    <col min="5" max="16384" width="9.140625" style="59" customWidth="1"/>
  </cols>
  <sheetData>
    <row r="1" spans="1:4" ht="21" customHeight="1">
      <c r="A1" s="170" t="s">
        <v>131</v>
      </c>
      <c r="B1" s="170"/>
      <c r="C1" s="170"/>
      <c r="D1" s="170"/>
    </row>
    <row r="2" spans="1:4" ht="21" customHeight="1">
      <c r="A2" s="148"/>
      <c r="B2" s="148"/>
      <c r="C2" s="148"/>
      <c r="D2" s="148"/>
    </row>
    <row r="3" ht="23.25">
      <c r="A3" s="64" t="s">
        <v>145</v>
      </c>
    </row>
    <row r="4" ht="6" customHeight="1">
      <c r="A4" s="64"/>
    </row>
    <row r="5" ht="7.5" customHeight="1" thickBot="1"/>
    <row r="6" spans="2:4" ht="24.75" thickBot="1" thickTop="1">
      <c r="B6" s="65" t="s">
        <v>0</v>
      </c>
      <c r="C6" s="65" t="s">
        <v>4</v>
      </c>
      <c r="D6" s="66" t="s">
        <v>5</v>
      </c>
    </row>
    <row r="7" spans="2:4" ht="24" thickTop="1">
      <c r="B7" s="67">
        <v>1</v>
      </c>
      <c r="C7" s="61" t="s">
        <v>81</v>
      </c>
      <c r="D7" s="62">
        <v>1</v>
      </c>
    </row>
    <row r="8" spans="2:4" ht="23.25">
      <c r="B8" s="67">
        <v>2</v>
      </c>
      <c r="C8" s="63" t="s">
        <v>82</v>
      </c>
      <c r="D8" s="62">
        <v>1</v>
      </c>
    </row>
    <row r="9" spans="2:4" ht="23.25">
      <c r="B9" s="67">
        <v>3</v>
      </c>
      <c r="C9" s="63" t="s">
        <v>197</v>
      </c>
      <c r="D9" s="62">
        <v>1</v>
      </c>
    </row>
    <row r="10" spans="2:4" ht="23.25">
      <c r="B10" s="67">
        <v>4</v>
      </c>
      <c r="C10" s="63" t="s">
        <v>96</v>
      </c>
      <c r="D10" s="62">
        <v>1</v>
      </c>
    </row>
    <row r="11" spans="2:4" ht="23.25">
      <c r="B11" s="67">
        <v>5</v>
      </c>
      <c r="C11" s="63" t="s">
        <v>191</v>
      </c>
      <c r="D11" s="62">
        <v>1</v>
      </c>
    </row>
    <row r="12" spans="2:4" ht="23.25">
      <c r="B12" s="67">
        <v>6</v>
      </c>
      <c r="C12" s="61" t="s">
        <v>97</v>
      </c>
      <c r="D12" s="62">
        <v>1</v>
      </c>
    </row>
    <row r="13" spans="2:4" ht="20.25" customHeight="1" thickBot="1">
      <c r="B13" s="69"/>
      <c r="C13" s="70" t="s">
        <v>3</v>
      </c>
      <c r="D13" s="70">
        <f>SUM(D7:D12)</f>
        <v>6</v>
      </c>
    </row>
    <row r="14" spans="2:4" ht="20.25" customHeight="1" thickTop="1">
      <c r="B14" s="149"/>
      <c r="C14" s="62"/>
      <c r="D14" s="62"/>
    </row>
    <row r="15" spans="2:4" ht="20.25" customHeight="1">
      <c r="B15" s="149"/>
      <c r="C15" s="62"/>
      <c r="D15" s="62"/>
    </row>
    <row r="16" spans="2:4" ht="20.25" customHeight="1">
      <c r="B16" s="149"/>
      <c r="C16" s="62"/>
      <c r="D16" s="62"/>
    </row>
    <row r="17" spans="2:4" ht="20.25" customHeight="1">
      <c r="B17" s="149"/>
      <c r="C17" s="62"/>
      <c r="D17" s="62"/>
    </row>
    <row r="18" spans="2:4" ht="20.25" customHeight="1">
      <c r="B18" s="149"/>
      <c r="C18" s="62"/>
      <c r="D18" s="62"/>
    </row>
    <row r="19" spans="2:4" ht="20.25" customHeight="1">
      <c r="B19" s="149"/>
      <c r="C19" s="62"/>
      <c r="D19" s="62"/>
    </row>
  </sheetData>
  <sheetProtection/>
  <mergeCells count="1">
    <mergeCell ref="A1:D1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GRAD</cp:lastModifiedBy>
  <cp:lastPrinted>2013-04-17T08:59:45Z</cp:lastPrinted>
  <dcterms:created xsi:type="dcterms:W3CDTF">2002-09-01T05:31:45Z</dcterms:created>
  <dcterms:modified xsi:type="dcterms:W3CDTF">2013-05-29T07:13:46Z</dcterms:modified>
  <cp:category/>
  <cp:version/>
  <cp:contentType/>
  <cp:contentStatus/>
</cp:coreProperties>
</file>