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_Tui62\ดึงจากไดรฟ์ D\ประเมินผล\โครงการ\ปี 61\"/>
    </mc:Choice>
  </mc:AlternateContent>
  <bookViews>
    <workbookView xWindow="0" yWindow="0" windowWidth="15345" windowHeight="4335" activeTab="1"/>
  </bookViews>
  <sheets>
    <sheet name="คีย์ข้อมูล" sheetId="1" r:id="rId1"/>
    <sheet name="บทสรุป" sheetId="9" r:id="rId2"/>
    <sheet name="สรุป" sheetId="14" r:id="rId3"/>
    <sheet name="สรุป(ต่อ)" sheetId="16" r:id="rId4"/>
    <sheet name="ข้อเสนอแนะ" sheetId="15" r:id="rId5"/>
  </sheets>
  <definedNames>
    <definedName name="_xlnm._FilterDatabase" localSheetId="0" hidden="1">คีย์ข้อมูล!$A$1:$X$49</definedName>
  </definedNames>
  <calcPr calcId="162913"/>
</workbook>
</file>

<file path=xl/calcChain.xml><?xml version="1.0" encoding="utf-8"?>
<calcChain xmlns="http://schemas.openxmlformats.org/spreadsheetml/2006/main">
  <c r="F40" i="16" l="1"/>
  <c r="E40" i="16"/>
  <c r="G40" i="16" s="1"/>
  <c r="F38" i="16"/>
  <c r="F39" i="16" s="1"/>
  <c r="E38" i="16"/>
  <c r="E39" i="16" s="1"/>
  <c r="G39" i="16" s="1"/>
  <c r="F36" i="16"/>
  <c r="F37" i="16" s="1"/>
  <c r="E36" i="16"/>
  <c r="G36" i="16" s="1"/>
  <c r="F26" i="16"/>
  <c r="F27" i="16" s="1"/>
  <c r="E26" i="16"/>
  <c r="G26" i="16" s="1"/>
  <c r="F25" i="16"/>
  <c r="E25" i="16"/>
  <c r="G25" i="16" s="1"/>
  <c r="F24" i="16"/>
  <c r="E24" i="16"/>
  <c r="G24" i="16" s="1"/>
  <c r="F23" i="16"/>
  <c r="E23" i="16"/>
  <c r="G23" i="16" s="1"/>
  <c r="F22" i="16"/>
  <c r="E22" i="16"/>
  <c r="G22" i="16" s="1"/>
  <c r="F20" i="16"/>
  <c r="E20" i="16"/>
  <c r="G20" i="16" s="1"/>
  <c r="F19" i="16"/>
  <c r="E19" i="16"/>
  <c r="G19" i="16" s="1"/>
  <c r="F18" i="16"/>
  <c r="E18" i="16"/>
  <c r="G18" i="16" s="1"/>
  <c r="G16" i="16"/>
  <c r="F16" i="16"/>
  <c r="E16" i="16"/>
  <c r="F15" i="16"/>
  <c r="E15" i="16"/>
  <c r="G15" i="16" s="1"/>
  <c r="F14" i="16"/>
  <c r="E14" i="16"/>
  <c r="G14" i="16" s="1"/>
  <c r="F13" i="16"/>
  <c r="E13" i="16"/>
  <c r="G13" i="16" s="1"/>
  <c r="T54" i="1"/>
  <c r="T53" i="1"/>
  <c r="F24" i="14"/>
  <c r="F25" i="14"/>
  <c r="F26" i="14"/>
  <c r="F27" i="14"/>
  <c r="F28" i="14"/>
  <c r="F33" i="14"/>
  <c r="F34" i="14"/>
  <c r="F35" i="14"/>
  <c r="F36" i="14"/>
  <c r="F37" i="14"/>
  <c r="F38" i="14"/>
  <c r="F23" i="14"/>
  <c r="F22" i="14"/>
  <c r="D39" i="14"/>
  <c r="K52" i="1"/>
  <c r="L52" i="1"/>
  <c r="M52" i="1"/>
  <c r="E27" i="16" l="1"/>
  <c r="G27" i="16" s="1"/>
  <c r="G38" i="16"/>
  <c r="E37" i="16"/>
  <c r="G37" i="16" s="1"/>
  <c r="E39" i="14"/>
  <c r="I52" i="1" l="1"/>
  <c r="J52" i="1"/>
  <c r="I51" i="1"/>
  <c r="J51" i="1"/>
  <c r="K51" i="1"/>
  <c r="L51" i="1"/>
  <c r="D17" i="15" l="1"/>
  <c r="R54" i="1" l="1"/>
  <c r="R53" i="1"/>
  <c r="P54" i="1"/>
  <c r="P53" i="1"/>
  <c r="O52" i="1"/>
  <c r="P52" i="1"/>
  <c r="Q52" i="1"/>
  <c r="R52" i="1"/>
  <c r="S52" i="1"/>
  <c r="T52" i="1"/>
  <c r="U52" i="1"/>
  <c r="V52" i="1"/>
  <c r="W52" i="1"/>
  <c r="X52" i="1"/>
  <c r="N52" i="1"/>
  <c r="O51" i="1"/>
  <c r="P51" i="1"/>
  <c r="Q51" i="1"/>
  <c r="R51" i="1"/>
  <c r="S51" i="1"/>
  <c r="T51" i="1"/>
  <c r="U51" i="1"/>
  <c r="V51" i="1"/>
  <c r="W51" i="1"/>
  <c r="X51" i="1"/>
  <c r="N51" i="1"/>
  <c r="D59" i="1"/>
  <c r="D63" i="1"/>
  <c r="D62" i="1"/>
  <c r="D61" i="1"/>
  <c r="D60" i="1"/>
  <c r="D56" i="1"/>
  <c r="F52" i="1"/>
  <c r="G52" i="1"/>
  <c r="H52" i="1"/>
  <c r="F51" i="1"/>
  <c r="G51" i="1"/>
  <c r="H51" i="1"/>
  <c r="M51" i="1"/>
  <c r="Y52" i="1" l="1"/>
  <c r="Y51" i="1"/>
  <c r="Z51" i="1"/>
  <c r="Y54" i="1"/>
  <c r="D64" i="1"/>
  <c r="D55" i="1" l="1"/>
  <c r="E14" i="14" s="1"/>
  <c r="F12" i="14" s="1"/>
  <c r="D57" i="1" l="1"/>
  <c r="F14" i="14" l="1"/>
  <c r="F13" i="14"/>
  <c r="F11" i="14"/>
  <c r="E52" i="1"/>
  <c r="E51" i="1"/>
  <c r="E57" i="14" l="1"/>
  <c r="F53" i="14" l="1"/>
  <c r="F55" i="14"/>
  <c r="F56" i="14"/>
  <c r="F54" i="14"/>
  <c r="F51" i="14"/>
  <c r="F52" i="14"/>
  <c r="F57" i="14"/>
  <c r="F50" i="14"/>
  <c r="G39" i="14"/>
  <c r="G26" i="14"/>
  <c r="G34" i="14"/>
  <c r="G24" i="14"/>
  <c r="G33" i="14"/>
  <c r="G38" i="14"/>
  <c r="G37" i="14"/>
  <c r="G36" i="14"/>
  <c r="G23" i="14"/>
  <c r="G25" i="14"/>
  <c r="G35" i="14"/>
  <c r="G27" i="14"/>
  <c r="G28" i="14"/>
  <c r="G22" i="14"/>
  <c r="F39" i="14"/>
</calcChain>
</file>

<file path=xl/sharedStrings.xml><?xml version="1.0" encoding="utf-8"?>
<sst xmlns="http://schemas.openxmlformats.org/spreadsheetml/2006/main" count="295" uniqueCount="158">
  <si>
    <t>คณะ</t>
  </si>
  <si>
    <t>สถานภาพ</t>
  </si>
  <si>
    <t>จำนวน</t>
  </si>
  <si>
    <t>ร้อยละ</t>
  </si>
  <si>
    <t>รวม</t>
  </si>
  <si>
    <t>การประชาสัมพันธ์</t>
  </si>
  <si>
    <t>คณะที่สังกัด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</si>
  <si>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</si>
  <si>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</si>
  <si>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</si>
  <si>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</si>
  <si>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</si>
  <si>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</si>
  <si>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</si>
  <si>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</si>
  <si>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</si>
  <si>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</si>
  <si>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>รวมเฉลี่ยทุกด้าน</t>
  </si>
  <si>
    <t>บทสรุปสำหรับผู้บริหาร</t>
  </si>
  <si>
    <t>ไม่ระบุ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</si>
  <si>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</si>
  <si>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</si>
  <si>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</si>
  <si>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</si>
  <si>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</si>
  <si>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 xml:space="preserve">       เฉลี่ยรวมด้านคุณภาพการให้บริการ</t>
  </si>
  <si>
    <t>(ตอบได้มากกว่า 1 ข้อ)</t>
  </si>
  <si>
    <t>นิสิตระดับปริญญาโท</t>
  </si>
  <si>
    <r>
      <t>ตาราง 3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</si>
  <si>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>website บัณฑิตวิทยาลัย</t>
  </si>
  <si>
    <t>เภสัชกรรมชุมชน</t>
  </si>
  <si>
    <t>- 4 -</t>
  </si>
  <si>
    <t>- 2 -</t>
  </si>
  <si>
    <t>- 3 -</t>
  </si>
  <si>
    <t>นิสิตระดับปริญญาเอก</t>
  </si>
  <si>
    <t>เทคโนโลยีสื่อสารการศึกษา</t>
  </si>
  <si>
    <t>บริหารธุรกิจ เศรษฐศาสตร์และการสื่อสาร</t>
  </si>
  <si>
    <t>ที่</t>
  </si>
  <si>
    <t>ความถี่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</si>
  <si>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</si>
  <si>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พลังงานทดแทน</t>
  </si>
  <si>
    <t xml:space="preserve">                    ผลการประเมินด้านการดำเนินงานโครงการฯ ในภาพรวม พบว่า ผู้เข้าร่วมโครงการฯ มีความคิดเห็น</t>
  </si>
  <si>
    <t xml:space="preserve">- 5 - </t>
  </si>
  <si>
    <t>เฟส</t>
  </si>
  <si>
    <t>เพื่อน</t>
  </si>
  <si>
    <t>ไลน์</t>
  </si>
  <si>
    <t>เภสัชศาสตร์</t>
  </si>
  <si>
    <r>
      <t xml:space="preserve">ตาราง 2  </t>
    </r>
    <r>
      <rPr>
        <sz val="16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</si>
  <si>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t>คณะ/สาขาวิชา</t>
  </si>
  <si>
    <t>คณะเกษตรศาสตร์ ทรัพยากรธรรมชาติและสิ่งแวดล้อม</t>
  </si>
  <si>
    <t>วิทยาลัยโลจิสติกส์และโซ่อุปทาน</t>
  </si>
  <si>
    <t>คณะวิศวกรรมศาสตร์</t>
  </si>
  <si>
    <t>คณะเภสัชศาสตร์</t>
  </si>
  <si>
    <t>จำนวนนิสิต ป.โท</t>
  </si>
  <si>
    <t>จำนวนนิสิต ป.เอก</t>
  </si>
  <si>
    <t>คณะบริหารธุรกิจ เศรษฐศาสตร์และการสื่อสาร</t>
  </si>
  <si>
    <t>คณะสังคมศาสตร์</t>
  </si>
  <si>
    <t>คณะศึกษาศาสตร์</t>
  </si>
  <si>
    <t>คณะมนุษยศาสตร์</t>
  </si>
  <si>
    <t>คณะสถาปัตยกรรมศาสตร์</t>
  </si>
  <si>
    <t>เฟสบุ๊ค</t>
  </si>
  <si>
    <t>สัญชาติ</t>
  </si>
  <si>
    <t>ภาค</t>
  </si>
  <si>
    <t>เว็บ</t>
  </si>
  <si>
    <t>เมล์</t>
  </si>
  <si>
    <t>นิสิต ป.เอก</t>
  </si>
  <si>
    <t>เอธิโอเปีย</t>
  </si>
  <si>
    <t>เป็นโอกาสที่ดีที่ให้นิสิตได้มีโอกาสแลกเปลี่ยนทางวัฒนธรรม</t>
  </si>
  <si>
    <t>สังคมศาสตร์</t>
  </si>
  <si>
    <t>นิสิต ป.โท</t>
  </si>
  <si>
    <t>พม่า</t>
  </si>
  <si>
    <t>วิศวกรรมศาสตร์</t>
  </si>
  <si>
    <t>ดัดช์</t>
  </si>
  <si>
    <t>เกษตรศาสตร์ฯ</t>
  </si>
  <si>
    <t>นโยบายระบบสุขภาพ</t>
  </si>
  <si>
    <t>ภูฐาน</t>
  </si>
  <si>
    <t>จัดได้ดี</t>
  </si>
  <si>
    <t>ระบบเสียงไม่ค่อยดี</t>
  </si>
  <si>
    <t>กัมพูชา</t>
  </si>
  <si>
    <t>สถาปัตยกรรมศาสตร์</t>
  </si>
  <si>
    <t>เวียดนาม</t>
  </si>
  <si>
    <t>ควรจัดให้นิสิตคนละประเทศนั่งด้วยกัน เพื่อให้มีส่วนร่วม</t>
  </si>
  <si>
    <t>บังคลาเทศ</t>
  </si>
  <si>
    <t>เก็บไว้เป็นความทรงจำที่ดี</t>
  </si>
  <si>
    <t>ศึกษาศาสตร์</t>
  </si>
  <si>
    <t>บริหารธุรกิจฯ</t>
  </si>
  <si>
    <t>ควรจัดให้มีเก้าอี้นั่ง เนื่องจากนั่งยาก</t>
  </si>
  <si>
    <t>เนปาล</t>
  </si>
  <si>
    <t>ควรดำเนินการตามกำหนดการ</t>
  </si>
  <si>
    <t>เคนยา</t>
  </si>
  <si>
    <t>ติมอร์</t>
  </si>
  <si>
    <t>อาเซียน</t>
  </si>
  <si>
    <t>ซิมบับเว</t>
  </si>
  <si>
    <t>มาลาวี</t>
  </si>
  <si>
    <t>ควรเพิ่มการจัดกิจกรรม</t>
  </si>
  <si>
    <t>ควรแจ้งกำหนดการล่วงหน้า</t>
  </si>
  <si>
    <t>มนุษยศาสตร์</t>
  </si>
  <si>
    <t>อินเดีย</t>
  </si>
  <si>
    <t>โลจิสติกส์ฯ</t>
  </si>
  <si>
    <t>มาเลเซีย</t>
  </si>
  <si>
    <t>อินโดนีเซีย</t>
  </si>
  <si>
    <t xml:space="preserve">   3.1 ความเหมาะสมของขนาดห้องจัดกิจกรรม</t>
  </si>
  <si>
    <t xml:space="preserve">   3.2 ความเหมาะสมของสิ่งอำนวยความสะดวก</t>
  </si>
  <si>
    <t xml:space="preserve">4. ด้านคุณภาพการให้บริการ </t>
  </si>
  <si>
    <t>5. ด้านกิจกรรมสันทนาการ (เล่นเกมส์)</t>
  </si>
  <si>
    <t xml:space="preserve">       เฉลี่ยรวมด้านกิจกรรมสันทนาการ</t>
  </si>
  <si>
    <t>6. อาหาร / เครื่องดื่ม</t>
  </si>
  <si>
    <t xml:space="preserve">            เฉลี่ยรวมด้านอาหาร / เครื่องดื่ม</t>
  </si>
  <si>
    <t>ผลการประเมินโครงการส่งเสริมกิจกรรมสโมสรนิสิตบัณฑิตศึกษา</t>
  </si>
  <si>
    <t xml:space="preserve"> (กิจกรรมแลกเปลี่ยนเรียนรู้วัฒนธรรมระหว่างชาติ)</t>
  </si>
  <si>
    <t>วันศุกร์ที่ 24 สิงหาคม 2561</t>
  </si>
  <si>
    <t>ณ  อาคารขวัญเมือง มหาวิทยาลัยนเรศวร</t>
  </si>
  <si>
    <t>จากตาราง 1 พบว่า ผู้ตอบแบบสอบถามเป็นนิสิตระดับปริญญาโท  คิดเป็นร้อยละ 74.47</t>
  </si>
  <si>
    <t>รองลงมาได้แก่ นิสิตระดับปริญญาเอก คิดเป็นร้อยละ 21.28</t>
  </si>
  <si>
    <t>วิทยาลัยการจัดการระบบสุขภาพ</t>
  </si>
  <si>
    <t>วิทยาลัยพลังงานทดแทนและสมาร์ตกริตเทคโนโลยี</t>
  </si>
  <si>
    <t>วิทยาลัยประชาคมอาเซียนศึกษา</t>
  </si>
  <si>
    <t>รวมทั้งสิ้น</t>
  </si>
  <si>
    <t>ภาควิชา</t>
  </si>
  <si>
    <t>อีเมล์</t>
  </si>
  <si>
    <t>จากตาราง 2  แสดงจำนวนร้อยละของผู้ตอบแบบสอบถาม จำแนกตามคณะ พบว่า ผู้ตอบแบบสอบถาม</t>
  </si>
  <si>
    <t xml:space="preserve">ส่วนใหญ่สังกัดคณะเกษตรศาสตร์ ทรัพยากรธรรมชาติและสิ่งแวดล้อม และคณะวิศวกรรมศาสตร์ มากที่สุด </t>
  </si>
  <si>
    <t>คิดเป็นร้อยละ 23.40 รองลงมาได้แก่ วิทยาลัยการจัดการระบบสุขภาพ ร้อยละ 17.02 และคณะเภสัชศาสตร์</t>
  </si>
  <si>
    <t>ร้อยละ 8.51</t>
  </si>
  <si>
    <t xml:space="preserve">จากตาราง 3  พบว่าผู้ตอบแบบสอบถามทราบข้อมูลจากโครงการฯ จากอีเมล์มากที่สุด </t>
  </si>
  <si>
    <t>คิดเป็นร้อยละ 35.85 รองลงมาได้แก่ เว็บไซต์บัณฑิตวิทยาลัย ร้อยละ 22.64 และคณะที่สังกัด คิดเป็น</t>
  </si>
  <si>
    <t xml:space="preserve">ร้อยละ 15.09 </t>
  </si>
  <si>
    <r>
      <t>ตาราง 4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47)</t>
    </r>
  </si>
  <si>
    <t>จากตาราง 4 พบว่าผู้ตอบแบบสอบถามมีความคิดเห็นเกี่ยวกับการจัดโครงการส่งเสริมกิจกรรม</t>
  </si>
  <si>
    <t>สโมสรนิสิตบัณฑิตศึกษา (กิจกรรมแลกเปลี่ยนเรียนรู้วัฒนธรรมระหว่างชาติ)  เมื่อวันที่ 24 สิงหาคม 2561</t>
  </si>
  <si>
    <t xml:space="preserve">พบว่า ผู้เข้าร่วมโครงการมีความคิดเห็นโดยรวมอยู่ในระดับมากที่สุด (ค่าเฉลี่ย = 4.60) </t>
  </si>
  <si>
    <t>เมื่อพิจารณารายด้านแล้ว พบว่า ด้านกระบวนการและขั้นตอนการให้บริการ มีค่าเฉลี่ยสูงสุด</t>
  </si>
  <si>
    <t xml:space="preserve"> (ค่าเฉลี่ย = 4.69) รองลงมาได้แก่ ด้านเจ้าหน้าที่ให้บริการ มีค่าเฉลี่ยอยู่ในระดับมากที่สุด (ค่าเฉลี่ย = 4.62) </t>
  </si>
  <si>
    <t>และด้านสิ่งอำนวยความสะดวก อยู่ในระดับมากที่สุด (ค่าเฉลี่ย = 4.60)</t>
  </si>
  <si>
    <t>เมื่อพิจารณาเป็นรายข้อ  พบว่า ความสะดวกในการลงทะเบียนสูงที่สุด (ค่าเฉลี่ย = 4.77)</t>
  </si>
  <si>
    <t>รองลงมาได้แก่ ความเหมาะสมของระยะเวลาในการจัดโครงการ และเจ้าหน้าที่ให้บริการด้วยความเต็มใจ</t>
  </si>
  <si>
    <t>ยิ้มแย้มแจ่มใส อยู่ในระดับมากที่สุด (ค่าเฉลี่ย = 4.67) และความสะอาดของสถานที่จัดกิจกรรม</t>
  </si>
  <si>
    <t>อยู่ในระดับมากที่สุด (ค่าเฉลี่ย = 4.65)</t>
  </si>
  <si>
    <r>
      <t xml:space="preserve">   1.2  ความเหมาะสมของวันจัดโครงการ </t>
    </r>
    <r>
      <rPr>
        <sz val="14"/>
        <color theme="1"/>
        <rFont val="TH SarabunPSK"/>
        <family val="2"/>
      </rPr>
      <t>(วันศุกร์ที่ 24 สิงหาคม 2561)</t>
    </r>
  </si>
  <si>
    <t xml:space="preserve">   3.3 ความสะอาดของสถานที่จัดกิจกรรม</t>
  </si>
  <si>
    <r>
      <t xml:space="preserve">   1.3  ความเหมาะสมของระยะเวลาในการจัดกิจกรรม </t>
    </r>
    <r>
      <rPr>
        <sz val="14"/>
        <color theme="1"/>
        <rFont val="TH SarabunPSK"/>
        <family val="2"/>
      </rPr>
      <t>(17.30 - 20.30 น.)</t>
    </r>
  </si>
  <si>
    <t>(กิจกรรมแลกเปลี่ยนเรียนรู้วัฒนธรรมระหว่างชาติ)</t>
  </si>
  <si>
    <t>วันที่ 24 สิงหาคม 2561</t>
  </si>
  <si>
    <t>ณ  อาคารขวัญเมือง  มหาวิทยาลัยนเรศวร</t>
  </si>
  <si>
    <t xml:space="preserve">          จากการจัดโครงการส่งเสริมกิจกรรมสโมสรนิสิตบัณฑิตศึกษา (กิจกรรมแลกเปลี่ยนเรียนรู้วัฒนธรรม</t>
  </si>
  <si>
    <t>ระหว่างชาติ) เมื่อวันที่ 24 สิงหาคม 2561 มีจำนวนผู้เข้าร่วมโครงการทั้งสิ้น จำนวน 150 คน นิสิตตอบแบบสอบถาม</t>
  </si>
  <si>
    <t>จำนวน 48 คน คิดเป็นร้อยละ 32.00 ของผู้เข้าร่วมโครงการ</t>
  </si>
  <si>
    <t xml:space="preserve">                ผู้ตอบแบบสอบถามส่วนใหญ่ เป็นนิสิตระดับปริญญาโท  คิดเป็นร้อยละ 74.47  และนิสิตปริญญาเอก</t>
  </si>
  <si>
    <t xml:space="preserve">คิดเป็นร้อยละ 21.28 สังกัดคณะเกษตรศาสตร์ ทรัพยากรธรรมชาติและสิ่งแวดล้อม และคณะวิศวกรรมศาสตร์ มากที่สุด </t>
  </si>
  <si>
    <t>คิดเป็นร้อยละ 23.40 รองลงมาได้แก่ วิทยาลัยการจัดการระบบสุขภาพ ร้อยละ 17.02 และคณะเภสัชศาสตร์ ร้อยละ 8.51</t>
  </si>
  <si>
    <t xml:space="preserve">                ผู้ตอบแบบสอบถามส่วนใหญ่ทราบข้อมูลฯ จากอีเมล์มากที่สุด คิดเป็นร้อยละ 35.85 รองลงมาได้แก่</t>
  </si>
  <si>
    <t xml:space="preserve"> เว็บไซต์บัณฑิตวิทยาลัย ร้อยละ 22.64 และคณะที่สังกัด คิดเป็นร้อยละ 15.09 </t>
  </si>
  <si>
    <t>อยู่ในระดับมากที่สุด (ค่าเฉลี่ย = 4.60) เมื่อพิจารณารายด้าน พบว่า ด้านกระบวนการและขั้นตอนการให้บริการมีค่าเฉลี่ย</t>
  </si>
  <si>
    <t>สูงที่สุด (ค่าเฉลี่ย = 4.69) รองลงมาได้แก่ ด้านเจ้าหน้าที่ให้บริการ (ค่าเฉลี่ย = 4.62) และด้านคุณภาพการให้บริการ</t>
  </si>
  <si>
    <t>(ค่าเฉลี่ย = 4.60) เมื่อพิจารณาเป็นรายข้อ พบว่า ความสะดวกในการลงทะเบียนสูงที่สุด (ค่าเฉลี่ย = 4.77) รองลงมาได้แก่</t>
  </si>
  <si>
    <t>ความเหมาะสมของระยะเวลาในการจัดกิจกรรม (17.30-20.30 น.)  และเจ้าหน้าที่ให้บริการด้วยความเต็มใจ ยิ้มแย้มแจ่มใส</t>
  </si>
  <si>
    <t>อยู่ในระดับมากที่สุด (ค่าเฉลี่ย = 4.67) และ ความสะอาดของสถานที่จัดกิจกรรม (ค่าเฉลี่ย = 4.65)</t>
  </si>
  <si>
    <r>
      <rPr>
        <b/>
        <sz val="16"/>
        <rFont val="TH SarabunPSK"/>
        <family val="2"/>
      </rPr>
      <t xml:space="preserve">                    </t>
    </r>
    <r>
      <rPr>
        <sz val="16"/>
        <rFont val="TH SarabunPSK"/>
        <family val="2"/>
      </rPr>
      <t>ข้อเสนอแนะสำหรับการจัดการโครงการฯ คือ เป็นโอกาสที่ดีที่ให้นิสิตได้มีโอกาสแลกเปลี่ยนทางวัฒนธรรม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</si>
</sst>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b/>
      <sz val="16"/>
      <color theme="7"/>
      <name val="TH SarabunPSK"/>
      <family val="2"/>
    </font>
    <font>
      <b/>
      <sz val="18"/>
      <color theme="1"/>
      <name val="TH SarabunPSK"/>
      <family val="2"/>
    </font>
    <font>
      <sz val="14"/>
      <name val="Cordia New"/>
      <family val="2"/>
    </font>
    <font>
      <sz val="16"/>
      <color rgb="FF0070C0"/>
      <name val="TH SarabunPSK"/>
      <family val="2"/>
    </font>
    <font>
      <sz val="15"/>
      <color rgb="FF0070C0"/>
      <name val="TH SarabunPSK"/>
      <family val="2"/>
    </font>
    <font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5" fillId="0" borderId="0"/>
  </cellStyleXfs>
  <cellXfs count="2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1" fillId="0" borderId="0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" fillId="0" borderId="0" xfId="0" applyFont="1" applyAlignment="1"/>
    <xf numFmtId="0" fontId="12" fillId="0" borderId="0" xfId="0" applyFont="1"/>
    <xf numFmtId="0" fontId="3" fillId="0" borderId="0" xfId="0" applyFont="1" applyAlignment="1"/>
    <xf numFmtId="0" fontId="14" fillId="0" borderId="0" xfId="0" applyFont="1"/>
    <xf numFmtId="0" fontId="15" fillId="0" borderId="0" xfId="0" applyFont="1"/>
    <xf numFmtId="2" fontId="1" fillId="0" borderId="1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6" fillId="0" borderId="0" xfId="0" applyFont="1"/>
    <xf numFmtId="2" fontId="9" fillId="0" borderId="12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2" xfId="0" applyFont="1" applyBorder="1"/>
    <xf numFmtId="2" fontId="18" fillId="0" borderId="9" xfId="0" applyNumberFormat="1" applyFont="1" applyBorder="1" applyAlignment="1">
      <alignment horizontal="center"/>
    </xf>
    <xf numFmtId="2" fontId="9" fillId="0" borderId="0" xfId="0" applyNumberFormat="1" applyFont="1"/>
    <xf numFmtId="2" fontId="18" fillId="0" borderId="12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 vertical="top"/>
    </xf>
    <xf numFmtId="2" fontId="18" fillId="0" borderId="15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2" fontId="8" fillId="0" borderId="7" xfId="0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1" fillId="0" borderId="0" xfId="0" applyFont="1" applyAlignment="1">
      <alignment horizontal="left" indent="5"/>
    </xf>
    <xf numFmtId="0" fontId="21" fillId="0" borderId="0" xfId="0" applyFont="1"/>
    <xf numFmtId="0" fontId="22" fillId="0" borderId="0" xfId="0" applyFont="1" applyAlignment="1">
      <alignment wrapText="1"/>
    </xf>
    <xf numFmtId="0" fontId="1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8" fillId="0" borderId="9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13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49" fontId="1" fillId="0" borderId="0" xfId="0" applyNumberFormat="1" applyFont="1" applyAlignment="1"/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10" fillId="2" borderId="0" xfId="0" applyFont="1" applyFill="1" applyAlignment="1">
      <alignment wrapText="1"/>
    </xf>
    <xf numFmtId="2" fontId="10" fillId="2" borderId="0" xfId="0" applyNumberFormat="1" applyFont="1" applyFill="1" applyAlignment="1">
      <alignment wrapText="1"/>
    </xf>
    <xf numFmtId="0" fontId="10" fillId="3" borderId="0" xfId="0" applyFont="1" applyFill="1" applyAlignment="1">
      <alignment wrapText="1"/>
    </xf>
    <xf numFmtId="2" fontId="10" fillId="3" borderId="0" xfId="0" applyNumberFormat="1" applyFont="1" applyFill="1" applyAlignment="1">
      <alignment wrapText="1"/>
    </xf>
    <xf numFmtId="0" fontId="10" fillId="4" borderId="0" xfId="0" applyFont="1" applyFill="1" applyAlignment="1">
      <alignment wrapText="1"/>
    </xf>
    <xf numFmtId="2" fontId="10" fillId="4" borderId="0" xfId="0" applyNumberFormat="1" applyFont="1" applyFill="1" applyAlignment="1">
      <alignment wrapText="1"/>
    </xf>
    <xf numFmtId="0" fontId="11" fillId="5" borderId="0" xfId="0" applyFont="1" applyFill="1" applyAlignment="1">
      <alignment wrapText="1"/>
    </xf>
    <xf numFmtId="2" fontId="10" fillId="5" borderId="0" xfId="0" applyNumberFormat="1" applyFont="1" applyFill="1" applyAlignment="1">
      <alignment wrapText="1"/>
    </xf>
    <xf numFmtId="0" fontId="10" fillId="5" borderId="0" xfId="0" applyFont="1" applyFill="1" applyAlignment="1">
      <alignment wrapText="1"/>
    </xf>
    <xf numFmtId="2" fontId="8" fillId="5" borderId="0" xfId="0" applyNumberFormat="1" applyFont="1" applyFill="1" applyAlignment="1">
      <alignment wrapText="1"/>
    </xf>
    <xf numFmtId="0" fontId="11" fillId="2" borderId="0" xfId="0" applyFont="1" applyFill="1" applyAlignment="1">
      <alignment wrapText="1"/>
    </xf>
    <xf numFmtId="0" fontId="23" fillId="2" borderId="0" xfId="0" applyFont="1" applyFill="1" applyAlignment="1">
      <alignment wrapText="1"/>
    </xf>
    <xf numFmtId="2" fontId="8" fillId="2" borderId="0" xfId="0" applyNumberFormat="1" applyFont="1" applyFill="1" applyAlignment="1">
      <alignment wrapText="1"/>
    </xf>
    <xf numFmtId="0" fontId="11" fillId="4" borderId="0" xfId="0" applyFont="1" applyFill="1" applyAlignment="1">
      <alignment wrapText="1"/>
    </xf>
    <xf numFmtId="0" fontId="23" fillId="4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2" fontId="10" fillId="6" borderId="0" xfId="0" applyNumberFormat="1" applyFont="1" applyFill="1" applyAlignment="1">
      <alignment wrapText="1"/>
    </xf>
    <xf numFmtId="2" fontId="23" fillId="6" borderId="0" xfId="0" applyNumberFormat="1" applyFont="1" applyFill="1" applyAlignment="1">
      <alignment wrapText="1"/>
    </xf>
    <xf numFmtId="0" fontId="11" fillId="7" borderId="0" xfId="0" applyFont="1" applyFill="1" applyAlignment="1">
      <alignment wrapText="1"/>
    </xf>
    <xf numFmtId="2" fontId="10" fillId="7" borderId="0" xfId="0" applyNumberFormat="1" applyFont="1" applyFill="1" applyAlignment="1">
      <alignment wrapText="1"/>
    </xf>
    <xf numFmtId="2" fontId="23" fillId="7" borderId="0" xfId="0" applyNumberFormat="1" applyFont="1" applyFill="1" applyAlignment="1">
      <alignment wrapText="1"/>
    </xf>
    <xf numFmtId="0" fontId="11" fillId="8" borderId="0" xfId="0" applyFont="1" applyFill="1" applyAlignment="1">
      <alignment wrapText="1"/>
    </xf>
    <xf numFmtId="0" fontId="10" fillId="8" borderId="0" xfId="0" applyFont="1" applyFill="1" applyAlignment="1">
      <alignment wrapText="1"/>
    </xf>
    <xf numFmtId="0" fontId="23" fillId="8" borderId="0" xfId="0" applyFont="1" applyFill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12" xfId="0" applyFont="1" applyBorder="1" applyAlignment="1">
      <alignment horizontal="center" wrapText="1"/>
    </xf>
    <xf numFmtId="0" fontId="22" fillId="5" borderId="12" xfId="0" applyFont="1" applyFill="1" applyBorder="1" applyAlignment="1">
      <alignment wrapText="1"/>
    </xf>
    <xf numFmtId="0" fontId="22" fillId="2" borderId="12" xfId="0" applyFont="1" applyFill="1" applyBorder="1" applyAlignment="1">
      <alignment wrapText="1"/>
    </xf>
    <xf numFmtId="0" fontId="22" fillId="4" borderId="12" xfId="0" applyFont="1" applyFill="1" applyBorder="1" applyAlignment="1">
      <alignment wrapText="1"/>
    </xf>
    <xf numFmtId="0" fontId="22" fillId="6" borderId="12" xfId="0" applyFont="1" applyFill="1" applyBorder="1" applyAlignment="1">
      <alignment horizontal="right" wrapText="1"/>
    </xf>
    <xf numFmtId="0" fontId="22" fillId="7" borderId="12" xfId="0" applyFont="1" applyFill="1" applyBorder="1" applyAlignment="1">
      <alignment horizontal="right" wrapText="1"/>
    </xf>
    <xf numFmtId="0" fontId="22" fillId="8" borderId="12" xfId="0" applyFont="1" applyFill="1" applyBorder="1" applyAlignment="1">
      <alignment wrapText="1"/>
    </xf>
    <xf numFmtId="0" fontId="11" fillId="0" borderId="12" xfId="0" applyFont="1" applyBorder="1" applyAlignment="1">
      <alignment wrapText="1"/>
    </xf>
    <xf numFmtId="0" fontId="11" fillId="5" borderId="12" xfId="0" applyFont="1" applyFill="1" applyBorder="1" applyAlignment="1">
      <alignment wrapText="1"/>
    </xf>
    <xf numFmtId="0" fontId="11" fillId="2" borderId="12" xfId="0" applyFont="1" applyFill="1" applyBorder="1" applyAlignment="1">
      <alignment wrapText="1"/>
    </xf>
    <xf numFmtId="0" fontId="11" fillId="4" borderId="12" xfId="0" applyFont="1" applyFill="1" applyBorder="1" applyAlignment="1">
      <alignment wrapText="1"/>
    </xf>
    <xf numFmtId="0" fontId="11" fillId="6" borderId="12" xfId="0" applyFont="1" applyFill="1" applyBorder="1" applyAlignment="1">
      <alignment wrapText="1"/>
    </xf>
    <xf numFmtId="0" fontId="11" fillId="7" borderId="12" xfId="0" applyFont="1" applyFill="1" applyBorder="1" applyAlignment="1">
      <alignment wrapText="1"/>
    </xf>
    <xf numFmtId="0" fontId="11" fillId="8" borderId="12" xfId="0" applyFont="1" applyFill="1" applyBorder="1" applyAlignment="1">
      <alignment wrapText="1"/>
    </xf>
    <xf numFmtId="0" fontId="8" fillId="3" borderId="12" xfId="0" applyFont="1" applyFill="1" applyBorder="1" applyAlignment="1">
      <alignment horizontal="right"/>
    </xf>
    <xf numFmtId="2" fontId="10" fillId="3" borderId="1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8" fillId="0" borderId="0" xfId="0" applyFont="1"/>
    <xf numFmtId="0" fontId="8" fillId="0" borderId="8" xfId="0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12" xfId="0" applyFont="1" applyFill="1" applyBorder="1" applyAlignment="1">
      <alignment horizontal="center" vertical="top"/>
    </xf>
    <xf numFmtId="0" fontId="1" fillId="0" borderId="12" xfId="0" applyFont="1" applyBorder="1" applyAlignment="1">
      <alignment vertical="top" wrapText="1"/>
    </xf>
    <xf numFmtId="0" fontId="8" fillId="0" borderId="7" xfId="0" applyFont="1" applyFill="1" applyBorder="1" applyAlignment="1">
      <alignment horizontal="center" vertical="center"/>
    </xf>
    <xf numFmtId="0" fontId="10" fillId="0" borderId="5" xfId="0" applyFont="1" applyBorder="1" applyAlignment="1">
      <alignment wrapText="1"/>
    </xf>
    <xf numFmtId="0" fontId="11" fillId="3" borderId="0" xfId="0" applyFont="1" applyFill="1" applyBorder="1" applyAlignment="1">
      <alignment wrapText="1"/>
    </xf>
    <xf numFmtId="0" fontId="1" fillId="0" borderId="23" xfId="0" applyFont="1" applyFill="1" applyBorder="1" applyAlignment="1">
      <alignment horizontal="center"/>
    </xf>
    <xf numFmtId="1" fontId="8" fillId="0" borderId="15" xfId="0" applyNumberFormat="1" applyFont="1" applyFill="1" applyBorder="1" applyAlignment="1">
      <alignment horizontal="center"/>
    </xf>
    <xf numFmtId="2" fontId="8" fillId="0" borderId="15" xfId="0" applyNumberFormat="1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 vertical="top"/>
    </xf>
    <xf numFmtId="0" fontId="1" fillId="0" borderId="28" xfId="0" applyFont="1" applyBorder="1" applyAlignment="1">
      <alignment vertical="top" wrapText="1"/>
    </xf>
    <xf numFmtId="0" fontId="1" fillId="0" borderId="28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/>
    <xf numFmtId="0" fontId="24" fillId="0" borderId="0" xfId="0" applyFont="1" applyAlignment="1"/>
    <xf numFmtId="0" fontId="10" fillId="0" borderId="12" xfId="0" applyFont="1" applyBorder="1" applyAlignment="1">
      <alignment horizontal="center" wrapText="1"/>
    </xf>
    <xf numFmtId="0" fontId="8" fillId="0" borderId="29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quotePrefix="1" applyFont="1" applyFill="1" applyBorder="1" applyAlignment="1">
      <alignment horizontal="left"/>
    </xf>
    <xf numFmtId="0" fontId="1" fillId="0" borderId="14" xfId="0" quotePrefix="1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1" fillId="0" borderId="0" xfId="0" quotePrefix="1" applyFont="1" applyFill="1" applyBorder="1" applyAlignment="1"/>
    <xf numFmtId="0" fontId="1" fillId="0" borderId="14" xfId="0" quotePrefix="1" applyFont="1" applyFill="1" applyBorder="1" applyAlignment="1"/>
    <xf numFmtId="0" fontId="0" fillId="0" borderId="14" xfId="0" applyBorder="1" applyAlignment="1"/>
    <xf numFmtId="0" fontId="1" fillId="0" borderId="12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26" fillId="0" borderId="0" xfId="0" applyFont="1"/>
    <xf numFmtId="2" fontId="23" fillId="4" borderId="0" xfId="0" applyNumberFormat="1" applyFont="1" applyFill="1" applyAlignment="1">
      <alignment wrapText="1"/>
    </xf>
    <xf numFmtId="0" fontId="0" fillId="0" borderId="0" xfId="0" applyBorder="1" applyAlignment="1">
      <alignment horizontal="left"/>
    </xf>
    <xf numFmtId="2" fontId="2" fillId="0" borderId="0" xfId="0" applyNumberFormat="1" applyFont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2" fontId="16" fillId="0" borderId="13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" fillId="0" borderId="21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8" fillId="0" borderId="2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7" fillId="0" borderId="1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1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 vertical="top"/>
    </xf>
    <xf numFmtId="0" fontId="18" fillId="0" borderId="7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7679FA"/>
      <color rgb="FFFFFFCC"/>
      <color rgb="FF00FF99"/>
      <color rgb="FFEDADE4"/>
      <color rgb="FFFFCC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9</xdr:row>
          <xdr:rowOff>209550</xdr:rowOff>
        </xdr:from>
        <xdr:to>
          <xdr:col>4</xdr:col>
          <xdr:colOff>342900</xdr:colOff>
          <xdr:row>10</xdr:row>
          <xdr:rowOff>66675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33</xdr:row>
          <xdr:rowOff>190500</xdr:rowOff>
        </xdr:from>
        <xdr:to>
          <xdr:col>5</xdr:col>
          <xdr:colOff>76200</xdr:colOff>
          <xdr:row>34</xdr:row>
          <xdr:rowOff>57150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33</xdr:row>
          <xdr:rowOff>209550</xdr:rowOff>
        </xdr:from>
        <xdr:to>
          <xdr:col>4</xdr:col>
          <xdr:colOff>342900</xdr:colOff>
          <xdr:row>34</xdr:row>
          <xdr:rowOff>66675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view="pageBreakPreview" zoomScaleNormal="130" zoomScaleSheetLayoutView="100" workbookViewId="0">
      <pane ySplit="1" topLeftCell="A46" activePane="bottomLeft" state="frozen"/>
      <selection pane="bottomLeft" activeCell="T53" sqref="T53"/>
    </sheetView>
  </sheetViews>
  <sheetFormatPr defaultColWidth="15" defaultRowHeight="24"/>
  <cols>
    <col min="1" max="1" width="5.28515625" style="13" customWidth="1"/>
    <col min="2" max="3" width="18.28515625" style="13" customWidth="1"/>
    <col min="4" max="4" width="11.7109375" style="13" customWidth="1"/>
    <col min="5" max="5" width="5.28515625" style="13" customWidth="1"/>
    <col min="6" max="6" width="5.85546875" style="13" customWidth="1"/>
    <col min="7" max="7" width="6" style="13" customWidth="1"/>
    <col min="8" max="8" width="7" style="13" customWidth="1"/>
    <col min="9" max="9" width="5.28515625" style="13" customWidth="1"/>
    <col min="10" max="10" width="5.85546875" style="13" customWidth="1"/>
    <col min="11" max="11" width="5.140625" style="13" customWidth="1"/>
    <col min="12" max="12" width="5" style="13" customWidth="1"/>
    <col min="13" max="13" width="5.140625" style="13" customWidth="1"/>
    <col min="14" max="16" width="5.140625" style="72" bestFit="1" customWidth="1"/>
    <col min="17" max="18" width="5.140625" style="76" bestFit="1" customWidth="1"/>
    <col min="19" max="19" width="5.140625" style="79" bestFit="1" customWidth="1"/>
    <col min="20" max="20" width="6.5703125" style="79" customWidth="1"/>
    <col min="21" max="21" width="5.140625" style="79" bestFit="1" customWidth="1"/>
    <col min="22" max="22" width="6.28515625" style="82" bestFit="1" customWidth="1"/>
    <col min="23" max="23" width="6.28515625" style="85" bestFit="1" customWidth="1"/>
    <col min="24" max="24" width="5.140625" style="88" bestFit="1" customWidth="1"/>
    <col min="25" max="26" width="5.140625" style="13" bestFit="1" customWidth="1"/>
    <col min="27" max="16384" width="15" style="13"/>
  </cols>
  <sheetData>
    <row r="1" spans="1:24" s="43" customFormat="1" ht="46.5" customHeight="1">
      <c r="A1" s="91"/>
      <c r="B1" s="92" t="s">
        <v>0</v>
      </c>
      <c r="C1" s="92" t="s">
        <v>1</v>
      </c>
      <c r="D1" s="92" t="s">
        <v>61</v>
      </c>
      <c r="E1" s="130" t="s">
        <v>0</v>
      </c>
      <c r="F1" s="130" t="s">
        <v>62</v>
      </c>
      <c r="G1" s="130" t="s">
        <v>63</v>
      </c>
      <c r="H1" s="130" t="s">
        <v>64</v>
      </c>
      <c r="I1" s="130" t="s">
        <v>45</v>
      </c>
      <c r="J1" s="130" t="s">
        <v>44</v>
      </c>
      <c r="K1" s="130" t="s">
        <v>43</v>
      </c>
      <c r="L1" s="130"/>
      <c r="M1" s="130"/>
      <c r="N1" s="93">
        <v>1.1000000000000001</v>
      </c>
      <c r="O1" s="93">
        <v>1.2</v>
      </c>
      <c r="P1" s="93">
        <v>1.3</v>
      </c>
      <c r="Q1" s="94">
        <v>2.1</v>
      </c>
      <c r="R1" s="94">
        <v>2.2000000000000002</v>
      </c>
      <c r="S1" s="95">
        <v>3.1</v>
      </c>
      <c r="T1" s="95">
        <v>3.2</v>
      </c>
      <c r="U1" s="95">
        <v>3.3</v>
      </c>
      <c r="V1" s="96">
        <v>4</v>
      </c>
      <c r="W1" s="97">
        <v>5</v>
      </c>
      <c r="X1" s="98">
        <v>6</v>
      </c>
    </row>
    <row r="2" spans="1:24">
      <c r="A2" s="99">
        <v>1</v>
      </c>
      <c r="B2" s="99" t="s">
        <v>19</v>
      </c>
      <c r="C2" s="99" t="s">
        <v>65</v>
      </c>
      <c r="D2" s="99" t="s">
        <v>19</v>
      </c>
      <c r="E2" s="99">
        <v>0</v>
      </c>
      <c r="F2" s="99">
        <v>0</v>
      </c>
      <c r="G2" s="99">
        <v>1</v>
      </c>
      <c r="H2" s="99">
        <v>0</v>
      </c>
      <c r="I2" s="99">
        <v>1</v>
      </c>
      <c r="N2" s="99">
        <v>5</v>
      </c>
      <c r="O2" s="99">
        <v>4</v>
      </c>
      <c r="P2" s="99">
        <v>4</v>
      </c>
      <c r="Q2" s="99">
        <v>5</v>
      </c>
      <c r="R2" s="100">
        <v>4</v>
      </c>
      <c r="S2" s="100">
        <v>3</v>
      </c>
      <c r="T2" s="100">
        <v>4</v>
      </c>
      <c r="U2" s="101">
        <v>5</v>
      </c>
      <c r="V2" s="101">
        <v>4</v>
      </c>
      <c r="W2" s="102">
        <v>3</v>
      </c>
      <c r="X2" s="102">
        <v>4</v>
      </c>
    </row>
    <row r="3" spans="1:24">
      <c r="A3" s="99">
        <v>2</v>
      </c>
      <c r="B3" s="99" t="s">
        <v>46</v>
      </c>
      <c r="C3" s="99" t="s">
        <v>65</v>
      </c>
      <c r="D3" s="99" t="s">
        <v>66</v>
      </c>
      <c r="E3" s="99">
        <v>0</v>
      </c>
      <c r="F3" s="99">
        <v>0</v>
      </c>
      <c r="G3" s="99">
        <v>1</v>
      </c>
      <c r="H3" s="99">
        <v>0</v>
      </c>
      <c r="I3" s="99">
        <v>0</v>
      </c>
      <c r="J3" s="99"/>
      <c r="K3" s="99"/>
      <c r="L3" s="99"/>
      <c r="M3" s="99"/>
      <c r="N3" s="100">
        <v>5</v>
      </c>
      <c r="O3" s="100">
        <v>5</v>
      </c>
      <c r="P3" s="100">
        <v>5</v>
      </c>
      <c r="Q3" s="101">
        <v>5</v>
      </c>
      <c r="R3" s="101">
        <v>5</v>
      </c>
      <c r="S3" s="102">
        <v>5</v>
      </c>
      <c r="T3" s="102">
        <v>5</v>
      </c>
      <c r="U3" s="102">
        <v>5</v>
      </c>
      <c r="V3" s="103">
        <v>5</v>
      </c>
      <c r="W3" s="104">
        <v>5</v>
      </c>
      <c r="X3" s="105">
        <v>5</v>
      </c>
    </row>
    <row r="4" spans="1:24">
      <c r="A4" s="99">
        <v>3</v>
      </c>
      <c r="B4" s="99" t="s">
        <v>46</v>
      </c>
      <c r="C4" s="99" t="s">
        <v>65</v>
      </c>
      <c r="D4" s="99" t="s">
        <v>19</v>
      </c>
      <c r="E4" s="99">
        <v>0</v>
      </c>
      <c r="F4" s="99">
        <v>0</v>
      </c>
      <c r="G4" s="99">
        <v>0</v>
      </c>
      <c r="H4" s="99">
        <v>1</v>
      </c>
      <c r="I4" s="99">
        <v>0</v>
      </c>
      <c r="J4" s="99"/>
      <c r="K4" s="99"/>
      <c r="L4" s="99"/>
      <c r="M4" s="99"/>
      <c r="N4" s="100">
        <v>5</v>
      </c>
      <c r="O4" s="100">
        <v>5</v>
      </c>
      <c r="P4" s="100">
        <v>5</v>
      </c>
      <c r="Q4" s="101">
        <v>5</v>
      </c>
      <c r="R4" s="101">
        <v>5</v>
      </c>
      <c r="S4" s="102">
        <v>5</v>
      </c>
      <c r="T4" s="102">
        <v>5</v>
      </c>
      <c r="U4" s="102">
        <v>5</v>
      </c>
      <c r="V4" s="103">
        <v>5</v>
      </c>
      <c r="W4" s="104">
        <v>5</v>
      </c>
      <c r="X4" s="105">
        <v>5</v>
      </c>
    </row>
    <row r="5" spans="1:24">
      <c r="A5" s="99">
        <v>4</v>
      </c>
      <c r="B5" s="99" t="s">
        <v>68</v>
      </c>
      <c r="C5" s="99" t="s">
        <v>69</v>
      </c>
      <c r="D5" s="99" t="s">
        <v>70</v>
      </c>
      <c r="E5" s="99">
        <v>0</v>
      </c>
      <c r="F5" s="99">
        <v>0</v>
      </c>
      <c r="G5" s="99">
        <v>0</v>
      </c>
      <c r="H5" s="99">
        <v>1</v>
      </c>
      <c r="I5" s="99">
        <v>0</v>
      </c>
      <c r="J5" s="99"/>
      <c r="K5" s="99"/>
      <c r="L5" s="99"/>
      <c r="M5" s="99"/>
      <c r="N5" s="100">
        <v>3</v>
      </c>
      <c r="O5" s="100"/>
      <c r="P5" s="100"/>
      <c r="Q5" s="101">
        <v>5</v>
      </c>
      <c r="R5" s="101">
        <v>5</v>
      </c>
      <c r="S5" s="102">
        <v>4</v>
      </c>
      <c r="T5" s="102">
        <v>4</v>
      </c>
      <c r="U5" s="102">
        <v>4</v>
      </c>
      <c r="V5" s="103">
        <v>5</v>
      </c>
      <c r="W5" s="104">
        <v>4</v>
      </c>
      <c r="X5" s="105">
        <v>5</v>
      </c>
    </row>
    <row r="6" spans="1:24">
      <c r="A6" s="99">
        <v>5</v>
      </c>
      <c r="B6" s="99" t="s">
        <v>71</v>
      </c>
      <c r="C6" s="99" t="s">
        <v>65</v>
      </c>
      <c r="D6" s="99" t="s">
        <v>72</v>
      </c>
      <c r="E6" s="99">
        <v>1</v>
      </c>
      <c r="F6" s="99">
        <v>0</v>
      </c>
      <c r="G6" s="99">
        <v>0</v>
      </c>
      <c r="H6" s="99">
        <v>0</v>
      </c>
      <c r="I6" s="99">
        <v>1</v>
      </c>
      <c r="J6" s="99"/>
      <c r="K6" s="99"/>
      <c r="L6" s="99"/>
      <c r="M6" s="99"/>
      <c r="N6" s="100">
        <v>5</v>
      </c>
      <c r="O6" s="100">
        <v>5</v>
      </c>
      <c r="P6" s="100">
        <v>5</v>
      </c>
      <c r="Q6" s="101">
        <v>5</v>
      </c>
      <c r="R6" s="101">
        <v>5</v>
      </c>
      <c r="S6" s="102">
        <v>5</v>
      </c>
      <c r="T6" s="102">
        <v>5</v>
      </c>
      <c r="U6" s="102"/>
      <c r="V6" s="103">
        <v>5</v>
      </c>
      <c r="W6" s="104">
        <v>5</v>
      </c>
      <c r="X6" s="105">
        <v>5</v>
      </c>
    </row>
    <row r="7" spans="1:24">
      <c r="A7" s="99">
        <v>6</v>
      </c>
      <c r="B7" s="99" t="s">
        <v>71</v>
      </c>
      <c r="C7" s="99" t="s">
        <v>69</v>
      </c>
      <c r="D7" s="99" t="s">
        <v>70</v>
      </c>
      <c r="E7" s="99">
        <v>0</v>
      </c>
      <c r="F7" s="99">
        <v>1</v>
      </c>
      <c r="G7" s="99">
        <v>0</v>
      </c>
      <c r="H7" s="99">
        <v>0</v>
      </c>
      <c r="I7" s="99">
        <v>0</v>
      </c>
      <c r="J7" s="99"/>
      <c r="K7" s="99"/>
      <c r="L7" s="99"/>
      <c r="M7" s="99"/>
      <c r="N7" s="100">
        <v>5</v>
      </c>
      <c r="O7" s="100">
        <v>5</v>
      </c>
      <c r="P7" s="100">
        <v>5</v>
      </c>
      <c r="Q7" s="101">
        <v>5</v>
      </c>
      <c r="R7" s="101">
        <v>4</v>
      </c>
      <c r="S7" s="102">
        <v>5</v>
      </c>
      <c r="T7" s="102">
        <v>5</v>
      </c>
      <c r="U7" s="102">
        <v>5</v>
      </c>
      <c r="V7" s="103">
        <v>5</v>
      </c>
      <c r="W7" s="104">
        <v>5</v>
      </c>
      <c r="X7" s="105">
        <v>5</v>
      </c>
    </row>
    <row r="8" spans="1:24">
      <c r="A8" s="99">
        <v>7</v>
      </c>
      <c r="B8" s="99" t="s">
        <v>71</v>
      </c>
      <c r="C8" s="99" t="s">
        <v>69</v>
      </c>
      <c r="D8" s="99" t="s">
        <v>70</v>
      </c>
      <c r="E8" s="99">
        <v>0</v>
      </c>
      <c r="F8" s="99">
        <v>0</v>
      </c>
      <c r="G8" s="99">
        <v>0</v>
      </c>
      <c r="H8" s="99">
        <v>1</v>
      </c>
      <c r="I8" s="99">
        <v>0</v>
      </c>
      <c r="J8" s="99"/>
      <c r="K8" s="99"/>
      <c r="L8" s="99"/>
      <c r="M8" s="99"/>
      <c r="N8" s="100">
        <v>5</v>
      </c>
      <c r="O8" s="100">
        <v>5</v>
      </c>
      <c r="P8" s="100">
        <v>5</v>
      </c>
      <c r="Q8" s="101">
        <v>5</v>
      </c>
      <c r="R8" s="101">
        <v>5</v>
      </c>
      <c r="S8" s="102">
        <v>5</v>
      </c>
      <c r="T8" s="102">
        <v>5</v>
      </c>
      <c r="U8" s="102">
        <v>5</v>
      </c>
      <c r="V8" s="103">
        <v>5</v>
      </c>
      <c r="W8" s="104">
        <v>5</v>
      </c>
      <c r="X8" s="105">
        <v>5</v>
      </c>
    </row>
    <row r="9" spans="1:24">
      <c r="A9" s="99">
        <v>8</v>
      </c>
      <c r="B9" s="99" t="s">
        <v>71</v>
      </c>
      <c r="C9" s="99" t="s">
        <v>69</v>
      </c>
      <c r="D9" s="99" t="s">
        <v>19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/>
      <c r="K9" s="99"/>
      <c r="L9" s="99"/>
      <c r="M9" s="99"/>
      <c r="N9" s="100">
        <v>5</v>
      </c>
      <c r="O9" s="100">
        <v>5</v>
      </c>
      <c r="P9" s="100">
        <v>5</v>
      </c>
      <c r="Q9" s="101">
        <v>5</v>
      </c>
      <c r="R9" s="101">
        <v>5</v>
      </c>
      <c r="S9" s="102">
        <v>5</v>
      </c>
      <c r="T9" s="102">
        <v>5</v>
      </c>
      <c r="U9" s="102">
        <v>5</v>
      </c>
      <c r="V9" s="103">
        <v>5</v>
      </c>
      <c r="W9" s="104">
        <v>5</v>
      </c>
      <c r="X9" s="105">
        <v>5</v>
      </c>
    </row>
    <row r="10" spans="1:24">
      <c r="A10" s="99">
        <v>9</v>
      </c>
      <c r="B10" s="99" t="s">
        <v>73</v>
      </c>
      <c r="C10" s="99" t="s">
        <v>69</v>
      </c>
      <c r="D10" s="99" t="s">
        <v>19</v>
      </c>
      <c r="E10" s="99">
        <v>0</v>
      </c>
      <c r="F10" s="99">
        <v>1</v>
      </c>
      <c r="G10" s="99">
        <v>0</v>
      </c>
      <c r="H10" s="99">
        <v>0</v>
      </c>
      <c r="I10" s="99">
        <v>1</v>
      </c>
      <c r="J10" s="99">
        <v>1</v>
      </c>
      <c r="K10" s="99"/>
      <c r="L10" s="99"/>
      <c r="M10" s="99"/>
      <c r="N10" s="100">
        <v>5</v>
      </c>
      <c r="O10" s="100">
        <v>5</v>
      </c>
      <c r="P10" s="100">
        <v>5</v>
      </c>
      <c r="Q10" s="101">
        <v>4</v>
      </c>
      <c r="R10" s="101">
        <v>4</v>
      </c>
      <c r="S10" s="102">
        <v>5</v>
      </c>
      <c r="T10" s="102">
        <v>5</v>
      </c>
      <c r="U10" s="102">
        <v>5</v>
      </c>
      <c r="V10" s="103">
        <v>4</v>
      </c>
      <c r="W10" s="104">
        <v>4</v>
      </c>
      <c r="X10" s="105">
        <v>4</v>
      </c>
    </row>
    <row r="11" spans="1:24">
      <c r="A11" s="99">
        <v>10</v>
      </c>
      <c r="B11" s="99" t="s">
        <v>73</v>
      </c>
      <c r="C11" s="99" t="s">
        <v>69</v>
      </c>
      <c r="D11" s="99" t="s">
        <v>19</v>
      </c>
      <c r="E11" s="99"/>
      <c r="F11" s="99"/>
      <c r="G11" s="99"/>
      <c r="H11" s="99"/>
      <c r="I11" s="99"/>
      <c r="J11" s="99"/>
      <c r="K11" s="99"/>
      <c r="L11" s="99"/>
      <c r="M11" s="99"/>
      <c r="N11" s="100">
        <v>5</v>
      </c>
      <c r="O11" s="100">
        <v>5</v>
      </c>
      <c r="P11" s="100">
        <v>5</v>
      </c>
      <c r="Q11" s="101">
        <v>4</v>
      </c>
      <c r="R11" s="101">
        <v>4</v>
      </c>
      <c r="S11" s="102">
        <v>5</v>
      </c>
      <c r="T11" s="102">
        <v>4</v>
      </c>
      <c r="U11" s="102">
        <v>5</v>
      </c>
      <c r="V11" s="103">
        <v>4</v>
      </c>
      <c r="W11" s="104">
        <v>4</v>
      </c>
      <c r="X11" s="105">
        <v>4</v>
      </c>
    </row>
    <row r="12" spans="1:24">
      <c r="A12" s="99">
        <v>11</v>
      </c>
      <c r="B12" s="99" t="s">
        <v>73</v>
      </c>
      <c r="C12" s="99" t="s">
        <v>69</v>
      </c>
      <c r="D12" s="99" t="s">
        <v>19</v>
      </c>
      <c r="E12" s="99">
        <v>1</v>
      </c>
      <c r="F12" s="99">
        <v>0</v>
      </c>
      <c r="G12" s="99">
        <v>0</v>
      </c>
      <c r="H12" s="99">
        <v>0</v>
      </c>
      <c r="I12" s="99">
        <v>0</v>
      </c>
      <c r="J12" s="99"/>
      <c r="K12" s="99"/>
      <c r="L12" s="99"/>
      <c r="M12" s="99"/>
      <c r="N12" s="100">
        <v>5</v>
      </c>
      <c r="O12" s="100">
        <v>5</v>
      </c>
      <c r="P12" s="100">
        <v>5</v>
      </c>
      <c r="Q12" s="101">
        <v>4</v>
      </c>
      <c r="R12" s="101">
        <v>4</v>
      </c>
      <c r="S12" s="102">
        <v>5</v>
      </c>
      <c r="T12" s="102">
        <v>5</v>
      </c>
      <c r="U12" s="102">
        <v>5</v>
      </c>
      <c r="V12" s="103">
        <v>5</v>
      </c>
      <c r="W12" s="104">
        <v>5</v>
      </c>
      <c r="X12" s="105">
        <v>5</v>
      </c>
    </row>
    <row r="13" spans="1:24">
      <c r="A13" s="99">
        <v>12</v>
      </c>
      <c r="B13" s="99" t="s">
        <v>74</v>
      </c>
      <c r="C13" s="99" t="s">
        <v>69</v>
      </c>
      <c r="D13" s="99" t="s">
        <v>75</v>
      </c>
      <c r="E13" s="99"/>
      <c r="F13" s="99"/>
      <c r="G13" s="99"/>
      <c r="H13" s="99">
        <v>1</v>
      </c>
      <c r="I13" s="99"/>
      <c r="J13" s="99"/>
      <c r="K13" s="99"/>
      <c r="L13" s="99"/>
      <c r="M13" s="99"/>
      <c r="N13" s="100">
        <v>5</v>
      </c>
      <c r="O13" s="100">
        <v>4</v>
      </c>
      <c r="P13" s="100">
        <v>5</v>
      </c>
      <c r="Q13" s="101">
        <v>5</v>
      </c>
      <c r="R13" s="101">
        <v>5</v>
      </c>
      <c r="S13" s="102">
        <v>5</v>
      </c>
      <c r="T13" s="102">
        <v>5</v>
      </c>
      <c r="U13" s="102">
        <v>5</v>
      </c>
      <c r="V13" s="103">
        <v>5</v>
      </c>
      <c r="W13" s="104">
        <v>5</v>
      </c>
      <c r="X13" s="105">
        <v>5</v>
      </c>
    </row>
    <row r="14" spans="1:24">
      <c r="A14" s="99">
        <v>13</v>
      </c>
      <c r="B14" s="99" t="s">
        <v>74</v>
      </c>
      <c r="C14" s="99" t="s">
        <v>69</v>
      </c>
      <c r="D14" s="99" t="s">
        <v>75</v>
      </c>
      <c r="E14" s="99">
        <v>0</v>
      </c>
      <c r="F14" s="99">
        <v>0</v>
      </c>
      <c r="G14" s="99">
        <v>0</v>
      </c>
      <c r="H14" s="99">
        <v>1</v>
      </c>
      <c r="I14" s="99">
        <v>0</v>
      </c>
      <c r="J14" s="99"/>
      <c r="K14" s="99"/>
      <c r="L14" s="99"/>
      <c r="M14" s="99"/>
      <c r="N14" s="100">
        <v>5</v>
      </c>
      <c r="O14" s="100">
        <v>5</v>
      </c>
      <c r="P14" s="100">
        <v>5</v>
      </c>
      <c r="Q14" s="101">
        <v>5</v>
      </c>
      <c r="R14" s="101">
        <v>5</v>
      </c>
      <c r="S14" s="102">
        <v>5</v>
      </c>
      <c r="T14" s="102">
        <v>5</v>
      </c>
      <c r="U14" s="102">
        <v>5</v>
      </c>
      <c r="V14" s="103">
        <v>5</v>
      </c>
      <c r="W14" s="104">
        <v>5</v>
      </c>
      <c r="X14" s="105">
        <v>5</v>
      </c>
    </row>
    <row r="15" spans="1:24">
      <c r="A15" s="99">
        <v>14</v>
      </c>
      <c r="B15" s="99" t="s">
        <v>74</v>
      </c>
      <c r="C15" s="99" t="s">
        <v>69</v>
      </c>
      <c r="D15" s="99" t="s">
        <v>75</v>
      </c>
      <c r="E15" s="99">
        <v>0</v>
      </c>
      <c r="F15" s="99">
        <v>0</v>
      </c>
      <c r="G15" s="99">
        <v>0</v>
      </c>
      <c r="H15" s="99">
        <v>1</v>
      </c>
      <c r="I15" s="99">
        <v>0</v>
      </c>
      <c r="J15" s="99"/>
      <c r="K15" s="99"/>
      <c r="L15" s="99"/>
      <c r="M15" s="99"/>
      <c r="N15" s="100">
        <v>5</v>
      </c>
      <c r="O15" s="100">
        <v>5</v>
      </c>
      <c r="P15" s="100">
        <v>5</v>
      </c>
      <c r="Q15" s="101">
        <v>5</v>
      </c>
      <c r="R15" s="101">
        <v>5</v>
      </c>
      <c r="S15" s="102">
        <v>5</v>
      </c>
      <c r="T15" s="102">
        <v>5</v>
      </c>
      <c r="U15" s="102">
        <v>5</v>
      </c>
      <c r="V15" s="103">
        <v>5</v>
      </c>
      <c r="W15" s="104">
        <v>5</v>
      </c>
      <c r="X15" s="105">
        <v>5</v>
      </c>
    </row>
    <row r="16" spans="1:24">
      <c r="A16" s="99">
        <v>15</v>
      </c>
      <c r="B16" s="99" t="s">
        <v>40</v>
      </c>
      <c r="C16" s="99" t="s">
        <v>69</v>
      </c>
      <c r="D16" s="99" t="s">
        <v>75</v>
      </c>
      <c r="E16" s="99">
        <v>0</v>
      </c>
      <c r="F16" s="99">
        <v>0</v>
      </c>
      <c r="G16" s="99">
        <v>0</v>
      </c>
      <c r="H16" s="99">
        <v>1</v>
      </c>
      <c r="I16" s="99">
        <v>0</v>
      </c>
      <c r="J16" s="99"/>
      <c r="K16" s="99"/>
      <c r="L16" s="99"/>
      <c r="M16" s="99"/>
      <c r="N16" s="100">
        <v>5</v>
      </c>
      <c r="O16" s="100">
        <v>5</v>
      </c>
      <c r="P16" s="100">
        <v>5</v>
      </c>
      <c r="Q16" s="101"/>
      <c r="R16" s="101"/>
      <c r="S16" s="102">
        <v>3</v>
      </c>
      <c r="T16" s="102">
        <v>5</v>
      </c>
      <c r="U16" s="102">
        <v>5</v>
      </c>
      <c r="V16" s="103">
        <v>5</v>
      </c>
      <c r="W16" s="104"/>
      <c r="X16" s="105">
        <v>4</v>
      </c>
    </row>
    <row r="17" spans="1:24">
      <c r="A17" s="99">
        <v>16</v>
      </c>
      <c r="B17" s="99" t="s">
        <v>73</v>
      </c>
      <c r="C17" s="99" t="s">
        <v>65</v>
      </c>
      <c r="D17" s="99" t="s">
        <v>78</v>
      </c>
      <c r="E17" s="99">
        <v>0</v>
      </c>
      <c r="F17" s="99">
        <v>0</v>
      </c>
      <c r="G17" s="99">
        <v>1</v>
      </c>
      <c r="H17" s="99">
        <v>0</v>
      </c>
      <c r="I17" s="99">
        <v>0</v>
      </c>
      <c r="J17" s="99"/>
      <c r="K17" s="99"/>
      <c r="L17" s="99"/>
      <c r="M17" s="99"/>
      <c r="N17" s="100">
        <v>3</v>
      </c>
      <c r="O17" s="100">
        <v>4</v>
      </c>
      <c r="P17" s="100">
        <v>4</v>
      </c>
      <c r="Q17" s="101">
        <v>3</v>
      </c>
      <c r="R17" s="101">
        <v>4</v>
      </c>
      <c r="S17" s="102">
        <v>4</v>
      </c>
      <c r="T17" s="102">
        <v>4</v>
      </c>
      <c r="U17" s="102">
        <v>4</v>
      </c>
      <c r="V17" s="103">
        <v>4</v>
      </c>
      <c r="W17" s="104">
        <v>4</v>
      </c>
      <c r="X17" s="105">
        <v>4</v>
      </c>
    </row>
    <row r="18" spans="1:24">
      <c r="A18" s="99">
        <v>17</v>
      </c>
      <c r="B18" s="99" t="s">
        <v>79</v>
      </c>
      <c r="C18" s="99" t="s">
        <v>69</v>
      </c>
      <c r="D18" s="99" t="s">
        <v>78</v>
      </c>
      <c r="E18" s="99">
        <v>0</v>
      </c>
      <c r="F18" s="99">
        <v>0</v>
      </c>
      <c r="G18" s="99">
        <v>0</v>
      </c>
      <c r="H18" s="99">
        <v>1</v>
      </c>
      <c r="I18" s="99">
        <v>0</v>
      </c>
      <c r="J18" s="99"/>
      <c r="K18" s="99"/>
      <c r="L18" s="99"/>
      <c r="M18" s="99"/>
      <c r="N18" s="100">
        <v>4</v>
      </c>
      <c r="O18" s="100">
        <v>4</v>
      </c>
      <c r="P18" s="100">
        <v>4</v>
      </c>
      <c r="Q18" s="101">
        <v>4</v>
      </c>
      <c r="R18" s="101">
        <v>3</v>
      </c>
      <c r="S18" s="102">
        <v>4</v>
      </c>
      <c r="T18" s="102">
        <v>3</v>
      </c>
      <c r="U18" s="102">
        <v>4</v>
      </c>
      <c r="V18" s="103">
        <v>4</v>
      </c>
      <c r="W18" s="104">
        <v>3</v>
      </c>
      <c r="X18" s="105">
        <v>4</v>
      </c>
    </row>
    <row r="19" spans="1:24">
      <c r="A19" s="99">
        <v>18</v>
      </c>
      <c r="B19" s="99" t="s">
        <v>73</v>
      </c>
      <c r="C19" s="99" t="s">
        <v>69</v>
      </c>
      <c r="D19" s="99" t="s">
        <v>80</v>
      </c>
      <c r="E19" s="99">
        <v>1</v>
      </c>
      <c r="F19" s="99"/>
      <c r="G19" s="99"/>
      <c r="H19" s="99"/>
      <c r="I19" s="99"/>
      <c r="J19" s="99"/>
      <c r="K19" s="99"/>
      <c r="L19" s="99"/>
      <c r="M19" s="99"/>
      <c r="N19" s="100">
        <v>4</v>
      </c>
      <c r="O19" s="100">
        <v>5</v>
      </c>
      <c r="P19" s="100">
        <v>4</v>
      </c>
      <c r="Q19" s="101">
        <v>5</v>
      </c>
      <c r="R19" s="101">
        <v>4</v>
      </c>
      <c r="S19" s="102">
        <v>5</v>
      </c>
      <c r="T19" s="102">
        <v>4</v>
      </c>
      <c r="U19" s="102">
        <v>5</v>
      </c>
      <c r="V19" s="103">
        <v>4</v>
      </c>
      <c r="W19" s="104">
        <v>5</v>
      </c>
      <c r="X19" s="105">
        <v>4</v>
      </c>
    </row>
    <row r="20" spans="1:24">
      <c r="A20" s="99">
        <v>19</v>
      </c>
      <c r="B20" s="99" t="s">
        <v>71</v>
      </c>
      <c r="C20" s="99" t="s">
        <v>65</v>
      </c>
      <c r="D20" s="99" t="s">
        <v>80</v>
      </c>
      <c r="E20" s="99">
        <v>0</v>
      </c>
      <c r="F20" s="99">
        <v>0</v>
      </c>
      <c r="G20" s="99">
        <v>1</v>
      </c>
      <c r="H20" s="99"/>
      <c r="I20" s="99"/>
      <c r="J20" s="99"/>
      <c r="K20" s="99"/>
      <c r="L20" s="99"/>
      <c r="M20" s="99"/>
      <c r="N20" s="100">
        <v>5</v>
      </c>
      <c r="O20" s="100">
        <v>5</v>
      </c>
      <c r="P20" s="100">
        <v>5</v>
      </c>
      <c r="Q20" s="101">
        <v>5</v>
      </c>
      <c r="R20" s="101">
        <v>4</v>
      </c>
      <c r="S20" s="102">
        <v>4</v>
      </c>
      <c r="T20" s="102">
        <v>5</v>
      </c>
      <c r="U20" s="102">
        <v>5</v>
      </c>
      <c r="V20" s="103">
        <v>5</v>
      </c>
      <c r="W20" s="104">
        <v>5</v>
      </c>
      <c r="X20" s="105">
        <v>5</v>
      </c>
    </row>
    <row r="21" spans="1:24">
      <c r="A21" s="99">
        <v>20</v>
      </c>
      <c r="B21" s="99" t="s">
        <v>71</v>
      </c>
      <c r="C21" s="99" t="s">
        <v>65</v>
      </c>
      <c r="D21" s="99" t="s">
        <v>80</v>
      </c>
      <c r="E21" s="99">
        <v>1</v>
      </c>
      <c r="F21" s="99">
        <v>0</v>
      </c>
      <c r="G21" s="99">
        <v>0</v>
      </c>
      <c r="H21" s="99"/>
      <c r="I21" s="99"/>
      <c r="J21" s="99"/>
      <c r="K21" s="99"/>
      <c r="L21" s="99"/>
      <c r="M21" s="99"/>
      <c r="N21" s="100">
        <v>4</v>
      </c>
      <c r="O21" s="100">
        <v>4</v>
      </c>
      <c r="P21" s="100">
        <v>4</v>
      </c>
      <c r="Q21" s="101">
        <v>5</v>
      </c>
      <c r="R21" s="101">
        <v>3</v>
      </c>
      <c r="S21" s="102">
        <v>4</v>
      </c>
      <c r="T21" s="102">
        <v>4</v>
      </c>
      <c r="U21" s="102">
        <v>5</v>
      </c>
      <c r="V21" s="103">
        <v>4</v>
      </c>
      <c r="W21" s="104">
        <v>4</v>
      </c>
      <c r="X21" s="105">
        <v>3</v>
      </c>
    </row>
    <row r="22" spans="1:24">
      <c r="A22" s="99">
        <v>21</v>
      </c>
      <c r="B22" s="99" t="s">
        <v>71</v>
      </c>
      <c r="C22" s="99" t="s">
        <v>69</v>
      </c>
      <c r="D22" s="99" t="s">
        <v>75</v>
      </c>
      <c r="E22" s="99"/>
      <c r="F22" s="99"/>
      <c r="G22" s="99"/>
      <c r="H22" s="99">
        <v>1</v>
      </c>
      <c r="I22" s="99"/>
      <c r="J22" s="99"/>
      <c r="K22" s="99"/>
      <c r="L22" s="99"/>
      <c r="M22" s="99"/>
      <c r="N22" s="100">
        <v>5</v>
      </c>
      <c r="O22" s="100">
        <v>5</v>
      </c>
      <c r="P22" s="100">
        <v>5</v>
      </c>
      <c r="Q22" s="101">
        <v>5</v>
      </c>
      <c r="R22" s="101">
        <v>5</v>
      </c>
      <c r="S22" s="102">
        <v>5</v>
      </c>
      <c r="T22" s="102">
        <v>5</v>
      </c>
      <c r="U22" s="102">
        <v>5</v>
      </c>
      <c r="V22" s="103">
        <v>5</v>
      </c>
      <c r="W22" s="104"/>
      <c r="X22" s="105">
        <v>5</v>
      </c>
    </row>
    <row r="23" spans="1:24">
      <c r="A23" s="99">
        <v>22</v>
      </c>
      <c r="B23" s="99" t="s">
        <v>46</v>
      </c>
      <c r="C23" s="99" t="s">
        <v>69</v>
      </c>
      <c r="D23" s="99" t="s">
        <v>78</v>
      </c>
      <c r="E23" s="99"/>
      <c r="F23" s="99"/>
      <c r="G23" s="99">
        <v>1</v>
      </c>
      <c r="H23" s="99"/>
      <c r="I23" s="99"/>
      <c r="J23" s="99"/>
      <c r="K23" s="99"/>
      <c r="L23" s="99"/>
      <c r="M23" s="99"/>
      <c r="N23" s="100">
        <v>5</v>
      </c>
      <c r="O23" s="100">
        <v>4</v>
      </c>
      <c r="P23" s="100">
        <v>4</v>
      </c>
      <c r="Q23" s="101">
        <v>3</v>
      </c>
      <c r="R23" s="101">
        <v>4</v>
      </c>
      <c r="S23" s="102">
        <v>4</v>
      </c>
      <c r="T23" s="102">
        <v>3</v>
      </c>
      <c r="U23" s="102">
        <v>3</v>
      </c>
      <c r="V23" s="103">
        <v>4</v>
      </c>
      <c r="W23" s="104"/>
      <c r="X23" s="105">
        <v>3</v>
      </c>
    </row>
    <row r="24" spans="1:24">
      <c r="A24" s="99">
        <v>23</v>
      </c>
      <c r="B24" s="99" t="s">
        <v>73</v>
      </c>
      <c r="C24" s="99" t="s">
        <v>69</v>
      </c>
      <c r="D24" s="99" t="s">
        <v>75</v>
      </c>
      <c r="E24" s="99">
        <v>1</v>
      </c>
      <c r="F24" s="99"/>
      <c r="G24" s="99"/>
      <c r="H24" s="99"/>
      <c r="I24" s="99"/>
      <c r="J24" s="99"/>
      <c r="K24" s="99"/>
      <c r="L24" s="99"/>
      <c r="M24" s="99"/>
      <c r="N24" s="100">
        <v>5</v>
      </c>
      <c r="O24" s="100">
        <v>5</v>
      </c>
      <c r="P24" s="100">
        <v>5</v>
      </c>
      <c r="Q24" s="101">
        <v>5</v>
      </c>
      <c r="R24" s="101">
        <v>5</v>
      </c>
      <c r="S24" s="102">
        <v>5</v>
      </c>
      <c r="T24" s="102">
        <v>4</v>
      </c>
      <c r="U24" s="102">
        <v>5</v>
      </c>
      <c r="V24" s="103">
        <v>5</v>
      </c>
      <c r="W24" s="104"/>
      <c r="X24" s="105">
        <v>5</v>
      </c>
    </row>
    <row r="25" spans="1:24">
      <c r="A25" s="99">
        <v>24</v>
      </c>
      <c r="B25" s="99" t="s">
        <v>74</v>
      </c>
      <c r="C25" s="99" t="s">
        <v>65</v>
      </c>
      <c r="D25" s="99" t="s">
        <v>82</v>
      </c>
      <c r="E25" s="99">
        <v>1</v>
      </c>
      <c r="F25" s="99"/>
      <c r="G25" s="99">
        <v>1</v>
      </c>
      <c r="H25" s="99">
        <v>1</v>
      </c>
      <c r="I25" s="99">
        <v>1</v>
      </c>
      <c r="J25" s="99"/>
      <c r="K25" s="99"/>
      <c r="L25" s="99"/>
      <c r="M25" s="99"/>
      <c r="N25" s="100">
        <v>5</v>
      </c>
      <c r="O25" s="100">
        <v>5</v>
      </c>
      <c r="P25" s="100">
        <v>5</v>
      </c>
      <c r="Q25" s="101">
        <v>5</v>
      </c>
      <c r="R25" s="101">
        <v>5</v>
      </c>
      <c r="S25" s="102">
        <v>5</v>
      </c>
      <c r="T25" s="102">
        <v>5</v>
      </c>
      <c r="U25" s="102">
        <v>5</v>
      </c>
      <c r="V25" s="103">
        <v>5</v>
      </c>
      <c r="W25" s="104">
        <v>5</v>
      </c>
      <c r="X25" s="105">
        <v>5</v>
      </c>
    </row>
    <row r="26" spans="1:24">
      <c r="A26" s="99">
        <v>25</v>
      </c>
      <c r="B26" s="99" t="s">
        <v>84</v>
      </c>
      <c r="C26" s="99" t="s">
        <v>69</v>
      </c>
      <c r="D26" s="99" t="s">
        <v>19</v>
      </c>
      <c r="E26" s="99"/>
      <c r="F26" s="99"/>
      <c r="G26" s="99"/>
      <c r="H26" s="99"/>
      <c r="I26" s="99"/>
      <c r="J26" s="99"/>
      <c r="K26" s="99">
        <v>1</v>
      </c>
      <c r="L26" s="99"/>
      <c r="M26" s="99"/>
      <c r="N26" s="100">
        <v>4</v>
      </c>
      <c r="O26" s="100">
        <v>4</v>
      </c>
      <c r="P26" s="100">
        <v>3</v>
      </c>
      <c r="Q26" s="101">
        <v>4</v>
      </c>
      <c r="R26" s="101">
        <v>4</v>
      </c>
      <c r="S26" s="102">
        <v>4</v>
      </c>
      <c r="T26" s="102">
        <v>4</v>
      </c>
      <c r="U26" s="102">
        <v>4</v>
      </c>
      <c r="V26" s="103">
        <v>4</v>
      </c>
      <c r="W26" s="104">
        <v>4</v>
      </c>
      <c r="X26" s="105">
        <v>3</v>
      </c>
    </row>
    <row r="27" spans="1:24">
      <c r="A27" s="99">
        <v>26</v>
      </c>
      <c r="B27" s="99" t="s">
        <v>73</v>
      </c>
      <c r="C27" s="99" t="s">
        <v>69</v>
      </c>
      <c r="D27" s="99" t="s">
        <v>75</v>
      </c>
      <c r="E27" s="99"/>
      <c r="F27" s="99"/>
      <c r="G27" s="99"/>
      <c r="H27" s="99"/>
      <c r="I27" s="99"/>
      <c r="J27" s="99">
        <v>1</v>
      </c>
      <c r="K27" s="99"/>
      <c r="L27" s="99"/>
      <c r="M27" s="99"/>
      <c r="N27" s="100">
        <v>5</v>
      </c>
      <c r="O27" s="100">
        <v>5</v>
      </c>
      <c r="P27" s="100">
        <v>5</v>
      </c>
      <c r="Q27" s="101">
        <v>5</v>
      </c>
      <c r="R27" s="101">
        <v>5</v>
      </c>
      <c r="S27" s="102">
        <v>5</v>
      </c>
      <c r="T27" s="102">
        <v>5</v>
      </c>
      <c r="U27" s="102">
        <v>5</v>
      </c>
      <c r="V27" s="103">
        <v>5</v>
      </c>
      <c r="W27" s="104">
        <v>5</v>
      </c>
      <c r="X27" s="105">
        <v>5</v>
      </c>
    </row>
    <row r="28" spans="1:24">
      <c r="A28" s="99">
        <v>27</v>
      </c>
      <c r="B28" s="99" t="s">
        <v>73</v>
      </c>
      <c r="C28" s="99" t="s">
        <v>69</v>
      </c>
      <c r="D28" s="99" t="s">
        <v>75</v>
      </c>
      <c r="E28" s="99"/>
      <c r="F28" s="99"/>
      <c r="G28" s="99"/>
      <c r="H28" s="99"/>
      <c r="I28" s="99"/>
      <c r="J28" s="99">
        <v>1</v>
      </c>
      <c r="K28" s="99"/>
      <c r="L28" s="99"/>
      <c r="M28" s="99"/>
      <c r="N28" s="100">
        <v>5</v>
      </c>
      <c r="O28" s="100">
        <v>5</v>
      </c>
      <c r="P28" s="100">
        <v>5</v>
      </c>
      <c r="Q28" s="101">
        <v>5</v>
      </c>
      <c r="R28" s="101">
        <v>5</v>
      </c>
      <c r="S28" s="102">
        <v>5</v>
      </c>
      <c r="T28" s="102">
        <v>5</v>
      </c>
      <c r="U28" s="102">
        <v>5</v>
      </c>
      <c r="V28" s="103"/>
      <c r="W28" s="104"/>
      <c r="X28" s="105">
        <v>5</v>
      </c>
    </row>
    <row r="29" spans="1:24">
      <c r="A29" s="99">
        <v>28</v>
      </c>
      <c r="B29" s="99" t="s">
        <v>85</v>
      </c>
      <c r="C29" s="99" t="s">
        <v>65</v>
      </c>
      <c r="D29" s="99" t="s">
        <v>75</v>
      </c>
      <c r="E29" s="99"/>
      <c r="F29" s="99"/>
      <c r="G29" s="99"/>
      <c r="H29" s="99"/>
      <c r="I29" s="99"/>
      <c r="J29" s="99"/>
      <c r="K29" s="99"/>
      <c r="L29" s="99"/>
      <c r="M29" s="99"/>
      <c r="N29" s="100">
        <v>5</v>
      </c>
      <c r="O29" s="100">
        <v>4</v>
      </c>
      <c r="P29" s="100">
        <v>4</v>
      </c>
      <c r="Q29" s="101">
        <v>5</v>
      </c>
      <c r="R29" s="101">
        <v>5</v>
      </c>
      <c r="S29" s="102">
        <v>4</v>
      </c>
      <c r="T29" s="102">
        <v>2</v>
      </c>
      <c r="U29" s="102">
        <v>5</v>
      </c>
      <c r="V29" s="103">
        <v>5</v>
      </c>
      <c r="W29" s="104">
        <v>3</v>
      </c>
      <c r="X29" s="105">
        <v>4</v>
      </c>
    </row>
    <row r="30" spans="1:24">
      <c r="A30" s="99">
        <v>29</v>
      </c>
      <c r="B30" s="99" t="s">
        <v>71</v>
      </c>
      <c r="C30" s="99" t="s">
        <v>69</v>
      </c>
      <c r="D30" s="99" t="s">
        <v>19</v>
      </c>
      <c r="E30" s="99"/>
      <c r="F30" s="99"/>
      <c r="G30" s="99"/>
      <c r="H30" s="99">
        <v>1</v>
      </c>
      <c r="I30" s="99"/>
      <c r="J30" s="99"/>
      <c r="K30" s="99"/>
      <c r="L30" s="99"/>
      <c r="M30" s="99"/>
      <c r="N30" s="100">
        <v>5</v>
      </c>
      <c r="O30" s="100">
        <v>5</v>
      </c>
      <c r="P30" s="100">
        <v>5</v>
      </c>
      <c r="Q30" s="101">
        <v>5</v>
      </c>
      <c r="R30" s="101">
        <v>5</v>
      </c>
      <c r="S30" s="102">
        <v>5</v>
      </c>
      <c r="T30" s="102">
        <v>5</v>
      </c>
      <c r="U30" s="102">
        <v>5</v>
      </c>
      <c r="V30" s="103">
        <v>5</v>
      </c>
      <c r="W30" s="104">
        <v>5</v>
      </c>
      <c r="X30" s="105">
        <v>5</v>
      </c>
    </row>
    <row r="31" spans="1:24">
      <c r="A31" s="99">
        <v>30</v>
      </c>
      <c r="B31" s="99" t="s">
        <v>73</v>
      </c>
      <c r="C31" s="99" t="s">
        <v>69</v>
      </c>
      <c r="D31" s="99" t="s">
        <v>87</v>
      </c>
      <c r="E31" s="99"/>
      <c r="F31" s="99"/>
      <c r="G31" s="99"/>
      <c r="H31" s="99">
        <v>1</v>
      </c>
      <c r="I31" s="99"/>
      <c r="J31" s="99"/>
      <c r="K31" s="99"/>
      <c r="L31" s="99"/>
      <c r="M31" s="99"/>
      <c r="N31" s="100">
        <v>5</v>
      </c>
      <c r="O31" s="100">
        <v>5</v>
      </c>
      <c r="P31" s="100">
        <v>5</v>
      </c>
      <c r="Q31" s="101">
        <v>5</v>
      </c>
      <c r="R31" s="101">
        <v>5</v>
      </c>
      <c r="S31" s="102">
        <v>5</v>
      </c>
      <c r="T31" s="102">
        <v>5</v>
      </c>
      <c r="U31" s="102">
        <v>4</v>
      </c>
      <c r="V31" s="103">
        <v>4</v>
      </c>
      <c r="W31" s="104"/>
      <c r="X31" s="105">
        <v>5</v>
      </c>
    </row>
    <row r="32" spans="1:24">
      <c r="A32" s="99">
        <v>31</v>
      </c>
      <c r="B32" s="99" t="s">
        <v>74</v>
      </c>
      <c r="C32" s="99" t="s">
        <v>69</v>
      </c>
      <c r="D32" s="99" t="s">
        <v>89</v>
      </c>
      <c r="E32" s="99"/>
      <c r="F32" s="99"/>
      <c r="G32" s="99"/>
      <c r="H32" s="99"/>
      <c r="I32" s="99">
        <v>1</v>
      </c>
      <c r="J32" s="99"/>
      <c r="K32" s="99"/>
      <c r="L32" s="99"/>
      <c r="M32" s="99"/>
      <c r="N32" s="100">
        <v>5</v>
      </c>
      <c r="O32" s="100">
        <v>5</v>
      </c>
      <c r="P32" s="100">
        <v>5</v>
      </c>
      <c r="Q32" s="101">
        <v>5</v>
      </c>
      <c r="R32" s="101">
        <v>5</v>
      </c>
      <c r="S32" s="102">
        <v>5</v>
      </c>
      <c r="T32" s="102">
        <v>5</v>
      </c>
      <c r="U32" s="102">
        <v>5</v>
      </c>
      <c r="V32" s="103">
        <v>5</v>
      </c>
      <c r="W32" s="104">
        <v>5</v>
      </c>
      <c r="X32" s="105">
        <v>5</v>
      </c>
    </row>
    <row r="33" spans="1:24">
      <c r="A33" s="99">
        <v>32</v>
      </c>
      <c r="B33" s="99" t="s">
        <v>74</v>
      </c>
      <c r="C33" s="99" t="s">
        <v>69</v>
      </c>
      <c r="D33" s="99" t="s">
        <v>90</v>
      </c>
      <c r="E33" s="99"/>
      <c r="F33" s="99">
        <v>1</v>
      </c>
      <c r="G33" s="99">
        <v>1</v>
      </c>
      <c r="H33" s="99">
        <v>1</v>
      </c>
      <c r="I33" s="99">
        <v>1</v>
      </c>
      <c r="J33" s="99"/>
      <c r="K33" s="99"/>
      <c r="L33" s="99"/>
      <c r="M33" s="99"/>
      <c r="N33" s="100">
        <v>5</v>
      </c>
      <c r="O33" s="100">
        <v>5</v>
      </c>
      <c r="P33" s="100">
        <v>5</v>
      </c>
      <c r="Q33" s="101">
        <v>5</v>
      </c>
      <c r="R33" s="101">
        <v>5</v>
      </c>
      <c r="S33" s="102">
        <v>5</v>
      </c>
      <c r="T33" s="102">
        <v>5</v>
      </c>
      <c r="U33" s="102">
        <v>5</v>
      </c>
      <c r="V33" s="103">
        <v>5</v>
      </c>
      <c r="W33" s="104">
        <v>5</v>
      </c>
      <c r="X33" s="105">
        <v>5</v>
      </c>
    </row>
    <row r="34" spans="1:24">
      <c r="A34" s="99">
        <v>33</v>
      </c>
      <c r="B34" s="99" t="s">
        <v>91</v>
      </c>
      <c r="C34" s="99" t="s">
        <v>65</v>
      </c>
      <c r="D34" s="99" t="s">
        <v>92</v>
      </c>
      <c r="E34" s="99"/>
      <c r="F34" s="99"/>
      <c r="G34" s="99"/>
      <c r="H34" s="99">
        <v>1</v>
      </c>
      <c r="I34" s="99"/>
      <c r="J34" s="99"/>
      <c r="K34" s="99"/>
      <c r="L34" s="99"/>
      <c r="M34" s="99"/>
      <c r="N34" s="100">
        <v>5</v>
      </c>
      <c r="O34" s="100">
        <v>5</v>
      </c>
      <c r="P34" s="100">
        <v>5</v>
      </c>
      <c r="Q34" s="101">
        <v>5</v>
      </c>
      <c r="R34" s="101">
        <v>5</v>
      </c>
      <c r="S34" s="102">
        <v>5</v>
      </c>
      <c r="T34" s="102">
        <v>5</v>
      </c>
      <c r="U34" s="102">
        <v>5</v>
      </c>
      <c r="V34" s="103"/>
      <c r="W34" s="104"/>
      <c r="X34" s="105"/>
    </row>
    <row r="35" spans="1:24">
      <c r="A35" s="99">
        <v>34</v>
      </c>
      <c r="B35" s="99" t="s">
        <v>74</v>
      </c>
      <c r="C35" s="99" t="s">
        <v>69</v>
      </c>
      <c r="D35" s="99" t="s">
        <v>93</v>
      </c>
      <c r="E35" s="99"/>
      <c r="F35" s="99"/>
      <c r="G35" s="99"/>
      <c r="H35" s="99"/>
      <c r="I35" s="99">
        <v>1</v>
      </c>
      <c r="J35" s="99"/>
      <c r="K35" s="99"/>
      <c r="L35" s="99"/>
      <c r="M35" s="99"/>
      <c r="N35" s="100">
        <v>5</v>
      </c>
      <c r="O35" s="100">
        <v>5</v>
      </c>
      <c r="P35" s="100">
        <v>5</v>
      </c>
      <c r="Q35" s="101">
        <v>5</v>
      </c>
      <c r="R35" s="101">
        <v>5</v>
      </c>
      <c r="S35" s="102">
        <v>5</v>
      </c>
      <c r="T35" s="102">
        <v>4</v>
      </c>
      <c r="U35" s="102">
        <v>4</v>
      </c>
      <c r="V35" s="103"/>
      <c r="W35" s="104">
        <v>4</v>
      </c>
      <c r="X35" s="105">
        <v>4</v>
      </c>
    </row>
    <row r="36" spans="1:24">
      <c r="A36" s="99">
        <v>35</v>
      </c>
      <c r="B36" s="99" t="s">
        <v>74</v>
      </c>
      <c r="C36" s="99" t="s">
        <v>69</v>
      </c>
      <c r="D36" s="99" t="s">
        <v>19</v>
      </c>
      <c r="E36" s="99">
        <v>1</v>
      </c>
      <c r="F36" s="99"/>
      <c r="G36" s="99">
        <v>1</v>
      </c>
      <c r="H36" s="99"/>
      <c r="I36" s="99"/>
      <c r="J36" s="99"/>
      <c r="K36" s="99"/>
      <c r="L36" s="99"/>
      <c r="M36" s="99"/>
      <c r="N36" s="100">
        <v>5</v>
      </c>
      <c r="O36" s="100">
        <v>5</v>
      </c>
      <c r="P36" s="100">
        <v>5</v>
      </c>
      <c r="Q36" s="101">
        <v>5</v>
      </c>
      <c r="R36" s="101">
        <v>5</v>
      </c>
      <c r="S36" s="102">
        <v>5</v>
      </c>
      <c r="T36" s="102">
        <v>5</v>
      </c>
      <c r="U36" s="102">
        <v>5</v>
      </c>
      <c r="V36" s="103">
        <v>4</v>
      </c>
      <c r="W36" s="104">
        <v>5</v>
      </c>
      <c r="X36" s="105">
        <v>4</v>
      </c>
    </row>
    <row r="37" spans="1:24">
      <c r="A37" s="99">
        <v>36</v>
      </c>
      <c r="B37" s="99" t="s">
        <v>96</v>
      </c>
      <c r="C37" s="99" t="s">
        <v>69</v>
      </c>
      <c r="D37" s="99" t="s">
        <v>78</v>
      </c>
      <c r="E37" s="99"/>
      <c r="F37" s="99"/>
      <c r="G37" s="99">
        <v>1</v>
      </c>
      <c r="H37" s="99"/>
      <c r="I37" s="99"/>
      <c r="J37" s="99"/>
      <c r="K37" s="99"/>
      <c r="L37" s="99"/>
      <c r="M37" s="99"/>
      <c r="N37" s="100">
        <v>5</v>
      </c>
      <c r="O37" s="100">
        <v>4</v>
      </c>
      <c r="P37" s="100">
        <v>5</v>
      </c>
      <c r="Q37" s="101">
        <v>5</v>
      </c>
      <c r="R37" s="101">
        <v>5</v>
      </c>
      <c r="S37" s="102">
        <v>4</v>
      </c>
      <c r="T37" s="102">
        <v>4</v>
      </c>
      <c r="U37" s="102">
        <v>5</v>
      </c>
      <c r="V37" s="103">
        <v>5</v>
      </c>
      <c r="W37" s="104">
        <v>4</v>
      </c>
      <c r="X37" s="105">
        <v>4</v>
      </c>
    </row>
    <row r="38" spans="1:24">
      <c r="A38" s="99">
        <v>37</v>
      </c>
      <c r="B38" s="99" t="s">
        <v>71</v>
      </c>
      <c r="C38" s="99" t="s">
        <v>69</v>
      </c>
      <c r="D38" s="99" t="s">
        <v>78</v>
      </c>
      <c r="E38" s="99">
        <v>1</v>
      </c>
      <c r="F38" s="99"/>
      <c r="G38" s="99"/>
      <c r="H38" s="99"/>
      <c r="I38" s="99"/>
      <c r="J38" s="99"/>
      <c r="K38" s="99"/>
      <c r="L38" s="99"/>
      <c r="M38" s="99"/>
      <c r="N38" s="100">
        <v>5</v>
      </c>
      <c r="O38" s="100">
        <v>5</v>
      </c>
      <c r="P38" s="100">
        <v>4</v>
      </c>
      <c r="Q38" s="101">
        <v>4</v>
      </c>
      <c r="R38" s="101">
        <v>4</v>
      </c>
      <c r="S38" s="102">
        <v>5</v>
      </c>
      <c r="T38" s="102">
        <v>4</v>
      </c>
      <c r="U38" s="102">
        <v>4</v>
      </c>
      <c r="V38" s="103">
        <v>4</v>
      </c>
      <c r="W38" s="104">
        <v>4</v>
      </c>
      <c r="X38" s="105">
        <v>4</v>
      </c>
    </row>
    <row r="39" spans="1:24">
      <c r="A39" s="99">
        <v>38</v>
      </c>
      <c r="B39" s="99" t="s">
        <v>40</v>
      </c>
      <c r="C39" s="99" t="s">
        <v>69</v>
      </c>
      <c r="D39" s="99" t="s">
        <v>78</v>
      </c>
      <c r="E39" s="99"/>
      <c r="F39" s="99"/>
      <c r="G39" s="99">
        <v>1</v>
      </c>
      <c r="H39" s="99"/>
      <c r="I39" s="99"/>
      <c r="J39" s="99"/>
      <c r="K39" s="99"/>
      <c r="L39" s="99"/>
      <c r="M39" s="99"/>
      <c r="N39" s="100">
        <v>4</v>
      </c>
      <c r="O39" s="100">
        <v>4</v>
      </c>
      <c r="P39" s="100">
        <v>4</v>
      </c>
      <c r="Q39" s="101">
        <v>4</v>
      </c>
      <c r="R39" s="101">
        <v>4</v>
      </c>
      <c r="S39" s="102">
        <v>4</v>
      </c>
      <c r="T39" s="102">
        <v>3</v>
      </c>
      <c r="U39" s="102">
        <v>4</v>
      </c>
      <c r="V39" s="103">
        <v>4</v>
      </c>
      <c r="W39" s="104">
        <v>4</v>
      </c>
      <c r="X39" s="105">
        <v>4</v>
      </c>
    </row>
    <row r="40" spans="1:24">
      <c r="A40" s="99">
        <v>39</v>
      </c>
      <c r="B40" s="99" t="s">
        <v>71</v>
      </c>
      <c r="C40" s="99" t="s">
        <v>69</v>
      </c>
      <c r="D40" s="99" t="s">
        <v>78</v>
      </c>
      <c r="E40" s="99"/>
      <c r="F40" s="99"/>
      <c r="G40" s="99"/>
      <c r="H40" s="99"/>
      <c r="I40" s="99"/>
      <c r="J40" s="99"/>
      <c r="K40" s="99"/>
      <c r="L40" s="99"/>
      <c r="M40" s="99"/>
      <c r="N40" s="100">
        <v>4</v>
      </c>
      <c r="O40" s="100">
        <v>4</v>
      </c>
      <c r="P40" s="100">
        <v>4</v>
      </c>
      <c r="Q40" s="101">
        <v>4</v>
      </c>
      <c r="R40" s="101">
        <v>4</v>
      </c>
      <c r="S40" s="102">
        <v>4</v>
      </c>
      <c r="T40" s="102">
        <v>3</v>
      </c>
      <c r="U40" s="102">
        <v>4</v>
      </c>
      <c r="V40" s="103">
        <v>4</v>
      </c>
      <c r="W40" s="104">
        <v>4</v>
      </c>
      <c r="X40" s="105">
        <v>4</v>
      </c>
    </row>
    <row r="41" spans="1:24">
      <c r="A41" s="99">
        <v>40</v>
      </c>
      <c r="B41" s="99" t="s">
        <v>71</v>
      </c>
      <c r="C41" s="99" t="s">
        <v>65</v>
      </c>
      <c r="D41" s="99" t="s">
        <v>97</v>
      </c>
      <c r="E41" s="99"/>
      <c r="F41" s="99"/>
      <c r="G41" s="99"/>
      <c r="H41" s="99"/>
      <c r="I41" s="99"/>
      <c r="J41" s="99"/>
      <c r="K41" s="99"/>
      <c r="L41" s="99"/>
      <c r="M41" s="99"/>
      <c r="N41" s="100">
        <v>5</v>
      </c>
      <c r="O41" s="100">
        <v>5</v>
      </c>
      <c r="P41" s="100">
        <v>5</v>
      </c>
      <c r="Q41" s="101">
        <v>5</v>
      </c>
      <c r="R41" s="101">
        <v>5</v>
      </c>
      <c r="S41" s="102">
        <v>5</v>
      </c>
      <c r="T41" s="102">
        <v>5</v>
      </c>
      <c r="U41" s="102">
        <v>5</v>
      </c>
      <c r="V41" s="103">
        <v>5</v>
      </c>
      <c r="W41" s="104">
        <v>4</v>
      </c>
      <c r="X41" s="105">
        <v>5</v>
      </c>
    </row>
    <row r="42" spans="1:24">
      <c r="A42" s="99">
        <v>41</v>
      </c>
      <c r="B42" s="99" t="s">
        <v>46</v>
      </c>
      <c r="C42" s="99" t="s">
        <v>69</v>
      </c>
      <c r="D42" s="99" t="s">
        <v>78</v>
      </c>
      <c r="E42" s="99"/>
      <c r="F42" s="99"/>
      <c r="G42" s="99">
        <v>1</v>
      </c>
      <c r="H42" s="99">
        <v>1</v>
      </c>
      <c r="I42" s="99"/>
      <c r="J42" s="99"/>
      <c r="K42" s="99"/>
      <c r="L42" s="99"/>
      <c r="M42" s="99"/>
      <c r="N42" s="100">
        <v>5</v>
      </c>
      <c r="O42" s="100">
        <v>4</v>
      </c>
      <c r="P42" s="100">
        <v>4</v>
      </c>
      <c r="Q42" s="101">
        <v>4</v>
      </c>
      <c r="R42" s="101">
        <v>5</v>
      </c>
      <c r="S42" s="102">
        <v>5</v>
      </c>
      <c r="T42" s="102">
        <v>4</v>
      </c>
      <c r="U42" s="102">
        <v>5</v>
      </c>
      <c r="V42" s="103">
        <v>4</v>
      </c>
      <c r="W42" s="104">
        <v>4</v>
      </c>
      <c r="X42" s="105">
        <v>4</v>
      </c>
    </row>
    <row r="43" spans="1:24">
      <c r="A43" s="99">
        <v>42</v>
      </c>
      <c r="B43" s="99" t="s">
        <v>98</v>
      </c>
      <c r="C43" s="99" t="s">
        <v>69</v>
      </c>
      <c r="D43" s="99" t="s">
        <v>78</v>
      </c>
      <c r="E43" s="99"/>
      <c r="F43" s="99"/>
      <c r="G43" s="99"/>
      <c r="H43" s="99">
        <v>1</v>
      </c>
      <c r="I43" s="99"/>
      <c r="J43" s="99"/>
      <c r="K43" s="99"/>
      <c r="L43" s="99"/>
      <c r="M43" s="99"/>
      <c r="N43" s="100">
        <v>5</v>
      </c>
      <c r="O43" s="100">
        <v>5</v>
      </c>
      <c r="P43" s="100">
        <v>5</v>
      </c>
      <c r="Q43" s="101">
        <v>4</v>
      </c>
      <c r="R43" s="101">
        <v>4</v>
      </c>
      <c r="S43" s="102">
        <v>3</v>
      </c>
      <c r="T43" s="102">
        <v>3</v>
      </c>
      <c r="U43" s="102">
        <v>3</v>
      </c>
      <c r="V43" s="103"/>
      <c r="W43" s="104"/>
      <c r="X43" s="105"/>
    </row>
    <row r="44" spans="1:24">
      <c r="A44" s="99">
        <v>43</v>
      </c>
      <c r="B44" s="99" t="s">
        <v>19</v>
      </c>
      <c r="C44" s="99" t="s">
        <v>19</v>
      </c>
      <c r="D44" s="99" t="s">
        <v>19</v>
      </c>
      <c r="E44" s="99"/>
      <c r="F44" s="99"/>
      <c r="G44" s="99">
        <v>1</v>
      </c>
      <c r="H44" s="99"/>
      <c r="I44" s="99"/>
      <c r="J44" s="99"/>
      <c r="K44" s="99"/>
      <c r="L44" s="99"/>
      <c r="M44" s="99"/>
      <c r="N44" s="100">
        <v>4</v>
      </c>
      <c r="O44" s="100">
        <v>4</v>
      </c>
      <c r="P44" s="100">
        <v>5</v>
      </c>
      <c r="Q44" s="101">
        <v>4</v>
      </c>
      <c r="R44" s="101"/>
      <c r="S44" s="102">
        <v>4</v>
      </c>
      <c r="T44" s="102">
        <v>4</v>
      </c>
      <c r="U44" s="102">
        <v>4</v>
      </c>
      <c r="V44" s="103"/>
      <c r="W44" s="104"/>
      <c r="X44" s="105"/>
    </row>
    <row r="45" spans="1:24">
      <c r="A45" s="99">
        <v>44</v>
      </c>
      <c r="B45" s="99" t="s">
        <v>73</v>
      </c>
      <c r="C45" s="99" t="s">
        <v>69</v>
      </c>
      <c r="D45" s="99" t="s">
        <v>80</v>
      </c>
      <c r="E45" s="99"/>
      <c r="F45" s="99"/>
      <c r="G45" s="99"/>
      <c r="H45" s="99"/>
      <c r="I45" s="99"/>
      <c r="J45" s="99"/>
      <c r="K45" s="99"/>
      <c r="L45" s="99"/>
      <c r="M45" s="99"/>
      <c r="N45" s="100">
        <v>5</v>
      </c>
      <c r="O45" s="100">
        <v>5</v>
      </c>
      <c r="P45" s="100">
        <v>5</v>
      </c>
      <c r="Q45" s="101">
        <v>5</v>
      </c>
      <c r="R45" s="101">
        <v>5</v>
      </c>
      <c r="S45" s="102">
        <v>5</v>
      </c>
      <c r="T45" s="102">
        <v>5</v>
      </c>
      <c r="U45" s="102">
        <v>5</v>
      </c>
      <c r="V45" s="103">
        <v>4</v>
      </c>
      <c r="W45" s="104">
        <v>5</v>
      </c>
      <c r="X45" s="105">
        <v>5</v>
      </c>
    </row>
    <row r="46" spans="1:24">
      <c r="A46" s="99">
        <v>45</v>
      </c>
      <c r="B46" s="99" t="s">
        <v>73</v>
      </c>
      <c r="C46" s="99" t="s">
        <v>69</v>
      </c>
      <c r="D46" s="99" t="s">
        <v>99</v>
      </c>
      <c r="E46" s="99"/>
      <c r="F46" s="99"/>
      <c r="G46" s="99"/>
      <c r="H46" s="99">
        <v>1</v>
      </c>
      <c r="I46" s="99"/>
      <c r="J46" s="99"/>
      <c r="K46" s="99"/>
      <c r="L46" s="99"/>
      <c r="M46" s="99"/>
      <c r="N46" s="100">
        <v>5</v>
      </c>
      <c r="O46" s="100">
        <v>3</v>
      </c>
      <c r="P46" s="100">
        <v>4</v>
      </c>
      <c r="Q46" s="101">
        <v>5</v>
      </c>
      <c r="R46" s="101">
        <v>5</v>
      </c>
      <c r="S46" s="102">
        <v>3</v>
      </c>
      <c r="T46" s="102">
        <v>4</v>
      </c>
      <c r="U46" s="102">
        <v>5</v>
      </c>
      <c r="V46" s="103">
        <v>4</v>
      </c>
      <c r="W46" s="104">
        <v>4</v>
      </c>
      <c r="X46" s="105">
        <v>4</v>
      </c>
    </row>
    <row r="47" spans="1:24">
      <c r="A47" s="99">
        <v>46</v>
      </c>
      <c r="B47" s="99" t="s">
        <v>96</v>
      </c>
      <c r="C47" s="99" t="s">
        <v>69</v>
      </c>
      <c r="D47" s="99" t="s">
        <v>100</v>
      </c>
      <c r="E47" s="99"/>
      <c r="F47" s="99"/>
      <c r="G47" s="99"/>
      <c r="H47" s="99">
        <v>1</v>
      </c>
      <c r="I47" s="99"/>
      <c r="J47" s="99"/>
      <c r="K47" s="99"/>
      <c r="L47" s="99"/>
      <c r="M47" s="99"/>
      <c r="N47" s="100">
        <v>5</v>
      </c>
      <c r="O47" s="100">
        <v>4</v>
      </c>
      <c r="P47" s="100">
        <v>5</v>
      </c>
      <c r="Q47" s="101">
        <v>5</v>
      </c>
      <c r="R47" s="101">
        <v>4</v>
      </c>
      <c r="S47" s="102">
        <v>5</v>
      </c>
      <c r="T47" s="102">
        <v>5</v>
      </c>
      <c r="U47" s="102">
        <v>4</v>
      </c>
      <c r="V47" s="103">
        <v>5</v>
      </c>
      <c r="W47" s="104">
        <v>5</v>
      </c>
      <c r="X47" s="105">
        <v>5</v>
      </c>
    </row>
    <row r="48" spans="1:24">
      <c r="A48" s="99">
        <v>47</v>
      </c>
      <c r="B48" s="99" t="s">
        <v>96</v>
      </c>
      <c r="C48" s="99" t="s">
        <v>69</v>
      </c>
      <c r="D48" s="99" t="s">
        <v>80</v>
      </c>
      <c r="E48" s="99"/>
      <c r="F48" s="99"/>
      <c r="G48" s="99"/>
      <c r="H48" s="99">
        <v>1</v>
      </c>
      <c r="I48" s="99"/>
      <c r="J48" s="99"/>
      <c r="K48" s="99"/>
      <c r="L48" s="99"/>
      <c r="M48" s="99"/>
      <c r="N48" s="100">
        <v>5</v>
      </c>
      <c r="O48" s="100">
        <v>4</v>
      </c>
      <c r="P48" s="100">
        <v>4</v>
      </c>
      <c r="Q48" s="101">
        <v>5</v>
      </c>
      <c r="R48" s="101">
        <v>4</v>
      </c>
      <c r="S48" s="102">
        <v>5</v>
      </c>
      <c r="T48" s="102">
        <v>4</v>
      </c>
      <c r="U48" s="102">
        <v>4</v>
      </c>
      <c r="V48" s="103">
        <v>5</v>
      </c>
      <c r="W48" s="104">
        <v>4</v>
      </c>
      <c r="X48" s="105">
        <v>5</v>
      </c>
    </row>
    <row r="49" spans="1:26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100"/>
      <c r="O49" s="100"/>
      <c r="P49" s="100"/>
      <c r="Q49" s="101"/>
      <c r="R49" s="101"/>
      <c r="S49" s="102"/>
      <c r="T49" s="102"/>
      <c r="U49" s="102"/>
      <c r="V49" s="103"/>
      <c r="W49" s="104"/>
      <c r="X49" s="105"/>
    </row>
    <row r="50" spans="1:26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100"/>
      <c r="O50" s="100"/>
      <c r="P50" s="100"/>
      <c r="Q50" s="101"/>
      <c r="R50" s="101"/>
      <c r="S50" s="102"/>
      <c r="T50" s="102"/>
      <c r="U50" s="102"/>
      <c r="V50" s="103"/>
      <c r="W50" s="104"/>
      <c r="X50" s="105"/>
    </row>
    <row r="51" spans="1:26" s="68" customFormat="1">
      <c r="A51" s="13"/>
      <c r="B51" s="13"/>
      <c r="C51" s="13"/>
      <c r="D51" s="13"/>
      <c r="E51" s="106">
        <f t="shared" ref="E51:M51" si="0">COUNTIF(E2:E50,1)</f>
        <v>8</v>
      </c>
      <c r="F51" s="106">
        <f t="shared" si="0"/>
        <v>3</v>
      </c>
      <c r="G51" s="106">
        <f t="shared" si="0"/>
        <v>12</v>
      </c>
      <c r="H51" s="106">
        <f t="shared" si="0"/>
        <v>19</v>
      </c>
      <c r="I51" s="106">
        <f t="shared" si="0"/>
        <v>7</v>
      </c>
      <c r="J51" s="106">
        <f t="shared" si="0"/>
        <v>3</v>
      </c>
      <c r="K51" s="106">
        <f t="shared" si="0"/>
        <v>1</v>
      </c>
      <c r="L51" s="106">
        <f t="shared" si="0"/>
        <v>0</v>
      </c>
      <c r="M51" s="106">
        <f t="shared" si="0"/>
        <v>0</v>
      </c>
      <c r="N51" s="107">
        <f t="shared" ref="N51:X51" si="1">AVERAGE(N2:N50)</f>
        <v>4.7659574468085104</v>
      </c>
      <c r="O51" s="107">
        <f t="shared" si="1"/>
        <v>4.6304347826086953</v>
      </c>
      <c r="P51" s="107">
        <f t="shared" si="1"/>
        <v>4.6739130434782608</v>
      </c>
      <c r="Q51" s="107">
        <f t="shared" si="1"/>
        <v>4.6739130434782608</v>
      </c>
      <c r="R51" s="107">
        <f t="shared" si="1"/>
        <v>4.5555555555555554</v>
      </c>
      <c r="S51" s="107">
        <f t="shared" si="1"/>
        <v>4.5744680851063828</v>
      </c>
      <c r="T51" s="107">
        <f t="shared" si="1"/>
        <v>4.4042553191489358</v>
      </c>
      <c r="U51" s="107">
        <f t="shared" si="1"/>
        <v>4.6521739130434785</v>
      </c>
      <c r="V51" s="107">
        <f t="shared" si="1"/>
        <v>4.5952380952380949</v>
      </c>
      <c r="W51" s="107">
        <f t="shared" si="1"/>
        <v>4.4473684210526319</v>
      </c>
      <c r="X51" s="107">
        <f t="shared" si="1"/>
        <v>4.5</v>
      </c>
      <c r="Y51" s="69">
        <f>AVERAGE(N51:U51,X51:X51)</f>
        <v>4.6034079099142309</v>
      </c>
      <c r="Z51" s="69">
        <f>AVERAGE(N51:U51,X51:X51)</f>
        <v>4.6034079099142309</v>
      </c>
    </row>
    <row r="52" spans="1:26" s="68" customFormat="1">
      <c r="A52" s="13"/>
      <c r="B52" s="13"/>
      <c r="C52" s="13"/>
      <c r="D52" s="13"/>
      <c r="E52" s="107">
        <f t="shared" ref="E52:J52" si="2">STDEV(E2:E50)</f>
        <v>0.49236596391733095</v>
      </c>
      <c r="F52" s="107">
        <f t="shared" si="2"/>
        <v>0.38348249442368521</v>
      </c>
      <c r="G52" s="107">
        <f t="shared" si="2"/>
        <v>0.50990195135927852</v>
      </c>
      <c r="H52" s="107">
        <f t="shared" si="2"/>
        <v>0.46532162696807522</v>
      </c>
      <c r="I52" s="107">
        <f t="shared" si="2"/>
        <v>0.49559462778335206</v>
      </c>
      <c r="J52" s="107">
        <f t="shared" si="2"/>
        <v>0</v>
      </c>
      <c r="K52" s="107" t="e">
        <f t="shared" ref="K52:M52" si="3">STDEV(K2:K50)</f>
        <v>#DIV/0!</v>
      </c>
      <c r="L52" s="107" t="e">
        <f t="shared" si="3"/>
        <v>#DIV/0!</v>
      </c>
      <c r="M52" s="107" t="e">
        <f t="shared" si="3"/>
        <v>#DIV/0!</v>
      </c>
      <c r="N52" s="107">
        <f t="shared" ref="N52:T52" si="4">STDEV(N2:N50)</f>
        <v>0.51973094868347514</v>
      </c>
      <c r="O52" s="107">
        <f t="shared" si="4"/>
        <v>0.53160953307119585</v>
      </c>
      <c r="P52" s="107">
        <f t="shared" si="4"/>
        <v>0.51873126530397606</v>
      </c>
      <c r="Q52" s="107">
        <f t="shared" si="4"/>
        <v>0.55993443370479401</v>
      </c>
      <c r="R52" s="107">
        <f t="shared" si="4"/>
        <v>0.58603271532768786</v>
      </c>
      <c r="S52" s="107">
        <f t="shared" si="4"/>
        <v>0.6509084237688203</v>
      </c>
      <c r="T52" s="107">
        <f t="shared" si="4"/>
        <v>0.77064553595713314</v>
      </c>
      <c r="U52" s="107">
        <f>STDEV(U2:U50)</f>
        <v>0.56636820784707087</v>
      </c>
      <c r="V52" s="107">
        <f>STDEV(V2:V50)</f>
        <v>0.49679577241454626</v>
      </c>
      <c r="W52" s="107">
        <f>STDEV(W2:W50)</f>
        <v>0.64503795911988715</v>
      </c>
      <c r="X52" s="107">
        <f>STDEV(X2:X50)</f>
        <v>0.62876771323701275</v>
      </c>
      <c r="Y52" s="69">
        <f>AVERAGE(N52:U52,X52:X52)</f>
        <v>0.59252541965568506</v>
      </c>
      <c r="Z52" s="69"/>
    </row>
    <row r="53" spans="1:26">
      <c r="O53" s="74"/>
      <c r="P53" s="73">
        <f>STDEV(N2:P50)</f>
        <v>0.52265932129343862</v>
      </c>
      <c r="Q53" s="66"/>
      <c r="R53" s="67">
        <f>STDEVA(Q2:R50)</f>
        <v>0.57289189923154527</v>
      </c>
      <c r="S53" s="70"/>
      <c r="T53" s="71">
        <f>STDEV(S2:U49)</f>
        <v>0.67185375005234926</v>
      </c>
      <c r="U53" s="70"/>
      <c r="V53" s="83"/>
      <c r="W53" s="86"/>
      <c r="X53" s="89"/>
      <c r="Y53" s="48"/>
    </row>
    <row r="54" spans="1:26">
      <c r="O54" s="74"/>
      <c r="P54" s="75">
        <f>AVERAGE(N2:P50)</f>
        <v>4.6906474820143886</v>
      </c>
      <c r="Q54" s="77"/>
      <c r="R54" s="78">
        <f>AVERAGE(Q2:R50)</f>
        <v>4.615384615384615</v>
      </c>
      <c r="S54" s="80"/>
      <c r="T54" s="173">
        <f>AVERAGE(S2:U49)</f>
        <v>4.5428571428571427</v>
      </c>
      <c r="U54" s="80"/>
      <c r="V54" s="84"/>
      <c r="W54" s="87"/>
      <c r="X54" s="90"/>
      <c r="Y54" s="69" t="e">
        <f>AVERAGE(P54,R54,#REF!,#REF!,#REF!)</f>
        <v>#REF!</v>
      </c>
    </row>
    <row r="55" spans="1:26">
      <c r="B55" s="81" t="s">
        <v>27</v>
      </c>
      <c r="C55" s="81"/>
      <c r="D55" s="81">
        <f>COUNTIF(B2:B50,"นิสิตระดับปริญญาโท")</f>
        <v>0</v>
      </c>
    </row>
    <row r="56" spans="1:26" ht="48">
      <c r="B56" s="81" t="s">
        <v>34</v>
      </c>
      <c r="C56" s="81"/>
      <c r="D56" s="81">
        <f>COUNTIF(B2:B50,"นิสิตระดับปริญญาเอก")</f>
        <v>0</v>
      </c>
    </row>
    <row r="57" spans="1:26" ht="24.75" thickBot="1">
      <c r="D57" s="118">
        <f>SUM(D55:D56)</f>
        <v>0</v>
      </c>
    </row>
    <row r="58" spans="1:26" ht="24.75" thickTop="1"/>
    <row r="59" spans="1:26" ht="72">
      <c r="B59" s="119" t="s">
        <v>36</v>
      </c>
      <c r="C59" s="119"/>
      <c r="D59" s="81">
        <f>COUNTIF(D2:D50,"บริหารธุรกิจ เศรษฐศาสตร์และการสื่อสาร")</f>
        <v>0</v>
      </c>
    </row>
    <row r="60" spans="1:26">
      <c r="B60" s="119" t="s">
        <v>30</v>
      </c>
      <c r="C60" s="119"/>
      <c r="D60" s="81">
        <f>COUNTIF(D2:D50,"เภสัชกรรมชุมชน")</f>
        <v>0</v>
      </c>
    </row>
    <row r="61" spans="1:26" ht="48">
      <c r="B61" s="119" t="s">
        <v>35</v>
      </c>
      <c r="C61" s="119"/>
      <c r="D61" s="81">
        <f>COUNTIF(D2:D50,"เทคโนโลยีสื่อสารการศึกษา")</f>
        <v>0</v>
      </c>
    </row>
    <row r="62" spans="1:26">
      <c r="B62" s="119" t="s">
        <v>40</v>
      </c>
      <c r="C62" s="119"/>
      <c r="D62" s="81">
        <f>COUNTIF(D2:D50,"พลังงานทดแทน")</f>
        <v>0</v>
      </c>
    </row>
    <row r="63" spans="1:26">
      <c r="B63" s="119" t="s">
        <v>19</v>
      </c>
      <c r="C63" s="119"/>
      <c r="D63" s="81">
        <f>COUNTIF(D2:D50,"ไม่ระบุ")</f>
        <v>10</v>
      </c>
    </row>
    <row r="64" spans="1:26" ht="24.75" thickBot="1">
      <c r="D64" s="118">
        <f>SUM(D59:D63)</f>
        <v>10</v>
      </c>
    </row>
    <row r="65" ht="24.75" thickTop="1"/>
  </sheetData>
  <autoFilter ref="A1:X4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Normal="100" zoomScaleSheetLayoutView="100" workbookViewId="0">
      <selection activeCell="F11" sqref="F11"/>
    </sheetView>
  </sheetViews>
  <sheetFormatPr defaultRowHeight="15"/>
  <cols>
    <col min="1" max="1" width="2.85546875" style="40" customWidth="1"/>
    <col min="2" max="2" width="9.42578125" style="40" customWidth="1"/>
    <col min="3" max="5" width="9.140625" style="40"/>
    <col min="6" max="6" width="58.28515625" style="40" customWidth="1"/>
    <col min="7" max="16384" width="9.140625" style="40"/>
  </cols>
  <sheetData>
    <row r="1" spans="1:9" s="39" customFormat="1" ht="27.75">
      <c r="A1" s="184" t="s">
        <v>18</v>
      </c>
      <c r="B1" s="184"/>
      <c r="C1" s="184"/>
      <c r="D1" s="184"/>
      <c r="E1" s="184"/>
      <c r="F1" s="184"/>
    </row>
    <row r="2" spans="1:9" s="39" customFormat="1" ht="27.75">
      <c r="A2" s="184" t="s">
        <v>108</v>
      </c>
      <c r="B2" s="184"/>
      <c r="C2" s="184"/>
      <c r="D2" s="184"/>
      <c r="E2" s="184"/>
      <c r="F2" s="184"/>
    </row>
    <row r="3" spans="1:9" s="39" customFormat="1" ht="27.75">
      <c r="A3" s="184" t="s">
        <v>141</v>
      </c>
      <c r="B3" s="184"/>
      <c r="C3" s="184"/>
      <c r="D3" s="184"/>
      <c r="E3" s="184"/>
      <c r="F3" s="184"/>
    </row>
    <row r="4" spans="1:9" s="17" customFormat="1" ht="27.75">
      <c r="A4" s="184" t="s">
        <v>142</v>
      </c>
      <c r="B4" s="184"/>
      <c r="C4" s="184"/>
      <c r="D4" s="184"/>
      <c r="E4" s="184"/>
      <c r="F4" s="184"/>
      <c r="G4" s="16"/>
      <c r="H4" s="16"/>
    </row>
    <row r="5" spans="1:9" s="17" customFormat="1" ht="27.75">
      <c r="A5" s="186" t="s">
        <v>143</v>
      </c>
      <c r="B5" s="186"/>
      <c r="C5" s="186"/>
      <c r="D5" s="186"/>
      <c r="E5" s="186"/>
      <c r="F5" s="186"/>
      <c r="G5" s="129"/>
      <c r="H5" s="16"/>
    </row>
    <row r="6" spans="1:9" ht="24">
      <c r="A6" s="185"/>
      <c r="B6" s="185"/>
      <c r="C6" s="185"/>
      <c r="D6" s="185"/>
      <c r="E6" s="185"/>
      <c r="F6" s="185"/>
    </row>
    <row r="7" spans="1:9" s="42" customFormat="1" ht="24">
      <c r="A7" s="41" t="s">
        <v>144</v>
      </c>
      <c r="B7" s="41"/>
      <c r="C7" s="41"/>
      <c r="D7" s="41"/>
      <c r="E7" s="41"/>
      <c r="F7" s="41"/>
    </row>
    <row r="8" spans="1:9" s="42" customFormat="1" ht="24">
      <c r="A8" s="182" t="s">
        <v>145</v>
      </c>
      <c r="B8" s="182"/>
      <c r="C8" s="182"/>
      <c r="D8" s="182"/>
      <c r="E8" s="182"/>
      <c r="F8" s="182"/>
    </row>
    <row r="9" spans="1:9" s="42" customFormat="1" ht="24">
      <c r="A9" s="182" t="s">
        <v>146</v>
      </c>
      <c r="B9" s="182"/>
      <c r="C9" s="182"/>
      <c r="D9" s="182"/>
      <c r="E9" s="182"/>
      <c r="F9" s="182"/>
    </row>
    <row r="10" spans="1:9" s="127" customFormat="1" ht="24">
      <c r="B10" s="127" t="s">
        <v>147</v>
      </c>
    </row>
    <row r="11" spans="1:9" s="8" customFormat="1" ht="24">
      <c r="A11" s="8" t="s">
        <v>148</v>
      </c>
      <c r="C11" s="63"/>
      <c r="D11" s="63"/>
      <c r="E11" s="63"/>
      <c r="F11" s="63"/>
      <c r="G11" s="63"/>
      <c r="H11" s="63"/>
      <c r="I11" s="63"/>
    </row>
    <row r="12" spans="1:9" s="8" customFormat="1" ht="24">
      <c r="A12" s="8" t="s">
        <v>149</v>
      </c>
      <c r="C12" s="63"/>
      <c r="D12" s="63"/>
      <c r="E12" s="63"/>
      <c r="F12" s="63"/>
      <c r="G12" s="63"/>
      <c r="H12" s="63"/>
      <c r="I12" s="63"/>
    </row>
    <row r="13" spans="1:9" s="8" customFormat="1" ht="24">
      <c r="A13" s="14"/>
      <c r="B13" s="8" t="s">
        <v>150</v>
      </c>
      <c r="E13" s="126"/>
      <c r="F13" s="126"/>
      <c r="G13" s="126"/>
    </row>
    <row r="14" spans="1:9" s="8" customFormat="1" ht="24">
      <c r="A14" s="8" t="s">
        <v>151</v>
      </c>
      <c r="E14" s="126"/>
      <c r="F14" s="126"/>
      <c r="G14" s="126"/>
    </row>
    <row r="15" spans="1:9" s="8" customFormat="1" ht="24">
      <c r="A15" s="14" t="s">
        <v>41</v>
      </c>
      <c r="B15" s="14"/>
      <c r="C15" s="14"/>
      <c r="D15" s="14"/>
      <c r="E15" s="14"/>
      <c r="F15" s="14"/>
    </row>
    <row r="16" spans="1:9" s="44" customFormat="1" ht="24">
      <c r="A16" s="183" t="s">
        <v>152</v>
      </c>
      <c r="B16" s="183"/>
      <c r="C16" s="183"/>
      <c r="D16" s="183"/>
      <c r="E16" s="183"/>
      <c r="F16" s="183"/>
    </row>
    <row r="17" spans="1:7" s="44" customFormat="1" ht="24">
      <c r="A17" s="147" t="s">
        <v>153</v>
      </c>
      <c r="B17" s="147"/>
      <c r="C17" s="147"/>
      <c r="D17" s="147"/>
      <c r="E17" s="147"/>
      <c r="F17" s="147"/>
    </row>
    <row r="18" spans="1:7" s="44" customFormat="1" ht="24">
      <c r="A18" s="147" t="s">
        <v>154</v>
      </c>
      <c r="B18" s="147"/>
      <c r="C18" s="147"/>
      <c r="D18" s="147"/>
      <c r="E18" s="147"/>
      <c r="F18" s="147"/>
    </row>
    <row r="19" spans="1:7" s="44" customFormat="1" ht="24">
      <c r="A19" s="147" t="s">
        <v>155</v>
      </c>
      <c r="B19" s="147"/>
      <c r="C19" s="147"/>
      <c r="D19" s="147"/>
      <c r="E19" s="147"/>
      <c r="F19" s="147"/>
    </row>
    <row r="20" spans="1:7" s="44" customFormat="1" ht="24">
      <c r="A20" s="147" t="s">
        <v>156</v>
      </c>
      <c r="B20" s="147"/>
      <c r="C20" s="147"/>
      <c r="D20" s="147"/>
      <c r="E20" s="147"/>
      <c r="F20" s="147"/>
    </row>
    <row r="21" spans="1:7" s="8" customFormat="1" ht="24"/>
    <row r="22" spans="1:7" ht="24">
      <c r="A22" s="182" t="s">
        <v>157</v>
      </c>
      <c r="B22" s="182"/>
      <c r="C22" s="182"/>
      <c r="D22" s="182"/>
      <c r="E22" s="182"/>
      <c r="F22" s="182"/>
      <c r="G22" s="182"/>
    </row>
    <row r="23" spans="1:7" ht="24">
      <c r="A23" s="8"/>
      <c r="B23" s="8"/>
      <c r="C23" s="8"/>
      <c r="D23" s="8"/>
      <c r="E23" s="8"/>
      <c r="F23" s="8"/>
    </row>
    <row r="24" spans="1:7" ht="24">
      <c r="A24" s="8"/>
      <c r="B24" s="8"/>
      <c r="C24" s="8"/>
      <c r="D24" s="8"/>
      <c r="E24" s="8"/>
      <c r="F24" s="8"/>
    </row>
    <row r="25" spans="1:7" ht="24">
      <c r="A25" s="8"/>
      <c r="B25" s="8"/>
      <c r="C25" s="8"/>
      <c r="D25" s="8"/>
      <c r="E25" s="8"/>
      <c r="F25" s="8"/>
    </row>
    <row r="26" spans="1:7" ht="24">
      <c r="A26" s="8"/>
      <c r="B26" s="8"/>
      <c r="C26" s="8"/>
      <c r="D26" s="8"/>
      <c r="E26" s="8"/>
      <c r="F26" s="8"/>
    </row>
    <row r="27" spans="1:7" ht="24">
      <c r="A27" s="8"/>
      <c r="B27" s="8"/>
      <c r="C27" s="8"/>
      <c r="D27" s="8"/>
      <c r="E27" s="8"/>
      <c r="F27" s="8"/>
    </row>
    <row r="28" spans="1:7" ht="24">
      <c r="A28" s="8"/>
      <c r="B28" s="8"/>
      <c r="C28" s="8"/>
      <c r="D28" s="8"/>
      <c r="E28" s="8"/>
      <c r="F28" s="8"/>
    </row>
    <row r="29" spans="1:7" ht="24">
      <c r="A29" s="8"/>
      <c r="B29" s="8"/>
      <c r="C29" s="8"/>
      <c r="D29" s="8"/>
      <c r="E29" s="8"/>
      <c r="F29" s="8"/>
    </row>
    <row r="30" spans="1:7" ht="24">
      <c r="A30" s="8"/>
      <c r="B30" s="8"/>
      <c r="C30" s="8"/>
      <c r="D30" s="8"/>
      <c r="E30" s="8"/>
      <c r="F30" s="8"/>
    </row>
    <row r="31" spans="1:7" ht="24">
      <c r="A31" s="8"/>
      <c r="B31" s="8"/>
      <c r="C31" s="8"/>
      <c r="D31" s="8"/>
      <c r="E31" s="8"/>
      <c r="F31" s="8"/>
    </row>
    <row r="32" spans="1:7" ht="24">
      <c r="A32" s="8"/>
      <c r="B32" s="8"/>
      <c r="C32" s="8"/>
      <c r="D32" s="8"/>
      <c r="E32" s="8"/>
      <c r="F32" s="8"/>
    </row>
    <row r="33" spans="1:6" ht="24">
      <c r="A33" s="8"/>
      <c r="B33" s="8"/>
      <c r="C33" s="8"/>
      <c r="D33" s="8"/>
      <c r="E33" s="8"/>
      <c r="F33" s="8"/>
    </row>
  </sheetData>
  <mergeCells count="10">
    <mergeCell ref="A22:G22"/>
    <mergeCell ref="A8:F8"/>
    <mergeCell ref="A16:F16"/>
    <mergeCell ref="A1:F1"/>
    <mergeCell ref="A2:F2"/>
    <mergeCell ref="A6:F6"/>
    <mergeCell ref="A9:F9"/>
    <mergeCell ref="A4:F4"/>
    <mergeCell ref="A5:F5"/>
    <mergeCell ref="A3:F3"/>
  </mergeCells>
  <pageMargins left="0.25" right="0" top="0.75" bottom="0.2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view="pageBreakPreview" topLeftCell="A40" zoomScaleNormal="130" zoomScaleSheetLayoutView="100" workbookViewId="0">
      <selection activeCell="A43" sqref="A43"/>
    </sheetView>
  </sheetViews>
  <sheetFormatPr defaultRowHeight="23.25"/>
  <cols>
    <col min="1" max="1" width="7.7109375" style="1" customWidth="1"/>
    <col min="2" max="2" width="6.28515625" style="1" customWidth="1"/>
    <col min="3" max="3" width="34.7109375" style="1" customWidth="1"/>
    <col min="4" max="4" width="12" style="1" customWidth="1"/>
    <col min="5" max="5" width="10.85546875" style="2" customWidth="1"/>
    <col min="6" max="6" width="10" style="2" customWidth="1"/>
    <col min="7" max="7" width="11" style="2" customWidth="1"/>
    <col min="8" max="8" width="9.42578125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1:9" s="17" customFormat="1" ht="27.75">
      <c r="A1" s="184" t="s">
        <v>108</v>
      </c>
      <c r="B1" s="184"/>
      <c r="C1" s="184"/>
      <c r="D1" s="184"/>
      <c r="E1" s="184"/>
      <c r="F1" s="184"/>
      <c r="G1" s="184"/>
      <c r="H1" s="184"/>
      <c r="I1" s="16"/>
    </row>
    <row r="2" spans="1:9" s="17" customFormat="1" ht="27.75">
      <c r="A2" s="184" t="s">
        <v>109</v>
      </c>
      <c r="B2" s="184"/>
      <c r="C2" s="184"/>
      <c r="D2" s="184"/>
      <c r="E2" s="184"/>
      <c r="F2" s="184"/>
      <c r="G2" s="184"/>
      <c r="H2" s="184"/>
      <c r="I2" s="16"/>
    </row>
    <row r="3" spans="1:9" s="17" customFormat="1" ht="27.75">
      <c r="A3" s="184" t="s">
        <v>110</v>
      </c>
      <c r="B3" s="184"/>
      <c r="C3" s="184"/>
      <c r="D3" s="184"/>
      <c r="E3" s="184"/>
      <c r="F3" s="184"/>
      <c r="G3" s="184"/>
      <c r="H3" s="184"/>
      <c r="I3" s="16"/>
    </row>
    <row r="4" spans="1:9" s="17" customFormat="1" ht="27.75">
      <c r="A4" s="186" t="s">
        <v>111</v>
      </c>
      <c r="B4" s="186"/>
      <c r="C4" s="186"/>
      <c r="D4" s="186"/>
      <c r="E4" s="186"/>
      <c r="F4" s="186"/>
      <c r="G4" s="186"/>
      <c r="H4" s="186"/>
      <c r="I4" s="16"/>
    </row>
    <row r="5" spans="1:9">
      <c r="A5" s="208"/>
      <c r="B5" s="208"/>
      <c r="C5" s="208"/>
      <c r="D5" s="208"/>
      <c r="E5" s="208"/>
      <c r="F5" s="208"/>
      <c r="G5" s="208"/>
      <c r="H5" s="208"/>
    </row>
    <row r="6" spans="1:9" s="8" customFormat="1" ht="24">
      <c r="A6" s="9" t="s">
        <v>22</v>
      </c>
      <c r="E6" s="53"/>
      <c r="F6" s="53"/>
      <c r="G6" s="150"/>
      <c r="H6" s="53"/>
    </row>
    <row r="7" spans="1:9" s="8" customFormat="1" ht="24">
      <c r="E7" s="53"/>
      <c r="F7" s="53"/>
      <c r="G7" s="150"/>
      <c r="H7" s="53"/>
    </row>
    <row r="8" spans="1:9" s="8" customFormat="1" ht="24">
      <c r="A8" s="18" t="s">
        <v>23</v>
      </c>
      <c r="E8" s="53"/>
      <c r="F8" s="53"/>
      <c r="G8" s="150"/>
      <c r="H8" s="53"/>
    </row>
    <row r="9" spans="1:9" ht="24" thickBot="1">
      <c r="A9" s="3"/>
      <c r="B9" s="59"/>
      <c r="C9" s="59"/>
      <c r="D9" s="59"/>
      <c r="E9" s="60"/>
      <c r="F9" s="60"/>
      <c r="G9" s="5"/>
    </row>
    <row r="10" spans="1:9" s="8" customFormat="1" ht="25.5" thickTop="1" thickBot="1">
      <c r="A10" s="18"/>
      <c r="B10" s="207" t="s">
        <v>1</v>
      </c>
      <c r="C10" s="207"/>
      <c r="D10" s="207"/>
      <c r="E10" s="58" t="s">
        <v>2</v>
      </c>
      <c r="F10" s="58" t="s">
        <v>3</v>
      </c>
      <c r="G10" s="20"/>
      <c r="H10" s="53"/>
    </row>
    <row r="11" spans="1:9" s="8" customFormat="1" ht="24.75" thickTop="1">
      <c r="A11" s="18"/>
      <c r="B11" s="187" t="s">
        <v>27</v>
      </c>
      <c r="C11" s="188"/>
      <c r="D11" s="189"/>
      <c r="E11" s="56">
        <v>35</v>
      </c>
      <c r="F11" s="57">
        <f>E11*100/E$14</f>
        <v>74.468085106382972</v>
      </c>
      <c r="G11" s="169"/>
      <c r="H11" s="53"/>
    </row>
    <row r="12" spans="1:9" s="8" customFormat="1" ht="24">
      <c r="A12" s="18"/>
      <c r="B12" s="187" t="s">
        <v>34</v>
      </c>
      <c r="C12" s="188"/>
      <c r="D12" s="189"/>
      <c r="E12" s="56">
        <v>10</v>
      </c>
      <c r="F12" s="57">
        <f>E12*100/E$14</f>
        <v>21.276595744680851</v>
      </c>
      <c r="G12" s="169"/>
      <c r="H12" s="150"/>
    </row>
    <row r="13" spans="1:9" s="8" customFormat="1" ht="24">
      <c r="A13" s="18"/>
      <c r="B13" s="187" t="s">
        <v>19</v>
      </c>
      <c r="C13" s="188"/>
      <c r="D13" s="189"/>
      <c r="E13" s="56">
        <v>2</v>
      </c>
      <c r="F13" s="57">
        <f>E13*100/E$14</f>
        <v>4.2553191489361701</v>
      </c>
      <c r="G13" s="169"/>
      <c r="H13" s="108"/>
    </row>
    <row r="14" spans="1:9" s="8" customFormat="1" ht="24.75" thickBot="1">
      <c r="A14" s="18"/>
      <c r="B14" s="206" t="s">
        <v>4</v>
      </c>
      <c r="C14" s="206"/>
      <c r="D14" s="206"/>
      <c r="E14" s="24">
        <f>SUM(E11:E13)</f>
        <v>47</v>
      </c>
      <c r="F14" s="38">
        <f>E14*100/E$14</f>
        <v>100</v>
      </c>
      <c r="G14" s="22"/>
    </row>
    <row r="15" spans="1:9" s="8" customFormat="1" ht="24.75" thickTop="1">
      <c r="A15" s="18"/>
      <c r="B15" s="20"/>
      <c r="C15" s="20"/>
      <c r="D15" s="20"/>
      <c r="E15" s="21"/>
      <c r="F15" s="22"/>
      <c r="G15" s="22"/>
    </row>
    <row r="16" spans="1:9" s="8" customFormat="1" ht="24">
      <c r="A16" s="18"/>
      <c r="B16" s="8" t="s">
        <v>112</v>
      </c>
      <c r="E16" s="53"/>
      <c r="F16" s="53"/>
      <c r="G16" s="150"/>
    </row>
    <row r="17" spans="1:8" s="8" customFormat="1" ht="24">
      <c r="A17" s="8" t="s">
        <v>113</v>
      </c>
      <c r="E17" s="108"/>
      <c r="F17" s="108"/>
      <c r="G17" s="150"/>
      <c r="H17" s="108"/>
    </row>
    <row r="18" spans="1:8" s="11" customFormat="1" ht="24">
      <c r="A18" s="54"/>
      <c r="B18" s="54"/>
      <c r="C18" s="54"/>
      <c r="D18" s="54"/>
      <c r="E18" s="54"/>
      <c r="F18" s="54"/>
      <c r="G18" s="151"/>
      <c r="H18" s="54"/>
    </row>
    <row r="19" spans="1:8" s="8" customFormat="1" ht="24">
      <c r="A19" s="18" t="s">
        <v>47</v>
      </c>
      <c r="E19" s="53"/>
      <c r="F19" s="53"/>
      <c r="G19" s="150"/>
      <c r="H19" s="53"/>
    </row>
    <row r="20" spans="1:8" ht="24" thickBot="1">
      <c r="C20" s="4"/>
      <c r="D20" s="4"/>
      <c r="E20" s="5"/>
      <c r="H20" s="1"/>
    </row>
    <row r="21" spans="1:8" ht="49.5" thickTop="1" thickBot="1">
      <c r="A21" s="191" t="s">
        <v>48</v>
      </c>
      <c r="B21" s="192"/>
      <c r="C21" s="193"/>
      <c r="D21" s="136" t="s">
        <v>53</v>
      </c>
      <c r="E21" s="136" t="s">
        <v>54</v>
      </c>
      <c r="F21" s="136" t="s">
        <v>4</v>
      </c>
      <c r="G21" s="137" t="s">
        <v>3</v>
      </c>
    </row>
    <row r="22" spans="1:8" ht="24.75" thickTop="1">
      <c r="A22" s="162" t="s">
        <v>49</v>
      </c>
      <c r="B22" s="163"/>
      <c r="C22" s="164"/>
      <c r="D22" s="138">
        <v>10</v>
      </c>
      <c r="E22" s="138">
        <v>1</v>
      </c>
      <c r="F22" s="138">
        <f t="shared" ref="F22:F28" si="0">D22+E22</f>
        <v>11</v>
      </c>
      <c r="G22" s="145">
        <f ca="1">F22*100/F39</f>
        <v>23.404255319148938</v>
      </c>
    </row>
    <row r="23" spans="1:8" ht="24">
      <c r="A23" s="155" t="s">
        <v>52</v>
      </c>
      <c r="B23" s="165"/>
      <c r="C23" s="166"/>
      <c r="D23" s="138">
        <v>2</v>
      </c>
      <c r="E23" s="139">
        <v>2</v>
      </c>
      <c r="F23" s="49">
        <f t="shared" si="0"/>
        <v>4</v>
      </c>
      <c r="G23" s="145">
        <f ca="1">F23*100/F39</f>
        <v>8.5106382978723403</v>
      </c>
    </row>
    <row r="24" spans="1:8" ht="24">
      <c r="A24" s="155" t="s">
        <v>50</v>
      </c>
      <c r="B24" s="165"/>
      <c r="C24" s="166"/>
      <c r="D24" s="138"/>
      <c r="E24" s="139">
        <v>0</v>
      </c>
      <c r="F24" s="49">
        <f t="shared" si="0"/>
        <v>0</v>
      </c>
      <c r="G24" s="145">
        <f ca="1">F24*100/F39</f>
        <v>2.1276595744680851</v>
      </c>
    </row>
    <row r="25" spans="1:8" ht="24">
      <c r="A25" s="155" t="s">
        <v>114</v>
      </c>
      <c r="B25" s="152"/>
      <c r="C25" s="153"/>
      <c r="D25" s="138">
        <v>7</v>
      </c>
      <c r="E25" s="139">
        <v>1</v>
      </c>
      <c r="F25" s="49">
        <f t="shared" si="0"/>
        <v>8</v>
      </c>
      <c r="G25" s="145">
        <f ca="1">F25*100/F39</f>
        <v>17.021276595744681</v>
      </c>
    </row>
    <row r="26" spans="1:8" ht="24">
      <c r="A26" s="155" t="s">
        <v>55</v>
      </c>
      <c r="B26" s="152"/>
      <c r="C26" s="154"/>
      <c r="D26" s="138">
        <v>0</v>
      </c>
      <c r="E26" s="139">
        <v>1</v>
      </c>
      <c r="F26" s="49">
        <f t="shared" si="0"/>
        <v>1</v>
      </c>
      <c r="G26" s="145">
        <f ca="1">F26*100/F39</f>
        <v>2.1276595744680851</v>
      </c>
    </row>
    <row r="27" spans="1:8" ht="24">
      <c r="A27" s="155" t="s">
        <v>115</v>
      </c>
      <c r="B27" s="165"/>
      <c r="C27" s="167"/>
      <c r="D27" s="138">
        <v>2</v>
      </c>
      <c r="E27" s="139">
        <v>0</v>
      </c>
      <c r="F27" s="49">
        <f t="shared" si="0"/>
        <v>2</v>
      </c>
      <c r="G27" s="145">
        <f ca="1">F27*100/F39</f>
        <v>4.2553191489361701</v>
      </c>
    </row>
    <row r="28" spans="1:8" ht="24">
      <c r="A28" s="176" t="s">
        <v>58</v>
      </c>
      <c r="B28" s="177"/>
      <c r="C28" s="178"/>
      <c r="D28" s="120">
        <v>3</v>
      </c>
      <c r="E28" s="56">
        <v>0</v>
      </c>
      <c r="F28" s="144">
        <f t="shared" si="0"/>
        <v>3</v>
      </c>
      <c r="G28" s="146">
        <f ca="1">F28*100/F39</f>
        <v>6.3829787234042552</v>
      </c>
    </row>
    <row r="29" spans="1:8" ht="24">
      <c r="B29" s="156"/>
      <c r="C29" s="156"/>
      <c r="D29" s="174"/>
      <c r="E29" s="141"/>
      <c r="F29" s="141"/>
      <c r="G29" s="20"/>
      <c r="H29" s="175"/>
    </row>
    <row r="30" spans="1:8" ht="24">
      <c r="A30" s="190" t="s">
        <v>32</v>
      </c>
      <c r="B30" s="190"/>
      <c r="C30" s="190"/>
      <c r="D30" s="190"/>
      <c r="E30" s="190"/>
      <c r="F30" s="190"/>
      <c r="G30" s="190"/>
      <c r="H30" s="190"/>
    </row>
    <row r="31" spans="1:8" ht="24">
      <c r="B31" s="156"/>
      <c r="C31" s="156"/>
      <c r="D31" s="174"/>
      <c r="E31" s="141"/>
      <c r="F31" s="141"/>
      <c r="G31" s="20"/>
      <c r="H31" s="175"/>
    </row>
    <row r="32" spans="1:8" ht="48.75" thickBot="1">
      <c r="A32" s="194" t="s">
        <v>48</v>
      </c>
      <c r="B32" s="195"/>
      <c r="C32" s="196"/>
      <c r="D32" s="142" t="s">
        <v>53</v>
      </c>
      <c r="E32" s="142" t="s">
        <v>54</v>
      </c>
      <c r="F32" s="142" t="s">
        <v>4</v>
      </c>
      <c r="G32" s="143" t="s">
        <v>3</v>
      </c>
    </row>
    <row r="33" spans="1:9" ht="24.75" thickTop="1">
      <c r="A33" s="155" t="s">
        <v>51</v>
      </c>
      <c r="B33" s="156"/>
      <c r="C33" s="157"/>
      <c r="D33" s="138">
        <v>7</v>
      </c>
      <c r="E33" s="138">
        <v>4</v>
      </c>
      <c r="F33" s="49">
        <f t="shared" ref="F33:F38" si="1">D33+E33</f>
        <v>11</v>
      </c>
      <c r="G33" s="145">
        <f ca="1">F33*100/F39</f>
        <v>23.404255319148938</v>
      </c>
    </row>
    <row r="34" spans="1:9" ht="24">
      <c r="A34" s="155" t="s">
        <v>57</v>
      </c>
      <c r="B34" s="152"/>
      <c r="C34" s="158"/>
      <c r="D34" s="138">
        <v>1</v>
      </c>
      <c r="E34" s="139">
        <v>0</v>
      </c>
      <c r="F34" s="49">
        <f t="shared" si="1"/>
        <v>1</v>
      </c>
      <c r="G34" s="145">
        <f ca="1">F34*100/F39</f>
        <v>2.1276595744680851</v>
      </c>
    </row>
    <row r="35" spans="1:9" ht="24">
      <c r="A35" s="155" t="s">
        <v>59</v>
      </c>
      <c r="B35" s="152"/>
      <c r="C35" s="158"/>
      <c r="D35" s="138">
        <v>1</v>
      </c>
      <c r="E35" s="139">
        <v>0</v>
      </c>
      <c r="F35" s="49">
        <f t="shared" si="1"/>
        <v>1</v>
      </c>
      <c r="G35" s="145">
        <f ca="1">F35*100/F39</f>
        <v>2.1276595744680851</v>
      </c>
    </row>
    <row r="36" spans="1:9" ht="24">
      <c r="A36" s="155" t="s">
        <v>56</v>
      </c>
      <c r="B36" s="152"/>
      <c r="C36" s="158"/>
      <c r="D36" s="138">
        <v>1</v>
      </c>
      <c r="E36" s="139">
        <v>0</v>
      </c>
      <c r="F36" s="49">
        <f t="shared" si="1"/>
        <v>1</v>
      </c>
      <c r="G36" s="145">
        <f ca="1">F36*100/F39</f>
        <v>2.1276595744680851</v>
      </c>
    </row>
    <row r="37" spans="1:9" ht="24">
      <c r="A37" s="155" t="s">
        <v>116</v>
      </c>
      <c r="B37" s="152"/>
      <c r="C37" s="158"/>
      <c r="D37" s="138">
        <v>0</v>
      </c>
      <c r="E37" s="139">
        <v>1</v>
      </c>
      <c r="F37" s="49">
        <f t="shared" si="1"/>
        <v>1</v>
      </c>
      <c r="G37" s="145">
        <f ca="1">F37*100/F39</f>
        <v>2.1276595744680851</v>
      </c>
    </row>
    <row r="38" spans="1:9" ht="24">
      <c r="A38" s="131" t="s">
        <v>19</v>
      </c>
      <c r="B38" s="152"/>
      <c r="C38" s="158"/>
      <c r="D38" s="138">
        <v>2</v>
      </c>
      <c r="E38" s="139">
        <v>0</v>
      </c>
      <c r="F38" s="49">
        <f t="shared" si="1"/>
        <v>2</v>
      </c>
      <c r="G38" s="145">
        <f ca="1">F38*100/F39</f>
        <v>4.2553191489361701</v>
      </c>
    </row>
    <row r="39" spans="1:9" ht="24">
      <c r="A39" s="170" t="s">
        <v>117</v>
      </c>
      <c r="B39" s="170"/>
      <c r="C39" s="170"/>
      <c r="D39" s="168">
        <f>SUM(E22:E38)</f>
        <v>10</v>
      </c>
      <c r="E39" s="168">
        <f>SUM(F22:F38)</f>
        <v>46</v>
      </c>
      <c r="F39" s="170">
        <f ca="1">SUM(G22:G38)</f>
        <v>47</v>
      </c>
      <c r="G39" s="171">
        <f>SUM(H22:H38)</f>
        <v>0</v>
      </c>
    </row>
    <row r="40" spans="1:9" ht="24">
      <c r="B40" s="20"/>
      <c r="C40" s="132"/>
      <c r="D40" s="140"/>
      <c r="E40" s="141"/>
      <c r="F40" s="141"/>
      <c r="G40" s="141"/>
      <c r="H40" s="4"/>
    </row>
    <row r="41" spans="1:9" s="8" customFormat="1" ht="24">
      <c r="A41" s="14"/>
      <c r="B41" s="8" t="s">
        <v>120</v>
      </c>
      <c r="E41" s="150"/>
      <c r="F41" s="150"/>
      <c r="G41" s="150"/>
      <c r="H41" s="150"/>
    </row>
    <row r="42" spans="1:9" s="8" customFormat="1" ht="24">
      <c r="A42" s="8" t="s">
        <v>121</v>
      </c>
      <c r="E42" s="150"/>
      <c r="F42" s="150"/>
      <c r="G42" s="150"/>
      <c r="H42" s="150"/>
    </row>
    <row r="43" spans="1:9" s="8" customFormat="1" ht="24">
      <c r="A43" s="8" t="s">
        <v>122</v>
      </c>
      <c r="C43" s="10"/>
      <c r="D43" s="10"/>
      <c r="E43" s="26"/>
      <c r="F43" s="150"/>
      <c r="G43" s="150"/>
    </row>
    <row r="44" spans="1:9">
      <c r="A44" s="1" t="s">
        <v>123</v>
      </c>
      <c r="C44" s="4"/>
      <c r="D44" s="4"/>
      <c r="E44" s="5"/>
      <c r="H44" s="1"/>
    </row>
    <row r="45" spans="1:9">
      <c r="A45" s="197"/>
      <c r="B45" s="197"/>
      <c r="C45" s="197"/>
      <c r="D45" s="197"/>
      <c r="E45" s="197"/>
      <c r="F45" s="197"/>
      <c r="G45" s="197"/>
      <c r="H45" s="197"/>
    </row>
    <row r="46" spans="1:9" ht="24">
      <c r="A46" s="18" t="s">
        <v>28</v>
      </c>
      <c r="B46" s="8"/>
      <c r="C46" s="8"/>
      <c r="D46" s="8"/>
      <c r="E46" s="53"/>
      <c r="F46" s="53"/>
      <c r="G46" s="150"/>
      <c r="H46" s="8"/>
    </row>
    <row r="47" spans="1:9" ht="24">
      <c r="A47" s="18"/>
      <c r="B47" s="8" t="s">
        <v>26</v>
      </c>
      <c r="C47" s="8"/>
      <c r="D47" s="8"/>
      <c r="E47" s="53"/>
      <c r="F47" s="53"/>
      <c r="G47" s="150"/>
      <c r="H47" s="8"/>
    </row>
    <row r="48" spans="1:9" ht="24" thickBot="1">
      <c r="H48" s="1"/>
      <c r="I48" s="6"/>
    </row>
    <row r="49" spans="1:9" ht="25.5" thickTop="1" thickBot="1">
      <c r="A49" s="8"/>
      <c r="B49" s="198" t="s">
        <v>5</v>
      </c>
      <c r="C49" s="198"/>
      <c r="D49" s="198"/>
      <c r="E49" s="61" t="s">
        <v>2</v>
      </c>
      <c r="F49" s="61" t="s">
        <v>3</v>
      </c>
      <c r="G49" s="20"/>
      <c r="H49" s="8"/>
      <c r="I49" s="6"/>
    </row>
    <row r="50" spans="1:9" ht="24.75" thickTop="1">
      <c r="A50" s="8"/>
      <c r="B50" s="199" t="s">
        <v>6</v>
      </c>
      <c r="C50" s="200"/>
      <c r="D50" s="201"/>
      <c r="E50" s="62">
        <v>8</v>
      </c>
      <c r="F50" s="19">
        <f t="shared" ref="F50:F57" si="2">E50*100/E$57</f>
        <v>15.09433962264151</v>
      </c>
      <c r="G50" s="169"/>
      <c r="H50" s="8"/>
      <c r="I50" s="6"/>
    </row>
    <row r="51" spans="1:9" ht="24">
      <c r="A51" s="8"/>
      <c r="B51" s="159" t="s">
        <v>118</v>
      </c>
      <c r="C51" s="160"/>
      <c r="D51" s="161"/>
      <c r="E51" s="62">
        <v>3</v>
      </c>
      <c r="F51" s="19">
        <f t="shared" si="2"/>
        <v>5.6603773584905657</v>
      </c>
      <c r="G51" s="169"/>
      <c r="H51" s="8"/>
      <c r="I51" s="6"/>
    </row>
    <row r="52" spans="1:9" ht="24">
      <c r="A52" s="8"/>
      <c r="B52" s="202" t="s">
        <v>29</v>
      </c>
      <c r="C52" s="202"/>
      <c r="D52" s="202"/>
      <c r="E52" s="23">
        <v>12</v>
      </c>
      <c r="F52" s="19">
        <f t="shared" si="2"/>
        <v>22.641509433962263</v>
      </c>
      <c r="G52" s="169"/>
      <c r="H52" s="8"/>
      <c r="I52" s="6"/>
    </row>
    <row r="53" spans="1:9" ht="24">
      <c r="A53" s="8"/>
      <c r="B53" s="109" t="s">
        <v>119</v>
      </c>
      <c r="C53" s="110"/>
      <c r="D53" s="111"/>
      <c r="E53" s="23">
        <v>19</v>
      </c>
      <c r="F53" s="19">
        <f t="shared" si="2"/>
        <v>35.849056603773583</v>
      </c>
      <c r="G53" s="169"/>
      <c r="H53" s="8"/>
      <c r="I53" s="6"/>
    </row>
    <row r="54" spans="1:9" ht="24">
      <c r="A54" s="8"/>
      <c r="B54" s="133" t="s">
        <v>45</v>
      </c>
      <c r="C54" s="134"/>
      <c r="D54" s="135"/>
      <c r="E54" s="23">
        <v>7</v>
      </c>
      <c r="F54" s="19">
        <f t="shared" si="2"/>
        <v>13.20754716981132</v>
      </c>
      <c r="G54" s="169"/>
      <c r="H54" s="8"/>
      <c r="I54" s="6"/>
    </row>
    <row r="55" spans="1:9" ht="24">
      <c r="A55" s="8"/>
      <c r="B55" s="133" t="s">
        <v>44</v>
      </c>
      <c r="C55" s="134"/>
      <c r="D55" s="135"/>
      <c r="E55" s="23">
        <v>3</v>
      </c>
      <c r="F55" s="19">
        <f t="shared" si="2"/>
        <v>5.6603773584905657</v>
      </c>
      <c r="G55" s="169"/>
      <c r="H55" s="8"/>
      <c r="I55" s="6"/>
    </row>
    <row r="56" spans="1:9" ht="24">
      <c r="A56" s="8"/>
      <c r="B56" s="202" t="s">
        <v>60</v>
      </c>
      <c r="C56" s="202"/>
      <c r="D56" s="202"/>
      <c r="E56" s="23">
        <v>1</v>
      </c>
      <c r="F56" s="19">
        <f t="shared" si="2"/>
        <v>1.8867924528301887</v>
      </c>
      <c r="G56" s="169"/>
      <c r="H56" s="8"/>
      <c r="I56" s="6"/>
    </row>
    <row r="57" spans="1:9" ht="24.75" thickBot="1">
      <c r="A57" s="8"/>
      <c r="B57" s="203" t="s">
        <v>4</v>
      </c>
      <c r="C57" s="204"/>
      <c r="D57" s="205"/>
      <c r="E57" s="121">
        <f>SUM(E50:E56)</f>
        <v>53</v>
      </c>
      <c r="F57" s="122">
        <f t="shared" si="2"/>
        <v>100</v>
      </c>
      <c r="G57" s="22"/>
      <c r="H57" s="8"/>
      <c r="I57" s="6"/>
    </row>
    <row r="58" spans="1:9" ht="24" thickTop="1">
      <c r="A58" s="55"/>
      <c r="B58" s="55"/>
      <c r="C58" s="55"/>
      <c r="D58" s="55"/>
      <c r="E58" s="55"/>
      <c r="F58" s="55"/>
      <c r="G58" s="55"/>
      <c r="H58" s="55"/>
      <c r="I58" s="6"/>
    </row>
    <row r="59" spans="1:9">
      <c r="A59" s="55"/>
      <c r="B59" s="55"/>
      <c r="C59" s="55"/>
      <c r="D59" s="55"/>
      <c r="E59" s="55"/>
      <c r="F59" s="55"/>
      <c r="G59" s="55"/>
      <c r="H59" s="55"/>
      <c r="I59" s="6"/>
    </row>
    <row r="60" spans="1:9">
      <c r="I60" s="6"/>
    </row>
    <row r="61" spans="1:9" s="8" customFormat="1" ht="24"/>
    <row r="62" spans="1:9" s="8" customFormat="1" ht="24"/>
    <row r="63" spans="1:9" s="8" customFormat="1" ht="24"/>
    <row r="64" spans="1:9" s="8" customFormat="1" ht="24"/>
    <row r="65" spans="10:10" s="8" customFormat="1" ht="24"/>
    <row r="66" spans="10:10" s="11" customFormat="1" ht="24"/>
    <row r="67" spans="10:10" s="11" customFormat="1" ht="14.25" customHeight="1"/>
    <row r="68" spans="10:10" s="11" customFormat="1" ht="24"/>
    <row r="69" spans="10:10" s="11" customFormat="1" ht="19.5" customHeight="1"/>
    <row r="70" spans="10:10" s="11" customFormat="1" ht="24"/>
    <row r="71" spans="10:10" s="11" customFormat="1" ht="24"/>
    <row r="72" spans="10:10" s="11" customFormat="1" ht="24"/>
    <row r="73" spans="10:10" s="11" customFormat="1" ht="24"/>
    <row r="74" spans="10:10" s="11" customFormat="1" ht="24">
      <c r="J74" s="32"/>
    </row>
    <row r="75" spans="10:10" s="11" customFormat="1" ht="24"/>
    <row r="76" spans="10:10" s="11" customFormat="1" ht="24"/>
    <row r="77" spans="10:10" s="11" customFormat="1" ht="24"/>
    <row r="78" spans="10:10" s="11" customFormat="1" ht="24"/>
    <row r="79" spans="10:10" s="11" customFormat="1" ht="24"/>
    <row r="80" spans="10:10" s="11" customFormat="1" ht="24"/>
    <row r="81" s="11" customFormat="1" ht="24"/>
    <row r="82" s="11" customFormat="1" ht="24"/>
    <row r="83" s="11" customFormat="1" ht="24"/>
    <row r="84" s="11" customFormat="1" ht="24"/>
    <row r="85" s="11" customFormat="1" ht="24"/>
    <row r="86" s="11" customFormat="1" ht="24"/>
    <row r="87" s="11" customFormat="1" ht="24"/>
    <row r="88" s="11" customFormat="1" ht="24"/>
    <row r="89" s="11" customFormat="1" ht="24"/>
    <row r="90" s="11" customFormat="1" ht="24"/>
    <row r="91" s="11" customFormat="1" ht="24"/>
    <row r="92" s="11" customFormat="1" ht="24"/>
    <row r="93" s="15" customFormat="1" ht="24"/>
    <row r="94" s="8" customFormat="1" ht="24"/>
    <row r="95" s="8" customFormat="1" ht="24"/>
    <row r="96" s="8" customFormat="1" ht="24"/>
    <row r="97" s="8" customFormat="1" ht="24"/>
    <row r="98" s="8" customFormat="1" ht="24"/>
    <row r="99" s="8" customFormat="1" ht="24"/>
    <row r="100" s="8" customFormat="1" ht="24"/>
    <row r="101" s="8" customFormat="1" ht="24"/>
    <row r="102" s="8" customFormat="1" ht="24"/>
    <row r="103" s="15" customFormat="1" ht="24"/>
    <row r="104" s="15" customFormat="1" ht="24"/>
    <row r="105" s="15" customFormat="1" ht="24"/>
    <row r="106" s="15" customFormat="1" ht="24"/>
    <row r="107" s="15" customFormat="1" ht="24"/>
    <row r="108" s="15" customFormat="1" ht="24"/>
    <row r="109" s="15" customFormat="1" ht="24"/>
    <row r="110" s="15" customFormat="1" ht="24"/>
    <row r="111" s="15" customFormat="1" ht="24"/>
    <row r="112" s="15" customFormat="1" ht="24"/>
    <row r="113" spans="1:8" s="8" customFormat="1" ht="24"/>
    <row r="114" spans="1:8" s="8" customFormat="1" ht="24"/>
    <row r="115" spans="1:8" s="8" customFormat="1" ht="24"/>
    <row r="116" spans="1:8" s="8" customFormat="1" ht="24"/>
    <row r="117" spans="1:8" s="8" customFormat="1" ht="24"/>
    <row r="118" spans="1:8" s="8" customFormat="1" ht="24"/>
    <row r="119" spans="1:8" s="14" customFormat="1" ht="24"/>
    <row r="120" spans="1:8" s="14" customFormat="1" ht="24"/>
    <row r="121" spans="1:8" s="14" customFormat="1" ht="24"/>
    <row r="122" spans="1:8" s="14" customFormat="1" ht="24"/>
    <row r="123" spans="1:8" s="14" customFormat="1" ht="24"/>
    <row r="124" spans="1:8" s="14" customFormat="1" ht="24"/>
    <row r="125" spans="1:8" s="6" customFormat="1">
      <c r="A125" s="7"/>
      <c r="B125" s="7"/>
    </row>
    <row r="126" spans="1:8">
      <c r="A126" s="4"/>
      <c r="B126" s="4"/>
      <c r="C126" s="4"/>
      <c r="D126" s="4"/>
      <c r="E126" s="5"/>
      <c r="F126" s="5"/>
      <c r="G126" s="5"/>
      <c r="H126" s="5"/>
    </row>
    <row r="127" spans="1:8">
      <c r="A127" s="4"/>
      <c r="B127" s="4"/>
      <c r="C127" s="4"/>
      <c r="D127" s="4"/>
      <c r="E127" s="5"/>
      <c r="F127" s="5"/>
      <c r="G127" s="5"/>
      <c r="H127" s="5"/>
    </row>
    <row r="128" spans="1:8">
      <c r="A128" s="4"/>
      <c r="B128" s="4"/>
      <c r="C128" s="4"/>
      <c r="D128" s="4"/>
      <c r="E128" s="5"/>
      <c r="F128" s="5"/>
      <c r="G128" s="5"/>
      <c r="H128" s="5"/>
    </row>
    <row r="129" spans="1:8">
      <c r="A129" s="4"/>
      <c r="B129" s="4"/>
      <c r="C129" s="4"/>
      <c r="D129" s="4"/>
      <c r="E129" s="5"/>
      <c r="F129" s="5"/>
      <c r="G129" s="5"/>
      <c r="H129" s="5"/>
    </row>
    <row r="130" spans="1:8">
      <c r="A130" s="4"/>
      <c r="B130" s="4"/>
      <c r="C130" s="4"/>
      <c r="D130" s="4"/>
      <c r="E130" s="5"/>
      <c r="F130" s="5"/>
      <c r="G130" s="5"/>
      <c r="H130" s="5"/>
    </row>
    <row r="131" spans="1:8">
      <c r="A131" s="4"/>
      <c r="B131" s="4"/>
      <c r="C131" s="4"/>
      <c r="D131" s="4"/>
      <c r="E131" s="5"/>
      <c r="F131" s="5"/>
      <c r="G131" s="5"/>
      <c r="H131" s="5"/>
    </row>
    <row r="132" spans="1:8">
      <c r="A132" s="4"/>
      <c r="B132" s="4"/>
      <c r="C132" s="4"/>
      <c r="D132" s="4"/>
      <c r="E132" s="5"/>
      <c r="F132" s="5"/>
      <c r="G132" s="5"/>
      <c r="H132" s="5"/>
    </row>
    <row r="133" spans="1:8">
      <c r="A133" s="4"/>
      <c r="B133" s="4"/>
      <c r="C133" s="4"/>
      <c r="D133" s="4"/>
      <c r="E133" s="5"/>
      <c r="F133" s="5"/>
      <c r="G133" s="5"/>
      <c r="H133" s="5"/>
    </row>
    <row r="134" spans="1:8">
      <c r="A134" s="4"/>
      <c r="B134" s="4"/>
      <c r="C134" s="4"/>
      <c r="D134" s="4"/>
      <c r="E134" s="5"/>
      <c r="F134" s="5"/>
      <c r="G134" s="5"/>
      <c r="H134" s="5"/>
    </row>
    <row r="135" spans="1:8">
      <c r="A135" s="4"/>
      <c r="B135" s="4"/>
      <c r="C135" s="4"/>
      <c r="D135" s="4"/>
      <c r="E135" s="5"/>
      <c r="F135" s="5"/>
      <c r="G135" s="5"/>
      <c r="H135" s="5"/>
    </row>
    <row r="136" spans="1:8">
      <c r="A136" s="4"/>
      <c r="B136" s="4"/>
      <c r="C136" s="4"/>
      <c r="D136" s="4"/>
      <c r="E136" s="5"/>
      <c r="F136" s="5"/>
      <c r="G136" s="5"/>
      <c r="H136" s="5"/>
    </row>
    <row r="137" spans="1:8">
      <c r="A137" s="4"/>
      <c r="B137" s="4"/>
      <c r="C137" s="4"/>
      <c r="D137" s="4"/>
      <c r="E137" s="5"/>
      <c r="F137" s="5"/>
      <c r="G137" s="5"/>
      <c r="H137" s="5"/>
    </row>
  </sheetData>
  <mergeCells count="19">
    <mergeCell ref="B11:D11"/>
    <mergeCell ref="B14:D14"/>
    <mergeCell ref="B13:D13"/>
    <mergeCell ref="B10:D10"/>
    <mergeCell ref="A1:H1"/>
    <mergeCell ref="A3:H3"/>
    <mergeCell ref="A4:H4"/>
    <mergeCell ref="A5:H5"/>
    <mergeCell ref="A2:H2"/>
    <mergeCell ref="B49:D49"/>
    <mergeCell ref="B50:D50"/>
    <mergeCell ref="B52:D52"/>
    <mergeCell ref="B56:D56"/>
    <mergeCell ref="B57:D57"/>
    <mergeCell ref="B12:D12"/>
    <mergeCell ref="A30:H30"/>
    <mergeCell ref="A21:C21"/>
    <mergeCell ref="A32:C32"/>
    <mergeCell ref="A45:H45"/>
  </mergeCells>
  <pageMargins left="0.7" right="0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0"/>
  <sheetViews>
    <sheetView view="pageBreakPreview" zoomScaleNormal="100" zoomScaleSheetLayoutView="100" workbookViewId="0">
      <selection activeCell="A5" sqref="A5"/>
    </sheetView>
  </sheetViews>
  <sheetFormatPr defaultRowHeight="15"/>
  <cols>
    <col min="4" max="4" width="31.85546875" customWidth="1"/>
    <col min="5" max="5" width="7.28515625" customWidth="1"/>
    <col min="6" max="6" width="7.5703125" customWidth="1"/>
    <col min="8" max="8" width="6.7109375" customWidth="1"/>
  </cols>
  <sheetData>
    <row r="1" spans="1:9" ht="24">
      <c r="A1" s="190" t="s">
        <v>33</v>
      </c>
      <c r="B1" s="190"/>
      <c r="C1" s="190"/>
      <c r="D1" s="190"/>
      <c r="E1" s="190"/>
      <c r="F1" s="190"/>
      <c r="G1" s="190"/>
      <c r="H1" s="190"/>
      <c r="I1" s="63"/>
    </row>
    <row r="2" spans="1:9" ht="24">
      <c r="A2" s="8"/>
      <c r="B2" s="8"/>
      <c r="C2" s="8"/>
      <c r="D2" s="8"/>
      <c r="E2" s="8"/>
      <c r="F2" s="8"/>
      <c r="G2" s="8"/>
      <c r="H2" s="8"/>
    </row>
    <row r="3" spans="1:9" ht="24">
      <c r="A3" s="14"/>
      <c r="B3" s="8" t="s">
        <v>124</v>
      </c>
      <c r="C3" s="8"/>
      <c r="D3" s="8"/>
      <c r="E3" s="150"/>
      <c r="F3" s="150"/>
      <c r="G3" s="150"/>
      <c r="H3" s="150"/>
    </row>
    <row r="4" spans="1:9" ht="24">
      <c r="A4" s="8" t="s">
        <v>125</v>
      </c>
      <c r="B4" s="8"/>
      <c r="C4" s="8"/>
      <c r="D4" s="8"/>
      <c r="E4" s="150"/>
      <c r="F4" s="150"/>
      <c r="G4" s="150"/>
      <c r="H4" s="150"/>
    </row>
    <row r="5" spans="1:9" ht="24">
      <c r="A5" s="8" t="s">
        <v>126</v>
      </c>
      <c r="B5" s="8"/>
      <c r="C5" s="8"/>
      <c r="D5" s="8"/>
      <c r="E5" s="53"/>
      <c r="F5" s="53"/>
      <c r="G5" s="150"/>
      <c r="H5" s="53"/>
    </row>
    <row r="6" spans="1:9" ht="24">
      <c r="A6" s="8"/>
      <c r="B6" s="8"/>
      <c r="C6" s="8"/>
      <c r="D6" s="8"/>
      <c r="E6" s="150"/>
      <c r="F6" s="150"/>
      <c r="G6" s="150"/>
      <c r="H6" s="150"/>
    </row>
    <row r="7" spans="1:9" ht="24">
      <c r="A7" s="9" t="s">
        <v>24</v>
      </c>
      <c r="B7" s="8"/>
      <c r="C7" s="8"/>
      <c r="D7" s="8"/>
      <c r="E7" s="53"/>
      <c r="F7" s="53"/>
      <c r="G7" s="150"/>
      <c r="H7" s="53"/>
    </row>
    <row r="8" spans="1:9" ht="24">
      <c r="A8" s="27" t="s">
        <v>127</v>
      </c>
      <c r="B8" s="11"/>
      <c r="C8" s="11"/>
      <c r="D8" s="11"/>
      <c r="E8" s="12"/>
      <c r="F8" s="12"/>
      <c r="G8" s="12"/>
      <c r="H8" s="12"/>
    </row>
    <row r="9" spans="1:9" ht="14.25" customHeight="1" thickBot="1">
      <c r="A9" s="27"/>
      <c r="B9" s="11"/>
      <c r="C9" s="11"/>
      <c r="D9" s="11"/>
      <c r="E9" s="50"/>
      <c r="F9" s="50"/>
      <c r="G9" s="50"/>
      <c r="H9" s="50"/>
    </row>
    <row r="10" spans="1:9" ht="24.75" customHeight="1" thickTop="1">
      <c r="A10" s="215" t="s">
        <v>7</v>
      </c>
      <c r="B10" s="219"/>
      <c r="C10" s="219"/>
      <c r="D10" s="216"/>
      <c r="E10" s="221"/>
      <c r="F10" s="223" t="s">
        <v>8</v>
      </c>
      <c r="G10" s="215" t="s">
        <v>9</v>
      </c>
      <c r="H10" s="216"/>
    </row>
    <row r="11" spans="1:9" ht="15.75" thickBot="1">
      <c r="A11" s="217"/>
      <c r="B11" s="220"/>
      <c r="C11" s="220"/>
      <c r="D11" s="218"/>
      <c r="E11" s="222"/>
      <c r="F11" s="224"/>
      <c r="G11" s="217"/>
      <c r="H11" s="218"/>
    </row>
    <row r="12" spans="1:9" ht="24.75" thickTop="1">
      <c r="A12" s="209" t="s">
        <v>10</v>
      </c>
      <c r="B12" s="210"/>
      <c r="C12" s="210"/>
      <c r="D12" s="211"/>
      <c r="E12" s="51"/>
      <c r="F12" s="52"/>
      <c r="G12" s="235"/>
      <c r="H12" s="236"/>
    </row>
    <row r="13" spans="1:9" ht="24">
      <c r="A13" s="225" t="s">
        <v>11</v>
      </c>
      <c r="B13" s="226"/>
      <c r="C13" s="226"/>
      <c r="D13" s="227"/>
      <c r="E13" s="28">
        <f>คีย์ข้อมูล!N51</f>
        <v>4.7659574468085104</v>
      </c>
      <c r="F13" s="28">
        <f>คีย์ข้อมูล!N52</f>
        <v>0.51973094868347514</v>
      </c>
      <c r="G13" s="237" t="str">
        <f>IF(E13&gt;4.5,"มากที่สุด",IF(E13&gt;3.5,"มาก",IF(E13&gt;2.5,"ปานกลาง",IF(E13&gt;1.5,"น้อย",IF(E13&lt;=1.5,"น้อยที่สุด")))))</f>
        <v>มากที่สุด</v>
      </c>
      <c r="H13" s="237"/>
    </row>
    <row r="14" spans="1:9" ht="24">
      <c r="A14" s="30" t="s">
        <v>138</v>
      </c>
      <c r="B14" s="30"/>
      <c r="C14" s="30"/>
      <c r="D14" s="30"/>
      <c r="E14" s="28">
        <f>คีย์ข้อมูล!O51</f>
        <v>4.6304347826086953</v>
      </c>
      <c r="F14" s="28">
        <f>คีย์ข้อมูล!O52</f>
        <v>0.53160953307119585</v>
      </c>
      <c r="G14" s="237" t="str">
        <f>IF(E14&gt;4.5,"มากที่สุด",IF(E14&gt;3.5,"มาก",IF(E14&gt;2.5,"ปานกลาง",IF(E14&gt;1.5,"น้อย",IF(E14&lt;=1.5,"น้อยที่สุด")))))</f>
        <v>มากที่สุด</v>
      </c>
      <c r="H14" s="237"/>
    </row>
    <row r="15" spans="1:9" ht="24">
      <c r="A15" s="30" t="s">
        <v>140</v>
      </c>
      <c r="B15" s="30"/>
      <c r="C15" s="30"/>
      <c r="D15" s="30"/>
      <c r="E15" s="28">
        <f>คีย์ข้อมูล!P51</f>
        <v>4.6739130434782608</v>
      </c>
      <c r="F15" s="28">
        <f>คีย์ข้อมูล!P52</f>
        <v>0.51873126530397606</v>
      </c>
      <c r="G15" s="237" t="str">
        <f>IF(E15&gt;4.5,"มากที่สุด",IF(E15&gt;3.5,"มาก",IF(E15&gt;2.5,"ปานกลาง",IF(E15&gt;1.5,"น้อย",IF(E15&lt;=1.5,"น้อยที่สุด")))))</f>
        <v>มากที่สุด</v>
      </c>
      <c r="H15" s="237"/>
    </row>
    <row r="16" spans="1:9" ht="24">
      <c r="A16" s="212" t="s">
        <v>12</v>
      </c>
      <c r="B16" s="213"/>
      <c r="C16" s="213"/>
      <c r="D16" s="214"/>
      <c r="E16" s="31">
        <f>คีย์ข้อมูล!P54</f>
        <v>4.6906474820143886</v>
      </c>
      <c r="F16" s="31">
        <f>คีย์ข้อมูล!P53</f>
        <v>0.52265932129343862</v>
      </c>
      <c r="G16" s="238" t="str">
        <f>IF(E16&gt;4.5,"มากที่สุด",IF(E16&gt;3.5,"มาก",IF(E16&gt;2.5,"ปานกลาง",IF(E16&gt;1.5,"น้อย",IF(E16&lt;=1.5,"น้อยที่สุด")))))</f>
        <v>มากที่สุด</v>
      </c>
      <c r="H16" s="238"/>
    </row>
    <row r="17" spans="1:9" ht="24">
      <c r="A17" s="225" t="s">
        <v>13</v>
      </c>
      <c r="B17" s="226"/>
      <c r="C17" s="226"/>
      <c r="D17" s="227"/>
      <c r="E17" s="29"/>
      <c r="F17" s="29"/>
      <c r="G17" s="237"/>
      <c r="H17" s="237"/>
    </row>
    <row r="18" spans="1:9" ht="24">
      <c r="A18" s="30" t="s">
        <v>14</v>
      </c>
      <c r="B18" s="30"/>
      <c r="C18" s="30"/>
      <c r="D18" s="30"/>
      <c r="E18" s="28">
        <f>คีย์ข้อมูล!Q51</f>
        <v>4.6739130434782608</v>
      </c>
      <c r="F18" s="28">
        <f>คีย์ข้อมูล!Q52</f>
        <v>0.55993443370479401</v>
      </c>
      <c r="G18" s="237" t="str">
        <f>IF(E18&gt;4.5,"มากที่สุด",IF(E18&gt;3.5,"มาก",IF(E18&gt;2.5,"ปานกลาง",IF(E18&gt;1.5,"น้อย",IF(E18&lt;=1.5,"น้อยที่สุด")))))</f>
        <v>มากที่สุด</v>
      </c>
      <c r="H18" s="237"/>
    </row>
    <row r="19" spans="1:9" ht="24">
      <c r="A19" s="225" t="s">
        <v>15</v>
      </c>
      <c r="B19" s="226"/>
      <c r="C19" s="226"/>
      <c r="D19" s="227"/>
      <c r="E19" s="28">
        <f>คีย์ข้อมูล!R51</f>
        <v>4.5555555555555554</v>
      </c>
      <c r="F19" s="28">
        <f>คีย์ข้อมูล!R52</f>
        <v>0.58603271532768786</v>
      </c>
      <c r="G19" s="237" t="str">
        <f>IF(E19&gt;4.5,"มากที่สุด",IF(E19&gt;3.5,"มาก",IF(E19&gt;2.5,"ปานกลาง",IF(E19&gt;1.5,"น้อย",IF(E19&lt;=1.5,"น้อยที่สุด")))))</f>
        <v>มากที่สุด</v>
      </c>
      <c r="H19" s="237"/>
    </row>
    <row r="20" spans="1:9" ht="24">
      <c r="A20" s="212" t="s">
        <v>20</v>
      </c>
      <c r="B20" s="213"/>
      <c r="C20" s="213"/>
      <c r="D20" s="214"/>
      <c r="E20" s="33">
        <f>คีย์ข้อมูล!R54</f>
        <v>4.615384615384615</v>
      </c>
      <c r="F20" s="33">
        <f>คีย์ข้อมูล!R53</f>
        <v>0.57289189923154527</v>
      </c>
      <c r="G20" s="238" t="str">
        <f>IF(E20&gt;4.5,"มากที่สุด",IF(E20&gt;3.5,"มาก",IF(E20&gt;2.5,"ปานกลาง",IF(E20&gt;1.5,"น้อย",IF(E20&lt;=1.5,"น้อยที่สุด")))))</f>
        <v>มากที่สุด</v>
      </c>
      <c r="H20" s="238"/>
    </row>
    <row r="21" spans="1:9" ht="24">
      <c r="A21" s="225" t="s">
        <v>16</v>
      </c>
      <c r="B21" s="226"/>
      <c r="C21" s="226"/>
      <c r="D21" s="227"/>
      <c r="E21" s="28"/>
      <c r="F21" s="28"/>
      <c r="G21" s="237"/>
      <c r="H21" s="237"/>
    </row>
    <row r="22" spans="1:9" ht="24">
      <c r="A22" s="225" t="s">
        <v>101</v>
      </c>
      <c r="B22" s="226"/>
      <c r="C22" s="226"/>
      <c r="D22" s="227"/>
      <c r="E22" s="28">
        <f>คีย์ข้อมูล!S51</f>
        <v>4.5744680851063828</v>
      </c>
      <c r="F22" s="28">
        <f>คีย์ข้อมูล!S52</f>
        <v>0.6509084237688203</v>
      </c>
      <c r="G22" s="237" t="str">
        <f t="shared" ref="G22:G27" si="0">IF(E22&gt;4.5,"มากที่สุด",IF(E22&gt;3.5,"มาก",IF(E22&gt;2.5,"ปานกลาง",IF(E22&gt;1.5,"น้อย",IF(E22&lt;=1.5,"น้อยที่สุด")))))</f>
        <v>มากที่สุด</v>
      </c>
      <c r="H22" s="237"/>
    </row>
    <row r="23" spans="1:9" ht="24">
      <c r="A23" s="225" t="s">
        <v>102</v>
      </c>
      <c r="B23" s="226"/>
      <c r="C23" s="226"/>
      <c r="D23" s="227"/>
      <c r="E23" s="28">
        <f>คีย์ข้อมูล!T51</f>
        <v>4.4042553191489358</v>
      </c>
      <c r="F23" s="28">
        <f>คีย์ข้อมูล!T52</f>
        <v>0.77064553595713314</v>
      </c>
      <c r="G23" s="237" t="str">
        <f t="shared" si="0"/>
        <v>มาก</v>
      </c>
      <c r="H23" s="237"/>
    </row>
    <row r="24" spans="1:9" ht="24">
      <c r="A24" s="225" t="s">
        <v>139</v>
      </c>
      <c r="B24" s="226"/>
      <c r="C24" s="226"/>
      <c r="D24" s="227"/>
      <c r="E24" s="28">
        <f>คีย์ข้อมูล!U51</f>
        <v>4.6521739130434785</v>
      </c>
      <c r="F24" s="28">
        <f>คีย์ข้อมูล!U52</f>
        <v>0.56636820784707087</v>
      </c>
      <c r="G24" s="237" t="str">
        <f t="shared" si="0"/>
        <v>มากที่สุด</v>
      </c>
      <c r="H24" s="237"/>
    </row>
    <row r="25" spans="1:9" ht="24">
      <c r="A25" s="212" t="s">
        <v>21</v>
      </c>
      <c r="B25" s="213"/>
      <c r="C25" s="213"/>
      <c r="D25" s="214"/>
      <c r="E25" s="33">
        <f>คีย์ข้อมูล!T54</f>
        <v>4.5428571428571427</v>
      </c>
      <c r="F25" s="33">
        <f>คีย์ข้อมูล!T53</f>
        <v>0.67185375005234926</v>
      </c>
      <c r="G25" s="238" t="str">
        <f t="shared" si="0"/>
        <v>มากที่สุด</v>
      </c>
      <c r="H25" s="238"/>
    </row>
    <row r="26" spans="1:9" ht="24">
      <c r="A26" s="225" t="s">
        <v>103</v>
      </c>
      <c r="B26" s="226"/>
      <c r="C26" s="226"/>
      <c r="D26" s="227"/>
      <c r="E26" s="33">
        <f>คีย์ข้อมูล!V51</f>
        <v>4.5952380952380949</v>
      </c>
      <c r="F26" s="33">
        <f>คีย์ข้อมูล!V52</f>
        <v>0.49679577241454626</v>
      </c>
      <c r="G26" s="237" t="str">
        <f t="shared" si="0"/>
        <v>มากที่สุด</v>
      </c>
      <c r="H26" s="237"/>
    </row>
    <row r="27" spans="1:9" ht="24">
      <c r="A27" s="212" t="s">
        <v>25</v>
      </c>
      <c r="B27" s="213"/>
      <c r="C27" s="213"/>
      <c r="D27" s="214"/>
      <c r="E27" s="33">
        <f>E26</f>
        <v>4.5952380952380949</v>
      </c>
      <c r="F27" s="33">
        <f>F26</f>
        <v>0.49679577241454626</v>
      </c>
      <c r="G27" s="238" t="str">
        <f t="shared" si="0"/>
        <v>มากที่สุด</v>
      </c>
      <c r="H27" s="238"/>
    </row>
    <row r="28" spans="1:9" ht="24">
      <c r="A28" s="180"/>
      <c r="B28" s="180"/>
      <c r="C28" s="180"/>
      <c r="D28" s="180"/>
      <c r="E28" s="181"/>
      <c r="F28" s="181"/>
      <c r="G28" s="180"/>
      <c r="H28" s="180"/>
    </row>
    <row r="29" spans="1:9" ht="24">
      <c r="A29" s="180"/>
      <c r="B29" s="180"/>
      <c r="C29" s="180"/>
      <c r="D29" s="180"/>
      <c r="E29" s="181"/>
      <c r="F29" s="181"/>
      <c r="G29" s="180"/>
      <c r="H29" s="180"/>
    </row>
    <row r="30" spans="1:9" ht="24">
      <c r="A30" s="180"/>
      <c r="B30" s="180"/>
      <c r="C30" s="180"/>
      <c r="D30" s="180"/>
      <c r="E30" s="181"/>
      <c r="F30" s="181"/>
      <c r="G30" s="180"/>
      <c r="H30" s="180"/>
    </row>
    <row r="31" spans="1:9" ht="24">
      <c r="A31" s="190" t="s">
        <v>31</v>
      </c>
      <c r="B31" s="190"/>
      <c r="C31" s="190"/>
      <c r="D31" s="190"/>
      <c r="E31" s="190"/>
      <c r="F31" s="190"/>
      <c r="G31" s="190"/>
      <c r="H31" s="190"/>
      <c r="I31" s="63"/>
    </row>
    <row r="32" spans="1:9" ht="24">
      <c r="A32" s="180"/>
      <c r="B32" s="180"/>
      <c r="C32" s="180"/>
      <c r="D32" s="180"/>
      <c r="E32" s="181"/>
      <c r="F32" s="181"/>
      <c r="G32" s="180"/>
      <c r="H32" s="180"/>
    </row>
    <row r="33" spans="1:9" ht="24.75" thickBot="1">
      <c r="A33" s="180"/>
      <c r="B33" s="180"/>
      <c r="C33" s="180"/>
      <c r="D33" s="180"/>
      <c r="E33" s="181"/>
      <c r="F33" s="181"/>
      <c r="G33" s="180"/>
      <c r="H33" s="180"/>
    </row>
    <row r="34" spans="1:9" ht="27.75" customHeight="1" thickTop="1">
      <c r="A34" s="215" t="s">
        <v>7</v>
      </c>
      <c r="B34" s="219"/>
      <c r="C34" s="219"/>
      <c r="D34" s="216"/>
      <c r="E34" s="221"/>
      <c r="F34" s="223" t="s">
        <v>8</v>
      </c>
      <c r="G34" s="215" t="s">
        <v>9</v>
      </c>
      <c r="H34" s="216"/>
    </row>
    <row r="35" spans="1:9" ht="15.75" customHeight="1" thickBot="1">
      <c r="A35" s="217"/>
      <c r="B35" s="220"/>
      <c r="C35" s="220"/>
      <c r="D35" s="218"/>
      <c r="E35" s="222"/>
      <c r="F35" s="224"/>
      <c r="G35" s="217"/>
      <c r="H35" s="218"/>
    </row>
    <row r="36" spans="1:9" ht="24.75" thickTop="1">
      <c r="A36" s="209" t="s">
        <v>104</v>
      </c>
      <c r="B36" s="210"/>
      <c r="C36" s="210"/>
      <c r="D36" s="211"/>
      <c r="E36" s="179">
        <f>คีย์ข้อมูล!W51</f>
        <v>4.4473684210526319</v>
      </c>
      <c r="F36" s="179">
        <f>คีย์ข้อมูล!W52</f>
        <v>0.64503795911988715</v>
      </c>
      <c r="G36" s="241" t="str">
        <f>IF(E36&gt;4.5,"มากที่สุด",IF(E36&gt;3.5,"มาก",IF(E36&gt;2.5,"ปานกลาง",IF(E36&gt;1.5,"น้อย",IF(E36&lt;=1.5,"น้อยที่สุด")))))</f>
        <v>มาก</v>
      </c>
      <c r="H36" s="241"/>
    </row>
    <row r="37" spans="1:9" ht="24">
      <c r="A37" s="212" t="s">
        <v>105</v>
      </c>
      <c r="B37" s="213"/>
      <c r="C37" s="213"/>
      <c r="D37" s="214"/>
      <c r="E37" s="33">
        <f>E36</f>
        <v>4.4473684210526319</v>
      </c>
      <c r="F37" s="33">
        <f>F36</f>
        <v>0.64503795911988715</v>
      </c>
      <c r="G37" s="238" t="str">
        <f>IF(E37&gt;4.5,"มากที่สุด",IF(E37&gt;3.5,"มาก",IF(E37&gt;2.5,"ปานกลาง",IF(E37&gt;1.5,"น้อย",IF(E37&lt;=1.5,"น้อยที่สุด")))))</f>
        <v>มาก</v>
      </c>
      <c r="H37" s="238"/>
    </row>
    <row r="38" spans="1:9" ht="24">
      <c r="A38" s="228" t="s">
        <v>106</v>
      </c>
      <c r="B38" s="229"/>
      <c r="C38" s="229"/>
      <c r="D38" s="229"/>
      <c r="E38" s="34">
        <f>คีย์ข้อมูล!X51</f>
        <v>4.5</v>
      </c>
      <c r="F38" s="34">
        <f>คีย์ข้อมูล!Y52</f>
        <v>0.59252541965568506</v>
      </c>
      <c r="G38" s="239" t="str">
        <f>IF(E38&gt;4.5,"มากที่สุด",IF(E38&gt;3.5,"มาก",IF(E38&gt;2.5,"ปานกลาง",IF(E38&gt;1.5,"น้อย",IF(E38&lt;=1.5,"น้อยที่สุด")))))</f>
        <v>มาก</v>
      </c>
      <c r="H38" s="239"/>
    </row>
    <row r="39" spans="1:9" ht="24">
      <c r="A39" s="212" t="s">
        <v>107</v>
      </c>
      <c r="B39" s="213"/>
      <c r="C39" s="213"/>
      <c r="D39" s="214"/>
      <c r="E39" s="33">
        <f>E38</f>
        <v>4.5</v>
      </c>
      <c r="F39" s="33">
        <f>F38</f>
        <v>0.59252541965568506</v>
      </c>
      <c r="G39" s="238" t="str">
        <f>IF(E39&gt;4.5,"มากที่สุด",IF(E39&gt;3.5,"มาก",IF(E39&gt;2.5,"ปานกลาง",IF(E39&gt;1.5,"น้อย",IF(E39&lt;=1.5,"น้อยที่สุด")))))</f>
        <v>มาก</v>
      </c>
      <c r="H39" s="238"/>
    </row>
    <row r="40" spans="1:9" ht="24.75" thickBot="1">
      <c r="A40" s="232" t="s">
        <v>17</v>
      </c>
      <c r="B40" s="233"/>
      <c r="C40" s="233"/>
      <c r="D40" s="234"/>
      <c r="E40" s="35">
        <f>คีย์ข้อมูล!Y51</f>
        <v>4.6034079099142309</v>
      </c>
      <c r="F40" s="35">
        <f>คีย์ข้อมูล!Y52</f>
        <v>0.59252541965568506</v>
      </c>
      <c r="G40" s="240" t="str">
        <f>IF(E40&gt;4.5,"มากที่สุด",IF(E40&gt;3.5,"มาก",IF(E40&gt;2.5,"ปานกลาง",IF(E40&gt;1.5,"น้อย",IF(E40&lt;=1.5,"น้อยที่สุด")))))</f>
        <v>มากที่สุด</v>
      </c>
      <c r="H40" s="240"/>
    </row>
    <row r="41" spans="1:9" ht="24.75" thickTop="1">
      <c r="A41" s="45"/>
      <c r="B41" s="45"/>
      <c r="C41" s="45"/>
      <c r="D41" s="45"/>
      <c r="E41" s="46"/>
      <c r="F41" s="46"/>
      <c r="G41" s="46"/>
      <c r="H41" s="47"/>
    </row>
    <row r="42" spans="1:9" ht="24">
      <c r="A42" s="36"/>
      <c r="B42" s="36"/>
      <c r="C42" s="36"/>
      <c r="D42" s="36"/>
      <c r="E42" s="37"/>
      <c r="F42" s="37"/>
      <c r="G42" s="37"/>
      <c r="H42" s="36"/>
    </row>
    <row r="43" spans="1:9" ht="24">
      <c r="A43" s="20"/>
      <c r="B43" s="128" t="s">
        <v>128</v>
      </c>
      <c r="C43" s="128"/>
      <c r="D43" s="128"/>
      <c r="E43" s="128"/>
      <c r="F43" s="128"/>
      <c r="G43" s="128"/>
      <c r="H43" s="128"/>
      <c r="I43" s="40"/>
    </row>
    <row r="44" spans="1:9" ht="24">
      <c r="A44" s="183" t="s">
        <v>129</v>
      </c>
      <c r="B44" s="231"/>
      <c r="C44" s="231"/>
      <c r="D44" s="231"/>
      <c r="E44" s="231"/>
      <c r="F44" s="231"/>
      <c r="G44" s="231"/>
      <c r="H44" s="231"/>
      <c r="I44" s="40"/>
    </row>
    <row r="45" spans="1:9" ht="24">
      <c r="A45" s="183" t="s">
        <v>130</v>
      </c>
      <c r="B45" s="231"/>
      <c r="C45" s="231"/>
      <c r="D45" s="231"/>
      <c r="E45" s="231"/>
      <c r="F45" s="231"/>
      <c r="G45" s="231"/>
      <c r="H45" s="231"/>
      <c r="I45" s="40"/>
    </row>
    <row r="46" spans="1:9" ht="24">
      <c r="A46" s="44"/>
      <c r="B46" s="44" t="s">
        <v>131</v>
      </c>
      <c r="C46" s="44"/>
      <c r="D46" s="44"/>
      <c r="E46" s="44"/>
      <c r="F46" s="44"/>
      <c r="G46" s="44"/>
      <c r="H46" s="44"/>
      <c r="I46" s="40"/>
    </row>
    <row r="47" spans="1:9" ht="24">
      <c r="A47" s="44" t="s">
        <v>132</v>
      </c>
      <c r="B47" s="147"/>
      <c r="C47" s="147"/>
      <c r="D47" s="147"/>
      <c r="E47" s="147"/>
      <c r="F47" s="147"/>
      <c r="G47" s="147"/>
      <c r="H47" s="147"/>
      <c r="I47" s="40"/>
    </row>
    <row r="48" spans="1:9" ht="24">
      <c r="A48" s="230" t="s">
        <v>133</v>
      </c>
      <c r="B48" s="231"/>
      <c r="C48" s="231"/>
      <c r="D48" s="231"/>
      <c r="E48" s="231"/>
      <c r="F48" s="231"/>
      <c r="G48" s="231"/>
      <c r="H48" s="231"/>
      <c r="I48" s="40"/>
    </row>
    <row r="49" spans="1:9" ht="24">
      <c r="A49" s="148"/>
      <c r="B49" s="147" t="s">
        <v>134</v>
      </c>
      <c r="C49" s="149"/>
      <c r="D49" s="149"/>
      <c r="E49" s="149"/>
      <c r="F49" s="149"/>
      <c r="G49" s="149"/>
      <c r="H49" s="149"/>
      <c r="I49" s="40"/>
    </row>
    <row r="50" spans="1:9" ht="24">
      <c r="A50" s="8" t="s">
        <v>135</v>
      </c>
      <c r="B50" s="8"/>
      <c r="C50" s="8"/>
      <c r="D50" s="8"/>
      <c r="E50" s="8"/>
      <c r="F50" s="8"/>
      <c r="G50" s="8"/>
      <c r="H50" s="8"/>
      <c r="I50" s="40"/>
    </row>
    <row r="51" spans="1:9" ht="24">
      <c r="A51" s="8" t="s">
        <v>136</v>
      </c>
      <c r="B51" s="8"/>
      <c r="C51" s="8"/>
      <c r="D51" s="8"/>
      <c r="E51" s="8"/>
      <c r="F51" s="8"/>
      <c r="G51" s="8"/>
      <c r="H51" s="8"/>
      <c r="I51" s="40"/>
    </row>
    <row r="52" spans="1:9" ht="24">
      <c r="A52" s="8" t="s">
        <v>137</v>
      </c>
      <c r="B52" s="8"/>
      <c r="C52" s="8"/>
      <c r="D52" s="8"/>
      <c r="E52" s="8"/>
      <c r="F52" s="8"/>
      <c r="G52" s="8"/>
      <c r="H52" s="8"/>
      <c r="I52" s="40"/>
    </row>
    <row r="53" spans="1:9" ht="24">
      <c r="A53" s="172"/>
      <c r="B53" s="172"/>
      <c r="C53" s="172"/>
      <c r="D53" s="172"/>
      <c r="E53" s="172"/>
      <c r="F53" s="172"/>
      <c r="G53" s="172"/>
      <c r="H53" s="172"/>
    </row>
    <row r="54" spans="1:9" ht="24">
      <c r="A54" s="15"/>
      <c r="B54" s="15"/>
      <c r="C54" s="15"/>
      <c r="D54" s="15"/>
      <c r="E54" s="15"/>
      <c r="F54" s="15"/>
      <c r="G54" s="15"/>
      <c r="H54" s="15"/>
    </row>
    <row r="55" spans="1:9" ht="24">
      <c r="A55" s="15"/>
      <c r="B55" s="15"/>
      <c r="C55" s="15"/>
      <c r="D55" s="15"/>
      <c r="E55" s="15"/>
      <c r="F55" s="15"/>
      <c r="G55" s="15"/>
      <c r="H55" s="15"/>
    </row>
    <row r="56" spans="1:9" ht="24">
      <c r="A56" s="15"/>
      <c r="B56" s="15"/>
      <c r="C56" s="15"/>
      <c r="D56" s="15"/>
      <c r="E56" s="15"/>
      <c r="F56" s="15"/>
      <c r="G56" s="15"/>
      <c r="H56" s="15"/>
    </row>
    <row r="57" spans="1:9" ht="24">
      <c r="A57" s="15"/>
      <c r="B57" s="15"/>
      <c r="C57" s="15"/>
      <c r="D57" s="15"/>
      <c r="E57" s="15"/>
      <c r="F57" s="15"/>
      <c r="G57" s="15"/>
      <c r="H57" s="15"/>
    </row>
    <row r="58" spans="1:9" ht="24">
      <c r="A58" s="15"/>
      <c r="B58" s="15"/>
      <c r="C58" s="15"/>
      <c r="D58" s="15"/>
      <c r="E58" s="15"/>
      <c r="F58" s="15"/>
      <c r="G58" s="15"/>
      <c r="H58" s="15"/>
    </row>
    <row r="59" spans="1:9" ht="24">
      <c r="A59" s="15"/>
      <c r="B59" s="15"/>
      <c r="C59" s="15"/>
      <c r="D59" s="15"/>
      <c r="E59" s="15"/>
      <c r="F59" s="15"/>
      <c r="G59" s="15"/>
      <c r="H59" s="15"/>
    </row>
    <row r="60" spans="1:9" ht="24">
      <c r="A60" s="15"/>
      <c r="B60" s="15"/>
      <c r="C60" s="15"/>
      <c r="D60" s="15"/>
      <c r="E60" s="15"/>
      <c r="F60" s="15"/>
      <c r="G60" s="15"/>
      <c r="H60" s="15"/>
    </row>
    <row r="61" spans="1:9" ht="24">
      <c r="A61" s="15"/>
      <c r="B61" s="15"/>
      <c r="C61" s="15"/>
      <c r="D61" s="15"/>
      <c r="E61" s="15"/>
      <c r="F61" s="15"/>
      <c r="G61" s="15"/>
      <c r="H61" s="15"/>
    </row>
    <row r="62" spans="1:9" ht="24">
      <c r="A62" s="8"/>
      <c r="B62" s="8"/>
      <c r="C62" s="8"/>
      <c r="D62" s="8"/>
      <c r="E62" s="8"/>
      <c r="F62" s="8"/>
      <c r="G62" s="8"/>
      <c r="H62" s="8"/>
    </row>
    <row r="63" spans="1:9" ht="24">
      <c r="A63" s="8"/>
      <c r="B63" s="8"/>
      <c r="C63" s="8"/>
      <c r="D63" s="8"/>
      <c r="E63" s="8"/>
      <c r="F63" s="8"/>
      <c r="G63" s="8"/>
      <c r="H63" s="8"/>
    </row>
    <row r="64" spans="1:9" ht="24">
      <c r="A64" s="8"/>
      <c r="B64" s="8"/>
      <c r="C64" s="8"/>
      <c r="D64" s="8"/>
      <c r="E64" s="8"/>
      <c r="F64" s="8"/>
      <c r="G64" s="8"/>
      <c r="H64" s="8"/>
    </row>
    <row r="65" spans="1:8" ht="24">
      <c r="A65" s="8"/>
      <c r="B65" s="8"/>
      <c r="C65" s="8"/>
      <c r="D65" s="8"/>
      <c r="E65" s="8"/>
      <c r="F65" s="8"/>
      <c r="G65" s="8"/>
      <c r="H65" s="8"/>
    </row>
    <row r="66" spans="1:8" ht="24">
      <c r="A66" s="8"/>
      <c r="B66" s="8"/>
      <c r="C66" s="8"/>
      <c r="D66" s="8"/>
      <c r="E66" s="8"/>
      <c r="F66" s="8"/>
      <c r="G66" s="8"/>
      <c r="H66" s="8"/>
    </row>
    <row r="67" spans="1:8" ht="24">
      <c r="A67" s="8"/>
      <c r="B67" s="8"/>
      <c r="C67" s="8"/>
      <c r="D67" s="8"/>
      <c r="E67" s="8"/>
      <c r="F67" s="8"/>
      <c r="G67" s="8"/>
      <c r="H67" s="8"/>
    </row>
    <row r="68" spans="1:8" ht="24">
      <c r="A68" s="14"/>
      <c r="B68" s="14"/>
      <c r="C68" s="14"/>
      <c r="D68" s="14"/>
      <c r="E68" s="14"/>
      <c r="F68" s="14"/>
      <c r="G68" s="14"/>
      <c r="H68" s="14"/>
    </row>
    <row r="69" spans="1:8" ht="24">
      <c r="A69" s="14"/>
      <c r="B69" s="14"/>
      <c r="C69" s="14"/>
      <c r="D69" s="14"/>
      <c r="E69" s="14"/>
      <c r="F69" s="14"/>
      <c r="G69" s="14"/>
      <c r="H69" s="14"/>
    </row>
    <row r="70" spans="1:8" ht="24">
      <c r="A70" s="14"/>
      <c r="B70" s="14"/>
      <c r="C70" s="14"/>
      <c r="D70" s="14"/>
      <c r="E70" s="14"/>
      <c r="F70" s="14"/>
      <c r="G70" s="14"/>
      <c r="H70" s="14"/>
    </row>
  </sheetData>
  <mergeCells count="52">
    <mergeCell ref="G37:H37"/>
    <mergeCell ref="G38:H38"/>
    <mergeCell ref="G39:H39"/>
    <mergeCell ref="G40:H40"/>
    <mergeCell ref="G24:H24"/>
    <mergeCell ref="G25:H25"/>
    <mergeCell ref="G26:H26"/>
    <mergeCell ref="G27:H27"/>
    <mergeCell ref="G36:H36"/>
    <mergeCell ref="G20:H20"/>
    <mergeCell ref="G21:H21"/>
    <mergeCell ref="G22:H22"/>
    <mergeCell ref="G23:H23"/>
    <mergeCell ref="G14:H14"/>
    <mergeCell ref="G15:H15"/>
    <mergeCell ref="G16:H16"/>
    <mergeCell ref="G17:H17"/>
    <mergeCell ref="G18:H18"/>
    <mergeCell ref="A13:D13"/>
    <mergeCell ref="A12:D12"/>
    <mergeCell ref="A16:D16"/>
    <mergeCell ref="A17:D17"/>
    <mergeCell ref="G19:H19"/>
    <mergeCell ref="A48:H48"/>
    <mergeCell ref="A39:D39"/>
    <mergeCell ref="A40:D40"/>
    <mergeCell ref="A44:H44"/>
    <mergeCell ref="A45:H45"/>
    <mergeCell ref="A38:D38"/>
    <mergeCell ref="A21:D21"/>
    <mergeCell ref="A22:D22"/>
    <mergeCell ref="A23:D23"/>
    <mergeCell ref="A24:D24"/>
    <mergeCell ref="A25:D25"/>
    <mergeCell ref="A26:D26"/>
    <mergeCell ref="A27:D27"/>
    <mergeCell ref="A31:H31"/>
    <mergeCell ref="A36:D36"/>
    <mergeCell ref="A20:D20"/>
    <mergeCell ref="A37:D37"/>
    <mergeCell ref="A1:H1"/>
    <mergeCell ref="G10:H11"/>
    <mergeCell ref="A34:D35"/>
    <mergeCell ref="E34:E35"/>
    <mergeCell ref="F34:F35"/>
    <mergeCell ref="G34:H35"/>
    <mergeCell ref="A19:D19"/>
    <mergeCell ref="A10:D11"/>
    <mergeCell ref="E10:E11"/>
    <mergeCell ref="F10:F11"/>
    <mergeCell ref="G12:H12"/>
    <mergeCell ref="G13:H13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1265" r:id="rId4">
          <objectPr defaultSize="0" autoPict="0" r:id="rId5">
            <anchor moveWithCells="1" sizeWithCells="1">
              <from>
                <xdr:col>4</xdr:col>
                <xdr:colOff>209550</xdr:colOff>
                <xdr:row>9</xdr:row>
                <xdr:rowOff>209550</xdr:rowOff>
              </from>
              <to>
                <xdr:col>4</xdr:col>
                <xdr:colOff>342900</xdr:colOff>
                <xdr:row>10</xdr:row>
                <xdr:rowOff>66675</xdr:rowOff>
              </to>
            </anchor>
          </objectPr>
        </oleObject>
      </mc:Choice>
      <mc:Fallback>
        <oleObject progId="Equation.3" shapeId="11265" r:id="rId4"/>
      </mc:Fallback>
    </mc:AlternateContent>
    <mc:AlternateContent xmlns:mc="http://schemas.openxmlformats.org/markup-compatibility/2006">
      <mc:Choice Requires="x14">
        <oleObject progId="Equation.3" shapeId="11266" r:id="rId6">
          <objectPr defaultSize="0" autoPict="0" r:id="rId7">
            <anchor moveWithCells="1" sizeWithCells="1">
              <from>
                <xdr:col>4</xdr:col>
                <xdr:colOff>190500</xdr:colOff>
                <xdr:row>33</xdr:row>
                <xdr:rowOff>190500</xdr:rowOff>
              </from>
              <to>
                <xdr:col>5</xdr:col>
                <xdr:colOff>76200</xdr:colOff>
                <xdr:row>34</xdr:row>
                <xdr:rowOff>57150</xdr:rowOff>
              </to>
            </anchor>
          </objectPr>
        </oleObject>
      </mc:Choice>
      <mc:Fallback>
        <oleObject progId="Equation.3" shapeId="11266" r:id="rId6"/>
      </mc:Fallback>
    </mc:AlternateContent>
    <mc:AlternateContent xmlns:mc="http://schemas.openxmlformats.org/markup-compatibility/2006">
      <mc:Choice Requires="x14">
        <oleObject progId="Equation.3" shapeId="11267" r:id="rId8">
          <objectPr defaultSize="0" autoPict="0" r:id="rId5">
            <anchor moveWithCells="1" sizeWithCells="1">
              <from>
                <xdr:col>4</xdr:col>
                <xdr:colOff>209550</xdr:colOff>
                <xdr:row>33</xdr:row>
                <xdr:rowOff>209550</xdr:rowOff>
              </from>
              <to>
                <xdr:col>4</xdr:col>
                <xdr:colOff>342900</xdr:colOff>
                <xdr:row>34</xdr:row>
                <xdr:rowOff>66675</xdr:rowOff>
              </to>
            </anchor>
          </objectPr>
        </oleObject>
      </mc:Choice>
      <mc:Fallback>
        <oleObject progId="Equation.3" shapeId="11267" r:id="rId8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zoomScale="110" zoomScaleNormal="110" workbookViewId="0">
      <selection activeCell="C7" sqref="C7"/>
    </sheetView>
  </sheetViews>
  <sheetFormatPr defaultRowHeight="24"/>
  <cols>
    <col min="1" max="1" width="5.85546875" style="8" customWidth="1"/>
    <col min="2" max="2" width="5.5703125" style="8" customWidth="1"/>
    <col min="3" max="3" width="67" style="8" customWidth="1"/>
    <col min="4" max="4" width="7.42578125" style="8" customWidth="1"/>
    <col min="5" max="256" width="9.140625" style="8"/>
    <col min="257" max="257" width="5.85546875" style="8" customWidth="1"/>
    <col min="258" max="258" width="5.5703125" style="8" customWidth="1"/>
    <col min="259" max="259" width="69.28515625" style="8" customWidth="1"/>
    <col min="260" max="260" width="7.42578125" style="8" customWidth="1"/>
    <col min="261" max="512" width="9.140625" style="8"/>
    <col min="513" max="513" width="5.85546875" style="8" customWidth="1"/>
    <col min="514" max="514" width="5.5703125" style="8" customWidth="1"/>
    <col min="515" max="515" width="69.28515625" style="8" customWidth="1"/>
    <col min="516" max="516" width="7.42578125" style="8" customWidth="1"/>
    <col min="517" max="768" width="9.140625" style="8"/>
    <col min="769" max="769" width="5.85546875" style="8" customWidth="1"/>
    <col min="770" max="770" width="5.5703125" style="8" customWidth="1"/>
    <col min="771" max="771" width="69.28515625" style="8" customWidth="1"/>
    <col min="772" max="772" width="7.42578125" style="8" customWidth="1"/>
    <col min="773" max="1024" width="9.140625" style="8"/>
    <col min="1025" max="1025" width="5.85546875" style="8" customWidth="1"/>
    <col min="1026" max="1026" width="5.5703125" style="8" customWidth="1"/>
    <col min="1027" max="1027" width="69.28515625" style="8" customWidth="1"/>
    <col min="1028" max="1028" width="7.42578125" style="8" customWidth="1"/>
    <col min="1029" max="1280" width="9.140625" style="8"/>
    <col min="1281" max="1281" width="5.85546875" style="8" customWidth="1"/>
    <col min="1282" max="1282" width="5.5703125" style="8" customWidth="1"/>
    <col min="1283" max="1283" width="69.28515625" style="8" customWidth="1"/>
    <col min="1284" max="1284" width="7.42578125" style="8" customWidth="1"/>
    <col min="1285" max="1536" width="9.140625" style="8"/>
    <col min="1537" max="1537" width="5.85546875" style="8" customWidth="1"/>
    <col min="1538" max="1538" width="5.5703125" style="8" customWidth="1"/>
    <col min="1539" max="1539" width="69.28515625" style="8" customWidth="1"/>
    <col min="1540" max="1540" width="7.42578125" style="8" customWidth="1"/>
    <col min="1541" max="1792" width="9.140625" style="8"/>
    <col min="1793" max="1793" width="5.85546875" style="8" customWidth="1"/>
    <col min="1794" max="1794" width="5.5703125" style="8" customWidth="1"/>
    <col min="1795" max="1795" width="69.28515625" style="8" customWidth="1"/>
    <col min="1796" max="1796" width="7.42578125" style="8" customWidth="1"/>
    <col min="1797" max="2048" width="9.140625" style="8"/>
    <col min="2049" max="2049" width="5.85546875" style="8" customWidth="1"/>
    <col min="2050" max="2050" width="5.5703125" style="8" customWidth="1"/>
    <col min="2051" max="2051" width="69.28515625" style="8" customWidth="1"/>
    <col min="2052" max="2052" width="7.42578125" style="8" customWidth="1"/>
    <col min="2053" max="2304" width="9.140625" style="8"/>
    <col min="2305" max="2305" width="5.85546875" style="8" customWidth="1"/>
    <col min="2306" max="2306" width="5.5703125" style="8" customWidth="1"/>
    <col min="2307" max="2307" width="69.28515625" style="8" customWidth="1"/>
    <col min="2308" max="2308" width="7.42578125" style="8" customWidth="1"/>
    <col min="2309" max="2560" width="9.140625" style="8"/>
    <col min="2561" max="2561" width="5.85546875" style="8" customWidth="1"/>
    <col min="2562" max="2562" width="5.5703125" style="8" customWidth="1"/>
    <col min="2563" max="2563" width="69.28515625" style="8" customWidth="1"/>
    <col min="2564" max="2564" width="7.42578125" style="8" customWidth="1"/>
    <col min="2565" max="2816" width="9.140625" style="8"/>
    <col min="2817" max="2817" width="5.85546875" style="8" customWidth="1"/>
    <col min="2818" max="2818" width="5.5703125" style="8" customWidth="1"/>
    <col min="2819" max="2819" width="69.28515625" style="8" customWidth="1"/>
    <col min="2820" max="2820" width="7.42578125" style="8" customWidth="1"/>
    <col min="2821" max="3072" width="9.140625" style="8"/>
    <col min="3073" max="3073" width="5.85546875" style="8" customWidth="1"/>
    <col min="3074" max="3074" width="5.5703125" style="8" customWidth="1"/>
    <col min="3075" max="3075" width="69.28515625" style="8" customWidth="1"/>
    <col min="3076" max="3076" width="7.42578125" style="8" customWidth="1"/>
    <col min="3077" max="3328" width="9.140625" style="8"/>
    <col min="3329" max="3329" width="5.85546875" style="8" customWidth="1"/>
    <col min="3330" max="3330" width="5.5703125" style="8" customWidth="1"/>
    <col min="3331" max="3331" width="69.28515625" style="8" customWidth="1"/>
    <col min="3332" max="3332" width="7.42578125" style="8" customWidth="1"/>
    <col min="3333" max="3584" width="9.140625" style="8"/>
    <col min="3585" max="3585" width="5.85546875" style="8" customWidth="1"/>
    <col min="3586" max="3586" width="5.5703125" style="8" customWidth="1"/>
    <col min="3587" max="3587" width="69.28515625" style="8" customWidth="1"/>
    <col min="3588" max="3588" width="7.42578125" style="8" customWidth="1"/>
    <col min="3589" max="3840" width="9.140625" style="8"/>
    <col min="3841" max="3841" width="5.85546875" style="8" customWidth="1"/>
    <col min="3842" max="3842" width="5.5703125" style="8" customWidth="1"/>
    <col min="3843" max="3843" width="69.28515625" style="8" customWidth="1"/>
    <col min="3844" max="3844" width="7.42578125" style="8" customWidth="1"/>
    <col min="3845" max="4096" width="9.140625" style="8"/>
    <col min="4097" max="4097" width="5.85546875" style="8" customWidth="1"/>
    <col min="4098" max="4098" width="5.5703125" style="8" customWidth="1"/>
    <col min="4099" max="4099" width="69.28515625" style="8" customWidth="1"/>
    <col min="4100" max="4100" width="7.42578125" style="8" customWidth="1"/>
    <col min="4101" max="4352" width="9.140625" style="8"/>
    <col min="4353" max="4353" width="5.85546875" style="8" customWidth="1"/>
    <col min="4354" max="4354" width="5.5703125" style="8" customWidth="1"/>
    <col min="4355" max="4355" width="69.28515625" style="8" customWidth="1"/>
    <col min="4356" max="4356" width="7.42578125" style="8" customWidth="1"/>
    <col min="4357" max="4608" width="9.140625" style="8"/>
    <col min="4609" max="4609" width="5.85546875" style="8" customWidth="1"/>
    <col min="4610" max="4610" width="5.5703125" style="8" customWidth="1"/>
    <col min="4611" max="4611" width="69.28515625" style="8" customWidth="1"/>
    <col min="4612" max="4612" width="7.42578125" style="8" customWidth="1"/>
    <col min="4613" max="4864" width="9.140625" style="8"/>
    <col min="4865" max="4865" width="5.85546875" style="8" customWidth="1"/>
    <col min="4866" max="4866" width="5.5703125" style="8" customWidth="1"/>
    <col min="4867" max="4867" width="69.28515625" style="8" customWidth="1"/>
    <col min="4868" max="4868" width="7.42578125" style="8" customWidth="1"/>
    <col min="4869" max="5120" width="9.140625" style="8"/>
    <col min="5121" max="5121" width="5.85546875" style="8" customWidth="1"/>
    <col min="5122" max="5122" width="5.5703125" style="8" customWidth="1"/>
    <col min="5123" max="5123" width="69.28515625" style="8" customWidth="1"/>
    <col min="5124" max="5124" width="7.42578125" style="8" customWidth="1"/>
    <col min="5125" max="5376" width="9.140625" style="8"/>
    <col min="5377" max="5377" width="5.85546875" style="8" customWidth="1"/>
    <col min="5378" max="5378" width="5.5703125" style="8" customWidth="1"/>
    <col min="5379" max="5379" width="69.28515625" style="8" customWidth="1"/>
    <col min="5380" max="5380" width="7.42578125" style="8" customWidth="1"/>
    <col min="5381" max="5632" width="9.140625" style="8"/>
    <col min="5633" max="5633" width="5.85546875" style="8" customWidth="1"/>
    <col min="5634" max="5634" width="5.5703125" style="8" customWidth="1"/>
    <col min="5635" max="5635" width="69.28515625" style="8" customWidth="1"/>
    <col min="5636" max="5636" width="7.42578125" style="8" customWidth="1"/>
    <col min="5637" max="5888" width="9.140625" style="8"/>
    <col min="5889" max="5889" width="5.85546875" style="8" customWidth="1"/>
    <col min="5890" max="5890" width="5.5703125" style="8" customWidth="1"/>
    <col min="5891" max="5891" width="69.28515625" style="8" customWidth="1"/>
    <col min="5892" max="5892" width="7.42578125" style="8" customWidth="1"/>
    <col min="5893" max="6144" width="9.140625" style="8"/>
    <col min="6145" max="6145" width="5.85546875" style="8" customWidth="1"/>
    <col min="6146" max="6146" width="5.5703125" style="8" customWidth="1"/>
    <col min="6147" max="6147" width="69.28515625" style="8" customWidth="1"/>
    <col min="6148" max="6148" width="7.42578125" style="8" customWidth="1"/>
    <col min="6149" max="6400" width="9.140625" style="8"/>
    <col min="6401" max="6401" width="5.85546875" style="8" customWidth="1"/>
    <col min="6402" max="6402" width="5.5703125" style="8" customWidth="1"/>
    <col min="6403" max="6403" width="69.28515625" style="8" customWidth="1"/>
    <col min="6404" max="6404" width="7.42578125" style="8" customWidth="1"/>
    <col min="6405" max="6656" width="9.140625" style="8"/>
    <col min="6657" max="6657" width="5.85546875" style="8" customWidth="1"/>
    <col min="6658" max="6658" width="5.5703125" style="8" customWidth="1"/>
    <col min="6659" max="6659" width="69.28515625" style="8" customWidth="1"/>
    <col min="6660" max="6660" width="7.42578125" style="8" customWidth="1"/>
    <col min="6661" max="6912" width="9.140625" style="8"/>
    <col min="6913" max="6913" width="5.85546875" style="8" customWidth="1"/>
    <col min="6914" max="6914" width="5.5703125" style="8" customWidth="1"/>
    <col min="6915" max="6915" width="69.28515625" style="8" customWidth="1"/>
    <col min="6916" max="6916" width="7.42578125" style="8" customWidth="1"/>
    <col min="6917" max="7168" width="9.140625" style="8"/>
    <col min="7169" max="7169" width="5.85546875" style="8" customWidth="1"/>
    <col min="7170" max="7170" width="5.5703125" style="8" customWidth="1"/>
    <col min="7171" max="7171" width="69.28515625" style="8" customWidth="1"/>
    <col min="7172" max="7172" width="7.42578125" style="8" customWidth="1"/>
    <col min="7173" max="7424" width="9.140625" style="8"/>
    <col min="7425" max="7425" width="5.85546875" style="8" customWidth="1"/>
    <col min="7426" max="7426" width="5.5703125" style="8" customWidth="1"/>
    <col min="7427" max="7427" width="69.28515625" style="8" customWidth="1"/>
    <col min="7428" max="7428" width="7.42578125" style="8" customWidth="1"/>
    <col min="7429" max="7680" width="9.140625" style="8"/>
    <col min="7681" max="7681" width="5.85546875" style="8" customWidth="1"/>
    <col min="7682" max="7682" width="5.5703125" style="8" customWidth="1"/>
    <col min="7683" max="7683" width="69.28515625" style="8" customWidth="1"/>
    <col min="7684" max="7684" width="7.42578125" style="8" customWidth="1"/>
    <col min="7685" max="7936" width="9.140625" style="8"/>
    <col min="7937" max="7937" width="5.85546875" style="8" customWidth="1"/>
    <col min="7938" max="7938" width="5.5703125" style="8" customWidth="1"/>
    <col min="7939" max="7939" width="69.28515625" style="8" customWidth="1"/>
    <col min="7940" max="7940" width="7.42578125" style="8" customWidth="1"/>
    <col min="7941" max="8192" width="9.140625" style="8"/>
    <col min="8193" max="8193" width="5.85546875" style="8" customWidth="1"/>
    <col min="8194" max="8194" width="5.5703125" style="8" customWidth="1"/>
    <col min="8195" max="8195" width="69.28515625" style="8" customWidth="1"/>
    <col min="8196" max="8196" width="7.42578125" style="8" customWidth="1"/>
    <col min="8197" max="8448" width="9.140625" style="8"/>
    <col min="8449" max="8449" width="5.85546875" style="8" customWidth="1"/>
    <col min="8450" max="8450" width="5.5703125" style="8" customWidth="1"/>
    <col min="8451" max="8451" width="69.28515625" style="8" customWidth="1"/>
    <col min="8452" max="8452" width="7.42578125" style="8" customWidth="1"/>
    <col min="8453" max="8704" width="9.140625" style="8"/>
    <col min="8705" max="8705" width="5.85546875" style="8" customWidth="1"/>
    <col min="8706" max="8706" width="5.5703125" style="8" customWidth="1"/>
    <col min="8707" max="8707" width="69.28515625" style="8" customWidth="1"/>
    <col min="8708" max="8708" width="7.42578125" style="8" customWidth="1"/>
    <col min="8709" max="8960" width="9.140625" style="8"/>
    <col min="8961" max="8961" width="5.85546875" style="8" customWidth="1"/>
    <col min="8962" max="8962" width="5.5703125" style="8" customWidth="1"/>
    <col min="8963" max="8963" width="69.28515625" style="8" customWidth="1"/>
    <col min="8964" max="8964" width="7.42578125" style="8" customWidth="1"/>
    <col min="8965" max="9216" width="9.140625" style="8"/>
    <col min="9217" max="9217" width="5.85546875" style="8" customWidth="1"/>
    <col min="9218" max="9218" width="5.5703125" style="8" customWidth="1"/>
    <col min="9219" max="9219" width="69.28515625" style="8" customWidth="1"/>
    <col min="9220" max="9220" width="7.42578125" style="8" customWidth="1"/>
    <col min="9221" max="9472" width="9.140625" style="8"/>
    <col min="9473" max="9473" width="5.85546875" style="8" customWidth="1"/>
    <col min="9474" max="9474" width="5.5703125" style="8" customWidth="1"/>
    <col min="9475" max="9475" width="69.28515625" style="8" customWidth="1"/>
    <col min="9476" max="9476" width="7.42578125" style="8" customWidth="1"/>
    <col min="9477" max="9728" width="9.140625" style="8"/>
    <col min="9729" max="9729" width="5.85546875" style="8" customWidth="1"/>
    <col min="9730" max="9730" width="5.5703125" style="8" customWidth="1"/>
    <col min="9731" max="9731" width="69.28515625" style="8" customWidth="1"/>
    <col min="9732" max="9732" width="7.42578125" style="8" customWidth="1"/>
    <col min="9733" max="9984" width="9.140625" style="8"/>
    <col min="9985" max="9985" width="5.85546875" style="8" customWidth="1"/>
    <col min="9986" max="9986" width="5.5703125" style="8" customWidth="1"/>
    <col min="9987" max="9987" width="69.28515625" style="8" customWidth="1"/>
    <col min="9988" max="9988" width="7.42578125" style="8" customWidth="1"/>
    <col min="9989" max="10240" width="9.140625" style="8"/>
    <col min="10241" max="10241" width="5.85546875" style="8" customWidth="1"/>
    <col min="10242" max="10242" width="5.5703125" style="8" customWidth="1"/>
    <col min="10243" max="10243" width="69.28515625" style="8" customWidth="1"/>
    <col min="10244" max="10244" width="7.42578125" style="8" customWidth="1"/>
    <col min="10245" max="10496" width="9.140625" style="8"/>
    <col min="10497" max="10497" width="5.85546875" style="8" customWidth="1"/>
    <col min="10498" max="10498" width="5.5703125" style="8" customWidth="1"/>
    <col min="10499" max="10499" width="69.28515625" style="8" customWidth="1"/>
    <col min="10500" max="10500" width="7.42578125" style="8" customWidth="1"/>
    <col min="10501" max="10752" width="9.140625" style="8"/>
    <col min="10753" max="10753" width="5.85546875" style="8" customWidth="1"/>
    <col min="10754" max="10754" width="5.5703125" style="8" customWidth="1"/>
    <col min="10755" max="10755" width="69.28515625" style="8" customWidth="1"/>
    <col min="10756" max="10756" width="7.42578125" style="8" customWidth="1"/>
    <col min="10757" max="11008" width="9.140625" style="8"/>
    <col min="11009" max="11009" width="5.85546875" style="8" customWidth="1"/>
    <col min="11010" max="11010" width="5.5703125" style="8" customWidth="1"/>
    <col min="11011" max="11011" width="69.28515625" style="8" customWidth="1"/>
    <col min="11012" max="11012" width="7.42578125" style="8" customWidth="1"/>
    <col min="11013" max="11264" width="9.140625" style="8"/>
    <col min="11265" max="11265" width="5.85546875" style="8" customWidth="1"/>
    <col min="11266" max="11266" width="5.5703125" style="8" customWidth="1"/>
    <col min="11267" max="11267" width="69.28515625" style="8" customWidth="1"/>
    <col min="11268" max="11268" width="7.42578125" style="8" customWidth="1"/>
    <col min="11269" max="11520" width="9.140625" style="8"/>
    <col min="11521" max="11521" width="5.85546875" style="8" customWidth="1"/>
    <col min="11522" max="11522" width="5.5703125" style="8" customWidth="1"/>
    <col min="11523" max="11523" width="69.28515625" style="8" customWidth="1"/>
    <col min="11524" max="11524" width="7.42578125" style="8" customWidth="1"/>
    <col min="11525" max="11776" width="9.140625" style="8"/>
    <col min="11777" max="11777" width="5.85546875" style="8" customWidth="1"/>
    <col min="11778" max="11778" width="5.5703125" style="8" customWidth="1"/>
    <col min="11779" max="11779" width="69.28515625" style="8" customWidth="1"/>
    <col min="11780" max="11780" width="7.42578125" style="8" customWidth="1"/>
    <col min="11781" max="12032" width="9.140625" style="8"/>
    <col min="12033" max="12033" width="5.85546875" style="8" customWidth="1"/>
    <col min="12034" max="12034" width="5.5703125" style="8" customWidth="1"/>
    <col min="12035" max="12035" width="69.28515625" style="8" customWidth="1"/>
    <col min="12036" max="12036" width="7.42578125" style="8" customWidth="1"/>
    <col min="12037" max="12288" width="9.140625" style="8"/>
    <col min="12289" max="12289" width="5.85546875" style="8" customWidth="1"/>
    <col min="12290" max="12290" width="5.5703125" style="8" customWidth="1"/>
    <col min="12291" max="12291" width="69.28515625" style="8" customWidth="1"/>
    <col min="12292" max="12292" width="7.42578125" style="8" customWidth="1"/>
    <col min="12293" max="12544" width="9.140625" style="8"/>
    <col min="12545" max="12545" width="5.85546875" style="8" customWidth="1"/>
    <col min="12546" max="12546" width="5.5703125" style="8" customWidth="1"/>
    <col min="12547" max="12547" width="69.28515625" style="8" customWidth="1"/>
    <col min="12548" max="12548" width="7.42578125" style="8" customWidth="1"/>
    <col min="12549" max="12800" width="9.140625" style="8"/>
    <col min="12801" max="12801" width="5.85546875" style="8" customWidth="1"/>
    <col min="12802" max="12802" width="5.5703125" style="8" customWidth="1"/>
    <col min="12803" max="12803" width="69.28515625" style="8" customWidth="1"/>
    <col min="12804" max="12804" width="7.42578125" style="8" customWidth="1"/>
    <col min="12805" max="13056" width="9.140625" style="8"/>
    <col min="13057" max="13057" width="5.85546875" style="8" customWidth="1"/>
    <col min="13058" max="13058" width="5.5703125" style="8" customWidth="1"/>
    <col min="13059" max="13059" width="69.28515625" style="8" customWidth="1"/>
    <col min="13060" max="13060" width="7.42578125" style="8" customWidth="1"/>
    <col min="13061" max="13312" width="9.140625" style="8"/>
    <col min="13313" max="13313" width="5.85546875" style="8" customWidth="1"/>
    <col min="13314" max="13314" width="5.5703125" style="8" customWidth="1"/>
    <col min="13315" max="13315" width="69.28515625" style="8" customWidth="1"/>
    <col min="13316" max="13316" width="7.42578125" style="8" customWidth="1"/>
    <col min="13317" max="13568" width="9.140625" style="8"/>
    <col min="13569" max="13569" width="5.85546875" style="8" customWidth="1"/>
    <col min="13570" max="13570" width="5.5703125" style="8" customWidth="1"/>
    <col min="13571" max="13571" width="69.28515625" style="8" customWidth="1"/>
    <col min="13572" max="13572" width="7.42578125" style="8" customWidth="1"/>
    <col min="13573" max="13824" width="9.140625" style="8"/>
    <col min="13825" max="13825" width="5.85546875" style="8" customWidth="1"/>
    <col min="13826" max="13826" width="5.5703125" style="8" customWidth="1"/>
    <col min="13827" max="13827" width="69.28515625" style="8" customWidth="1"/>
    <col min="13828" max="13828" width="7.42578125" style="8" customWidth="1"/>
    <col min="13829" max="14080" width="9.140625" style="8"/>
    <col min="14081" max="14081" width="5.85546875" style="8" customWidth="1"/>
    <col min="14082" max="14082" width="5.5703125" style="8" customWidth="1"/>
    <col min="14083" max="14083" width="69.28515625" style="8" customWidth="1"/>
    <col min="14084" max="14084" width="7.42578125" style="8" customWidth="1"/>
    <col min="14085" max="14336" width="9.140625" style="8"/>
    <col min="14337" max="14337" width="5.85546875" style="8" customWidth="1"/>
    <col min="14338" max="14338" width="5.5703125" style="8" customWidth="1"/>
    <col min="14339" max="14339" width="69.28515625" style="8" customWidth="1"/>
    <col min="14340" max="14340" width="7.42578125" style="8" customWidth="1"/>
    <col min="14341" max="14592" width="9.140625" style="8"/>
    <col min="14593" max="14593" width="5.85546875" style="8" customWidth="1"/>
    <col min="14594" max="14594" width="5.5703125" style="8" customWidth="1"/>
    <col min="14595" max="14595" width="69.28515625" style="8" customWidth="1"/>
    <col min="14596" max="14596" width="7.42578125" style="8" customWidth="1"/>
    <col min="14597" max="14848" width="9.140625" style="8"/>
    <col min="14849" max="14849" width="5.85546875" style="8" customWidth="1"/>
    <col min="14850" max="14850" width="5.5703125" style="8" customWidth="1"/>
    <col min="14851" max="14851" width="69.28515625" style="8" customWidth="1"/>
    <col min="14852" max="14852" width="7.42578125" style="8" customWidth="1"/>
    <col min="14853" max="15104" width="9.140625" style="8"/>
    <col min="15105" max="15105" width="5.85546875" style="8" customWidth="1"/>
    <col min="15106" max="15106" width="5.5703125" style="8" customWidth="1"/>
    <col min="15107" max="15107" width="69.28515625" style="8" customWidth="1"/>
    <col min="15108" max="15108" width="7.42578125" style="8" customWidth="1"/>
    <col min="15109" max="15360" width="9.140625" style="8"/>
    <col min="15361" max="15361" width="5.85546875" style="8" customWidth="1"/>
    <col min="15362" max="15362" width="5.5703125" style="8" customWidth="1"/>
    <col min="15363" max="15363" width="69.28515625" style="8" customWidth="1"/>
    <col min="15364" max="15364" width="7.42578125" style="8" customWidth="1"/>
    <col min="15365" max="15616" width="9.140625" style="8"/>
    <col min="15617" max="15617" width="5.85546875" style="8" customWidth="1"/>
    <col min="15618" max="15618" width="5.5703125" style="8" customWidth="1"/>
    <col min="15619" max="15619" width="69.28515625" style="8" customWidth="1"/>
    <col min="15620" max="15620" width="7.42578125" style="8" customWidth="1"/>
    <col min="15621" max="15872" width="9.140625" style="8"/>
    <col min="15873" max="15873" width="5.85546875" style="8" customWidth="1"/>
    <col min="15874" max="15874" width="5.5703125" style="8" customWidth="1"/>
    <col min="15875" max="15875" width="69.28515625" style="8" customWidth="1"/>
    <col min="15876" max="15876" width="7.42578125" style="8" customWidth="1"/>
    <col min="15877" max="16128" width="9.140625" style="8"/>
    <col min="16129" max="16129" width="5.85546875" style="8" customWidth="1"/>
    <col min="16130" max="16130" width="5.5703125" style="8" customWidth="1"/>
    <col min="16131" max="16131" width="69.28515625" style="8" customWidth="1"/>
    <col min="16132" max="16132" width="7.42578125" style="8" customWidth="1"/>
    <col min="16133" max="16384" width="9.140625" style="8"/>
  </cols>
  <sheetData>
    <row r="2" spans="1:4" ht="21" customHeight="1">
      <c r="A2" s="190" t="s">
        <v>42</v>
      </c>
      <c r="B2" s="190"/>
      <c r="C2" s="190"/>
      <c r="D2" s="190"/>
    </row>
    <row r="3" spans="1:4">
      <c r="A3" s="9" t="s">
        <v>39</v>
      </c>
    </row>
    <row r="4" spans="1:4">
      <c r="A4" s="9"/>
    </row>
    <row r="5" spans="1:4" ht="24.75" thickBot="1"/>
    <row r="6" spans="1:4" ht="24.75" thickTop="1">
      <c r="B6" s="64" t="s">
        <v>37</v>
      </c>
      <c r="C6" s="64" t="s">
        <v>7</v>
      </c>
      <c r="D6" s="113" t="s">
        <v>38</v>
      </c>
    </row>
    <row r="7" spans="1:4" s="114" customFormat="1">
      <c r="B7" s="115">
        <v>1</v>
      </c>
      <c r="C7" s="116" t="s">
        <v>67</v>
      </c>
      <c r="D7" s="25">
        <v>3</v>
      </c>
    </row>
    <row r="8" spans="1:4" s="114" customFormat="1">
      <c r="B8" s="123">
        <v>2</v>
      </c>
      <c r="C8" s="124" t="s">
        <v>76</v>
      </c>
      <c r="D8" s="125">
        <v>1</v>
      </c>
    </row>
    <row r="9" spans="1:4" s="114" customFormat="1">
      <c r="B9" s="123">
        <v>3</v>
      </c>
      <c r="C9" s="124" t="s">
        <v>77</v>
      </c>
      <c r="D9" s="125">
        <v>1</v>
      </c>
    </row>
    <row r="10" spans="1:4" s="114" customFormat="1">
      <c r="B10" s="123">
        <v>4</v>
      </c>
      <c r="C10" s="124" t="s">
        <v>81</v>
      </c>
      <c r="D10" s="125">
        <v>1</v>
      </c>
    </row>
    <row r="11" spans="1:4" s="114" customFormat="1">
      <c r="B11" s="123">
        <v>5</v>
      </c>
      <c r="C11" s="124" t="s">
        <v>83</v>
      </c>
      <c r="D11" s="125">
        <v>1</v>
      </c>
    </row>
    <row r="12" spans="1:4" s="114" customFormat="1">
      <c r="B12" s="123">
        <v>6</v>
      </c>
      <c r="C12" s="124" t="s">
        <v>86</v>
      </c>
      <c r="D12" s="125">
        <v>1</v>
      </c>
    </row>
    <row r="13" spans="1:4" s="114" customFormat="1">
      <c r="B13" s="123">
        <v>7</v>
      </c>
      <c r="C13" s="124" t="s">
        <v>88</v>
      </c>
      <c r="D13" s="125">
        <v>1</v>
      </c>
    </row>
    <row r="14" spans="1:4" s="114" customFormat="1">
      <c r="B14" s="123">
        <v>8</v>
      </c>
      <c r="C14" s="124" t="s">
        <v>94</v>
      </c>
      <c r="D14" s="125">
        <v>1</v>
      </c>
    </row>
    <row r="15" spans="1:4" s="114" customFormat="1">
      <c r="B15" s="123">
        <v>9</v>
      </c>
      <c r="C15" s="124" t="s">
        <v>95</v>
      </c>
      <c r="D15" s="125">
        <v>1</v>
      </c>
    </row>
    <row r="16" spans="1:4" s="114" customFormat="1">
      <c r="B16" s="123"/>
      <c r="C16" s="124"/>
      <c r="D16" s="125"/>
    </row>
    <row r="17" spans="1:4" s="112" customFormat="1" ht="24.75" thickBot="1">
      <c r="B17" s="117"/>
      <c r="C17" s="65" t="s">
        <v>4</v>
      </c>
      <c r="D17" s="65">
        <f>SUM(D7:D16)</f>
        <v>11</v>
      </c>
    </row>
    <row r="18" spans="1:4" s="10" customFormat="1" ht="24.75" thickTop="1">
      <c r="A18" s="242"/>
      <c r="B18" s="242"/>
      <c r="C18" s="242"/>
      <c r="D18" s="242"/>
    </row>
    <row r="19" spans="1:4" s="10" customFormat="1"/>
  </sheetData>
  <mergeCells count="2">
    <mergeCell ref="A2:D2"/>
    <mergeCell ref="A18:D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คีย์ข้อมูล</vt:lpstr>
      <vt:lpstr>บทสรุป</vt:lpstr>
      <vt:lpstr>สรุป</vt:lpstr>
      <vt:lpstr>สรุป(ต่อ)</vt:lpstr>
      <vt:lpstr>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Ornusa Bumrungthai</cp:lastModifiedBy>
  <cp:lastPrinted>2018-09-11T09:51:14Z</cp:lastPrinted>
  <dcterms:created xsi:type="dcterms:W3CDTF">2014-10-15T08:34:52Z</dcterms:created>
  <dcterms:modified xsi:type="dcterms:W3CDTF">2018-09-12T03:41:10Z</dcterms:modified>
</cp:coreProperties>
</file>