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95" windowWidth="4995" windowHeight="6045" tabRatio="601" activeTab="1"/>
  </bookViews>
  <sheets>
    <sheet name="คีย์ข้อมูล" sheetId="1" r:id="rId1"/>
    <sheet name="บทสรุป" sheetId="2" r:id="rId2"/>
    <sheet name="สรุปผล1" sheetId="3" r:id="rId3"/>
    <sheet name="สรุปผล2" sheetId="4" r:id="rId4"/>
    <sheet name="ข้อเสนอแนะ" sheetId="5" r:id="rId5"/>
    <sheet name="Sheet2" sheetId="6" r:id="rId6"/>
  </sheets>
  <definedNames>
    <definedName name="_xlnm._FilterDatabase" localSheetId="0" hidden="1">'คีย์ข้อมูล'!$A$2:$AP$62</definedName>
  </definedNames>
  <calcPr fullCalcOnLoad="1"/>
</workbook>
</file>

<file path=xl/sharedStrings.xml><?xml version="1.0" encoding="utf-8"?>
<sst xmlns="http://schemas.openxmlformats.org/spreadsheetml/2006/main" count="260" uniqueCount="184">
  <si>
    <t>ที่</t>
  </si>
  <si>
    <t>SD</t>
  </si>
  <si>
    <t>X</t>
  </si>
  <si>
    <t>N</t>
  </si>
  <si>
    <t>รวม</t>
  </si>
  <si>
    <t>รายการ</t>
  </si>
  <si>
    <t>ร้อยละ</t>
  </si>
  <si>
    <t>จำนวน</t>
  </si>
  <si>
    <t>รวมเฉลี่ย</t>
  </si>
  <si>
    <t xml:space="preserve"> - 3 -</t>
  </si>
  <si>
    <t>สถานภาพ</t>
  </si>
  <si>
    <t>ระดับความคิดเห็น</t>
  </si>
  <si>
    <t xml:space="preserve"> - 4 -</t>
  </si>
  <si>
    <t xml:space="preserve"> - 5 -</t>
  </si>
  <si>
    <t>บทสรุปสำหรับผู้บริหาร</t>
  </si>
  <si>
    <t xml:space="preserve">ผลการประเมินระบบสารสนเทศของบัณฑิตวิทยาลัย </t>
  </si>
  <si>
    <t xml:space="preserve"> - 6 -</t>
  </si>
  <si>
    <t>ปีงบประมาณ พ.ศ.2555</t>
  </si>
  <si>
    <t xml:space="preserve"> </t>
  </si>
  <si>
    <t>คณะ</t>
  </si>
  <si>
    <t>วัตถุประสงค์</t>
  </si>
  <si>
    <t>ความถี่</t>
  </si>
  <si>
    <t>สืบค้น</t>
  </si>
  <si>
    <t>วางแผน</t>
  </si>
  <si>
    <t>กรอก/บันทึกข้อมูล</t>
  </si>
  <si>
    <t xml:space="preserve"> 5-10</t>
  </si>
  <si>
    <t>มากกว่า 10</t>
  </si>
  <si>
    <t>(5)ระบบสารสนเทศ</t>
  </si>
  <si>
    <t>(4)ความถี่</t>
  </si>
  <si>
    <t>(3)วัตถุประสงค์</t>
  </si>
  <si>
    <t xml:space="preserve"> 1 - 5</t>
  </si>
  <si>
    <t xml:space="preserve"> 5 - 10</t>
  </si>
  <si>
    <t>(6)ด้านเนื้อหา</t>
  </si>
  <si>
    <t>(7)ด้านการออกแบบ</t>
  </si>
  <si>
    <t>(8)ด้านการใช้บริการ</t>
  </si>
  <si>
    <t>(9)ด้านการนำไปใช้</t>
  </si>
  <si>
    <t>ตอนที่ 4 ปัญหาและข้อเสนอแนะ</t>
  </si>
  <si>
    <t>หาส่วนของรายงานผลสอบภาษาอังกฤษไม่พบ</t>
  </si>
  <si>
    <t>แบบประเมินมีมากเกินไป</t>
  </si>
  <si>
    <t>ควรแสดงข้อมูลการรับสมัครนิสิตใหม่ในระดับปริญญาโท เพื่อให้ง่ายในการหาข้อมูล</t>
  </si>
  <si>
    <t>สถานะภาพ</t>
  </si>
  <si>
    <t>นิสิตระดับปริญญาโท</t>
  </si>
  <si>
    <t>นิสิตระดับปริญญาเอก</t>
  </si>
  <si>
    <t>นิสิตระดับปริญญาตรี</t>
  </si>
  <si>
    <t>ผู้บริหาร</t>
  </si>
  <si>
    <t>บุคคลภายนอก</t>
  </si>
  <si>
    <t>คณะศึกษาศาสตร์</t>
  </si>
  <si>
    <t>คณะวิทยาศาสตร์</t>
  </si>
  <si>
    <t>คณะเกษตรศาสตร์ฯ</t>
  </si>
  <si>
    <t>คณะมนุษยศาสตร์</t>
  </si>
  <si>
    <t>คณะสังคมศาสตร์</t>
  </si>
  <si>
    <t>บัณฑิตวิทยาลัย</t>
  </si>
  <si>
    <t>คณะทันตแพทยศาสตร์</t>
  </si>
  <si>
    <t>คณะสาธารณสุขศาสตร์</t>
  </si>
  <si>
    <t>วิทยาลัยเพื่อการค้นคว้าระดับรากฐาน</t>
  </si>
  <si>
    <t>วิทยาลัยโลจิสติกส์และโซ่อุปทาน</t>
  </si>
  <si>
    <t>วิทยาลัยพลังงานทดแทน</t>
  </si>
  <si>
    <t>คณะวิศวกรรมศาสตร์</t>
  </si>
  <si>
    <t>คณะพยาบาลศาสตร์</t>
  </si>
  <si>
    <t>คณะบริหารธุรกิจ เศรษฐศาสตร์และการสื่อสาร</t>
  </si>
  <si>
    <t>คณะแพทยศาสตร์</t>
  </si>
  <si>
    <t>คณะเภสัชศาสตร์</t>
  </si>
  <si>
    <t>คณะสถาปัตยกรรมศาสตร์</t>
  </si>
  <si>
    <t>คณะวิทยาศาสตร์การแพทย์</t>
  </si>
  <si>
    <t>คณะสหเวชศาสตร๋</t>
  </si>
  <si>
    <t>เก่า</t>
  </si>
  <si>
    <t>ไม่ระบุ</t>
  </si>
  <si>
    <t>สืบ</t>
  </si>
  <si>
    <t>กรอก</t>
  </si>
  <si>
    <t xml:space="preserve"> 1-5</t>
  </si>
  <si>
    <t>ประเมินโดยบุคคลภายนอก</t>
  </si>
  <si>
    <t>อาจารย์ (สายวิชาการ)</t>
  </si>
  <si>
    <t>เจ้าหน้าที่ (สายสนับสนุน)</t>
  </si>
  <si>
    <r>
      <t>ตอนที่ 1</t>
    </r>
    <r>
      <rPr>
        <b/>
        <sz val="16"/>
        <rFont val="TH SarabunPSK"/>
        <family val="2"/>
      </rPr>
      <t xml:space="preserve">   ข้อมูลทั่วไปเกี่ยวกับผู้ตอบแบบสอบถาม</t>
    </r>
  </si>
  <si>
    <t>สถานภาพ/คณะ</t>
  </si>
  <si>
    <t xml:space="preserve"> - คณะศึกษาศาสตร์</t>
  </si>
  <si>
    <t xml:space="preserve"> - คณะวิทยาศาสตร์</t>
  </si>
  <si>
    <t xml:space="preserve"> - วิทยาลัยเพื่อการค้นคว้าระดับรากฐาน</t>
  </si>
  <si>
    <t xml:space="preserve"> - คณะสังคมศาสตร์</t>
  </si>
  <si>
    <t xml:space="preserve"> - วิทยาลัยโลจิสติกส์และโซ่อุปทาน</t>
  </si>
  <si>
    <t xml:space="preserve"> - คณะพยาบาลศาสตร์</t>
  </si>
  <si>
    <t xml:space="preserve"> - คณะบริหารธุรกิจ เศรษฐศาสตร์และการสื่อสาร</t>
  </si>
  <si>
    <t xml:space="preserve"> - คณะสถาปัตยกรรมศาสตร์</t>
  </si>
  <si>
    <t xml:space="preserve"> - คณะมนุษยศาสตร์</t>
  </si>
  <si>
    <t xml:space="preserve"> - คณะสาธารณสุขศาสตร์</t>
  </si>
  <si>
    <t xml:space="preserve"> - คณะแพทยศาสตร์</t>
  </si>
  <si>
    <t xml:space="preserve"> - คณะวิทยาศาสตร์การแพทย์</t>
  </si>
  <si>
    <t xml:space="preserve"> - วิทยาลัยพลังงานทดแทน</t>
  </si>
  <si>
    <t xml:space="preserve"> - คณะทันตแพทยศาสตร์</t>
  </si>
  <si>
    <t xml:space="preserve"> - คณะวิศวกรรมศาสตร์</t>
  </si>
  <si>
    <t xml:space="preserve"> - คณะเภสัชศาสตร์</t>
  </si>
  <si>
    <t xml:space="preserve"> - 2 - </t>
  </si>
  <si>
    <t>ตาราง 1 (ต่อ)</t>
  </si>
  <si>
    <t xml:space="preserve"> - ไม่ระบุคณะ</t>
  </si>
  <si>
    <t>ตาราง 1  แสดงจำนวนและร้อยละของผู้ตอบแบบสอบถาม จำแนกตามสถานภาพ</t>
  </si>
  <si>
    <t xml:space="preserve">         จากตาราง 1 พบว่า  ผู้ตอบแบบสอบถามส่วนใหญ่เป็นนิสิตระดับปริญญาโท ร้อยละ 33.33 จากคณะมนุษยศาสตร์ </t>
  </si>
  <si>
    <t>ตาราง 2  แสดงจำนวนและร้อยละวัตถุประสงค์ของการใช้บริการระบบสารสนเทศ (ตอบได้มากกว่า 1 ข้อ)</t>
  </si>
  <si>
    <t>สืบค้นข้อมูล</t>
  </si>
  <si>
    <t>การวางแผน/ประกอบการตัดสินใจ/ประกอบการทำงานตามพันธกิจ</t>
  </si>
  <si>
    <t xml:space="preserve">            จากตาราง 2 พบว่า ผู้ตอบแบบสอบถามมีวัตถุประสงค์ของการใช้บริการระบบสารสนเทศ เพื่อสืบค้นข้อมูล </t>
  </si>
  <si>
    <t xml:space="preserve">ตาราง 3  แสดงจำนวนและร้อยละความถี่ในการใช้งานระบบสารสนเทศ </t>
  </si>
  <si>
    <t>1 - 5 ครั้ง/สัปดาห์</t>
  </si>
  <si>
    <t>5 - 10 ครั้ง/สัปดาห์</t>
  </si>
  <si>
    <t>มากกว่า 10 ครั้ง/สัปดาห์</t>
  </si>
  <si>
    <t>5-10 ครั้ง/สัปดาห์ และมากกว่า 10 ครั้ง/สัปดาห์ ร้อยละ 8.89</t>
  </si>
  <si>
    <t xml:space="preserve">            จากตาราง 3 พบว่า ผู้ตอบแบบสอบถามมีการใช้งานระบบสารสนเทศ 1 - 5 ครั้ง/สัปดาห์ ร้อยละ 42.22  </t>
  </si>
  <si>
    <t>1. ระบบบัณฑิตศึกษา</t>
  </si>
  <si>
    <t>2. ระบบข้อมูลศิษย์เก่า</t>
  </si>
  <si>
    <t>4. ระบบสารสนเทศสำหรับคณะ</t>
  </si>
  <si>
    <t>5. ระบบห้องสมุด</t>
  </si>
  <si>
    <t>6. ระบบตรวจสอบผลการสอบวัดคุณสมบัติ</t>
  </si>
  <si>
    <t>7. ระบบรับสมัครโครงการ/กิจกรรม</t>
  </si>
  <si>
    <t>8. ระบบบุคลากร (Person)</t>
  </si>
  <si>
    <t>9. ระบบลงรับเอกสาร (Document)</t>
  </si>
  <si>
    <t>10. ระบบติดตามโครงการ/กิจกรรม (Project Assessment)</t>
  </si>
  <si>
    <t>11. ระบบติดตามและวิเคราะห์การใช้เงินงบประมาณ</t>
  </si>
  <si>
    <t>ตาราง 4  แสดงค่าเฉลี่ย ค่าเบี่ยงเบนมาตรฐาน และระดับความคิดเห็นเกี่ยวกับการใช้ระบบสารสนเทศของบัณฑิตวิทยาลัย</t>
  </si>
  <si>
    <t>รองลงมา คือ ระบบห้องสมุด (ค่าเฉลี่ย 3.87) และระบบสารสนเทศสำหรับคณะ (ค่าเฉลี่ย 3.85)</t>
  </si>
  <si>
    <t>ตาราง 5  แสดงค่าเฉลี่ย ค่าเบี่ยงเบนมาตรฐาน และระดับความคิดเห็นเกี่ยวกับระบบสารสนเทศ</t>
  </si>
  <si>
    <t>ด้านเนื้อหา</t>
  </si>
  <si>
    <t>ด้านการออกแบบ</t>
  </si>
  <si>
    <t>ด้านการใช้บริการ</t>
  </si>
  <si>
    <t>ด้านการนำไปใช้งาน</t>
  </si>
  <si>
    <t xml:space="preserve">   1. ข้อมูลครอบคลุมตามความต้องการ</t>
  </si>
  <si>
    <t xml:space="preserve">   2. ประโยชน์ต่อการเรียนหรือการทำงาน</t>
  </si>
  <si>
    <t xml:space="preserve">   3. ความสะดวกในการเรียกดูและสืบค้นข้อมูล</t>
  </si>
  <si>
    <t xml:space="preserve">   4. การเข้าถึงระบบทำได้ง่ายและรวดเร็ว</t>
  </si>
  <si>
    <t xml:space="preserve">   5. เมนูการใช้งานง่าย</t>
  </si>
  <si>
    <t xml:space="preserve">   6. รายงานผลได้ตามต้องการ</t>
  </si>
  <si>
    <t xml:space="preserve">   7. ความถูกต้อง ชัดเจน น่าเชื่อถือของข้อมูล</t>
  </si>
  <si>
    <t xml:space="preserve">   8. ปริมาณข้อมูลเพียงพอกับความต้องการ</t>
  </si>
  <si>
    <t xml:space="preserve">   9. ความเป็นปัจจุบันของฐานข้อมูลในระบบ</t>
  </si>
  <si>
    <t xml:space="preserve">   10. ความหลากหลายของข้อมูล</t>
  </si>
  <si>
    <t xml:space="preserve">   1. ความสวยงามและน่าสนใจของระบบ</t>
  </si>
  <si>
    <t xml:space="preserve">   2. การจัดรูปแบบง่ายต่อการใช้งาน</t>
  </si>
  <si>
    <t xml:space="preserve">   3. ความเร็วในการแสดงผลข้อมูล</t>
  </si>
  <si>
    <t xml:space="preserve">   4. ข้อความสื่อความหมายชัดเจน</t>
  </si>
  <si>
    <t xml:space="preserve">   5. ความเหมาะสมของรูปแบบรายงาน</t>
  </si>
  <si>
    <t xml:space="preserve">   1. ความถี่ในการเข้าใช้บริการ</t>
  </si>
  <si>
    <t xml:space="preserve">   2. มีส่วนร่วมในการให้ข้อมูลลงฐานข้อมูล</t>
  </si>
  <si>
    <t xml:space="preserve">   1. ข้อมูลมีประโยชน์ต่อการนำไปใช้ต่อยอด</t>
  </si>
  <si>
    <t xml:space="preserve">   2. เป็นแหล่งข้อมูลที่เป็นไปตามความต้องการ</t>
  </si>
  <si>
    <t xml:space="preserve">   3. ความพึงพอใจของการใช้บริการในภาพรวม</t>
  </si>
  <si>
    <t xml:space="preserve">   4. เป็นสื่อในการเผยแพร่และประชาสัมพันธ์</t>
  </si>
  <si>
    <t>ตอนที่ 3 ปัญหาและข้อเสนอแนะ</t>
  </si>
  <si>
    <t xml:space="preserve">      </t>
  </si>
  <si>
    <t xml:space="preserve">        จากตาราง 4 พบว่า ผู้ตอบแบบสอบถามมีการใช้ระบบสารสนเทศของบัณฑิตวิทยาลัย ในภาพรวมอยู่ในระดับมาก </t>
  </si>
  <si>
    <t>(ค่าเฉลี่ย 3.74) เมื่อพิจารณารายละเอียด พบว่า มีการใช้สารสนเทศระบบบัณฑิตศึกษา มากที่สุด (ค่าเฉลี่ย 3.88)</t>
  </si>
  <si>
    <t xml:space="preserve">          ผู้ตอบแบบสอบถามมีความคิดเห็นเกี่ยวกับการใช้ระบบสารสนเทศของบัณฑิตวิทยาลัย ในภาพรวมอยู่ในระดับมาก</t>
  </si>
  <si>
    <t xml:space="preserve">จากการประเมินระบบสารสนเทศของบัณฑิตวิทยาลัย ประจำปีงบประมาณ พ.ศ.2555 ประเมินโดยบุคคลภายนอก </t>
  </si>
  <si>
    <t>ผลการประเมินความคิดเห็นเกี่ยวกับระบบสารสนเทศ พบว่า ผู้ตอบแบบสอบถามมีความคิดเห็นเกี่ยวกับ</t>
  </si>
  <si>
    <t>ระบบสารสนเทศ ในภาพรวมอยู่ในระดับมาก (ค่าเฉลี่ย 3.83) เมื่อพิจารณารายละเอียด พบว่า มีความคิดเห็นด้าน</t>
  </si>
  <si>
    <t>การออกแบบ ความเร็วในการแสดงผลข้อมูล สูงที่สุด (ค่าเฉลี่ย 3.95) รองลงมา คือ ด้านการนำไปใช้งาน มีประโยชน์ต่อ</t>
  </si>
  <si>
    <t xml:space="preserve">ความถูกต้อง ชัดเจน น่าเชื่อถือของข้อมูล และด้านการนำไปใช้งาน เป็นสื่อในการเผยแพร่และประชาสัมพันธ์ </t>
  </si>
  <si>
    <t>(ค่าเฉลี่ย 3.92)</t>
  </si>
  <si>
    <t xml:space="preserve">          จากการประเมินระบบสารสนเทศพบปัญหาและอุปสรรค คือ แบบประเมินมีมากเกินไป</t>
  </si>
  <si>
    <t xml:space="preserve">          จากข้อเสนอแนะดังกล่าว งานแผนและสารสนเทศจะดำเนินการปรับแบบประเมินให้กระชับยิ่งขึ้นต่อไป</t>
  </si>
  <si>
    <t xml:space="preserve">อาจารย์ </t>
  </si>
  <si>
    <t xml:space="preserve">เจ้าหน้าที่ </t>
  </si>
  <si>
    <t xml:space="preserve"> - คณะสหเวชศาสตร์</t>
  </si>
  <si>
    <t xml:space="preserve"> - คณะเกษตรศาสตร์ฯ</t>
  </si>
  <si>
    <t xml:space="preserve">และคณะสังคมศาสตร์ สูงสุด ร้อยละ 3.33 รองลงมา คือ อาจารย์ ร้อยละ 23.33 จากคณะศึกษาศาสตร์ สูงสุด ร้อยละ 8.33  </t>
  </si>
  <si>
    <t>นิสิตระดับปริญญาเอก ร้อยละ 20.00  จากคณะเกษตรศาสตร์ฯ สูงสุด ร้อยละ 5.00 เจ้าหน้าที่ ร้อยละ 16.67 จากคณะ</t>
  </si>
  <si>
    <t>วิทยาศาสตร์ สูงสุด ร้อยละ 3.33 นิสิตระดับปริญญาตรี ร้อยละ 5.00 และผู้บริหาร ร้อยละ 1.67</t>
  </si>
  <si>
    <t>ร้อยละ 57.78  สูงที่สุด รองลงมา ได้แก่ การวางแผน/ประกอบการตัดสินใจ/ประกอบการทำงานตามพันธกิจ ร้อยละ 31.11</t>
  </si>
  <si>
    <t xml:space="preserve"> และกรอก/บันทึกข้อมูล ร้อยละ 11.11</t>
  </si>
  <si>
    <t>(ค่าเฉลี่ย 3.74) เมื่อพิจารณารายละเอียด พบว่า มีการใช้สารสนเทศระบบบัณฑิตศึกษา สูงที่สุด (ค่าเฉลี่ย 3.88)</t>
  </si>
  <si>
    <t xml:space="preserve">เมื่อพิจารณารายละเอียด พบว่า มีความคิดเห็นด้านการออกแบบ ความเร็วในการแสดงผลข้อมูล สูงที่สุด (ค่าเฉลี่ย 3.95) </t>
  </si>
  <si>
    <t xml:space="preserve">     จากตาราง 5 พบว่า ผู้ตอบแบบสอบถามมีความคิดเห็นเกี่ยวกับระบบสารสนเทศ ในภาพรวมอยู่ในระดับมาก (ค่าเฉลี่ย 3.83)</t>
  </si>
  <si>
    <t>รองลงมา คือ ด้านการนำไปใช้งาน มีประโยชน์ต่อผู้ใช้บริการและผู้มีส่วนได้ส่วนเสีย สูงที่สุด (ค่าเฉลี่ย 3.93) และด้านเนื้อหา</t>
  </si>
  <si>
    <t xml:space="preserve">   3. มีประโยชน์ต่อผู้ใช้บริการและผู้มีส่วนได้ส่วนเสีย</t>
  </si>
  <si>
    <t>ประโยชน์ต่อการเรียนหรือการทำงาน และความถูกต้อง ชัดเจน น่าเชื่อถือของข้อมูล และด้านการนำไปใช้งาน เป็นสื่อใน</t>
  </si>
  <si>
    <t>การเผยแพร่และประชาสัมพันธ์ (ค่าเฉลี่ย 3.92)</t>
  </si>
  <si>
    <t>บัณฑิตวิทยาลัยได้จัดทำระบบสารสนเทศโดยให้มีการประเมินผลในเว็บไซต์บัณฑิตวิทยาลัย มีผู้ตอบแบบสอบถาม จำนวน</t>
  </si>
  <si>
    <t>ทั้งสิ้น 60 คน ส่วนใหญ่เป็นนิสิตระดับปริญญาโท ร้อยละ 33.33 จากคณะมนุษยศาสตร์และคณะสังคมศาสตร์ สูงที่สุด</t>
  </si>
  <si>
    <t>ร้อยละ 3.33 รองลงมา คือ อาจารย์ ร้อยละ 23.33  จากคณะศึกษาศาสตร์ สูงที่สุด ร้อยละ 8.33  นิสิตระดับปริญญาเอก</t>
  </si>
  <si>
    <t xml:space="preserve">ร้อยละ 20.00 จากคณะเกษตรศาสตร์ฯ สูงที่สุด ร้อยละ 5.00  เจ้าหน้าที่ ร้อยละ 16.67 จากคณะวิทยาศาสตร์ สูงที่สุด </t>
  </si>
  <si>
    <t>ร้อยละ 3.33 นิสิตระดับปริญญาตรี ร้อยละ 5.00 และผู้บริหาร ร้อยละ 1.67  โดยมีวัตถุประสงค์ของการใช้บริการ</t>
  </si>
  <si>
    <t>ระบบสารสนเทศเพื่อสืบค้นข้อมูล ร้อยละ 57.78  การวางแผน/ประกอบการตัดสินใจ/ประกอบการทำงานตามพันธกิจ</t>
  </si>
  <si>
    <t>ร้อยละ 42.22  5-10 ครั้ง/สัปดาห์ และมากกว่า 10 ครั้ง/สัปดาห์ ร้อยละ 8.89</t>
  </si>
  <si>
    <t>ร้อยละ 31.11 และกรอก/บันทึกข้อมูล ร้อยละ 11.11 ผู้ตอบแบบสอบถามมีการใช้งานระบบสารสนเทศ 1 - 5 ครั้ง/สัปดาห์</t>
  </si>
  <si>
    <t>ผู้ใช้บริการและผู้มีส่วนได้ส่วนเสีย สูงที่สุด (ค่าเฉลี่ย 3.93) และด้านเนื้อหาประโยชน์ต่อการเรียนหรือการทำงาน และ</t>
  </si>
  <si>
    <t>ตอนที่  2  สอบถามความคิดเห็นเกี่ยวกับระบบสารสนเทศ</t>
  </si>
  <si>
    <t>3. ระบบตีพิมพ์เผยแพร่ผลงานวิชาการ/วิทยานิพนธ์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</si>
</sst>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0.0"/>
    <numFmt numFmtId="200" formatCode="0.00000"/>
    <numFmt numFmtId="201" formatCode="0.0000"/>
    <numFmt numFmtId="202" formatCode="0.000"/>
    <numFmt numFmtId="203" formatCode="0.0000000"/>
    <numFmt numFmtId="204" formatCode="0.000000"/>
    <numFmt numFmtId="205" formatCode="0.00000000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57">
    <font>
      <sz val="14"/>
      <name val="Cordia New"/>
      <family val="0"/>
    </font>
    <font>
      <sz val="8"/>
      <name val="Cordia New"/>
      <family val="0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20"/>
      <name val="Cordia New"/>
      <family val="2"/>
    </font>
    <font>
      <sz val="15"/>
      <color indexed="53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6"/>
      <color indexed="18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color indexed="8"/>
      <name val="Cordia New"/>
      <family val="2"/>
    </font>
    <font>
      <sz val="8"/>
      <name val="Tahoma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ordia New"/>
      <family val="2"/>
    </font>
    <font>
      <b/>
      <sz val="15"/>
      <color theme="1"/>
      <name val="Cordia New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ouble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3" fillId="34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3" fillId="18" borderId="10" xfId="0" applyFont="1" applyFill="1" applyBorder="1" applyAlignment="1">
      <alignment horizontal="center" vertical="center"/>
    </xf>
    <xf numFmtId="0" fontId="53" fillId="15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  <xf numFmtId="0" fontId="53" fillId="11" borderId="10" xfId="0" applyFont="1" applyFill="1" applyBorder="1" applyAlignment="1">
      <alignment horizontal="center" vertical="center"/>
    </xf>
    <xf numFmtId="16" fontId="53" fillId="16" borderId="10" xfId="0" applyNumberFormat="1" applyFont="1" applyFill="1" applyBorder="1" applyAlignment="1">
      <alignment horizontal="center" vertical="center"/>
    </xf>
    <xf numFmtId="0" fontId="53" fillId="0" borderId="0" xfId="0" applyNumberFormat="1" applyFont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99" fontId="2" fillId="37" borderId="10" xfId="0" applyNumberFormat="1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/>
    </xf>
    <xf numFmtId="0" fontId="53" fillId="10" borderId="10" xfId="0" applyFont="1" applyFill="1" applyBorder="1" applyAlignment="1">
      <alignment horizontal="center" vertical="center"/>
    </xf>
    <xf numFmtId="16" fontId="53" fillId="10" borderId="10" xfId="0" applyNumberFormat="1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/>
    </xf>
    <xf numFmtId="0" fontId="2" fillId="16" borderId="19" xfId="0" applyFont="1" applyFill="1" applyBorder="1" applyAlignment="1">
      <alignment/>
    </xf>
    <xf numFmtId="0" fontId="2" fillId="16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3" fillId="38" borderId="0" xfId="0" applyFont="1" applyFill="1" applyAlignment="1">
      <alignment horizontal="center"/>
    </xf>
    <xf numFmtId="0" fontId="53" fillId="38" borderId="0" xfId="0" applyFont="1" applyFill="1" applyAlignment="1">
      <alignment horizontal="left"/>
    </xf>
    <xf numFmtId="0" fontId="53" fillId="39" borderId="0" xfId="0" applyFont="1" applyFill="1" applyAlignment="1">
      <alignment horizontal="center"/>
    </xf>
    <xf numFmtId="0" fontId="53" fillId="39" borderId="0" xfId="0" applyFont="1" applyFill="1" applyAlignment="1">
      <alignment horizontal="left"/>
    </xf>
    <xf numFmtId="0" fontId="2" fillId="39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3" fillId="25" borderId="0" xfId="0" applyFont="1" applyFill="1" applyAlignment="1">
      <alignment horizontal="center"/>
    </xf>
    <xf numFmtId="0" fontId="53" fillId="23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/>
    </xf>
    <xf numFmtId="2" fontId="2" fillId="36" borderId="17" xfId="0" applyNumberFormat="1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2" fontId="10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2" fontId="10" fillId="0" borderId="2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41" borderId="22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2" fontId="9" fillId="0" borderId="16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2" fontId="9" fillId="0" borderId="0" xfId="0" applyNumberFormat="1" applyFont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2" fontId="10" fillId="41" borderId="2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9" fillId="0" borderId="0" xfId="0" applyFont="1" applyAlignment="1">
      <alignment vertical="top"/>
    </xf>
    <xf numFmtId="2" fontId="9" fillId="0" borderId="25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left" vertical="top"/>
    </xf>
    <xf numFmtId="0" fontId="9" fillId="0" borderId="15" xfId="0" applyFont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wrapText="1"/>
    </xf>
    <xf numFmtId="2" fontId="9" fillId="0" borderId="23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Border="1" applyAlignment="1">
      <alignment wrapText="1"/>
    </xf>
    <xf numFmtId="2" fontId="9" fillId="0" borderId="24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2" fillId="36" borderId="19" xfId="0" applyFont="1" applyFill="1" applyBorder="1" applyAlignment="1">
      <alignment horizontal="center"/>
    </xf>
    <xf numFmtId="0" fontId="53" fillId="37" borderId="19" xfId="0" applyFont="1" applyFill="1" applyBorder="1" applyAlignment="1">
      <alignment horizontal="center"/>
    </xf>
    <xf numFmtId="0" fontId="53" fillId="38" borderId="19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2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0"/>
  <sheetViews>
    <sheetView zoomScalePageLayoutView="0" workbookViewId="0" topLeftCell="A1">
      <pane ySplit="2" topLeftCell="A90" activePane="bottomLeft" state="frozen"/>
      <selection pane="topLeft" activeCell="A1" sqref="A1"/>
      <selection pane="bottomLeft" activeCell="P100" sqref="P100"/>
    </sheetView>
  </sheetViews>
  <sheetFormatPr defaultColWidth="9.140625" defaultRowHeight="21.75"/>
  <cols>
    <col min="1" max="1" width="5.00390625" style="4" customWidth="1"/>
    <col min="2" max="2" width="9.140625" style="22" bestFit="1" customWidth="1"/>
    <col min="3" max="3" width="35.8515625" style="22" bestFit="1" customWidth="1"/>
    <col min="4" max="4" width="5.8515625" style="22" bestFit="1" customWidth="1"/>
    <col min="5" max="5" width="7.421875" style="22" bestFit="1" customWidth="1"/>
    <col min="6" max="6" width="15.7109375" style="22" bestFit="1" customWidth="1"/>
    <col min="7" max="7" width="10.00390625" style="22" bestFit="1" customWidth="1"/>
    <col min="8" max="8" width="6.00390625" style="22" customWidth="1"/>
    <col min="9" max="9" width="10.140625" style="22" bestFit="1" customWidth="1"/>
    <col min="10" max="10" width="4.57421875" style="11" customWidth="1"/>
    <col min="11" max="27" width="4.57421875" style="4" customWidth="1"/>
    <col min="28" max="28" width="5.57421875" style="4" bestFit="1" customWidth="1"/>
    <col min="29" max="35" width="4.57421875" style="4" customWidth="1"/>
    <col min="36" max="36" width="5.57421875" style="4" customWidth="1"/>
    <col min="37" max="37" width="5.8515625" style="4" customWidth="1"/>
    <col min="38" max="38" width="6.140625" style="4" customWidth="1"/>
    <col min="39" max="42" width="4.57421875" style="4" customWidth="1"/>
    <col min="43" max="16384" width="9.140625" style="4" customWidth="1"/>
  </cols>
  <sheetData>
    <row r="1" spans="2:42" ht="23.25">
      <c r="B1" s="34"/>
      <c r="C1" s="34"/>
      <c r="D1" s="142" t="s">
        <v>29</v>
      </c>
      <c r="E1" s="142"/>
      <c r="F1" s="142"/>
      <c r="G1" s="143" t="s">
        <v>28</v>
      </c>
      <c r="H1" s="143"/>
      <c r="I1" s="143"/>
      <c r="J1" s="141" t="s">
        <v>27</v>
      </c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4" t="s">
        <v>32</v>
      </c>
      <c r="V1" s="144"/>
      <c r="W1" s="144"/>
      <c r="X1" s="144"/>
      <c r="Y1" s="144"/>
      <c r="Z1" s="144"/>
      <c r="AA1" s="144"/>
      <c r="AB1" s="144"/>
      <c r="AC1" s="144"/>
      <c r="AD1" s="144"/>
      <c r="AE1" s="145" t="s">
        <v>33</v>
      </c>
      <c r="AF1" s="145"/>
      <c r="AG1" s="145"/>
      <c r="AH1" s="145"/>
      <c r="AI1" s="145"/>
      <c r="AJ1" s="53" t="s">
        <v>34</v>
      </c>
      <c r="AK1" s="53"/>
      <c r="AL1" s="53"/>
      <c r="AM1" s="52" t="s">
        <v>35</v>
      </c>
      <c r="AN1" s="52"/>
      <c r="AO1" s="52"/>
      <c r="AP1" s="52"/>
    </row>
    <row r="2" spans="1:42" s="2" customFormat="1" ht="23.25">
      <c r="A2" s="1" t="s">
        <v>0</v>
      </c>
      <c r="B2" s="21" t="s">
        <v>10</v>
      </c>
      <c r="C2" s="28" t="s">
        <v>19</v>
      </c>
      <c r="D2" s="29" t="s">
        <v>22</v>
      </c>
      <c r="E2" s="31" t="s">
        <v>23</v>
      </c>
      <c r="F2" s="32" t="s">
        <v>24</v>
      </c>
      <c r="G2" s="48" t="s">
        <v>30</v>
      </c>
      <c r="H2" s="33" t="s">
        <v>31</v>
      </c>
      <c r="I2" s="47" t="s">
        <v>26</v>
      </c>
      <c r="J2" s="35">
        <v>5.1</v>
      </c>
      <c r="K2" s="36">
        <v>5.2</v>
      </c>
      <c r="L2" s="36">
        <v>5.3</v>
      </c>
      <c r="M2" s="37">
        <v>5.4</v>
      </c>
      <c r="N2" s="38">
        <v>5.5</v>
      </c>
      <c r="O2" s="38">
        <v>5.6</v>
      </c>
      <c r="P2" s="38">
        <v>5.7</v>
      </c>
      <c r="Q2" s="35">
        <v>5.8</v>
      </c>
      <c r="R2" s="36">
        <v>5.9</v>
      </c>
      <c r="S2" s="80">
        <v>5.1</v>
      </c>
      <c r="T2" s="42">
        <v>5.11</v>
      </c>
      <c r="U2" s="43">
        <v>6.1</v>
      </c>
      <c r="V2" s="43">
        <v>6.2</v>
      </c>
      <c r="W2" s="43">
        <v>6.3</v>
      </c>
      <c r="X2" s="43">
        <v>6.4</v>
      </c>
      <c r="Y2" s="43">
        <v>6.5</v>
      </c>
      <c r="Z2" s="43">
        <v>6.6</v>
      </c>
      <c r="AA2" s="43">
        <v>6.7</v>
      </c>
      <c r="AB2" s="44">
        <v>6.8</v>
      </c>
      <c r="AC2" s="45">
        <v>6.9</v>
      </c>
      <c r="AD2" s="46">
        <v>6.1</v>
      </c>
      <c r="AE2" s="40">
        <v>7.1</v>
      </c>
      <c r="AF2" s="49">
        <v>7.2</v>
      </c>
      <c r="AG2" s="50">
        <v>7.3</v>
      </c>
      <c r="AH2" s="51">
        <v>7.4</v>
      </c>
      <c r="AI2" s="51">
        <v>7.5</v>
      </c>
      <c r="AJ2" s="39">
        <v>8.1</v>
      </c>
      <c r="AK2" s="54">
        <v>8.2</v>
      </c>
      <c r="AL2" s="39">
        <v>8.3</v>
      </c>
      <c r="AM2" s="41">
        <v>9.1</v>
      </c>
      <c r="AN2" s="41">
        <v>9.2</v>
      </c>
      <c r="AO2" s="41">
        <v>9.3</v>
      </c>
      <c r="AP2" s="41">
        <v>9.4</v>
      </c>
    </row>
    <row r="3" spans="1:42" ht="23.25">
      <c r="A3" s="73">
        <v>1</v>
      </c>
      <c r="B3" s="23">
        <v>1</v>
      </c>
      <c r="C3" s="23">
        <v>1</v>
      </c>
      <c r="D3" s="23">
        <v>1</v>
      </c>
      <c r="E3" s="23">
        <v>1</v>
      </c>
      <c r="F3" s="23">
        <v>1</v>
      </c>
      <c r="G3" s="23">
        <v>1</v>
      </c>
      <c r="H3" s="30">
        <v>0</v>
      </c>
      <c r="I3" s="30">
        <v>1</v>
      </c>
      <c r="J3" s="60">
        <v>5</v>
      </c>
      <c r="K3" s="12">
        <v>5</v>
      </c>
      <c r="L3" s="12">
        <v>5</v>
      </c>
      <c r="M3" s="12">
        <v>2</v>
      </c>
      <c r="N3" s="12">
        <v>5</v>
      </c>
      <c r="O3" s="12">
        <v>5</v>
      </c>
      <c r="P3" s="12">
        <v>5</v>
      </c>
      <c r="Q3" s="18">
        <v>5</v>
      </c>
      <c r="R3" s="18">
        <v>5</v>
      </c>
      <c r="S3" s="14">
        <v>5</v>
      </c>
      <c r="T3" s="15">
        <v>5</v>
      </c>
      <c r="U3" s="14">
        <v>5</v>
      </c>
      <c r="V3" s="14">
        <v>5</v>
      </c>
      <c r="W3" s="14">
        <v>5</v>
      </c>
      <c r="X3" s="14">
        <v>5</v>
      </c>
      <c r="Y3" s="14">
        <v>5</v>
      </c>
      <c r="Z3" s="14">
        <v>5</v>
      </c>
      <c r="AA3" s="14">
        <v>5</v>
      </c>
      <c r="AB3" s="14">
        <v>5</v>
      </c>
      <c r="AC3" s="13">
        <v>5</v>
      </c>
      <c r="AD3" s="13">
        <v>5</v>
      </c>
      <c r="AE3" s="62">
        <v>5</v>
      </c>
      <c r="AF3" s="13">
        <v>5</v>
      </c>
      <c r="AG3" s="13">
        <v>5</v>
      </c>
      <c r="AH3" s="13">
        <v>5</v>
      </c>
      <c r="AI3" s="63">
        <v>5</v>
      </c>
      <c r="AJ3" s="55">
        <v>5</v>
      </c>
      <c r="AK3" s="55">
        <v>5</v>
      </c>
      <c r="AL3" s="20">
        <v>5</v>
      </c>
      <c r="AM3" s="66">
        <v>5</v>
      </c>
      <c r="AN3" s="20">
        <v>5</v>
      </c>
      <c r="AO3" s="20">
        <v>5</v>
      </c>
      <c r="AP3" s="20">
        <v>5</v>
      </c>
    </row>
    <row r="4" spans="1:42" ht="23.25">
      <c r="A4" s="73">
        <v>2</v>
      </c>
      <c r="B4" s="24">
        <v>2</v>
      </c>
      <c r="C4" s="24">
        <v>1</v>
      </c>
      <c r="D4" s="24">
        <v>1</v>
      </c>
      <c r="E4" s="24">
        <v>1</v>
      </c>
      <c r="F4" s="24">
        <v>1</v>
      </c>
      <c r="G4" s="24">
        <v>1</v>
      </c>
      <c r="H4" s="26">
        <v>0</v>
      </c>
      <c r="I4" s="26">
        <v>1</v>
      </c>
      <c r="J4" s="61">
        <v>5</v>
      </c>
      <c r="K4" s="8">
        <v>5</v>
      </c>
      <c r="L4" s="8">
        <v>5</v>
      </c>
      <c r="M4" s="8">
        <v>2</v>
      </c>
      <c r="N4" s="8">
        <v>5</v>
      </c>
      <c r="O4" s="8">
        <v>5</v>
      </c>
      <c r="P4" s="8">
        <v>5</v>
      </c>
      <c r="Q4" s="19">
        <v>5</v>
      </c>
      <c r="R4" s="19">
        <v>5</v>
      </c>
      <c r="S4" s="16">
        <v>5</v>
      </c>
      <c r="T4" s="17">
        <v>5</v>
      </c>
      <c r="U4" s="16">
        <v>5</v>
      </c>
      <c r="V4" s="16">
        <v>5</v>
      </c>
      <c r="W4" s="16">
        <v>5</v>
      </c>
      <c r="X4" s="16">
        <v>5</v>
      </c>
      <c r="Y4" s="16">
        <v>5</v>
      </c>
      <c r="Z4" s="16">
        <v>5</v>
      </c>
      <c r="AA4" s="16">
        <v>5</v>
      </c>
      <c r="AB4" s="16">
        <v>5</v>
      </c>
      <c r="AC4" s="5">
        <v>5</v>
      </c>
      <c r="AD4" s="5">
        <v>5</v>
      </c>
      <c r="AE4" s="64">
        <v>5</v>
      </c>
      <c r="AF4" s="5">
        <v>5</v>
      </c>
      <c r="AG4" s="5">
        <v>5</v>
      </c>
      <c r="AH4" s="5">
        <v>5</v>
      </c>
      <c r="AI4" s="65">
        <v>5</v>
      </c>
      <c r="AJ4" s="6">
        <v>5</v>
      </c>
      <c r="AK4" s="6">
        <v>5</v>
      </c>
      <c r="AL4" s="20">
        <v>5</v>
      </c>
      <c r="AM4" s="67">
        <v>5</v>
      </c>
      <c r="AN4" s="20">
        <v>5</v>
      </c>
      <c r="AO4" s="20">
        <v>5</v>
      </c>
      <c r="AP4" s="20">
        <v>5</v>
      </c>
    </row>
    <row r="5" spans="1:42" ht="23.25">
      <c r="A5" s="73">
        <v>3</v>
      </c>
      <c r="B5" s="24">
        <v>2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6">
        <v>0</v>
      </c>
      <c r="I5" s="26">
        <v>1</v>
      </c>
      <c r="J5" s="61">
        <v>5</v>
      </c>
      <c r="K5" s="8">
        <v>5</v>
      </c>
      <c r="L5" s="8">
        <v>5</v>
      </c>
      <c r="M5" s="8">
        <v>2</v>
      </c>
      <c r="N5" s="8">
        <v>5</v>
      </c>
      <c r="O5" s="8">
        <v>5</v>
      </c>
      <c r="P5" s="8">
        <v>5</v>
      </c>
      <c r="Q5" s="19">
        <v>5</v>
      </c>
      <c r="R5" s="19">
        <v>5</v>
      </c>
      <c r="S5" s="16">
        <v>5</v>
      </c>
      <c r="T5" s="17">
        <v>5</v>
      </c>
      <c r="U5" s="16">
        <v>5</v>
      </c>
      <c r="V5" s="16">
        <v>5</v>
      </c>
      <c r="W5" s="16">
        <v>5</v>
      </c>
      <c r="X5" s="16">
        <v>5</v>
      </c>
      <c r="Y5" s="16">
        <v>5</v>
      </c>
      <c r="Z5" s="16">
        <v>5</v>
      </c>
      <c r="AA5" s="16">
        <v>5</v>
      </c>
      <c r="AB5" s="16">
        <v>5</v>
      </c>
      <c r="AC5" s="5">
        <v>5</v>
      </c>
      <c r="AD5" s="5">
        <v>5</v>
      </c>
      <c r="AE5" s="64">
        <v>5</v>
      </c>
      <c r="AF5" s="5">
        <v>5</v>
      </c>
      <c r="AG5" s="5">
        <v>5</v>
      </c>
      <c r="AH5" s="5">
        <v>5</v>
      </c>
      <c r="AI5" s="65">
        <v>5</v>
      </c>
      <c r="AJ5" s="6">
        <v>5</v>
      </c>
      <c r="AK5" s="6">
        <v>5</v>
      </c>
      <c r="AL5" s="20">
        <v>5</v>
      </c>
      <c r="AM5" s="67">
        <v>5</v>
      </c>
      <c r="AN5" s="20">
        <v>5</v>
      </c>
      <c r="AO5" s="20">
        <v>5</v>
      </c>
      <c r="AP5" s="20">
        <v>5</v>
      </c>
    </row>
    <row r="6" spans="1:42" ht="23.25">
      <c r="A6" s="73">
        <v>4</v>
      </c>
      <c r="B6" s="24">
        <v>2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6">
        <v>0</v>
      </c>
      <c r="I6" s="26">
        <v>1</v>
      </c>
      <c r="J6" s="61">
        <v>5</v>
      </c>
      <c r="K6" s="8">
        <v>4</v>
      </c>
      <c r="L6" s="8">
        <v>4</v>
      </c>
      <c r="M6" s="8">
        <v>3</v>
      </c>
      <c r="N6" s="8">
        <v>5</v>
      </c>
      <c r="O6" s="8">
        <v>5</v>
      </c>
      <c r="P6" s="8">
        <v>5</v>
      </c>
      <c r="Q6" s="19">
        <v>4</v>
      </c>
      <c r="R6" s="19">
        <v>5</v>
      </c>
      <c r="S6" s="16">
        <v>5</v>
      </c>
      <c r="T6" s="17">
        <v>1</v>
      </c>
      <c r="U6" s="16">
        <v>5</v>
      </c>
      <c r="V6" s="16">
        <v>5</v>
      </c>
      <c r="W6" s="16">
        <v>5</v>
      </c>
      <c r="X6" s="16">
        <v>5</v>
      </c>
      <c r="Y6" s="16">
        <v>5</v>
      </c>
      <c r="Z6" s="16">
        <v>4</v>
      </c>
      <c r="AA6" s="16">
        <v>5</v>
      </c>
      <c r="AB6" s="16">
        <v>5</v>
      </c>
      <c r="AC6" s="5">
        <v>5</v>
      </c>
      <c r="AD6" s="5">
        <v>5</v>
      </c>
      <c r="AE6" s="64">
        <v>5</v>
      </c>
      <c r="AF6" s="5">
        <v>5</v>
      </c>
      <c r="AG6" s="5">
        <v>5</v>
      </c>
      <c r="AH6" s="5">
        <v>5</v>
      </c>
      <c r="AI6" s="65">
        <v>5</v>
      </c>
      <c r="AJ6" s="6">
        <v>4</v>
      </c>
      <c r="AK6" s="6">
        <v>4</v>
      </c>
      <c r="AL6" s="20">
        <v>5</v>
      </c>
      <c r="AM6" s="67">
        <v>5</v>
      </c>
      <c r="AN6" s="20">
        <v>5</v>
      </c>
      <c r="AO6" s="20">
        <v>5</v>
      </c>
      <c r="AP6" s="20">
        <v>5</v>
      </c>
    </row>
    <row r="7" spans="1:42" ht="23.25">
      <c r="A7" s="73">
        <v>5</v>
      </c>
      <c r="B7" s="24">
        <v>2</v>
      </c>
      <c r="C7" s="24">
        <v>1</v>
      </c>
      <c r="D7" s="24">
        <v>1</v>
      </c>
      <c r="E7" s="24">
        <v>1</v>
      </c>
      <c r="F7" s="24">
        <v>1</v>
      </c>
      <c r="G7" s="24">
        <v>1</v>
      </c>
      <c r="H7" s="26">
        <v>0</v>
      </c>
      <c r="I7" s="26">
        <v>0</v>
      </c>
      <c r="J7" s="61">
        <v>5</v>
      </c>
      <c r="K7" s="8">
        <v>4</v>
      </c>
      <c r="L7" s="8">
        <v>4</v>
      </c>
      <c r="M7" s="8">
        <v>3</v>
      </c>
      <c r="N7" s="8">
        <v>5</v>
      </c>
      <c r="O7" s="8">
        <v>5</v>
      </c>
      <c r="P7" s="8">
        <v>5</v>
      </c>
      <c r="Q7" s="19">
        <v>4</v>
      </c>
      <c r="R7" s="19">
        <v>4</v>
      </c>
      <c r="S7" s="16">
        <v>4</v>
      </c>
      <c r="T7" s="17">
        <v>4</v>
      </c>
      <c r="U7" s="16">
        <v>5</v>
      </c>
      <c r="V7" s="16">
        <v>5</v>
      </c>
      <c r="W7" s="16">
        <v>5</v>
      </c>
      <c r="X7" s="16">
        <v>5</v>
      </c>
      <c r="Y7" s="16">
        <v>4</v>
      </c>
      <c r="Z7" s="16">
        <v>4</v>
      </c>
      <c r="AA7" s="16">
        <v>5</v>
      </c>
      <c r="AB7" s="16">
        <v>5</v>
      </c>
      <c r="AC7" s="5">
        <v>4</v>
      </c>
      <c r="AD7" s="5">
        <v>4</v>
      </c>
      <c r="AE7" s="64">
        <v>5</v>
      </c>
      <c r="AF7" s="5">
        <v>5</v>
      </c>
      <c r="AG7" s="5">
        <v>5</v>
      </c>
      <c r="AH7" s="5">
        <v>5</v>
      </c>
      <c r="AI7" s="65">
        <v>5</v>
      </c>
      <c r="AJ7" s="6">
        <v>4</v>
      </c>
      <c r="AK7" s="6">
        <v>4</v>
      </c>
      <c r="AL7" s="20">
        <v>5</v>
      </c>
      <c r="AM7" s="67">
        <v>4</v>
      </c>
      <c r="AN7" s="20">
        <v>5</v>
      </c>
      <c r="AO7" s="20">
        <v>5</v>
      </c>
      <c r="AP7" s="20">
        <v>5</v>
      </c>
    </row>
    <row r="8" spans="1:42" ht="23.25">
      <c r="A8" s="73">
        <v>6</v>
      </c>
      <c r="B8" s="24">
        <v>2</v>
      </c>
      <c r="C8" s="24">
        <v>1</v>
      </c>
      <c r="D8" s="24">
        <v>1</v>
      </c>
      <c r="E8" s="24">
        <v>1</v>
      </c>
      <c r="F8" s="24">
        <v>0</v>
      </c>
      <c r="G8" s="24">
        <v>1</v>
      </c>
      <c r="H8" s="26">
        <v>0</v>
      </c>
      <c r="I8" s="26">
        <v>0</v>
      </c>
      <c r="J8" s="61">
        <v>5</v>
      </c>
      <c r="K8" s="8">
        <v>4</v>
      </c>
      <c r="L8" s="8">
        <v>4</v>
      </c>
      <c r="M8" s="8">
        <v>3</v>
      </c>
      <c r="N8" s="8">
        <v>5</v>
      </c>
      <c r="O8" s="8">
        <v>4</v>
      </c>
      <c r="P8" s="8">
        <v>4</v>
      </c>
      <c r="Q8" s="19">
        <v>4</v>
      </c>
      <c r="R8" s="19">
        <v>4</v>
      </c>
      <c r="S8" s="16">
        <v>4</v>
      </c>
      <c r="T8" s="17">
        <v>4</v>
      </c>
      <c r="U8" s="16">
        <v>5</v>
      </c>
      <c r="V8" s="16">
        <v>5</v>
      </c>
      <c r="W8" s="16">
        <v>5</v>
      </c>
      <c r="X8" s="16">
        <v>4</v>
      </c>
      <c r="Y8" s="16">
        <v>4</v>
      </c>
      <c r="Z8" s="16">
        <v>4</v>
      </c>
      <c r="AA8" s="16">
        <v>5</v>
      </c>
      <c r="AB8" s="16">
        <v>4</v>
      </c>
      <c r="AC8" s="5">
        <v>4</v>
      </c>
      <c r="AD8" s="5">
        <v>4</v>
      </c>
      <c r="AE8" s="64">
        <v>4</v>
      </c>
      <c r="AF8" s="5">
        <v>4</v>
      </c>
      <c r="AG8" s="5">
        <v>5</v>
      </c>
      <c r="AH8" s="5">
        <v>4</v>
      </c>
      <c r="AI8" s="65">
        <v>4</v>
      </c>
      <c r="AJ8" s="6">
        <v>4</v>
      </c>
      <c r="AK8" s="6">
        <v>4</v>
      </c>
      <c r="AL8" s="20">
        <v>4</v>
      </c>
      <c r="AM8" s="67">
        <v>4</v>
      </c>
      <c r="AN8" s="20">
        <v>4</v>
      </c>
      <c r="AO8" s="20">
        <v>5</v>
      </c>
      <c r="AP8" s="20">
        <v>5</v>
      </c>
    </row>
    <row r="9" spans="1:42" ht="23.25">
      <c r="A9" s="73">
        <v>7</v>
      </c>
      <c r="B9" s="25">
        <v>2</v>
      </c>
      <c r="C9" s="25">
        <v>2</v>
      </c>
      <c r="D9" s="25">
        <v>1</v>
      </c>
      <c r="E9" s="25">
        <v>1</v>
      </c>
      <c r="F9" s="25">
        <v>0</v>
      </c>
      <c r="G9" s="24">
        <v>1</v>
      </c>
      <c r="H9" s="26">
        <v>0</v>
      </c>
      <c r="I9" s="26">
        <v>0</v>
      </c>
      <c r="J9" s="61">
        <v>5</v>
      </c>
      <c r="K9" s="8">
        <v>4</v>
      </c>
      <c r="L9" s="8">
        <v>4</v>
      </c>
      <c r="M9" s="8">
        <v>3</v>
      </c>
      <c r="N9" s="8">
        <v>5</v>
      </c>
      <c r="O9" s="8">
        <v>4</v>
      </c>
      <c r="P9" s="8">
        <v>4</v>
      </c>
      <c r="Q9" s="19">
        <v>4</v>
      </c>
      <c r="R9" s="19">
        <v>4</v>
      </c>
      <c r="S9" s="16">
        <v>4</v>
      </c>
      <c r="T9" s="17">
        <v>4</v>
      </c>
      <c r="U9" s="16">
        <v>4</v>
      </c>
      <c r="V9" s="16">
        <v>4</v>
      </c>
      <c r="W9" s="16">
        <v>4</v>
      </c>
      <c r="X9" s="16">
        <v>4</v>
      </c>
      <c r="Y9" s="16">
        <v>4</v>
      </c>
      <c r="Z9" s="16">
        <v>4</v>
      </c>
      <c r="AA9" s="16">
        <v>1</v>
      </c>
      <c r="AB9" s="16">
        <v>4</v>
      </c>
      <c r="AC9" s="5">
        <v>4</v>
      </c>
      <c r="AD9" s="5">
        <v>4</v>
      </c>
      <c r="AE9" s="64">
        <v>4</v>
      </c>
      <c r="AF9" s="5">
        <v>4</v>
      </c>
      <c r="AG9" s="5">
        <v>4</v>
      </c>
      <c r="AH9" s="5">
        <v>4</v>
      </c>
      <c r="AI9" s="65">
        <v>4</v>
      </c>
      <c r="AJ9" s="6">
        <v>4</v>
      </c>
      <c r="AK9" s="6">
        <v>4</v>
      </c>
      <c r="AL9" s="20">
        <v>4</v>
      </c>
      <c r="AM9" s="67">
        <v>4</v>
      </c>
      <c r="AN9" s="20">
        <v>4</v>
      </c>
      <c r="AO9" s="20">
        <v>4</v>
      </c>
      <c r="AP9" s="20">
        <v>4</v>
      </c>
    </row>
    <row r="10" spans="1:42" ht="23.25">
      <c r="A10" s="73">
        <v>8</v>
      </c>
      <c r="B10" s="24">
        <v>3</v>
      </c>
      <c r="C10" s="24">
        <v>2</v>
      </c>
      <c r="D10" s="24">
        <v>1</v>
      </c>
      <c r="E10" s="24">
        <v>1</v>
      </c>
      <c r="F10" s="24">
        <v>0</v>
      </c>
      <c r="G10" s="24">
        <v>1</v>
      </c>
      <c r="H10" s="26">
        <v>0</v>
      </c>
      <c r="I10" s="26">
        <v>0</v>
      </c>
      <c r="J10" s="61">
        <v>4</v>
      </c>
      <c r="K10" s="8">
        <v>4</v>
      </c>
      <c r="L10" s="8">
        <v>4</v>
      </c>
      <c r="M10" s="8">
        <v>3</v>
      </c>
      <c r="N10" s="8">
        <v>4</v>
      </c>
      <c r="O10" s="8">
        <v>4</v>
      </c>
      <c r="P10" s="8">
        <v>4</v>
      </c>
      <c r="Q10" s="19">
        <v>4</v>
      </c>
      <c r="R10" s="19">
        <v>4</v>
      </c>
      <c r="S10" s="16">
        <v>4</v>
      </c>
      <c r="T10" s="17">
        <v>4</v>
      </c>
      <c r="U10" s="16">
        <v>4</v>
      </c>
      <c r="V10" s="16">
        <v>4</v>
      </c>
      <c r="W10" s="16">
        <v>4</v>
      </c>
      <c r="X10" s="16">
        <v>4</v>
      </c>
      <c r="Y10" s="16">
        <v>4</v>
      </c>
      <c r="Z10" s="16">
        <v>4</v>
      </c>
      <c r="AA10" s="16">
        <v>2</v>
      </c>
      <c r="AB10" s="16">
        <v>4</v>
      </c>
      <c r="AC10" s="5">
        <v>4</v>
      </c>
      <c r="AD10" s="5">
        <v>4</v>
      </c>
      <c r="AE10" s="64">
        <v>4</v>
      </c>
      <c r="AF10" s="5">
        <v>4</v>
      </c>
      <c r="AG10" s="5">
        <v>4</v>
      </c>
      <c r="AH10" s="5">
        <v>4</v>
      </c>
      <c r="AI10" s="65">
        <v>4</v>
      </c>
      <c r="AJ10" s="6">
        <v>4</v>
      </c>
      <c r="AK10" s="6">
        <v>4</v>
      </c>
      <c r="AL10" s="20">
        <v>4</v>
      </c>
      <c r="AM10" s="67">
        <v>4</v>
      </c>
      <c r="AN10" s="20">
        <v>4</v>
      </c>
      <c r="AO10" s="20">
        <v>4</v>
      </c>
      <c r="AP10" s="20">
        <v>4</v>
      </c>
    </row>
    <row r="11" spans="1:42" ht="23.25">
      <c r="A11" s="73">
        <v>9</v>
      </c>
      <c r="B11" s="24">
        <v>3</v>
      </c>
      <c r="C11" s="24">
        <v>2</v>
      </c>
      <c r="D11" s="24">
        <v>1</v>
      </c>
      <c r="E11" s="24">
        <v>1</v>
      </c>
      <c r="F11" s="24">
        <v>0</v>
      </c>
      <c r="G11" s="24">
        <v>1</v>
      </c>
      <c r="H11" s="26">
        <v>0</v>
      </c>
      <c r="I11" s="26">
        <v>0</v>
      </c>
      <c r="J11" s="61">
        <v>4</v>
      </c>
      <c r="K11" s="8">
        <v>4</v>
      </c>
      <c r="L11" s="8">
        <v>4</v>
      </c>
      <c r="M11" s="8">
        <v>3</v>
      </c>
      <c r="N11" s="8">
        <v>4</v>
      </c>
      <c r="O11" s="8">
        <v>4</v>
      </c>
      <c r="P11" s="8">
        <v>4</v>
      </c>
      <c r="Q11" s="19">
        <v>4</v>
      </c>
      <c r="R11" s="19">
        <v>4</v>
      </c>
      <c r="S11" s="16">
        <v>4</v>
      </c>
      <c r="T11" s="17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6">
        <v>4</v>
      </c>
      <c r="AA11" s="16">
        <v>4</v>
      </c>
      <c r="AB11" s="16">
        <v>4</v>
      </c>
      <c r="AC11" s="5">
        <v>4</v>
      </c>
      <c r="AD11" s="5">
        <v>4</v>
      </c>
      <c r="AE11" s="64">
        <v>4</v>
      </c>
      <c r="AF11" s="5">
        <v>4</v>
      </c>
      <c r="AG11" s="5">
        <v>4</v>
      </c>
      <c r="AH11" s="5">
        <v>4</v>
      </c>
      <c r="AI11" s="65">
        <v>4</v>
      </c>
      <c r="AJ11" s="6">
        <v>4</v>
      </c>
      <c r="AK11" s="6">
        <v>4</v>
      </c>
      <c r="AL11" s="20">
        <v>4</v>
      </c>
      <c r="AM11" s="67">
        <v>4</v>
      </c>
      <c r="AN11" s="20">
        <v>4</v>
      </c>
      <c r="AO11" s="20">
        <v>4</v>
      </c>
      <c r="AP11" s="20">
        <v>4</v>
      </c>
    </row>
    <row r="12" spans="1:42" ht="23.25">
      <c r="A12" s="73">
        <v>10</v>
      </c>
      <c r="B12" s="24">
        <v>4</v>
      </c>
      <c r="C12" s="24">
        <v>2</v>
      </c>
      <c r="D12" s="24">
        <v>1</v>
      </c>
      <c r="E12" s="24">
        <v>1</v>
      </c>
      <c r="F12" s="24">
        <v>0</v>
      </c>
      <c r="G12" s="24">
        <v>1</v>
      </c>
      <c r="H12" s="26">
        <v>0</v>
      </c>
      <c r="I12" s="26">
        <v>0</v>
      </c>
      <c r="J12" s="61">
        <v>4</v>
      </c>
      <c r="K12" s="8">
        <v>4</v>
      </c>
      <c r="L12" s="8">
        <v>4</v>
      </c>
      <c r="M12" s="8">
        <v>4</v>
      </c>
      <c r="N12" s="8">
        <v>4</v>
      </c>
      <c r="O12" s="8">
        <v>4</v>
      </c>
      <c r="P12" s="8">
        <v>4</v>
      </c>
      <c r="Q12" s="19">
        <v>4</v>
      </c>
      <c r="R12" s="19">
        <v>4</v>
      </c>
      <c r="S12" s="16">
        <v>4</v>
      </c>
      <c r="T12" s="17">
        <v>4</v>
      </c>
      <c r="U12" s="16">
        <v>4</v>
      </c>
      <c r="V12" s="16">
        <v>4</v>
      </c>
      <c r="W12" s="16">
        <v>4</v>
      </c>
      <c r="X12" s="16">
        <v>4</v>
      </c>
      <c r="Y12" s="16">
        <v>4</v>
      </c>
      <c r="Z12" s="16">
        <v>4</v>
      </c>
      <c r="AA12" s="16">
        <v>4</v>
      </c>
      <c r="AB12" s="16">
        <v>4</v>
      </c>
      <c r="AC12" s="5">
        <v>4</v>
      </c>
      <c r="AD12" s="5">
        <v>4</v>
      </c>
      <c r="AE12" s="64">
        <v>4</v>
      </c>
      <c r="AF12" s="5">
        <v>4</v>
      </c>
      <c r="AG12" s="5">
        <v>4</v>
      </c>
      <c r="AH12" s="5">
        <v>4</v>
      </c>
      <c r="AI12" s="65">
        <v>4</v>
      </c>
      <c r="AJ12" s="6">
        <v>4</v>
      </c>
      <c r="AK12" s="6">
        <v>1</v>
      </c>
      <c r="AL12" s="20">
        <v>4</v>
      </c>
      <c r="AM12" s="67">
        <v>4</v>
      </c>
      <c r="AN12" s="20">
        <v>4</v>
      </c>
      <c r="AO12" s="20">
        <v>4</v>
      </c>
      <c r="AP12" s="20">
        <v>4</v>
      </c>
    </row>
    <row r="13" spans="1:42" ht="23.25">
      <c r="A13" s="73">
        <v>11</v>
      </c>
      <c r="B13" s="24">
        <v>4</v>
      </c>
      <c r="C13" s="24">
        <v>2</v>
      </c>
      <c r="D13" s="24">
        <v>1</v>
      </c>
      <c r="E13" s="24">
        <v>1</v>
      </c>
      <c r="F13" s="24">
        <v>0</v>
      </c>
      <c r="G13" s="24">
        <v>1</v>
      </c>
      <c r="H13" s="26">
        <v>0</v>
      </c>
      <c r="I13" s="26">
        <v>0</v>
      </c>
      <c r="J13" s="61">
        <v>4</v>
      </c>
      <c r="K13" s="8">
        <v>3</v>
      </c>
      <c r="L13" s="8">
        <v>4</v>
      </c>
      <c r="M13" s="8">
        <v>4</v>
      </c>
      <c r="N13" s="8">
        <v>4</v>
      </c>
      <c r="O13" s="8">
        <v>4</v>
      </c>
      <c r="P13" s="8">
        <v>4</v>
      </c>
      <c r="Q13" s="19">
        <v>4</v>
      </c>
      <c r="R13" s="19">
        <v>4</v>
      </c>
      <c r="S13" s="16">
        <v>4</v>
      </c>
      <c r="T13" s="17">
        <v>4</v>
      </c>
      <c r="U13" s="16">
        <v>4</v>
      </c>
      <c r="V13" s="16">
        <v>4</v>
      </c>
      <c r="W13" s="16">
        <v>4</v>
      </c>
      <c r="X13" s="16">
        <v>4</v>
      </c>
      <c r="Y13" s="16">
        <v>4</v>
      </c>
      <c r="Z13" s="16">
        <v>4</v>
      </c>
      <c r="AA13" s="16">
        <v>4</v>
      </c>
      <c r="AB13" s="16">
        <v>4</v>
      </c>
      <c r="AC13" s="5">
        <v>4</v>
      </c>
      <c r="AD13" s="5">
        <v>4</v>
      </c>
      <c r="AE13" s="64">
        <v>4</v>
      </c>
      <c r="AF13" s="5">
        <v>4</v>
      </c>
      <c r="AG13" s="5">
        <v>4</v>
      </c>
      <c r="AH13" s="5">
        <v>4</v>
      </c>
      <c r="AI13" s="65">
        <v>4</v>
      </c>
      <c r="AJ13" s="6">
        <v>4</v>
      </c>
      <c r="AK13" s="6">
        <v>3</v>
      </c>
      <c r="AL13" s="20">
        <v>4</v>
      </c>
      <c r="AM13" s="67">
        <v>4</v>
      </c>
      <c r="AN13" s="20">
        <v>4</v>
      </c>
      <c r="AO13" s="20">
        <v>4</v>
      </c>
      <c r="AP13" s="20">
        <v>4</v>
      </c>
    </row>
    <row r="14" spans="1:42" ht="23.25">
      <c r="A14" s="73">
        <v>12</v>
      </c>
      <c r="B14" s="24">
        <v>4</v>
      </c>
      <c r="C14" s="24">
        <v>3</v>
      </c>
      <c r="D14" s="24">
        <v>1</v>
      </c>
      <c r="E14" s="24">
        <v>1</v>
      </c>
      <c r="F14" s="24">
        <v>0</v>
      </c>
      <c r="G14" s="24">
        <v>1</v>
      </c>
      <c r="H14" s="26">
        <v>0</v>
      </c>
      <c r="I14" s="26">
        <v>0</v>
      </c>
      <c r="J14" s="61">
        <v>4</v>
      </c>
      <c r="K14" s="8">
        <v>3</v>
      </c>
      <c r="L14" s="8">
        <v>4</v>
      </c>
      <c r="M14" s="8">
        <v>4</v>
      </c>
      <c r="N14" s="8">
        <v>4</v>
      </c>
      <c r="O14" s="8">
        <v>4</v>
      </c>
      <c r="P14" s="8">
        <v>4</v>
      </c>
      <c r="Q14" s="19">
        <v>4</v>
      </c>
      <c r="R14" s="19">
        <v>4</v>
      </c>
      <c r="S14" s="16">
        <v>4</v>
      </c>
      <c r="T14" s="17">
        <v>4</v>
      </c>
      <c r="U14" s="16">
        <v>4</v>
      </c>
      <c r="V14" s="16">
        <v>4</v>
      </c>
      <c r="W14" s="16">
        <v>4</v>
      </c>
      <c r="X14" s="16">
        <v>4</v>
      </c>
      <c r="Y14" s="16">
        <v>4</v>
      </c>
      <c r="Z14" s="16">
        <v>4</v>
      </c>
      <c r="AA14" s="16">
        <v>4</v>
      </c>
      <c r="AB14" s="16">
        <v>4</v>
      </c>
      <c r="AC14" s="5">
        <v>4</v>
      </c>
      <c r="AD14" s="5">
        <v>4</v>
      </c>
      <c r="AE14" s="64">
        <v>4</v>
      </c>
      <c r="AF14" s="5">
        <v>4</v>
      </c>
      <c r="AG14" s="5">
        <v>4</v>
      </c>
      <c r="AH14" s="5">
        <v>4</v>
      </c>
      <c r="AI14" s="65">
        <v>4</v>
      </c>
      <c r="AJ14" s="6">
        <v>4</v>
      </c>
      <c r="AK14" s="6">
        <v>3</v>
      </c>
      <c r="AL14" s="20">
        <v>4</v>
      </c>
      <c r="AM14" s="67">
        <v>4</v>
      </c>
      <c r="AN14" s="20">
        <v>4</v>
      </c>
      <c r="AO14" s="20">
        <v>4</v>
      </c>
      <c r="AP14" s="20">
        <v>4</v>
      </c>
    </row>
    <row r="15" spans="1:42" ht="23.25">
      <c r="A15" s="73">
        <v>13</v>
      </c>
      <c r="B15" s="24">
        <v>4</v>
      </c>
      <c r="C15" s="24">
        <v>3</v>
      </c>
      <c r="D15" s="24">
        <v>1</v>
      </c>
      <c r="E15" s="24">
        <v>1</v>
      </c>
      <c r="F15" s="24">
        <v>0</v>
      </c>
      <c r="G15" s="24">
        <v>1</v>
      </c>
      <c r="H15" s="26">
        <v>0</v>
      </c>
      <c r="I15" s="26">
        <v>0</v>
      </c>
      <c r="J15" s="61">
        <v>4</v>
      </c>
      <c r="K15" s="8">
        <v>3</v>
      </c>
      <c r="L15" s="8">
        <v>4</v>
      </c>
      <c r="M15" s="8">
        <v>4</v>
      </c>
      <c r="N15" s="8">
        <v>4</v>
      </c>
      <c r="O15" s="8">
        <v>4</v>
      </c>
      <c r="P15" s="8">
        <v>4</v>
      </c>
      <c r="Q15" s="19">
        <v>4</v>
      </c>
      <c r="R15" s="19">
        <v>4</v>
      </c>
      <c r="S15" s="16">
        <v>4</v>
      </c>
      <c r="T15" s="17">
        <v>4</v>
      </c>
      <c r="U15" s="16">
        <v>4</v>
      </c>
      <c r="V15" s="16">
        <v>4</v>
      </c>
      <c r="W15" s="16">
        <v>4</v>
      </c>
      <c r="X15" s="16">
        <v>4</v>
      </c>
      <c r="Y15" s="16">
        <v>4</v>
      </c>
      <c r="Z15" s="16">
        <v>4</v>
      </c>
      <c r="AA15" s="16">
        <v>4</v>
      </c>
      <c r="AB15" s="16">
        <v>4</v>
      </c>
      <c r="AC15" s="5">
        <v>4</v>
      </c>
      <c r="AD15" s="5">
        <v>4</v>
      </c>
      <c r="AE15" s="64">
        <v>4</v>
      </c>
      <c r="AF15" s="5">
        <v>4</v>
      </c>
      <c r="AG15" s="5">
        <v>4</v>
      </c>
      <c r="AH15" s="5">
        <v>4</v>
      </c>
      <c r="AI15" s="65">
        <v>4</v>
      </c>
      <c r="AJ15" s="6">
        <v>3</v>
      </c>
      <c r="AK15" s="6">
        <v>3</v>
      </c>
      <c r="AL15" s="20">
        <v>4</v>
      </c>
      <c r="AM15" s="67">
        <v>4</v>
      </c>
      <c r="AN15" s="20">
        <v>4</v>
      </c>
      <c r="AO15" s="20">
        <v>4</v>
      </c>
      <c r="AP15" s="20">
        <v>4</v>
      </c>
    </row>
    <row r="16" spans="1:42" ht="23.25">
      <c r="A16" s="73">
        <v>14</v>
      </c>
      <c r="B16" s="24">
        <v>5</v>
      </c>
      <c r="C16" s="24">
        <v>3</v>
      </c>
      <c r="D16" s="24">
        <v>1</v>
      </c>
      <c r="E16" s="24">
        <v>1</v>
      </c>
      <c r="F16" s="24">
        <v>0</v>
      </c>
      <c r="G16" s="24">
        <v>1</v>
      </c>
      <c r="H16" s="26">
        <v>0</v>
      </c>
      <c r="I16" s="26">
        <v>0</v>
      </c>
      <c r="J16" s="61">
        <v>4</v>
      </c>
      <c r="K16" s="8">
        <v>3</v>
      </c>
      <c r="L16" s="8">
        <v>4</v>
      </c>
      <c r="M16" s="8">
        <v>4</v>
      </c>
      <c r="N16" s="8">
        <v>4</v>
      </c>
      <c r="O16" s="8">
        <v>4</v>
      </c>
      <c r="P16" s="8">
        <v>4</v>
      </c>
      <c r="Q16" s="19">
        <v>4</v>
      </c>
      <c r="R16" s="19">
        <v>4</v>
      </c>
      <c r="S16" s="16">
        <v>4</v>
      </c>
      <c r="T16" s="17">
        <v>4</v>
      </c>
      <c r="U16" s="16">
        <v>4</v>
      </c>
      <c r="V16" s="16">
        <v>4</v>
      </c>
      <c r="W16" s="16">
        <v>4</v>
      </c>
      <c r="X16" s="16">
        <v>4</v>
      </c>
      <c r="Y16" s="16">
        <v>4</v>
      </c>
      <c r="Z16" s="16">
        <v>4</v>
      </c>
      <c r="AA16" s="16">
        <v>4</v>
      </c>
      <c r="AB16" s="16">
        <v>4</v>
      </c>
      <c r="AC16" s="5">
        <v>4</v>
      </c>
      <c r="AD16" s="5">
        <v>4</v>
      </c>
      <c r="AE16" s="64">
        <v>4</v>
      </c>
      <c r="AF16" s="5">
        <v>4</v>
      </c>
      <c r="AG16" s="5">
        <v>4</v>
      </c>
      <c r="AH16" s="5">
        <v>4</v>
      </c>
      <c r="AI16" s="65">
        <v>4</v>
      </c>
      <c r="AJ16" s="6">
        <v>3</v>
      </c>
      <c r="AK16" s="6">
        <v>3</v>
      </c>
      <c r="AL16" s="20">
        <v>4</v>
      </c>
      <c r="AM16" s="67">
        <v>4</v>
      </c>
      <c r="AN16" s="20">
        <v>4</v>
      </c>
      <c r="AO16" s="20">
        <v>4</v>
      </c>
      <c r="AP16" s="20">
        <v>4</v>
      </c>
    </row>
    <row r="17" spans="1:42" ht="23.25">
      <c r="A17" s="73">
        <v>15</v>
      </c>
      <c r="B17" s="24">
        <v>5</v>
      </c>
      <c r="C17" s="24">
        <v>4</v>
      </c>
      <c r="D17" s="24">
        <v>1</v>
      </c>
      <c r="E17" s="24">
        <v>0</v>
      </c>
      <c r="F17" s="24">
        <v>0</v>
      </c>
      <c r="G17" s="24">
        <v>1</v>
      </c>
      <c r="H17" s="26">
        <v>0</v>
      </c>
      <c r="I17" s="26">
        <v>0</v>
      </c>
      <c r="J17" s="61">
        <v>4</v>
      </c>
      <c r="K17" s="8">
        <v>3</v>
      </c>
      <c r="L17" s="8">
        <v>4</v>
      </c>
      <c r="M17" s="8">
        <v>4</v>
      </c>
      <c r="N17" s="8">
        <v>4</v>
      </c>
      <c r="O17" s="8">
        <v>4</v>
      </c>
      <c r="P17" s="8">
        <v>3</v>
      </c>
      <c r="Q17" s="19">
        <v>4</v>
      </c>
      <c r="R17" s="19">
        <v>4</v>
      </c>
      <c r="S17" s="16">
        <v>3</v>
      </c>
      <c r="T17" s="17">
        <v>4</v>
      </c>
      <c r="U17" s="16">
        <v>4</v>
      </c>
      <c r="V17" s="16">
        <v>4</v>
      </c>
      <c r="W17" s="16">
        <v>4</v>
      </c>
      <c r="X17" s="16">
        <v>4</v>
      </c>
      <c r="Y17" s="16">
        <v>4</v>
      </c>
      <c r="Z17" s="16">
        <v>4</v>
      </c>
      <c r="AA17" s="16">
        <v>4</v>
      </c>
      <c r="AB17" s="16">
        <v>4</v>
      </c>
      <c r="AC17" s="5">
        <v>4</v>
      </c>
      <c r="AD17" s="5">
        <v>4</v>
      </c>
      <c r="AE17" s="64">
        <v>4</v>
      </c>
      <c r="AF17" s="5">
        <v>4</v>
      </c>
      <c r="AG17" s="5">
        <v>4</v>
      </c>
      <c r="AH17" s="5">
        <v>4</v>
      </c>
      <c r="AI17" s="65">
        <v>4</v>
      </c>
      <c r="AJ17" s="6">
        <v>3</v>
      </c>
      <c r="AK17" s="6">
        <v>3</v>
      </c>
      <c r="AL17" s="20">
        <v>4</v>
      </c>
      <c r="AM17" s="67">
        <v>4</v>
      </c>
      <c r="AN17" s="20">
        <v>4</v>
      </c>
      <c r="AO17" s="20">
        <v>4</v>
      </c>
      <c r="AP17" s="20">
        <v>4</v>
      </c>
    </row>
    <row r="18" spans="1:42" ht="23.25">
      <c r="A18" s="73">
        <v>16</v>
      </c>
      <c r="B18" s="24">
        <v>5</v>
      </c>
      <c r="C18" s="24">
        <v>4</v>
      </c>
      <c r="D18" s="24">
        <v>1</v>
      </c>
      <c r="E18" s="24">
        <v>0</v>
      </c>
      <c r="F18" s="24">
        <v>0</v>
      </c>
      <c r="G18" s="24">
        <v>1</v>
      </c>
      <c r="H18" s="26">
        <v>0</v>
      </c>
      <c r="I18" s="26">
        <v>0</v>
      </c>
      <c r="J18" s="61">
        <v>4</v>
      </c>
      <c r="K18" s="8">
        <v>3</v>
      </c>
      <c r="L18" s="8">
        <v>4</v>
      </c>
      <c r="M18" s="8">
        <v>4</v>
      </c>
      <c r="N18" s="8">
        <v>4</v>
      </c>
      <c r="O18" s="8">
        <v>4</v>
      </c>
      <c r="P18" s="8">
        <v>3</v>
      </c>
      <c r="Q18" s="19">
        <v>4</v>
      </c>
      <c r="R18" s="19">
        <v>4</v>
      </c>
      <c r="S18" s="16">
        <v>3</v>
      </c>
      <c r="T18" s="17">
        <v>3</v>
      </c>
      <c r="U18" s="16">
        <v>4</v>
      </c>
      <c r="V18" s="16">
        <v>4</v>
      </c>
      <c r="W18" s="16">
        <v>4</v>
      </c>
      <c r="X18" s="16">
        <v>4</v>
      </c>
      <c r="Y18" s="16">
        <v>4</v>
      </c>
      <c r="Z18" s="16">
        <v>4</v>
      </c>
      <c r="AA18" s="16">
        <v>4</v>
      </c>
      <c r="AB18" s="16">
        <v>4</v>
      </c>
      <c r="AC18" s="5">
        <v>4</v>
      </c>
      <c r="AD18" s="5">
        <v>4</v>
      </c>
      <c r="AE18" s="64">
        <v>4</v>
      </c>
      <c r="AF18" s="5">
        <v>4</v>
      </c>
      <c r="AG18" s="5">
        <v>4</v>
      </c>
      <c r="AH18" s="5">
        <v>4</v>
      </c>
      <c r="AI18" s="65">
        <v>4</v>
      </c>
      <c r="AJ18" s="6">
        <v>3</v>
      </c>
      <c r="AK18" s="6">
        <v>3</v>
      </c>
      <c r="AL18" s="20">
        <v>4</v>
      </c>
      <c r="AM18" s="67">
        <v>4</v>
      </c>
      <c r="AN18" s="20">
        <v>4</v>
      </c>
      <c r="AO18" s="20">
        <v>4</v>
      </c>
      <c r="AP18" s="20">
        <v>4</v>
      </c>
    </row>
    <row r="19" spans="1:42" ht="23.25">
      <c r="A19" s="73">
        <v>17</v>
      </c>
      <c r="B19" s="24">
        <v>5</v>
      </c>
      <c r="C19" s="24">
        <v>5</v>
      </c>
      <c r="D19" s="24">
        <v>1</v>
      </c>
      <c r="E19" s="24">
        <v>0</v>
      </c>
      <c r="F19" s="24">
        <v>0</v>
      </c>
      <c r="G19" s="24">
        <v>1</v>
      </c>
      <c r="H19" s="26">
        <v>0</v>
      </c>
      <c r="I19" s="26">
        <v>0</v>
      </c>
      <c r="J19" s="61">
        <v>4</v>
      </c>
      <c r="K19" s="8">
        <v>3</v>
      </c>
      <c r="L19" s="8">
        <v>3</v>
      </c>
      <c r="M19" s="8">
        <v>4</v>
      </c>
      <c r="N19" s="8">
        <v>4</v>
      </c>
      <c r="O19" s="8">
        <v>4</v>
      </c>
      <c r="P19" s="8">
        <v>3</v>
      </c>
      <c r="Q19" s="19">
        <v>4</v>
      </c>
      <c r="R19" s="19">
        <v>3</v>
      </c>
      <c r="S19" s="16">
        <v>3</v>
      </c>
      <c r="T19" s="17">
        <v>3</v>
      </c>
      <c r="U19" s="16">
        <v>4</v>
      </c>
      <c r="V19" s="16">
        <v>4</v>
      </c>
      <c r="W19" s="16">
        <v>4</v>
      </c>
      <c r="X19" s="16">
        <v>4</v>
      </c>
      <c r="Y19" s="16">
        <v>4</v>
      </c>
      <c r="Z19" s="16">
        <v>4</v>
      </c>
      <c r="AA19" s="16">
        <v>4</v>
      </c>
      <c r="AB19" s="16">
        <v>3</v>
      </c>
      <c r="AC19" s="5">
        <v>3</v>
      </c>
      <c r="AD19" s="5">
        <v>3</v>
      </c>
      <c r="AE19" s="64">
        <v>4</v>
      </c>
      <c r="AF19" s="5">
        <v>4</v>
      </c>
      <c r="AG19" s="5">
        <v>4</v>
      </c>
      <c r="AH19" s="5">
        <v>4</v>
      </c>
      <c r="AI19" s="65">
        <v>4</v>
      </c>
      <c r="AJ19" s="6">
        <v>3</v>
      </c>
      <c r="AK19" s="6">
        <v>3</v>
      </c>
      <c r="AL19" s="74">
        <v>4</v>
      </c>
      <c r="AM19" s="67">
        <v>4</v>
      </c>
      <c r="AN19" s="74">
        <v>4</v>
      </c>
      <c r="AO19" s="74">
        <v>4</v>
      </c>
      <c r="AP19" s="74">
        <v>4</v>
      </c>
    </row>
    <row r="20" spans="1:42" ht="23.25">
      <c r="A20" s="73">
        <v>18</v>
      </c>
      <c r="B20" s="24">
        <v>5</v>
      </c>
      <c r="C20" s="24">
        <v>5</v>
      </c>
      <c r="D20" s="24">
        <v>1</v>
      </c>
      <c r="E20" s="24">
        <v>0</v>
      </c>
      <c r="F20" s="24">
        <v>0</v>
      </c>
      <c r="G20" s="24">
        <v>1</v>
      </c>
      <c r="H20" s="26">
        <v>0</v>
      </c>
      <c r="I20" s="26">
        <v>0</v>
      </c>
      <c r="J20" s="61">
        <v>4</v>
      </c>
      <c r="K20" s="8">
        <v>3</v>
      </c>
      <c r="L20" s="8">
        <v>3</v>
      </c>
      <c r="M20" s="8">
        <v>4</v>
      </c>
      <c r="N20" s="8">
        <v>4</v>
      </c>
      <c r="O20" s="8">
        <v>3</v>
      </c>
      <c r="P20" s="8">
        <v>3</v>
      </c>
      <c r="Q20" s="19">
        <v>3</v>
      </c>
      <c r="R20" s="19">
        <v>3</v>
      </c>
      <c r="S20" s="16">
        <v>3</v>
      </c>
      <c r="T20" s="17">
        <v>3</v>
      </c>
      <c r="U20" s="16">
        <v>4</v>
      </c>
      <c r="V20" s="16">
        <v>4</v>
      </c>
      <c r="W20" s="16">
        <v>3</v>
      </c>
      <c r="X20" s="16">
        <v>3</v>
      </c>
      <c r="Y20" s="16">
        <v>3</v>
      </c>
      <c r="Z20" s="16">
        <v>3</v>
      </c>
      <c r="AA20" s="16">
        <v>4</v>
      </c>
      <c r="AB20" s="16">
        <v>3</v>
      </c>
      <c r="AC20" s="5">
        <v>3</v>
      </c>
      <c r="AD20" s="5">
        <v>3</v>
      </c>
      <c r="AE20" s="64">
        <v>3</v>
      </c>
      <c r="AF20" s="5">
        <v>4</v>
      </c>
      <c r="AG20" s="5">
        <v>4</v>
      </c>
      <c r="AH20" s="5">
        <v>3</v>
      </c>
      <c r="AI20" s="65">
        <v>3</v>
      </c>
      <c r="AJ20" s="6">
        <v>3</v>
      </c>
      <c r="AK20" s="6">
        <v>3</v>
      </c>
      <c r="AL20" s="74">
        <v>4</v>
      </c>
      <c r="AM20" s="67">
        <v>3</v>
      </c>
      <c r="AN20" s="74">
        <v>3</v>
      </c>
      <c r="AO20" s="74">
        <v>4</v>
      </c>
      <c r="AP20" s="74">
        <v>4</v>
      </c>
    </row>
    <row r="21" spans="1:42" ht="23.25">
      <c r="A21" s="73">
        <v>19</v>
      </c>
      <c r="B21" s="24">
        <v>5</v>
      </c>
      <c r="C21" s="24">
        <v>6</v>
      </c>
      <c r="D21" s="24">
        <v>1</v>
      </c>
      <c r="E21" s="24">
        <v>0</v>
      </c>
      <c r="F21" s="24">
        <v>0</v>
      </c>
      <c r="G21" s="24">
        <v>1</v>
      </c>
      <c r="H21" s="26">
        <v>0</v>
      </c>
      <c r="I21" s="26">
        <v>0</v>
      </c>
      <c r="J21" s="61">
        <v>4</v>
      </c>
      <c r="K21" s="8">
        <v>3</v>
      </c>
      <c r="L21" s="8">
        <v>3</v>
      </c>
      <c r="M21" s="8">
        <v>4</v>
      </c>
      <c r="N21" s="8">
        <v>4</v>
      </c>
      <c r="O21" s="8">
        <v>3</v>
      </c>
      <c r="P21" s="8">
        <v>3</v>
      </c>
      <c r="Q21" s="19">
        <v>3</v>
      </c>
      <c r="R21" s="19">
        <v>3</v>
      </c>
      <c r="S21" s="16">
        <v>3</v>
      </c>
      <c r="T21" s="17">
        <v>3</v>
      </c>
      <c r="U21" s="16">
        <v>4</v>
      </c>
      <c r="V21" s="16">
        <v>4</v>
      </c>
      <c r="W21" s="16">
        <v>3</v>
      </c>
      <c r="X21" s="16">
        <v>3</v>
      </c>
      <c r="Y21" s="16">
        <v>3</v>
      </c>
      <c r="Z21" s="16">
        <v>3</v>
      </c>
      <c r="AA21" s="16">
        <v>4</v>
      </c>
      <c r="AB21" s="16">
        <v>3</v>
      </c>
      <c r="AC21" s="5">
        <v>3</v>
      </c>
      <c r="AD21" s="5">
        <v>3</v>
      </c>
      <c r="AE21" s="64">
        <v>3</v>
      </c>
      <c r="AF21" s="5">
        <v>3</v>
      </c>
      <c r="AG21" s="5">
        <v>4</v>
      </c>
      <c r="AH21" s="5">
        <v>3</v>
      </c>
      <c r="AI21" s="65">
        <v>3</v>
      </c>
      <c r="AJ21" s="6">
        <v>3</v>
      </c>
      <c r="AK21" s="6">
        <v>3</v>
      </c>
      <c r="AL21" s="74">
        <v>4</v>
      </c>
      <c r="AM21" s="67">
        <v>3</v>
      </c>
      <c r="AN21" s="74">
        <v>3</v>
      </c>
      <c r="AO21" s="74">
        <v>4</v>
      </c>
      <c r="AP21" s="74">
        <v>4</v>
      </c>
    </row>
    <row r="22" spans="1:42" ht="23.25">
      <c r="A22" s="73">
        <v>20</v>
      </c>
      <c r="B22" s="24">
        <v>5</v>
      </c>
      <c r="C22" s="24">
        <v>7</v>
      </c>
      <c r="D22" s="24">
        <v>1</v>
      </c>
      <c r="E22" s="24">
        <v>0</v>
      </c>
      <c r="F22" s="24">
        <v>0</v>
      </c>
      <c r="G22" s="24">
        <v>0</v>
      </c>
      <c r="H22" s="26">
        <v>0</v>
      </c>
      <c r="I22" s="26">
        <v>0</v>
      </c>
      <c r="J22" s="61">
        <v>4</v>
      </c>
      <c r="K22" s="8">
        <v>3</v>
      </c>
      <c r="L22" s="8">
        <v>3</v>
      </c>
      <c r="M22" s="8">
        <v>4</v>
      </c>
      <c r="N22" s="8">
        <v>4</v>
      </c>
      <c r="O22" s="8">
        <v>3</v>
      </c>
      <c r="P22" s="8">
        <v>3</v>
      </c>
      <c r="Q22" s="19">
        <v>3</v>
      </c>
      <c r="R22" s="19">
        <v>3</v>
      </c>
      <c r="S22" s="16">
        <v>3</v>
      </c>
      <c r="T22" s="17">
        <v>3</v>
      </c>
      <c r="U22" s="16">
        <v>4</v>
      </c>
      <c r="V22" s="16">
        <v>4</v>
      </c>
      <c r="W22" s="16">
        <v>3</v>
      </c>
      <c r="X22" s="16">
        <v>3</v>
      </c>
      <c r="Y22" s="16">
        <v>3</v>
      </c>
      <c r="Z22" s="16">
        <v>3</v>
      </c>
      <c r="AA22" s="16">
        <v>4</v>
      </c>
      <c r="AB22" s="16">
        <v>3</v>
      </c>
      <c r="AC22" s="5">
        <v>3</v>
      </c>
      <c r="AD22" s="5">
        <v>3</v>
      </c>
      <c r="AE22" s="64">
        <v>3</v>
      </c>
      <c r="AF22" s="5">
        <v>3</v>
      </c>
      <c r="AG22" s="5">
        <v>4</v>
      </c>
      <c r="AH22" s="5">
        <v>3</v>
      </c>
      <c r="AI22" s="65">
        <v>3</v>
      </c>
      <c r="AJ22" s="6">
        <v>3</v>
      </c>
      <c r="AK22" s="6">
        <v>3</v>
      </c>
      <c r="AL22" s="74">
        <v>3</v>
      </c>
      <c r="AM22" s="67">
        <v>3</v>
      </c>
      <c r="AN22" s="74">
        <v>3</v>
      </c>
      <c r="AO22" s="74">
        <v>4</v>
      </c>
      <c r="AP22" s="74">
        <v>3</v>
      </c>
    </row>
    <row r="23" spans="1:42" ht="23.25">
      <c r="A23" s="73">
        <v>21</v>
      </c>
      <c r="B23" s="24">
        <v>5</v>
      </c>
      <c r="C23" s="24">
        <v>8</v>
      </c>
      <c r="D23" s="24">
        <v>1</v>
      </c>
      <c r="E23" s="24">
        <v>0</v>
      </c>
      <c r="F23" s="24">
        <v>0</v>
      </c>
      <c r="G23" s="24">
        <v>0</v>
      </c>
      <c r="H23" s="26">
        <v>0</v>
      </c>
      <c r="I23" s="26">
        <v>0</v>
      </c>
      <c r="J23" s="61">
        <v>3</v>
      </c>
      <c r="K23" s="8">
        <v>3</v>
      </c>
      <c r="L23" s="8">
        <v>3</v>
      </c>
      <c r="M23" s="8">
        <v>2</v>
      </c>
      <c r="N23" s="8">
        <v>3</v>
      </c>
      <c r="O23" s="8">
        <v>3</v>
      </c>
      <c r="P23" s="8">
        <v>3</v>
      </c>
      <c r="Q23" s="19">
        <v>3</v>
      </c>
      <c r="R23" s="19">
        <v>3</v>
      </c>
      <c r="S23" s="16">
        <v>3</v>
      </c>
      <c r="T23" s="17">
        <v>3</v>
      </c>
      <c r="U23" s="16">
        <v>3</v>
      </c>
      <c r="V23" s="16">
        <v>3</v>
      </c>
      <c r="W23" s="16">
        <v>3</v>
      </c>
      <c r="X23" s="16">
        <v>3</v>
      </c>
      <c r="Y23" s="16">
        <v>3</v>
      </c>
      <c r="Z23" s="16">
        <v>3</v>
      </c>
      <c r="AA23" s="16">
        <v>4</v>
      </c>
      <c r="AB23" s="16">
        <v>3</v>
      </c>
      <c r="AC23" s="5">
        <v>3</v>
      </c>
      <c r="AD23" s="5">
        <v>3</v>
      </c>
      <c r="AE23" s="64">
        <v>3</v>
      </c>
      <c r="AF23" s="5">
        <v>3</v>
      </c>
      <c r="AG23" s="5">
        <v>4</v>
      </c>
      <c r="AH23" s="5">
        <v>3</v>
      </c>
      <c r="AI23" s="65">
        <v>3</v>
      </c>
      <c r="AJ23" s="6">
        <v>3</v>
      </c>
      <c r="AK23" s="6">
        <v>3</v>
      </c>
      <c r="AL23" s="74">
        <v>3</v>
      </c>
      <c r="AM23" s="67">
        <v>3</v>
      </c>
      <c r="AN23" s="74">
        <v>3</v>
      </c>
      <c r="AO23" s="74">
        <v>1</v>
      </c>
      <c r="AP23" s="74">
        <v>3</v>
      </c>
    </row>
    <row r="24" spans="1:42" ht="23.25">
      <c r="A24" s="73">
        <v>22</v>
      </c>
      <c r="B24" s="24">
        <v>5</v>
      </c>
      <c r="C24" s="24">
        <v>0</v>
      </c>
      <c r="D24" s="24">
        <v>1</v>
      </c>
      <c r="E24" s="24">
        <v>0</v>
      </c>
      <c r="F24" s="24">
        <v>0</v>
      </c>
      <c r="G24" s="24">
        <v>0</v>
      </c>
      <c r="H24" s="26">
        <v>0</v>
      </c>
      <c r="I24" s="26">
        <v>0</v>
      </c>
      <c r="J24" s="61">
        <v>3</v>
      </c>
      <c r="K24" s="8">
        <v>3</v>
      </c>
      <c r="L24" s="8">
        <v>3</v>
      </c>
      <c r="M24" s="8">
        <v>2</v>
      </c>
      <c r="N24" s="8">
        <v>3</v>
      </c>
      <c r="O24" s="8">
        <v>3</v>
      </c>
      <c r="P24" s="8">
        <v>3</v>
      </c>
      <c r="Q24" s="19">
        <v>3</v>
      </c>
      <c r="R24" s="19">
        <v>3</v>
      </c>
      <c r="S24" s="16">
        <v>2</v>
      </c>
      <c r="T24" s="17">
        <v>3</v>
      </c>
      <c r="U24" s="16">
        <v>3</v>
      </c>
      <c r="V24" s="16">
        <v>3</v>
      </c>
      <c r="W24" s="16">
        <v>3</v>
      </c>
      <c r="X24" s="16">
        <v>3</v>
      </c>
      <c r="Y24" s="16">
        <v>3</v>
      </c>
      <c r="Z24" s="16">
        <v>3</v>
      </c>
      <c r="AA24" s="16">
        <v>4</v>
      </c>
      <c r="AB24" s="16">
        <v>3</v>
      </c>
      <c r="AC24" s="5">
        <v>3</v>
      </c>
      <c r="AD24" s="5">
        <v>3</v>
      </c>
      <c r="AE24" s="64">
        <v>3</v>
      </c>
      <c r="AF24" s="5">
        <v>3</v>
      </c>
      <c r="AG24" s="5">
        <v>3</v>
      </c>
      <c r="AH24" s="5">
        <v>3</v>
      </c>
      <c r="AI24" s="65">
        <v>3</v>
      </c>
      <c r="AJ24" s="6">
        <v>3</v>
      </c>
      <c r="AK24" s="6">
        <v>2</v>
      </c>
      <c r="AL24" s="74">
        <v>3</v>
      </c>
      <c r="AM24" s="67">
        <v>3</v>
      </c>
      <c r="AN24" s="74">
        <v>3</v>
      </c>
      <c r="AO24" s="74">
        <v>3</v>
      </c>
      <c r="AP24" s="74">
        <v>3</v>
      </c>
    </row>
    <row r="25" spans="1:42" ht="23.25">
      <c r="A25" s="73">
        <v>23</v>
      </c>
      <c r="B25" s="24">
        <v>5</v>
      </c>
      <c r="C25" s="24">
        <v>0</v>
      </c>
      <c r="D25" s="24">
        <v>1</v>
      </c>
      <c r="E25" s="24">
        <v>0</v>
      </c>
      <c r="F25" s="24">
        <v>0</v>
      </c>
      <c r="G25" s="24">
        <v>0</v>
      </c>
      <c r="H25" s="26">
        <v>0</v>
      </c>
      <c r="I25" s="26">
        <v>0</v>
      </c>
      <c r="J25" s="61">
        <v>3</v>
      </c>
      <c r="K25" s="8">
        <v>2</v>
      </c>
      <c r="L25" s="8">
        <v>3</v>
      </c>
      <c r="M25" s="8">
        <v>5</v>
      </c>
      <c r="N25" s="8">
        <v>3</v>
      </c>
      <c r="O25" s="8">
        <v>3</v>
      </c>
      <c r="P25" s="8">
        <v>3</v>
      </c>
      <c r="Q25" s="19">
        <v>3</v>
      </c>
      <c r="R25" s="19">
        <v>3</v>
      </c>
      <c r="S25" s="16">
        <v>2</v>
      </c>
      <c r="T25" s="17">
        <v>2</v>
      </c>
      <c r="U25" s="16">
        <v>3</v>
      </c>
      <c r="V25" s="16">
        <v>3</v>
      </c>
      <c r="W25" s="16">
        <v>3</v>
      </c>
      <c r="X25" s="16">
        <v>3</v>
      </c>
      <c r="Y25" s="16">
        <v>3</v>
      </c>
      <c r="Z25" s="16">
        <v>3</v>
      </c>
      <c r="AA25" s="16">
        <v>3</v>
      </c>
      <c r="AB25" s="16">
        <v>3</v>
      </c>
      <c r="AC25" s="5">
        <v>3</v>
      </c>
      <c r="AD25" s="5">
        <v>3</v>
      </c>
      <c r="AE25" s="64">
        <v>3</v>
      </c>
      <c r="AF25" s="5">
        <v>3</v>
      </c>
      <c r="AG25" s="5">
        <v>3</v>
      </c>
      <c r="AH25" s="5">
        <v>3</v>
      </c>
      <c r="AI25" s="65">
        <v>3</v>
      </c>
      <c r="AJ25" s="6">
        <v>2</v>
      </c>
      <c r="AK25" s="6">
        <v>2</v>
      </c>
      <c r="AL25" s="74">
        <v>3</v>
      </c>
      <c r="AM25" s="67">
        <v>3</v>
      </c>
      <c r="AN25" s="74">
        <v>3</v>
      </c>
      <c r="AO25" s="74">
        <v>3</v>
      </c>
      <c r="AP25" s="74">
        <v>3</v>
      </c>
    </row>
    <row r="26" spans="1:42" ht="23.25">
      <c r="A26" s="73">
        <v>24</v>
      </c>
      <c r="B26" s="24">
        <v>5</v>
      </c>
      <c r="C26" s="24">
        <v>0</v>
      </c>
      <c r="D26" s="24">
        <v>1</v>
      </c>
      <c r="E26" s="24">
        <v>0</v>
      </c>
      <c r="F26" s="24">
        <v>0</v>
      </c>
      <c r="G26" s="24">
        <v>0</v>
      </c>
      <c r="H26" s="26">
        <v>0</v>
      </c>
      <c r="I26" s="26">
        <v>0</v>
      </c>
      <c r="J26" s="61">
        <v>3</v>
      </c>
      <c r="K26" s="8">
        <v>2</v>
      </c>
      <c r="L26" s="8">
        <v>3</v>
      </c>
      <c r="M26" s="8">
        <v>5</v>
      </c>
      <c r="N26" s="8">
        <v>2</v>
      </c>
      <c r="O26" s="8">
        <v>2</v>
      </c>
      <c r="P26" s="8">
        <v>2</v>
      </c>
      <c r="Q26" s="19">
        <v>3</v>
      </c>
      <c r="R26" s="19">
        <v>2</v>
      </c>
      <c r="S26" s="16">
        <v>2</v>
      </c>
      <c r="T26" s="17">
        <v>2</v>
      </c>
      <c r="U26" s="16">
        <v>3</v>
      </c>
      <c r="V26" s="16">
        <v>3</v>
      </c>
      <c r="W26" s="16">
        <v>3</v>
      </c>
      <c r="X26" s="16">
        <v>3</v>
      </c>
      <c r="Y26" s="16">
        <v>3</v>
      </c>
      <c r="Z26" s="16">
        <v>3</v>
      </c>
      <c r="AA26" s="16">
        <v>3</v>
      </c>
      <c r="AB26" s="16">
        <v>3</v>
      </c>
      <c r="AC26" s="5">
        <v>2</v>
      </c>
      <c r="AD26" s="5">
        <v>2</v>
      </c>
      <c r="AE26" s="64">
        <v>2</v>
      </c>
      <c r="AF26" s="5">
        <v>3</v>
      </c>
      <c r="AG26" s="5">
        <v>3</v>
      </c>
      <c r="AH26" s="5">
        <v>3</v>
      </c>
      <c r="AI26" s="65">
        <v>3</v>
      </c>
      <c r="AJ26" s="6">
        <v>2</v>
      </c>
      <c r="AK26" s="6">
        <v>2</v>
      </c>
      <c r="AL26" s="74">
        <v>3</v>
      </c>
      <c r="AM26" s="67">
        <v>3</v>
      </c>
      <c r="AN26" s="74">
        <v>3</v>
      </c>
      <c r="AO26" s="74">
        <v>3</v>
      </c>
      <c r="AP26" s="74">
        <v>3</v>
      </c>
    </row>
    <row r="27" spans="1:42" ht="23.25">
      <c r="A27" s="73">
        <v>25</v>
      </c>
      <c r="B27" s="24">
        <v>5</v>
      </c>
      <c r="C27" s="24">
        <v>0</v>
      </c>
      <c r="D27" s="24">
        <v>1</v>
      </c>
      <c r="E27" s="24">
        <v>0</v>
      </c>
      <c r="F27" s="24">
        <v>0</v>
      </c>
      <c r="G27" s="24">
        <v>0</v>
      </c>
      <c r="H27" s="26">
        <v>0</v>
      </c>
      <c r="I27" s="26">
        <v>0</v>
      </c>
      <c r="J27" s="61">
        <v>3</v>
      </c>
      <c r="K27" s="8">
        <v>2</v>
      </c>
      <c r="L27" s="8">
        <v>2</v>
      </c>
      <c r="M27" s="8">
        <v>5</v>
      </c>
      <c r="N27" s="8">
        <v>2</v>
      </c>
      <c r="O27" s="8">
        <v>2</v>
      </c>
      <c r="P27" s="8">
        <v>2</v>
      </c>
      <c r="Q27" s="19">
        <v>3</v>
      </c>
      <c r="R27" s="19">
        <v>2</v>
      </c>
      <c r="S27" s="16">
        <v>2</v>
      </c>
      <c r="T27" s="17">
        <v>2</v>
      </c>
      <c r="U27" s="16">
        <v>3</v>
      </c>
      <c r="V27" s="16">
        <v>3</v>
      </c>
      <c r="W27" s="16">
        <v>3</v>
      </c>
      <c r="X27" s="16">
        <v>2</v>
      </c>
      <c r="Y27" s="16">
        <v>3</v>
      </c>
      <c r="Z27" s="16">
        <v>3</v>
      </c>
      <c r="AA27" s="16">
        <v>3</v>
      </c>
      <c r="AB27" s="16">
        <v>3</v>
      </c>
      <c r="AC27" s="5">
        <v>2</v>
      </c>
      <c r="AD27" s="5">
        <v>2</v>
      </c>
      <c r="AE27" s="64">
        <v>2</v>
      </c>
      <c r="AF27" s="5">
        <v>3</v>
      </c>
      <c r="AG27" s="5">
        <v>3</v>
      </c>
      <c r="AH27" s="5">
        <v>3</v>
      </c>
      <c r="AI27" s="65">
        <v>3</v>
      </c>
      <c r="AJ27" s="6">
        <v>2</v>
      </c>
      <c r="AK27" s="6">
        <v>2</v>
      </c>
      <c r="AL27" s="74">
        <v>3</v>
      </c>
      <c r="AM27" s="67">
        <v>3</v>
      </c>
      <c r="AN27" s="74">
        <v>3</v>
      </c>
      <c r="AO27" s="74">
        <v>3</v>
      </c>
      <c r="AP27" s="74">
        <v>3</v>
      </c>
    </row>
    <row r="28" spans="1:42" ht="23.25">
      <c r="A28" s="73">
        <v>26</v>
      </c>
      <c r="B28" s="24">
        <v>5</v>
      </c>
      <c r="C28" s="24">
        <v>0</v>
      </c>
      <c r="D28" s="24">
        <v>1</v>
      </c>
      <c r="E28" s="24">
        <v>0</v>
      </c>
      <c r="F28" s="24">
        <v>0</v>
      </c>
      <c r="G28" s="24">
        <v>0</v>
      </c>
      <c r="H28" s="26">
        <v>1</v>
      </c>
      <c r="I28" s="26">
        <v>0</v>
      </c>
      <c r="J28" s="61">
        <v>3</v>
      </c>
      <c r="K28" s="8">
        <v>2</v>
      </c>
      <c r="L28" s="8">
        <v>2</v>
      </c>
      <c r="M28" s="8">
        <v>5</v>
      </c>
      <c r="N28" s="8">
        <v>2</v>
      </c>
      <c r="O28" s="8">
        <v>2</v>
      </c>
      <c r="P28" s="8">
        <v>2</v>
      </c>
      <c r="Q28" s="19">
        <v>3</v>
      </c>
      <c r="R28" s="19">
        <v>2</v>
      </c>
      <c r="S28" s="16">
        <v>2</v>
      </c>
      <c r="T28" s="17">
        <v>2</v>
      </c>
      <c r="U28" s="16">
        <v>2</v>
      </c>
      <c r="V28" s="16">
        <v>3</v>
      </c>
      <c r="W28" s="16">
        <v>2</v>
      </c>
      <c r="X28" s="16">
        <v>2</v>
      </c>
      <c r="Y28" s="16">
        <v>3</v>
      </c>
      <c r="Z28" s="16">
        <v>3</v>
      </c>
      <c r="AA28" s="16">
        <v>3</v>
      </c>
      <c r="AB28" s="16">
        <v>2</v>
      </c>
      <c r="AC28" s="5">
        <v>2</v>
      </c>
      <c r="AD28" s="5">
        <v>2</v>
      </c>
      <c r="AE28" s="64">
        <v>2</v>
      </c>
      <c r="AF28" s="5">
        <v>3</v>
      </c>
      <c r="AG28" s="5">
        <v>3</v>
      </c>
      <c r="AH28" s="5">
        <v>2</v>
      </c>
      <c r="AI28" s="65">
        <v>2</v>
      </c>
      <c r="AJ28" s="6">
        <v>1</v>
      </c>
      <c r="AK28" s="6">
        <v>1</v>
      </c>
      <c r="AL28" s="74">
        <v>2</v>
      </c>
      <c r="AM28" s="67">
        <v>2</v>
      </c>
      <c r="AN28" s="74">
        <v>2</v>
      </c>
      <c r="AO28" s="74">
        <v>3</v>
      </c>
      <c r="AP28" s="74">
        <v>3</v>
      </c>
    </row>
    <row r="29" spans="1:42" ht="23.25">
      <c r="A29" s="73">
        <v>27</v>
      </c>
      <c r="B29" s="24">
        <v>6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6">
        <v>1</v>
      </c>
      <c r="I29" s="26">
        <v>0</v>
      </c>
      <c r="J29" s="61">
        <v>2</v>
      </c>
      <c r="K29" s="8">
        <v>2</v>
      </c>
      <c r="L29" s="8">
        <v>2</v>
      </c>
      <c r="M29" s="8">
        <v>5</v>
      </c>
      <c r="N29" s="8">
        <v>2</v>
      </c>
      <c r="O29" s="8">
        <v>2</v>
      </c>
      <c r="P29" s="8">
        <v>2</v>
      </c>
      <c r="Q29" s="19">
        <v>2</v>
      </c>
      <c r="R29" s="19">
        <v>2</v>
      </c>
      <c r="S29" s="16">
        <v>2</v>
      </c>
      <c r="T29" s="17">
        <v>2</v>
      </c>
      <c r="U29" s="16">
        <v>2</v>
      </c>
      <c r="V29" s="16">
        <v>2</v>
      </c>
      <c r="W29" s="16">
        <v>2</v>
      </c>
      <c r="X29" s="16">
        <v>2</v>
      </c>
      <c r="Y29" s="16">
        <v>2</v>
      </c>
      <c r="Z29" s="16">
        <v>3</v>
      </c>
      <c r="AA29" s="16">
        <v>3</v>
      </c>
      <c r="AB29" s="16">
        <v>2</v>
      </c>
      <c r="AC29" s="5">
        <v>1</v>
      </c>
      <c r="AD29" s="5">
        <v>1</v>
      </c>
      <c r="AE29" s="64">
        <v>2</v>
      </c>
      <c r="AF29" s="5">
        <v>2</v>
      </c>
      <c r="AG29" s="5">
        <v>2</v>
      </c>
      <c r="AH29" s="5">
        <v>2</v>
      </c>
      <c r="AI29" s="65">
        <v>2</v>
      </c>
      <c r="AJ29" s="6">
        <v>1</v>
      </c>
      <c r="AK29" s="6">
        <v>1</v>
      </c>
      <c r="AL29" s="74">
        <v>2</v>
      </c>
      <c r="AM29" s="67">
        <v>2</v>
      </c>
      <c r="AN29" s="74">
        <v>2</v>
      </c>
      <c r="AO29" s="74">
        <v>3</v>
      </c>
      <c r="AP29" s="74">
        <v>3</v>
      </c>
    </row>
    <row r="30" spans="1:42" ht="23.25">
      <c r="A30" s="73">
        <v>28</v>
      </c>
      <c r="B30" s="24">
        <v>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6">
        <v>1</v>
      </c>
      <c r="I30" s="26">
        <v>0</v>
      </c>
      <c r="J30" s="61">
        <v>1</v>
      </c>
      <c r="K30" s="8">
        <v>1</v>
      </c>
      <c r="L30" s="8">
        <v>2</v>
      </c>
      <c r="M30" s="8">
        <v>5</v>
      </c>
      <c r="N30" s="8">
        <v>2</v>
      </c>
      <c r="O30" s="8">
        <v>1</v>
      </c>
      <c r="P30" s="8">
        <v>1</v>
      </c>
      <c r="Q30" s="19">
        <v>2</v>
      </c>
      <c r="R30" s="19">
        <v>1</v>
      </c>
      <c r="S30" s="16">
        <v>1</v>
      </c>
      <c r="T30" s="17">
        <v>2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v>3</v>
      </c>
      <c r="AB30" s="16">
        <v>1</v>
      </c>
      <c r="AC30" s="5">
        <v>4</v>
      </c>
      <c r="AD30" s="5">
        <v>1</v>
      </c>
      <c r="AE30" s="64"/>
      <c r="AF30" s="5">
        <v>1</v>
      </c>
      <c r="AG30" s="5">
        <v>2</v>
      </c>
      <c r="AH30" s="5">
        <v>1</v>
      </c>
      <c r="AI30" s="65">
        <v>1</v>
      </c>
      <c r="AJ30" s="6">
        <v>1</v>
      </c>
      <c r="AK30" s="6">
        <v>1</v>
      </c>
      <c r="AL30" s="74">
        <v>1</v>
      </c>
      <c r="AM30" s="67">
        <v>2</v>
      </c>
      <c r="AN30" s="74"/>
      <c r="AO30" s="74">
        <v>3</v>
      </c>
      <c r="AP30" s="74">
        <v>1</v>
      </c>
    </row>
    <row r="31" spans="1:42" ht="23.25">
      <c r="A31" s="73">
        <v>29</v>
      </c>
      <c r="B31" s="24">
        <v>6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6">
        <v>1</v>
      </c>
      <c r="I31" s="26">
        <v>0</v>
      </c>
      <c r="J31" s="61">
        <v>1</v>
      </c>
      <c r="K31" s="8">
        <v>1</v>
      </c>
      <c r="L31" s="8">
        <v>1</v>
      </c>
      <c r="M31" s="8">
        <v>5</v>
      </c>
      <c r="N31" s="8">
        <v>2</v>
      </c>
      <c r="O31" s="8">
        <v>1</v>
      </c>
      <c r="P31" s="8">
        <v>1</v>
      </c>
      <c r="Q31" s="19">
        <v>2</v>
      </c>
      <c r="R31" s="19">
        <v>1</v>
      </c>
      <c r="S31" s="16">
        <v>1</v>
      </c>
      <c r="T31" s="17">
        <v>1</v>
      </c>
      <c r="U31" s="16"/>
      <c r="V31" s="16"/>
      <c r="W31" s="16"/>
      <c r="X31" s="16"/>
      <c r="Y31" s="16"/>
      <c r="Z31" s="16"/>
      <c r="AA31" s="16"/>
      <c r="AB31" s="16"/>
      <c r="AC31" s="5"/>
      <c r="AD31" s="5"/>
      <c r="AE31" s="64"/>
      <c r="AF31" s="5"/>
      <c r="AG31" s="5"/>
      <c r="AH31" s="5"/>
      <c r="AI31" s="65"/>
      <c r="AJ31" s="6"/>
      <c r="AK31" s="6"/>
      <c r="AL31" s="74"/>
      <c r="AM31" s="67"/>
      <c r="AN31" s="74"/>
      <c r="AO31" s="74"/>
      <c r="AP31" s="74"/>
    </row>
    <row r="32" spans="1:42" ht="23.25">
      <c r="A32" s="3">
        <v>30</v>
      </c>
      <c r="B32" s="24">
        <v>2</v>
      </c>
      <c r="C32" s="24">
        <v>9</v>
      </c>
      <c r="D32" s="24">
        <v>1</v>
      </c>
      <c r="E32" s="24">
        <v>1</v>
      </c>
      <c r="F32" s="24">
        <v>1</v>
      </c>
      <c r="G32" s="24">
        <v>1</v>
      </c>
      <c r="H32" s="26">
        <v>0</v>
      </c>
      <c r="I32" s="81">
        <v>1</v>
      </c>
      <c r="J32" s="61">
        <v>4</v>
      </c>
      <c r="K32" s="8">
        <v>4</v>
      </c>
      <c r="L32" s="8">
        <v>4</v>
      </c>
      <c r="M32" s="8">
        <v>4</v>
      </c>
      <c r="N32" s="8">
        <v>4</v>
      </c>
      <c r="O32" s="8">
        <v>4</v>
      </c>
      <c r="P32" s="8">
        <v>4</v>
      </c>
      <c r="Q32" s="19">
        <v>4</v>
      </c>
      <c r="R32" s="19">
        <v>4</v>
      </c>
      <c r="S32" s="16">
        <v>4</v>
      </c>
      <c r="T32" s="17">
        <v>4</v>
      </c>
      <c r="U32" s="16">
        <v>4</v>
      </c>
      <c r="V32" s="16">
        <v>4</v>
      </c>
      <c r="W32" s="16">
        <v>4</v>
      </c>
      <c r="X32" s="16">
        <v>4</v>
      </c>
      <c r="Y32" s="16">
        <v>4</v>
      </c>
      <c r="Z32" s="16">
        <v>4</v>
      </c>
      <c r="AA32" s="16">
        <v>4</v>
      </c>
      <c r="AB32" s="16">
        <v>4</v>
      </c>
      <c r="AC32" s="5">
        <v>4</v>
      </c>
      <c r="AD32" s="5">
        <v>4</v>
      </c>
      <c r="AE32" s="64">
        <v>4</v>
      </c>
      <c r="AF32" s="5">
        <v>4</v>
      </c>
      <c r="AG32" s="5">
        <v>4</v>
      </c>
      <c r="AH32" s="5">
        <v>4</v>
      </c>
      <c r="AI32" s="65">
        <v>4</v>
      </c>
      <c r="AJ32" s="6">
        <v>4</v>
      </c>
      <c r="AK32" s="6">
        <v>4</v>
      </c>
      <c r="AL32" s="74">
        <v>4</v>
      </c>
      <c r="AM32" s="67">
        <v>4</v>
      </c>
      <c r="AN32" s="74">
        <v>4</v>
      </c>
      <c r="AO32" s="74">
        <v>4</v>
      </c>
      <c r="AP32" s="74">
        <v>4</v>
      </c>
    </row>
    <row r="33" spans="1:42" ht="23.25">
      <c r="A33" s="3">
        <v>31</v>
      </c>
      <c r="B33" s="24">
        <v>3</v>
      </c>
      <c r="C33" s="24">
        <v>10</v>
      </c>
      <c r="D33" s="24">
        <v>1</v>
      </c>
      <c r="E33" s="24">
        <v>1</v>
      </c>
      <c r="F33" s="24">
        <v>1</v>
      </c>
      <c r="G33" s="24">
        <v>1</v>
      </c>
      <c r="H33" s="26">
        <v>0</v>
      </c>
      <c r="I33" s="26">
        <v>1</v>
      </c>
      <c r="J33" s="61">
        <v>4</v>
      </c>
      <c r="K33" s="8">
        <v>4</v>
      </c>
      <c r="L33" s="8">
        <v>4</v>
      </c>
      <c r="M33" s="8">
        <v>4</v>
      </c>
      <c r="N33" s="8">
        <v>4</v>
      </c>
      <c r="O33" s="8">
        <v>4</v>
      </c>
      <c r="P33" s="8">
        <v>4</v>
      </c>
      <c r="Q33" s="19">
        <v>4</v>
      </c>
      <c r="R33" s="19">
        <v>4</v>
      </c>
      <c r="S33" s="16">
        <v>4</v>
      </c>
      <c r="T33" s="17">
        <v>4</v>
      </c>
      <c r="U33" s="16">
        <v>4</v>
      </c>
      <c r="V33" s="16">
        <v>4</v>
      </c>
      <c r="W33" s="16">
        <v>4</v>
      </c>
      <c r="X33" s="16">
        <v>4</v>
      </c>
      <c r="Y33" s="16">
        <v>4</v>
      </c>
      <c r="Z33" s="16">
        <v>4</v>
      </c>
      <c r="AA33" s="16">
        <v>4</v>
      </c>
      <c r="AB33" s="16">
        <v>4</v>
      </c>
      <c r="AC33" s="5">
        <v>4</v>
      </c>
      <c r="AD33" s="5">
        <v>4</v>
      </c>
      <c r="AE33" s="64">
        <v>4</v>
      </c>
      <c r="AF33" s="5">
        <v>4</v>
      </c>
      <c r="AG33" s="5">
        <v>4</v>
      </c>
      <c r="AH33" s="5">
        <v>4</v>
      </c>
      <c r="AI33" s="65">
        <v>4</v>
      </c>
      <c r="AJ33" s="6">
        <v>4</v>
      </c>
      <c r="AK33" s="6">
        <v>4</v>
      </c>
      <c r="AL33" s="74">
        <v>4</v>
      </c>
      <c r="AM33" s="67">
        <v>4</v>
      </c>
      <c r="AN33" s="74">
        <v>4</v>
      </c>
      <c r="AO33" s="74">
        <v>4</v>
      </c>
      <c r="AP33" s="74">
        <v>4</v>
      </c>
    </row>
    <row r="34" spans="1:42" ht="23.25">
      <c r="A34" s="3">
        <v>32</v>
      </c>
      <c r="B34" s="24">
        <v>4</v>
      </c>
      <c r="C34" s="24">
        <v>11</v>
      </c>
      <c r="D34" s="24">
        <v>1</v>
      </c>
      <c r="E34" s="24">
        <v>1</v>
      </c>
      <c r="F34" s="24">
        <v>1</v>
      </c>
      <c r="G34" s="24">
        <v>1</v>
      </c>
      <c r="H34" s="26">
        <v>0</v>
      </c>
      <c r="I34" s="26">
        <v>1</v>
      </c>
      <c r="J34" s="61">
        <v>4</v>
      </c>
      <c r="K34" s="8">
        <v>4</v>
      </c>
      <c r="L34" s="8">
        <v>4</v>
      </c>
      <c r="M34" s="8">
        <v>4</v>
      </c>
      <c r="N34" s="8">
        <v>4</v>
      </c>
      <c r="O34" s="8">
        <v>4</v>
      </c>
      <c r="P34" s="8">
        <v>4</v>
      </c>
      <c r="Q34" s="19">
        <v>4</v>
      </c>
      <c r="R34" s="19">
        <v>4</v>
      </c>
      <c r="S34" s="16">
        <v>4</v>
      </c>
      <c r="T34" s="17">
        <v>4</v>
      </c>
      <c r="U34" s="16">
        <v>4</v>
      </c>
      <c r="V34" s="16">
        <v>4</v>
      </c>
      <c r="W34" s="16">
        <v>4</v>
      </c>
      <c r="X34" s="16">
        <v>4</v>
      </c>
      <c r="Y34" s="16">
        <v>4</v>
      </c>
      <c r="Z34" s="16">
        <v>4</v>
      </c>
      <c r="AA34" s="16">
        <v>4</v>
      </c>
      <c r="AB34" s="16">
        <v>4</v>
      </c>
      <c r="AC34" s="5">
        <v>4</v>
      </c>
      <c r="AD34" s="5">
        <v>4</v>
      </c>
      <c r="AE34" s="64">
        <v>4</v>
      </c>
      <c r="AF34" s="5">
        <v>4</v>
      </c>
      <c r="AG34" s="5">
        <v>4</v>
      </c>
      <c r="AH34" s="5">
        <v>4</v>
      </c>
      <c r="AI34" s="65">
        <v>4</v>
      </c>
      <c r="AJ34" s="6">
        <v>4</v>
      </c>
      <c r="AK34" s="6">
        <v>4</v>
      </c>
      <c r="AL34" s="74">
        <v>4</v>
      </c>
      <c r="AM34" s="67">
        <v>4</v>
      </c>
      <c r="AN34" s="74">
        <v>4</v>
      </c>
      <c r="AO34" s="74">
        <v>4</v>
      </c>
      <c r="AP34" s="74">
        <v>4</v>
      </c>
    </row>
    <row r="35" spans="1:42" ht="23.25">
      <c r="A35" s="3">
        <v>33</v>
      </c>
      <c r="B35" s="24">
        <v>5</v>
      </c>
      <c r="C35" s="24">
        <v>12</v>
      </c>
      <c r="D35" s="24">
        <v>1</v>
      </c>
      <c r="E35" s="24">
        <v>1</v>
      </c>
      <c r="F35" s="24">
        <v>1</v>
      </c>
      <c r="G35" s="24">
        <v>1</v>
      </c>
      <c r="H35" s="26">
        <v>0</v>
      </c>
      <c r="I35" s="26">
        <v>1</v>
      </c>
      <c r="J35" s="61">
        <v>4</v>
      </c>
      <c r="K35" s="8">
        <v>4</v>
      </c>
      <c r="L35" s="8">
        <v>4</v>
      </c>
      <c r="M35" s="8">
        <v>4</v>
      </c>
      <c r="N35" s="8">
        <v>4</v>
      </c>
      <c r="O35" s="8">
        <v>4</v>
      </c>
      <c r="P35" s="8">
        <v>4</v>
      </c>
      <c r="Q35" s="19">
        <v>4</v>
      </c>
      <c r="R35" s="19">
        <v>4</v>
      </c>
      <c r="S35" s="16">
        <v>4</v>
      </c>
      <c r="T35" s="17">
        <v>4</v>
      </c>
      <c r="U35" s="16">
        <v>4</v>
      </c>
      <c r="V35" s="16">
        <v>4</v>
      </c>
      <c r="W35" s="16">
        <v>4</v>
      </c>
      <c r="X35" s="16">
        <v>4</v>
      </c>
      <c r="Y35" s="16">
        <v>4</v>
      </c>
      <c r="Z35" s="16">
        <v>4</v>
      </c>
      <c r="AA35" s="16">
        <v>4</v>
      </c>
      <c r="AB35" s="16">
        <v>4</v>
      </c>
      <c r="AC35" s="5">
        <v>4</v>
      </c>
      <c r="AD35" s="5">
        <v>4</v>
      </c>
      <c r="AE35" s="64">
        <v>4</v>
      </c>
      <c r="AF35" s="5">
        <v>4</v>
      </c>
      <c r="AG35" s="5">
        <v>4</v>
      </c>
      <c r="AH35" s="5">
        <v>4</v>
      </c>
      <c r="AI35" s="65">
        <v>4</v>
      </c>
      <c r="AJ35" s="6">
        <v>4</v>
      </c>
      <c r="AK35" s="6">
        <v>4</v>
      </c>
      <c r="AL35" s="74">
        <v>4</v>
      </c>
      <c r="AM35" s="67">
        <v>4</v>
      </c>
      <c r="AN35" s="74">
        <v>4</v>
      </c>
      <c r="AO35" s="74">
        <v>4</v>
      </c>
      <c r="AP35" s="74">
        <v>4</v>
      </c>
    </row>
    <row r="36" spans="1:42" ht="23.25">
      <c r="A36" s="3">
        <v>34</v>
      </c>
      <c r="B36" s="24">
        <v>2</v>
      </c>
      <c r="C36" s="24">
        <v>13</v>
      </c>
      <c r="D36" s="24">
        <v>1</v>
      </c>
      <c r="E36" s="24">
        <v>1</v>
      </c>
      <c r="F36" s="24">
        <v>1</v>
      </c>
      <c r="G36" s="24">
        <v>1</v>
      </c>
      <c r="H36" s="26">
        <v>0</v>
      </c>
      <c r="I36" s="26">
        <v>0</v>
      </c>
      <c r="J36" s="61">
        <v>4</v>
      </c>
      <c r="K36" s="8">
        <v>4</v>
      </c>
      <c r="L36" s="8">
        <v>4</v>
      </c>
      <c r="M36" s="8">
        <v>4</v>
      </c>
      <c r="N36" s="8">
        <v>4</v>
      </c>
      <c r="O36" s="8">
        <v>4</v>
      </c>
      <c r="P36" s="8">
        <v>4</v>
      </c>
      <c r="Q36" s="19">
        <v>4</v>
      </c>
      <c r="R36" s="19">
        <v>4</v>
      </c>
      <c r="S36" s="16">
        <v>4</v>
      </c>
      <c r="T36" s="17">
        <v>4</v>
      </c>
      <c r="U36" s="16">
        <v>4</v>
      </c>
      <c r="V36" s="16">
        <v>4</v>
      </c>
      <c r="W36" s="16">
        <v>4</v>
      </c>
      <c r="X36" s="16">
        <v>4</v>
      </c>
      <c r="Y36" s="16">
        <v>4</v>
      </c>
      <c r="Z36" s="16">
        <v>4</v>
      </c>
      <c r="AA36" s="16">
        <v>4</v>
      </c>
      <c r="AB36" s="16">
        <v>4</v>
      </c>
      <c r="AC36" s="5">
        <v>4</v>
      </c>
      <c r="AD36" s="5">
        <v>4</v>
      </c>
      <c r="AE36" s="64">
        <v>4</v>
      </c>
      <c r="AF36" s="5">
        <v>4</v>
      </c>
      <c r="AG36" s="5">
        <v>4</v>
      </c>
      <c r="AH36" s="5">
        <v>4</v>
      </c>
      <c r="AI36" s="65">
        <v>4</v>
      </c>
      <c r="AJ36" s="6">
        <v>4</v>
      </c>
      <c r="AK36" s="6">
        <v>4</v>
      </c>
      <c r="AL36" s="74">
        <v>4</v>
      </c>
      <c r="AM36" s="67">
        <v>4</v>
      </c>
      <c r="AN36" s="74">
        <v>4</v>
      </c>
      <c r="AO36" s="74">
        <v>4</v>
      </c>
      <c r="AP36" s="74">
        <v>4</v>
      </c>
    </row>
    <row r="37" spans="1:42" ht="23.25">
      <c r="A37" s="3">
        <v>35</v>
      </c>
      <c r="B37" s="24">
        <v>3</v>
      </c>
      <c r="C37" s="24">
        <v>14</v>
      </c>
      <c r="D37" s="24">
        <v>1</v>
      </c>
      <c r="E37" s="24">
        <v>1</v>
      </c>
      <c r="F37" s="24">
        <v>0</v>
      </c>
      <c r="G37" s="24">
        <v>1</v>
      </c>
      <c r="H37" s="26">
        <v>0</v>
      </c>
      <c r="I37" s="26">
        <v>0</v>
      </c>
      <c r="J37" s="61">
        <v>4</v>
      </c>
      <c r="K37" s="8">
        <v>4</v>
      </c>
      <c r="L37" s="8">
        <v>4</v>
      </c>
      <c r="M37" s="8">
        <v>4</v>
      </c>
      <c r="N37" s="8">
        <v>4</v>
      </c>
      <c r="O37" s="8">
        <v>4</v>
      </c>
      <c r="P37" s="8">
        <v>4</v>
      </c>
      <c r="Q37" s="19">
        <v>4</v>
      </c>
      <c r="R37" s="19">
        <v>4</v>
      </c>
      <c r="S37" s="16">
        <v>4</v>
      </c>
      <c r="T37" s="17">
        <v>4</v>
      </c>
      <c r="U37" s="16">
        <v>4</v>
      </c>
      <c r="V37" s="16">
        <v>4</v>
      </c>
      <c r="W37" s="16">
        <v>4</v>
      </c>
      <c r="X37" s="16">
        <v>4</v>
      </c>
      <c r="Y37" s="16">
        <v>4</v>
      </c>
      <c r="Z37" s="16">
        <v>4</v>
      </c>
      <c r="AA37" s="16">
        <v>4</v>
      </c>
      <c r="AB37" s="16">
        <v>4</v>
      </c>
      <c r="AC37" s="5">
        <v>4</v>
      </c>
      <c r="AD37" s="5">
        <v>4</v>
      </c>
      <c r="AE37" s="64">
        <v>4</v>
      </c>
      <c r="AF37" s="5">
        <v>4</v>
      </c>
      <c r="AG37" s="5">
        <v>4</v>
      </c>
      <c r="AH37" s="5">
        <v>4</v>
      </c>
      <c r="AI37" s="65">
        <v>4</v>
      </c>
      <c r="AJ37" s="6">
        <v>4</v>
      </c>
      <c r="AK37" s="6">
        <v>4</v>
      </c>
      <c r="AL37" s="74">
        <v>4</v>
      </c>
      <c r="AM37" s="67">
        <v>4</v>
      </c>
      <c r="AN37" s="74">
        <v>4</v>
      </c>
      <c r="AO37" s="74">
        <v>4</v>
      </c>
      <c r="AP37" s="74">
        <v>4</v>
      </c>
    </row>
    <row r="38" spans="1:42" ht="23.25">
      <c r="A38" s="3">
        <v>36</v>
      </c>
      <c r="B38" s="24">
        <v>4</v>
      </c>
      <c r="C38" s="24">
        <v>15</v>
      </c>
      <c r="D38" s="25">
        <v>1</v>
      </c>
      <c r="E38" s="25">
        <v>1</v>
      </c>
      <c r="F38" s="25">
        <v>0</v>
      </c>
      <c r="G38" s="24">
        <v>1</v>
      </c>
      <c r="H38" s="26">
        <v>0</v>
      </c>
      <c r="I38" s="26">
        <v>0</v>
      </c>
      <c r="J38" s="61">
        <v>4</v>
      </c>
      <c r="K38" s="8">
        <v>4</v>
      </c>
      <c r="L38" s="8">
        <v>4</v>
      </c>
      <c r="M38" s="8">
        <v>4</v>
      </c>
      <c r="N38" s="8">
        <v>4</v>
      </c>
      <c r="O38" s="8">
        <v>4</v>
      </c>
      <c r="P38" s="8">
        <v>4</v>
      </c>
      <c r="Q38" s="19">
        <v>4</v>
      </c>
      <c r="R38" s="19">
        <v>4</v>
      </c>
      <c r="S38" s="16">
        <v>4</v>
      </c>
      <c r="T38" s="17">
        <v>4</v>
      </c>
      <c r="U38" s="16">
        <v>4</v>
      </c>
      <c r="V38" s="16">
        <v>4</v>
      </c>
      <c r="W38" s="16">
        <v>4</v>
      </c>
      <c r="X38" s="16">
        <v>4</v>
      </c>
      <c r="Y38" s="16">
        <v>4</v>
      </c>
      <c r="Z38" s="16">
        <v>4</v>
      </c>
      <c r="AA38" s="16">
        <v>4</v>
      </c>
      <c r="AB38" s="16">
        <v>4</v>
      </c>
      <c r="AC38" s="5">
        <v>4</v>
      </c>
      <c r="AD38" s="5">
        <v>4</v>
      </c>
      <c r="AE38" s="64">
        <v>4</v>
      </c>
      <c r="AF38" s="5">
        <v>4</v>
      </c>
      <c r="AG38" s="5">
        <v>4</v>
      </c>
      <c r="AH38" s="5">
        <v>4</v>
      </c>
      <c r="AI38" s="65">
        <v>4</v>
      </c>
      <c r="AJ38" s="6">
        <v>4</v>
      </c>
      <c r="AK38" s="6">
        <v>4</v>
      </c>
      <c r="AL38" s="74">
        <v>4</v>
      </c>
      <c r="AM38" s="67">
        <v>4</v>
      </c>
      <c r="AN38" s="74">
        <v>4</v>
      </c>
      <c r="AO38" s="74">
        <v>4</v>
      </c>
      <c r="AP38" s="74">
        <v>4</v>
      </c>
    </row>
    <row r="39" spans="1:42" ht="23.25">
      <c r="A39" s="3">
        <v>37</v>
      </c>
      <c r="B39" s="24">
        <v>5</v>
      </c>
      <c r="C39" s="24">
        <v>16</v>
      </c>
      <c r="D39" s="24">
        <v>1</v>
      </c>
      <c r="E39" s="24">
        <v>1</v>
      </c>
      <c r="F39" s="24">
        <v>0</v>
      </c>
      <c r="G39" s="24">
        <v>1</v>
      </c>
      <c r="H39" s="26">
        <v>0</v>
      </c>
      <c r="I39" s="26">
        <v>0</v>
      </c>
      <c r="J39" s="61">
        <v>4</v>
      </c>
      <c r="K39" s="8">
        <v>4</v>
      </c>
      <c r="L39" s="8">
        <v>4</v>
      </c>
      <c r="M39" s="8">
        <v>4</v>
      </c>
      <c r="N39" s="8">
        <v>4</v>
      </c>
      <c r="O39" s="8">
        <v>4</v>
      </c>
      <c r="P39" s="8">
        <v>4</v>
      </c>
      <c r="Q39" s="19">
        <v>4</v>
      </c>
      <c r="R39" s="19">
        <v>4</v>
      </c>
      <c r="S39" s="16">
        <v>4</v>
      </c>
      <c r="T39" s="17">
        <v>4</v>
      </c>
      <c r="U39" s="16">
        <v>4</v>
      </c>
      <c r="V39" s="16">
        <v>4</v>
      </c>
      <c r="W39" s="16">
        <v>4</v>
      </c>
      <c r="X39" s="16">
        <v>4</v>
      </c>
      <c r="Y39" s="16">
        <v>4</v>
      </c>
      <c r="Z39" s="16">
        <v>4</v>
      </c>
      <c r="AA39" s="16">
        <v>4</v>
      </c>
      <c r="AB39" s="16">
        <v>4</v>
      </c>
      <c r="AC39" s="5">
        <v>4</v>
      </c>
      <c r="AD39" s="5">
        <v>4</v>
      </c>
      <c r="AE39" s="64">
        <v>4</v>
      </c>
      <c r="AF39" s="5">
        <v>4</v>
      </c>
      <c r="AG39" s="5">
        <v>4</v>
      </c>
      <c r="AH39" s="5">
        <v>4</v>
      </c>
      <c r="AI39" s="65">
        <v>4</v>
      </c>
      <c r="AJ39" s="6">
        <v>4</v>
      </c>
      <c r="AK39" s="6">
        <v>4</v>
      </c>
      <c r="AL39" s="74">
        <v>4</v>
      </c>
      <c r="AM39" s="67">
        <v>4</v>
      </c>
      <c r="AN39" s="74">
        <v>4</v>
      </c>
      <c r="AO39" s="74">
        <v>4</v>
      </c>
      <c r="AP39" s="74">
        <v>4</v>
      </c>
    </row>
    <row r="40" spans="1:42" ht="23.25">
      <c r="A40" s="3">
        <v>38</v>
      </c>
      <c r="B40" s="24">
        <v>2</v>
      </c>
      <c r="C40" s="24">
        <v>17</v>
      </c>
      <c r="D40" s="24">
        <v>1</v>
      </c>
      <c r="E40" s="24">
        <v>1</v>
      </c>
      <c r="F40" s="24">
        <v>0</v>
      </c>
      <c r="G40" s="24">
        <v>1</v>
      </c>
      <c r="H40" s="26">
        <v>0</v>
      </c>
      <c r="I40" s="26">
        <v>0</v>
      </c>
      <c r="J40" s="61">
        <v>4</v>
      </c>
      <c r="K40" s="8">
        <v>4</v>
      </c>
      <c r="L40" s="8">
        <v>4</v>
      </c>
      <c r="M40" s="8">
        <v>4</v>
      </c>
      <c r="N40" s="8">
        <v>4</v>
      </c>
      <c r="O40" s="8">
        <v>4</v>
      </c>
      <c r="P40" s="8">
        <v>4</v>
      </c>
      <c r="Q40" s="19">
        <v>4</v>
      </c>
      <c r="R40" s="19">
        <v>4</v>
      </c>
      <c r="S40" s="16">
        <v>4</v>
      </c>
      <c r="T40" s="17">
        <v>4</v>
      </c>
      <c r="U40" s="16">
        <v>4</v>
      </c>
      <c r="V40" s="16">
        <v>4</v>
      </c>
      <c r="W40" s="16">
        <v>4</v>
      </c>
      <c r="X40" s="16">
        <v>4</v>
      </c>
      <c r="Y40" s="16">
        <v>4</v>
      </c>
      <c r="Z40" s="16">
        <v>4</v>
      </c>
      <c r="AA40" s="16">
        <v>4</v>
      </c>
      <c r="AB40" s="16">
        <v>4</v>
      </c>
      <c r="AC40" s="5">
        <v>4</v>
      </c>
      <c r="AD40" s="5">
        <v>4</v>
      </c>
      <c r="AE40" s="64">
        <v>4</v>
      </c>
      <c r="AF40" s="5">
        <v>4</v>
      </c>
      <c r="AG40" s="5">
        <v>4</v>
      </c>
      <c r="AH40" s="5">
        <v>4</v>
      </c>
      <c r="AI40" s="65">
        <v>4</v>
      </c>
      <c r="AJ40" s="6">
        <v>4</v>
      </c>
      <c r="AK40" s="6">
        <v>4</v>
      </c>
      <c r="AL40" s="74">
        <v>4</v>
      </c>
      <c r="AM40" s="67">
        <v>4</v>
      </c>
      <c r="AN40" s="74">
        <v>4</v>
      </c>
      <c r="AO40" s="74">
        <v>4</v>
      </c>
      <c r="AP40" s="74">
        <v>4</v>
      </c>
    </row>
    <row r="41" spans="1:42" ht="23.25">
      <c r="A41" s="3">
        <v>39</v>
      </c>
      <c r="B41" s="24">
        <v>3</v>
      </c>
      <c r="C41" s="24">
        <v>18</v>
      </c>
      <c r="D41" s="24">
        <v>1</v>
      </c>
      <c r="E41" s="24">
        <v>1</v>
      </c>
      <c r="F41" s="24">
        <v>0</v>
      </c>
      <c r="G41" s="24">
        <v>1</v>
      </c>
      <c r="H41" s="26">
        <v>0</v>
      </c>
      <c r="I41" s="26">
        <v>0</v>
      </c>
      <c r="J41" s="61">
        <v>4</v>
      </c>
      <c r="K41" s="8">
        <v>4</v>
      </c>
      <c r="L41" s="8">
        <v>4</v>
      </c>
      <c r="M41" s="8">
        <v>4</v>
      </c>
      <c r="N41" s="8">
        <v>4</v>
      </c>
      <c r="O41" s="8">
        <v>4</v>
      </c>
      <c r="P41" s="8">
        <v>4</v>
      </c>
      <c r="Q41" s="19">
        <v>4</v>
      </c>
      <c r="R41" s="19">
        <v>4</v>
      </c>
      <c r="S41" s="16">
        <v>4</v>
      </c>
      <c r="T41" s="17">
        <v>4</v>
      </c>
      <c r="U41" s="16">
        <v>4</v>
      </c>
      <c r="V41" s="16">
        <v>4</v>
      </c>
      <c r="W41" s="16">
        <v>4</v>
      </c>
      <c r="X41" s="16">
        <v>4</v>
      </c>
      <c r="Y41" s="16">
        <v>4</v>
      </c>
      <c r="Z41" s="16">
        <v>4</v>
      </c>
      <c r="AA41" s="16">
        <v>4</v>
      </c>
      <c r="AB41" s="16">
        <v>4</v>
      </c>
      <c r="AC41" s="5">
        <v>4</v>
      </c>
      <c r="AD41" s="5">
        <v>4</v>
      </c>
      <c r="AE41" s="64">
        <v>4</v>
      </c>
      <c r="AF41" s="5">
        <v>4</v>
      </c>
      <c r="AG41" s="5">
        <v>4</v>
      </c>
      <c r="AH41" s="5">
        <v>4</v>
      </c>
      <c r="AI41" s="65">
        <v>4</v>
      </c>
      <c r="AJ41" s="6">
        <v>4</v>
      </c>
      <c r="AK41" s="6">
        <v>4</v>
      </c>
      <c r="AL41" s="74">
        <v>4</v>
      </c>
      <c r="AM41" s="67">
        <v>4</v>
      </c>
      <c r="AN41" s="74">
        <v>4</v>
      </c>
      <c r="AO41" s="74">
        <v>4</v>
      </c>
      <c r="AP41" s="74">
        <v>4</v>
      </c>
    </row>
    <row r="42" spans="1:42" ht="23.25">
      <c r="A42" s="3">
        <v>40</v>
      </c>
      <c r="B42" s="24">
        <v>4</v>
      </c>
      <c r="C42" s="24">
        <v>19</v>
      </c>
      <c r="D42" s="24">
        <v>1</v>
      </c>
      <c r="E42" s="24">
        <v>1</v>
      </c>
      <c r="F42" s="24">
        <v>0</v>
      </c>
      <c r="G42" s="24">
        <v>1</v>
      </c>
      <c r="H42" s="26">
        <v>0</v>
      </c>
      <c r="I42" s="26">
        <v>0</v>
      </c>
      <c r="J42" s="61">
        <v>4</v>
      </c>
      <c r="K42" s="8">
        <v>4</v>
      </c>
      <c r="L42" s="8">
        <v>4</v>
      </c>
      <c r="M42" s="8">
        <v>4</v>
      </c>
      <c r="N42" s="8">
        <v>4</v>
      </c>
      <c r="O42" s="8">
        <v>4</v>
      </c>
      <c r="P42" s="8">
        <v>4</v>
      </c>
      <c r="Q42" s="19">
        <v>4</v>
      </c>
      <c r="R42" s="19">
        <v>4</v>
      </c>
      <c r="S42" s="16">
        <v>4</v>
      </c>
      <c r="T42" s="17">
        <v>4</v>
      </c>
      <c r="U42" s="16">
        <v>4</v>
      </c>
      <c r="V42" s="16">
        <v>4</v>
      </c>
      <c r="W42" s="16">
        <v>4</v>
      </c>
      <c r="X42" s="16">
        <v>4</v>
      </c>
      <c r="Y42" s="16">
        <v>4</v>
      </c>
      <c r="Z42" s="16">
        <v>4</v>
      </c>
      <c r="AA42" s="16">
        <v>4</v>
      </c>
      <c r="AB42" s="16">
        <v>4</v>
      </c>
      <c r="AC42" s="5">
        <v>4</v>
      </c>
      <c r="AD42" s="5">
        <v>4</v>
      </c>
      <c r="AE42" s="64">
        <v>4</v>
      </c>
      <c r="AF42" s="5">
        <v>4</v>
      </c>
      <c r="AG42" s="5">
        <v>4</v>
      </c>
      <c r="AH42" s="5">
        <v>4</v>
      </c>
      <c r="AI42" s="65">
        <v>4</v>
      </c>
      <c r="AJ42" s="6">
        <v>4</v>
      </c>
      <c r="AK42" s="6">
        <v>4</v>
      </c>
      <c r="AL42" s="74">
        <v>4</v>
      </c>
      <c r="AM42" s="67">
        <v>4</v>
      </c>
      <c r="AN42" s="74">
        <v>4</v>
      </c>
      <c r="AO42" s="74">
        <v>4</v>
      </c>
      <c r="AP42" s="74">
        <v>4</v>
      </c>
    </row>
    <row r="43" spans="1:42" ht="23.25">
      <c r="A43" s="3">
        <v>41</v>
      </c>
      <c r="B43" s="24">
        <v>5</v>
      </c>
      <c r="C43" s="24">
        <v>19</v>
      </c>
      <c r="D43" s="24">
        <v>1</v>
      </c>
      <c r="E43" s="24">
        <v>1</v>
      </c>
      <c r="F43" s="24">
        <v>0</v>
      </c>
      <c r="G43" s="24">
        <v>1</v>
      </c>
      <c r="H43" s="26">
        <v>0</v>
      </c>
      <c r="I43" s="26">
        <v>0</v>
      </c>
      <c r="J43" s="61">
        <v>4</v>
      </c>
      <c r="K43" s="8">
        <v>4</v>
      </c>
      <c r="L43" s="8">
        <v>4</v>
      </c>
      <c r="M43" s="8">
        <v>4</v>
      </c>
      <c r="N43" s="8">
        <v>4</v>
      </c>
      <c r="O43" s="8">
        <v>4</v>
      </c>
      <c r="P43" s="8">
        <v>4</v>
      </c>
      <c r="Q43" s="19">
        <v>4</v>
      </c>
      <c r="R43" s="19">
        <v>4</v>
      </c>
      <c r="S43" s="16">
        <v>4</v>
      </c>
      <c r="T43" s="17">
        <v>4</v>
      </c>
      <c r="U43" s="16">
        <v>4</v>
      </c>
      <c r="V43" s="16">
        <v>4</v>
      </c>
      <c r="W43" s="16">
        <v>4</v>
      </c>
      <c r="X43" s="16">
        <v>4</v>
      </c>
      <c r="Y43" s="16">
        <v>4</v>
      </c>
      <c r="Z43" s="16">
        <v>4</v>
      </c>
      <c r="AA43" s="16">
        <v>4</v>
      </c>
      <c r="AB43" s="16">
        <v>4</v>
      </c>
      <c r="AC43" s="5">
        <v>4</v>
      </c>
      <c r="AD43" s="5">
        <v>4</v>
      </c>
      <c r="AE43" s="64">
        <v>4</v>
      </c>
      <c r="AF43" s="5">
        <v>4</v>
      </c>
      <c r="AG43" s="5">
        <v>4</v>
      </c>
      <c r="AH43" s="5">
        <v>4</v>
      </c>
      <c r="AI43" s="65">
        <v>4</v>
      </c>
      <c r="AJ43" s="6">
        <v>4</v>
      </c>
      <c r="AK43" s="6">
        <v>4</v>
      </c>
      <c r="AL43" s="74">
        <v>4</v>
      </c>
      <c r="AM43" s="67">
        <v>4</v>
      </c>
      <c r="AN43" s="74">
        <v>4</v>
      </c>
      <c r="AO43" s="74">
        <v>4</v>
      </c>
      <c r="AP43" s="74">
        <v>4</v>
      </c>
    </row>
    <row r="44" spans="1:42" ht="23.25">
      <c r="A44" s="3">
        <v>42</v>
      </c>
      <c r="B44" s="24">
        <v>2</v>
      </c>
      <c r="C44" s="24">
        <v>10</v>
      </c>
      <c r="D44" s="24">
        <v>1</v>
      </c>
      <c r="E44" s="24">
        <v>1</v>
      </c>
      <c r="F44" s="24">
        <v>0</v>
      </c>
      <c r="G44" s="24">
        <v>1</v>
      </c>
      <c r="H44" s="26">
        <v>0</v>
      </c>
      <c r="I44" s="26">
        <v>0</v>
      </c>
      <c r="J44" s="61">
        <v>4</v>
      </c>
      <c r="K44" s="8">
        <v>4</v>
      </c>
      <c r="L44" s="8">
        <v>4</v>
      </c>
      <c r="M44" s="8">
        <v>4</v>
      </c>
      <c r="N44" s="8">
        <v>4</v>
      </c>
      <c r="O44" s="8">
        <v>4</v>
      </c>
      <c r="P44" s="8">
        <v>4</v>
      </c>
      <c r="Q44" s="19">
        <v>4</v>
      </c>
      <c r="R44" s="19">
        <v>4</v>
      </c>
      <c r="S44" s="16">
        <v>4</v>
      </c>
      <c r="T44" s="17">
        <v>4</v>
      </c>
      <c r="U44" s="16">
        <v>4</v>
      </c>
      <c r="V44" s="16">
        <v>4</v>
      </c>
      <c r="W44" s="16">
        <v>4</v>
      </c>
      <c r="X44" s="16">
        <v>4</v>
      </c>
      <c r="Y44" s="16">
        <v>4</v>
      </c>
      <c r="Z44" s="16">
        <v>4</v>
      </c>
      <c r="AA44" s="16">
        <v>4</v>
      </c>
      <c r="AB44" s="16">
        <v>4</v>
      </c>
      <c r="AC44" s="5">
        <v>4</v>
      </c>
      <c r="AD44" s="5">
        <v>4</v>
      </c>
      <c r="AE44" s="64">
        <v>4</v>
      </c>
      <c r="AF44" s="5">
        <v>4</v>
      </c>
      <c r="AG44" s="5">
        <v>4</v>
      </c>
      <c r="AH44" s="5">
        <v>4</v>
      </c>
      <c r="AI44" s="65">
        <v>4</v>
      </c>
      <c r="AJ44" s="6">
        <v>4</v>
      </c>
      <c r="AK44" s="6">
        <v>4</v>
      </c>
      <c r="AL44" s="74">
        <v>4</v>
      </c>
      <c r="AM44" s="67">
        <v>4</v>
      </c>
      <c r="AN44" s="74">
        <v>4</v>
      </c>
      <c r="AO44" s="74">
        <v>4</v>
      </c>
      <c r="AP44" s="74">
        <v>4</v>
      </c>
    </row>
    <row r="45" spans="1:42" ht="23.25">
      <c r="A45" s="3">
        <v>43</v>
      </c>
      <c r="B45" s="24">
        <v>3</v>
      </c>
      <c r="C45" s="24">
        <v>11</v>
      </c>
      <c r="D45" s="24">
        <v>1</v>
      </c>
      <c r="E45" s="24">
        <v>1</v>
      </c>
      <c r="F45" s="24">
        <v>0</v>
      </c>
      <c r="G45" s="24">
        <v>1</v>
      </c>
      <c r="H45" s="26">
        <v>0</v>
      </c>
      <c r="I45" s="26">
        <v>0</v>
      </c>
      <c r="J45" s="61">
        <v>4</v>
      </c>
      <c r="K45" s="8">
        <v>4</v>
      </c>
      <c r="L45" s="8">
        <v>4</v>
      </c>
      <c r="M45" s="8">
        <v>4</v>
      </c>
      <c r="N45" s="8">
        <v>4</v>
      </c>
      <c r="O45" s="8">
        <v>4</v>
      </c>
      <c r="P45" s="8">
        <v>4</v>
      </c>
      <c r="Q45" s="19">
        <v>4</v>
      </c>
      <c r="R45" s="19">
        <v>4</v>
      </c>
      <c r="S45" s="16">
        <v>4</v>
      </c>
      <c r="T45" s="17">
        <v>4</v>
      </c>
      <c r="U45" s="16">
        <v>4</v>
      </c>
      <c r="V45" s="16">
        <v>4</v>
      </c>
      <c r="W45" s="16">
        <v>4</v>
      </c>
      <c r="X45" s="16">
        <v>4</v>
      </c>
      <c r="Y45" s="16">
        <v>4</v>
      </c>
      <c r="Z45" s="16">
        <v>4</v>
      </c>
      <c r="AA45" s="16">
        <v>4</v>
      </c>
      <c r="AB45" s="16">
        <v>4</v>
      </c>
      <c r="AC45" s="5">
        <v>4</v>
      </c>
      <c r="AD45" s="5">
        <v>4</v>
      </c>
      <c r="AE45" s="64">
        <v>4</v>
      </c>
      <c r="AF45" s="5">
        <v>4</v>
      </c>
      <c r="AG45" s="5">
        <v>4</v>
      </c>
      <c r="AH45" s="5">
        <v>4</v>
      </c>
      <c r="AI45" s="65">
        <v>4</v>
      </c>
      <c r="AJ45" s="6">
        <v>4</v>
      </c>
      <c r="AK45" s="6">
        <v>4</v>
      </c>
      <c r="AL45" s="74">
        <v>4</v>
      </c>
      <c r="AM45" s="67">
        <v>4</v>
      </c>
      <c r="AN45" s="74">
        <v>4</v>
      </c>
      <c r="AO45" s="74">
        <v>4</v>
      </c>
      <c r="AP45" s="74">
        <v>4</v>
      </c>
    </row>
    <row r="46" spans="1:42" ht="23.25">
      <c r="A46" s="3">
        <v>44</v>
      </c>
      <c r="B46" s="24">
        <v>4</v>
      </c>
      <c r="C46" s="24">
        <v>12</v>
      </c>
      <c r="D46" s="24">
        <v>1</v>
      </c>
      <c r="E46" s="24">
        <v>0</v>
      </c>
      <c r="F46" s="24">
        <v>0</v>
      </c>
      <c r="G46" s="24">
        <v>1</v>
      </c>
      <c r="H46" s="26">
        <v>0</v>
      </c>
      <c r="I46" s="26">
        <v>0</v>
      </c>
      <c r="J46" s="61">
        <v>4</v>
      </c>
      <c r="K46" s="8">
        <v>4</v>
      </c>
      <c r="L46" s="8">
        <v>4</v>
      </c>
      <c r="M46" s="8">
        <v>4</v>
      </c>
      <c r="N46" s="8">
        <v>4</v>
      </c>
      <c r="O46" s="8">
        <v>4</v>
      </c>
      <c r="P46" s="8">
        <v>4</v>
      </c>
      <c r="Q46" s="19">
        <v>4</v>
      </c>
      <c r="R46" s="19">
        <v>4</v>
      </c>
      <c r="S46" s="16">
        <v>4</v>
      </c>
      <c r="T46" s="17">
        <v>4</v>
      </c>
      <c r="U46" s="16">
        <v>4</v>
      </c>
      <c r="V46" s="16">
        <v>4</v>
      </c>
      <c r="W46" s="16">
        <v>4</v>
      </c>
      <c r="X46" s="16">
        <v>4</v>
      </c>
      <c r="Y46" s="16">
        <v>4</v>
      </c>
      <c r="Z46" s="16">
        <v>4</v>
      </c>
      <c r="AA46" s="16">
        <v>4</v>
      </c>
      <c r="AB46" s="16">
        <v>4</v>
      </c>
      <c r="AC46" s="5">
        <v>4</v>
      </c>
      <c r="AD46" s="5">
        <v>4</v>
      </c>
      <c r="AE46" s="64">
        <v>4</v>
      </c>
      <c r="AF46" s="5">
        <v>4</v>
      </c>
      <c r="AG46" s="5">
        <v>4</v>
      </c>
      <c r="AH46" s="5">
        <v>4</v>
      </c>
      <c r="AI46" s="65">
        <v>4</v>
      </c>
      <c r="AJ46" s="6">
        <v>4</v>
      </c>
      <c r="AK46" s="6">
        <v>4</v>
      </c>
      <c r="AL46" s="74">
        <v>4</v>
      </c>
      <c r="AM46" s="67">
        <v>4</v>
      </c>
      <c r="AN46" s="74">
        <v>4</v>
      </c>
      <c r="AO46" s="74">
        <v>4</v>
      </c>
      <c r="AP46" s="74">
        <v>4</v>
      </c>
    </row>
    <row r="47" spans="1:42" ht="23.25">
      <c r="A47" s="3">
        <v>45</v>
      </c>
      <c r="B47" s="24">
        <v>5</v>
      </c>
      <c r="C47" s="24">
        <v>13</v>
      </c>
      <c r="D47" s="24">
        <v>1</v>
      </c>
      <c r="E47" s="24">
        <v>0</v>
      </c>
      <c r="F47" s="24">
        <v>0</v>
      </c>
      <c r="G47" s="24">
        <v>1</v>
      </c>
      <c r="H47" s="26">
        <v>0</v>
      </c>
      <c r="I47" s="26">
        <v>0</v>
      </c>
      <c r="J47" s="61">
        <v>4</v>
      </c>
      <c r="K47" s="8">
        <v>4</v>
      </c>
      <c r="L47" s="8">
        <v>4</v>
      </c>
      <c r="M47" s="8">
        <v>4</v>
      </c>
      <c r="N47" s="8">
        <v>4</v>
      </c>
      <c r="O47" s="8">
        <v>4</v>
      </c>
      <c r="P47" s="8">
        <v>4</v>
      </c>
      <c r="Q47" s="19">
        <v>4</v>
      </c>
      <c r="R47" s="19">
        <v>4</v>
      </c>
      <c r="S47" s="16">
        <v>4</v>
      </c>
      <c r="T47" s="17">
        <v>4</v>
      </c>
      <c r="U47" s="16">
        <v>4</v>
      </c>
      <c r="V47" s="16">
        <v>4</v>
      </c>
      <c r="W47" s="16">
        <v>4</v>
      </c>
      <c r="X47" s="16">
        <v>4</v>
      </c>
      <c r="Y47" s="16">
        <v>4</v>
      </c>
      <c r="Z47" s="16">
        <v>4</v>
      </c>
      <c r="AA47" s="16">
        <v>4</v>
      </c>
      <c r="AB47" s="16">
        <v>4</v>
      </c>
      <c r="AC47" s="5">
        <v>4</v>
      </c>
      <c r="AD47" s="5">
        <v>4</v>
      </c>
      <c r="AE47" s="64">
        <v>4</v>
      </c>
      <c r="AF47" s="5">
        <v>4</v>
      </c>
      <c r="AG47" s="5">
        <v>4</v>
      </c>
      <c r="AH47" s="5">
        <v>4</v>
      </c>
      <c r="AI47" s="65">
        <v>4</v>
      </c>
      <c r="AJ47" s="6">
        <v>4</v>
      </c>
      <c r="AK47" s="6">
        <v>4</v>
      </c>
      <c r="AL47" s="74">
        <v>4</v>
      </c>
      <c r="AM47" s="67">
        <v>4</v>
      </c>
      <c r="AN47" s="74">
        <v>4</v>
      </c>
      <c r="AO47" s="74">
        <v>4</v>
      </c>
      <c r="AP47" s="74">
        <v>4</v>
      </c>
    </row>
    <row r="48" spans="1:42" ht="23.25">
      <c r="A48" s="3">
        <v>46</v>
      </c>
      <c r="B48" s="24">
        <v>2</v>
      </c>
      <c r="C48" s="24">
        <v>14</v>
      </c>
      <c r="D48" s="24">
        <v>1</v>
      </c>
      <c r="E48" s="24">
        <v>0</v>
      </c>
      <c r="F48" s="24">
        <v>0</v>
      </c>
      <c r="G48" s="24">
        <v>1</v>
      </c>
      <c r="H48" s="26">
        <v>0</v>
      </c>
      <c r="I48" s="26">
        <v>0</v>
      </c>
      <c r="J48" s="61">
        <v>4</v>
      </c>
      <c r="K48" s="8">
        <v>4</v>
      </c>
      <c r="L48" s="8">
        <v>4</v>
      </c>
      <c r="M48" s="8">
        <v>4</v>
      </c>
      <c r="N48" s="8">
        <v>4</v>
      </c>
      <c r="O48" s="8">
        <v>4</v>
      </c>
      <c r="P48" s="8">
        <v>4</v>
      </c>
      <c r="Q48" s="19">
        <v>4</v>
      </c>
      <c r="R48" s="19">
        <v>4</v>
      </c>
      <c r="S48" s="16">
        <v>4</v>
      </c>
      <c r="T48" s="17">
        <v>4</v>
      </c>
      <c r="U48" s="16">
        <v>4</v>
      </c>
      <c r="V48" s="16">
        <v>4</v>
      </c>
      <c r="W48" s="16">
        <v>4</v>
      </c>
      <c r="X48" s="16">
        <v>4</v>
      </c>
      <c r="Y48" s="16">
        <v>4</v>
      </c>
      <c r="Z48" s="16">
        <v>4</v>
      </c>
      <c r="AA48" s="16">
        <v>4</v>
      </c>
      <c r="AB48" s="16">
        <v>4</v>
      </c>
      <c r="AC48" s="5">
        <v>4</v>
      </c>
      <c r="AD48" s="5">
        <v>4</v>
      </c>
      <c r="AE48" s="64">
        <v>4</v>
      </c>
      <c r="AF48" s="5">
        <v>4</v>
      </c>
      <c r="AG48" s="5">
        <v>4</v>
      </c>
      <c r="AH48" s="5">
        <v>4</v>
      </c>
      <c r="AI48" s="65">
        <v>4</v>
      </c>
      <c r="AJ48" s="6">
        <v>4</v>
      </c>
      <c r="AK48" s="6">
        <v>4</v>
      </c>
      <c r="AL48" s="74">
        <v>4</v>
      </c>
      <c r="AM48" s="67">
        <v>4</v>
      </c>
      <c r="AN48" s="74">
        <v>4</v>
      </c>
      <c r="AO48" s="74">
        <v>4</v>
      </c>
      <c r="AP48" s="74">
        <v>4</v>
      </c>
    </row>
    <row r="49" spans="1:42" ht="23.25">
      <c r="A49" s="3">
        <v>47</v>
      </c>
      <c r="B49" s="24">
        <v>3</v>
      </c>
      <c r="C49" s="24">
        <v>15</v>
      </c>
      <c r="D49" s="24">
        <v>1</v>
      </c>
      <c r="E49" s="24">
        <v>0</v>
      </c>
      <c r="F49" s="24">
        <v>0</v>
      </c>
      <c r="G49" s="24">
        <v>1</v>
      </c>
      <c r="H49" s="26">
        <v>0</v>
      </c>
      <c r="I49" s="26">
        <v>0</v>
      </c>
      <c r="J49" s="61">
        <v>4</v>
      </c>
      <c r="K49" s="8">
        <v>4</v>
      </c>
      <c r="L49" s="8">
        <v>4</v>
      </c>
      <c r="M49" s="8">
        <v>4</v>
      </c>
      <c r="N49" s="8">
        <v>4</v>
      </c>
      <c r="O49" s="8">
        <v>4</v>
      </c>
      <c r="P49" s="8">
        <v>4</v>
      </c>
      <c r="Q49" s="19">
        <v>4</v>
      </c>
      <c r="R49" s="19">
        <v>4</v>
      </c>
      <c r="S49" s="16">
        <v>4</v>
      </c>
      <c r="T49" s="17">
        <v>4</v>
      </c>
      <c r="U49" s="16">
        <v>4</v>
      </c>
      <c r="V49" s="16">
        <v>4</v>
      </c>
      <c r="W49" s="16">
        <v>4</v>
      </c>
      <c r="X49" s="16">
        <v>4</v>
      </c>
      <c r="Y49" s="16">
        <v>4</v>
      </c>
      <c r="Z49" s="16">
        <v>4</v>
      </c>
      <c r="AA49" s="16">
        <v>4</v>
      </c>
      <c r="AB49" s="16">
        <v>4</v>
      </c>
      <c r="AC49" s="5">
        <v>4</v>
      </c>
      <c r="AD49" s="5">
        <v>4</v>
      </c>
      <c r="AE49" s="64">
        <v>4</v>
      </c>
      <c r="AF49" s="5">
        <v>4</v>
      </c>
      <c r="AG49" s="5">
        <v>4</v>
      </c>
      <c r="AH49" s="5">
        <v>4</v>
      </c>
      <c r="AI49" s="65">
        <v>4</v>
      </c>
      <c r="AJ49" s="6">
        <v>4</v>
      </c>
      <c r="AK49" s="6">
        <v>4</v>
      </c>
      <c r="AL49" s="74">
        <v>4</v>
      </c>
      <c r="AM49" s="67">
        <v>4</v>
      </c>
      <c r="AN49" s="74">
        <v>4</v>
      </c>
      <c r="AO49" s="74">
        <v>4</v>
      </c>
      <c r="AP49" s="74">
        <v>4</v>
      </c>
    </row>
    <row r="50" spans="1:42" ht="23.25">
      <c r="A50" s="3">
        <v>48</v>
      </c>
      <c r="B50" s="24">
        <v>4</v>
      </c>
      <c r="C50" s="24">
        <v>15</v>
      </c>
      <c r="D50" s="24">
        <v>1</v>
      </c>
      <c r="E50" s="24">
        <v>0</v>
      </c>
      <c r="F50" s="24">
        <v>0</v>
      </c>
      <c r="G50" s="24">
        <v>1</v>
      </c>
      <c r="H50" s="26">
        <v>0</v>
      </c>
      <c r="I50" s="26">
        <v>0</v>
      </c>
      <c r="J50" s="61">
        <v>4</v>
      </c>
      <c r="K50" s="8">
        <v>4</v>
      </c>
      <c r="L50" s="8">
        <v>4</v>
      </c>
      <c r="M50" s="8">
        <v>4</v>
      </c>
      <c r="N50" s="8">
        <v>4</v>
      </c>
      <c r="O50" s="8">
        <v>4</v>
      </c>
      <c r="P50" s="8">
        <v>4</v>
      </c>
      <c r="Q50" s="19">
        <v>4</v>
      </c>
      <c r="R50" s="19">
        <v>4</v>
      </c>
      <c r="S50" s="16">
        <v>4</v>
      </c>
      <c r="T50" s="17">
        <v>4</v>
      </c>
      <c r="U50" s="16">
        <v>4</v>
      </c>
      <c r="V50" s="16">
        <v>4</v>
      </c>
      <c r="W50" s="16">
        <v>4</v>
      </c>
      <c r="X50" s="16">
        <v>4</v>
      </c>
      <c r="Y50" s="16">
        <v>4</v>
      </c>
      <c r="Z50" s="16">
        <v>4</v>
      </c>
      <c r="AA50" s="16">
        <v>4</v>
      </c>
      <c r="AB50" s="16">
        <v>4</v>
      </c>
      <c r="AC50" s="5">
        <v>4</v>
      </c>
      <c r="AD50" s="5">
        <v>4</v>
      </c>
      <c r="AE50" s="64">
        <v>4</v>
      </c>
      <c r="AF50" s="5">
        <v>4</v>
      </c>
      <c r="AG50" s="5">
        <v>4</v>
      </c>
      <c r="AH50" s="5">
        <v>4</v>
      </c>
      <c r="AI50" s="65">
        <v>4</v>
      </c>
      <c r="AJ50" s="6">
        <v>4</v>
      </c>
      <c r="AK50" s="6">
        <v>4</v>
      </c>
      <c r="AL50" s="74">
        <v>4</v>
      </c>
      <c r="AM50" s="67">
        <v>4</v>
      </c>
      <c r="AN50" s="74">
        <v>4</v>
      </c>
      <c r="AO50" s="74">
        <v>4</v>
      </c>
      <c r="AP50" s="74">
        <v>4</v>
      </c>
    </row>
    <row r="51" spans="1:42" ht="23.25">
      <c r="A51" s="3">
        <v>49</v>
      </c>
      <c r="B51" s="24">
        <v>5</v>
      </c>
      <c r="C51" s="24">
        <v>14</v>
      </c>
      <c r="D51" s="24">
        <v>1</v>
      </c>
      <c r="E51" s="24">
        <v>0</v>
      </c>
      <c r="F51" s="24">
        <v>0</v>
      </c>
      <c r="G51" s="24">
        <v>0</v>
      </c>
      <c r="H51" s="26">
        <v>0</v>
      </c>
      <c r="I51" s="26">
        <v>0</v>
      </c>
      <c r="J51" s="61">
        <v>4</v>
      </c>
      <c r="K51" s="8">
        <v>4</v>
      </c>
      <c r="L51" s="8">
        <v>4</v>
      </c>
      <c r="M51" s="8">
        <v>4</v>
      </c>
      <c r="N51" s="8">
        <v>4</v>
      </c>
      <c r="O51" s="8">
        <v>4</v>
      </c>
      <c r="P51" s="8">
        <v>4</v>
      </c>
      <c r="Q51" s="19">
        <v>4</v>
      </c>
      <c r="R51" s="19">
        <v>4</v>
      </c>
      <c r="S51" s="16">
        <v>4</v>
      </c>
      <c r="T51" s="17">
        <v>4</v>
      </c>
      <c r="U51" s="16">
        <v>4</v>
      </c>
      <c r="V51" s="16">
        <v>4</v>
      </c>
      <c r="W51" s="16">
        <v>4</v>
      </c>
      <c r="X51" s="16">
        <v>4</v>
      </c>
      <c r="Y51" s="16">
        <v>4</v>
      </c>
      <c r="Z51" s="16">
        <v>4</v>
      </c>
      <c r="AA51" s="16">
        <v>4</v>
      </c>
      <c r="AB51" s="16">
        <v>4</v>
      </c>
      <c r="AC51" s="5">
        <v>4</v>
      </c>
      <c r="AD51" s="5">
        <v>4</v>
      </c>
      <c r="AE51" s="64">
        <v>4</v>
      </c>
      <c r="AF51" s="5">
        <v>4</v>
      </c>
      <c r="AG51" s="5">
        <v>4</v>
      </c>
      <c r="AH51" s="5">
        <v>4</v>
      </c>
      <c r="AI51" s="65">
        <v>4</v>
      </c>
      <c r="AJ51" s="6">
        <v>4</v>
      </c>
      <c r="AK51" s="6">
        <v>4</v>
      </c>
      <c r="AL51" s="74">
        <v>4</v>
      </c>
      <c r="AM51" s="67">
        <v>4</v>
      </c>
      <c r="AN51" s="74">
        <v>4</v>
      </c>
      <c r="AO51" s="74">
        <v>4</v>
      </c>
      <c r="AP51" s="74">
        <v>4</v>
      </c>
    </row>
    <row r="52" spans="1:42" ht="23.25">
      <c r="A52" s="3">
        <v>50</v>
      </c>
      <c r="B52" s="24">
        <v>2</v>
      </c>
      <c r="C52" s="24">
        <v>13</v>
      </c>
      <c r="D52" s="24">
        <v>1</v>
      </c>
      <c r="E52" s="24">
        <v>0</v>
      </c>
      <c r="F52" s="24">
        <v>0</v>
      </c>
      <c r="G52" s="24">
        <v>0</v>
      </c>
      <c r="H52" s="26">
        <v>0</v>
      </c>
      <c r="I52" s="26">
        <v>0</v>
      </c>
      <c r="J52" s="61">
        <v>4</v>
      </c>
      <c r="K52" s="8">
        <v>4</v>
      </c>
      <c r="L52" s="8">
        <v>4</v>
      </c>
      <c r="M52" s="8">
        <v>4</v>
      </c>
      <c r="N52" s="8">
        <v>4</v>
      </c>
      <c r="O52" s="8">
        <v>4</v>
      </c>
      <c r="P52" s="8">
        <v>4</v>
      </c>
      <c r="Q52" s="19">
        <v>4</v>
      </c>
      <c r="R52" s="19">
        <v>4</v>
      </c>
      <c r="S52" s="16">
        <v>4</v>
      </c>
      <c r="T52" s="17">
        <v>4</v>
      </c>
      <c r="U52" s="16">
        <v>4</v>
      </c>
      <c r="V52" s="16">
        <v>4</v>
      </c>
      <c r="W52" s="16">
        <v>4</v>
      </c>
      <c r="X52" s="16">
        <v>4</v>
      </c>
      <c r="Y52" s="16">
        <v>4</v>
      </c>
      <c r="Z52" s="16">
        <v>4</v>
      </c>
      <c r="AA52" s="16">
        <v>4</v>
      </c>
      <c r="AB52" s="16">
        <v>4</v>
      </c>
      <c r="AC52" s="5">
        <v>4</v>
      </c>
      <c r="AD52" s="5">
        <v>4</v>
      </c>
      <c r="AE52" s="64">
        <v>4</v>
      </c>
      <c r="AF52" s="5">
        <v>4</v>
      </c>
      <c r="AG52" s="5">
        <v>4</v>
      </c>
      <c r="AH52" s="5">
        <v>4</v>
      </c>
      <c r="AI52" s="65">
        <v>4</v>
      </c>
      <c r="AJ52" s="6">
        <v>4</v>
      </c>
      <c r="AK52" s="6">
        <v>4</v>
      </c>
      <c r="AL52" s="74">
        <v>4</v>
      </c>
      <c r="AM52" s="67">
        <v>4</v>
      </c>
      <c r="AN52" s="74">
        <v>4</v>
      </c>
      <c r="AO52" s="74">
        <v>4</v>
      </c>
      <c r="AP52" s="74">
        <v>4</v>
      </c>
    </row>
    <row r="53" spans="1:42" ht="23.25">
      <c r="A53" s="3">
        <v>51</v>
      </c>
      <c r="B53" s="24">
        <v>3</v>
      </c>
      <c r="C53" s="24">
        <v>12</v>
      </c>
      <c r="D53" s="24">
        <v>1</v>
      </c>
      <c r="E53" s="24">
        <v>0</v>
      </c>
      <c r="F53" s="24">
        <v>0</v>
      </c>
      <c r="G53" s="24">
        <v>0</v>
      </c>
      <c r="H53" s="26">
        <v>0</v>
      </c>
      <c r="I53" s="26">
        <v>0</v>
      </c>
      <c r="J53" s="61">
        <v>4</v>
      </c>
      <c r="K53" s="8">
        <v>4</v>
      </c>
      <c r="L53" s="8">
        <v>4</v>
      </c>
      <c r="M53" s="8">
        <v>4</v>
      </c>
      <c r="N53" s="8">
        <v>4</v>
      </c>
      <c r="O53" s="8">
        <v>4</v>
      </c>
      <c r="P53" s="8">
        <v>4</v>
      </c>
      <c r="Q53" s="19">
        <v>4</v>
      </c>
      <c r="R53" s="19">
        <v>4</v>
      </c>
      <c r="S53" s="16">
        <v>4</v>
      </c>
      <c r="T53" s="17">
        <v>4</v>
      </c>
      <c r="U53" s="16">
        <v>4</v>
      </c>
      <c r="V53" s="16">
        <v>4</v>
      </c>
      <c r="W53" s="16">
        <v>4</v>
      </c>
      <c r="X53" s="16">
        <v>4</v>
      </c>
      <c r="Y53" s="16">
        <v>4</v>
      </c>
      <c r="Z53" s="16">
        <v>4</v>
      </c>
      <c r="AA53" s="16">
        <v>4</v>
      </c>
      <c r="AB53" s="16">
        <v>4</v>
      </c>
      <c r="AC53" s="5">
        <v>4</v>
      </c>
      <c r="AD53" s="5">
        <v>4</v>
      </c>
      <c r="AE53" s="64">
        <v>4</v>
      </c>
      <c r="AF53" s="5">
        <v>4</v>
      </c>
      <c r="AG53" s="5">
        <v>4</v>
      </c>
      <c r="AH53" s="5">
        <v>4</v>
      </c>
      <c r="AI53" s="65">
        <v>4</v>
      </c>
      <c r="AJ53" s="6">
        <v>4</v>
      </c>
      <c r="AK53" s="6">
        <v>4</v>
      </c>
      <c r="AL53" s="74">
        <v>4</v>
      </c>
      <c r="AM53" s="67">
        <v>4</v>
      </c>
      <c r="AN53" s="74">
        <v>4</v>
      </c>
      <c r="AO53" s="74">
        <v>4</v>
      </c>
      <c r="AP53" s="74">
        <v>4</v>
      </c>
    </row>
    <row r="54" spans="1:42" ht="23.25">
      <c r="A54" s="3">
        <v>52</v>
      </c>
      <c r="B54" s="24">
        <v>4</v>
      </c>
      <c r="C54" s="24">
        <v>11</v>
      </c>
      <c r="D54" s="24">
        <v>1</v>
      </c>
      <c r="E54" s="24">
        <v>0</v>
      </c>
      <c r="F54" s="24">
        <v>0</v>
      </c>
      <c r="G54" s="24">
        <v>0</v>
      </c>
      <c r="H54" s="26">
        <v>0</v>
      </c>
      <c r="I54" s="26">
        <v>0</v>
      </c>
      <c r="J54" s="61">
        <v>4</v>
      </c>
      <c r="K54" s="8">
        <v>4</v>
      </c>
      <c r="L54" s="8">
        <v>4</v>
      </c>
      <c r="M54" s="8">
        <v>4</v>
      </c>
      <c r="N54" s="8">
        <v>4</v>
      </c>
      <c r="O54" s="8">
        <v>4</v>
      </c>
      <c r="P54" s="8">
        <v>4</v>
      </c>
      <c r="Q54" s="19">
        <v>4</v>
      </c>
      <c r="R54" s="19">
        <v>4</v>
      </c>
      <c r="S54" s="16">
        <v>4</v>
      </c>
      <c r="T54" s="17">
        <v>4</v>
      </c>
      <c r="U54" s="16">
        <v>4</v>
      </c>
      <c r="V54" s="16">
        <v>4</v>
      </c>
      <c r="W54" s="16">
        <v>4</v>
      </c>
      <c r="X54" s="16">
        <v>4</v>
      </c>
      <c r="Y54" s="16">
        <v>4</v>
      </c>
      <c r="Z54" s="16">
        <v>4</v>
      </c>
      <c r="AA54" s="16">
        <v>4</v>
      </c>
      <c r="AB54" s="16">
        <v>4</v>
      </c>
      <c r="AC54" s="5">
        <v>4</v>
      </c>
      <c r="AD54" s="5">
        <v>4</v>
      </c>
      <c r="AE54" s="64">
        <v>4</v>
      </c>
      <c r="AF54" s="5">
        <v>4</v>
      </c>
      <c r="AG54" s="5">
        <v>4</v>
      </c>
      <c r="AH54" s="5">
        <v>4</v>
      </c>
      <c r="AI54" s="65">
        <v>4</v>
      </c>
      <c r="AJ54" s="6">
        <v>4</v>
      </c>
      <c r="AK54" s="6">
        <v>4</v>
      </c>
      <c r="AL54" s="74">
        <v>4</v>
      </c>
      <c r="AM54" s="67">
        <v>4</v>
      </c>
      <c r="AN54" s="74">
        <v>4</v>
      </c>
      <c r="AO54" s="74">
        <v>4</v>
      </c>
      <c r="AP54" s="74">
        <v>4</v>
      </c>
    </row>
    <row r="55" spans="1:42" ht="23.25">
      <c r="A55" s="3">
        <v>53</v>
      </c>
      <c r="B55" s="24">
        <v>5</v>
      </c>
      <c r="C55" s="24">
        <v>10</v>
      </c>
      <c r="D55" s="24">
        <v>1</v>
      </c>
      <c r="E55" s="24">
        <v>0</v>
      </c>
      <c r="F55" s="24">
        <v>0</v>
      </c>
      <c r="G55" s="24">
        <v>0</v>
      </c>
      <c r="H55" s="26">
        <v>0</v>
      </c>
      <c r="I55" s="26">
        <v>0</v>
      </c>
      <c r="J55" s="61">
        <v>4</v>
      </c>
      <c r="K55" s="8">
        <v>4</v>
      </c>
      <c r="L55" s="8">
        <v>4</v>
      </c>
      <c r="M55" s="8">
        <v>4</v>
      </c>
      <c r="N55" s="8">
        <v>4</v>
      </c>
      <c r="O55" s="8">
        <v>4</v>
      </c>
      <c r="P55" s="8">
        <v>4</v>
      </c>
      <c r="Q55" s="19">
        <v>4</v>
      </c>
      <c r="R55" s="19">
        <v>4</v>
      </c>
      <c r="S55" s="16">
        <v>4</v>
      </c>
      <c r="T55" s="17">
        <v>4</v>
      </c>
      <c r="U55" s="16">
        <v>4</v>
      </c>
      <c r="V55" s="16">
        <v>4</v>
      </c>
      <c r="W55" s="16">
        <v>4</v>
      </c>
      <c r="X55" s="16">
        <v>4</v>
      </c>
      <c r="Y55" s="16">
        <v>4</v>
      </c>
      <c r="Z55" s="16">
        <v>4</v>
      </c>
      <c r="AA55" s="16">
        <v>4</v>
      </c>
      <c r="AB55" s="16">
        <v>4</v>
      </c>
      <c r="AC55" s="5">
        <v>4</v>
      </c>
      <c r="AD55" s="5">
        <v>4</v>
      </c>
      <c r="AE55" s="64">
        <v>4</v>
      </c>
      <c r="AF55" s="5">
        <v>4</v>
      </c>
      <c r="AG55" s="5">
        <v>4</v>
      </c>
      <c r="AH55" s="5">
        <v>4</v>
      </c>
      <c r="AI55" s="65">
        <v>4</v>
      </c>
      <c r="AJ55" s="6">
        <v>4</v>
      </c>
      <c r="AK55" s="6">
        <v>4</v>
      </c>
      <c r="AL55" s="74">
        <v>4</v>
      </c>
      <c r="AM55" s="67">
        <v>4</v>
      </c>
      <c r="AN55" s="74">
        <v>4</v>
      </c>
      <c r="AO55" s="74">
        <v>4</v>
      </c>
      <c r="AP55" s="74">
        <v>4</v>
      </c>
    </row>
    <row r="56" spans="1:42" ht="23.25">
      <c r="A56" s="3">
        <v>54</v>
      </c>
      <c r="B56" s="24">
        <v>2</v>
      </c>
      <c r="C56" s="24">
        <v>9</v>
      </c>
      <c r="D56" s="24">
        <v>1</v>
      </c>
      <c r="E56" s="24">
        <v>0</v>
      </c>
      <c r="F56" s="24">
        <v>0</v>
      </c>
      <c r="G56" s="24">
        <v>0</v>
      </c>
      <c r="H56" s="26">
        <v>0</v>
      </c>
      <c r="I56" s="26">
        <v>0</v>
      </c>
      <c r="J56" s="61">
        <v>4</v>
      </c>
      <c r="K56" s="8">
        <v>4</v>
      </c>
      <c r="L56" s="8">
        <v>4</v>
      </c>
      <c r="M56" s="8">
        <v>4</v>
      </c>
      <c r="N56" s="8">
        <v>4</v>
      </c>
      <c r="O56" s="8">
        <v>4</v>
      </c>
      <c r="P56" s="8">
        <v>4</v>
      </c>
      <c r="Q56" s="19">
        <v>4</v>
      </c>
      <c r="R56" s="19">
        <v>4</v>
      </c>
      <c r="S56" s="16">
        <v>4</v>
      </c>
      <c r="T56" s="17">
        <v>4</v>
      </c>
      <c r="U56" s="16">
        <v>4</v>
      </c>
      <c r="V56" s="16">
        <v>4</v>
      </c>
      <c r="W56" s="16">
        <v>4</v>
      </c>
      <c r="X56" s="16">
        <v>4</v>
      </c>
      <c r="Y56" s="16">
        <v>4</v>
      </c>
      <c r="Z56" s="16">
        <v>4</v>
      </c>
      <c r="AA56" s="16">
        <v>4</v>
      </c>
      <c r="AB56" s="16">
        <v>4</v>
      </c>
      <c r="AC56" s="5">
        <v>4</v>
      </c>
      <c r="AD56" s="5">
        <v>4</v>
      </c>
      <c r="AE56" s="64">
        <v>4</v>
      </c>
      <c r="AF56" s="5">
        <v>4</v>
      </c>
      <c r="AG56" s="5">
        <v>4</v>
      </c>
      <c r="AH56" s="5">
        <v>4</v>
      </c>
      <c r="AI56" s="65">
        <v>4</v>
      </c>
      <c r="AJ56" s="6">
        <v>4</v>
      </c>
      <c r="AK56" s="6">
        <v>4</v>
      </c>
      <c r="AL56" s="74">
        <v>4</v>
      </c>
      <c r="AM56" s="67">
        <v>4</v>
      </c>
      <c r="AN56" s="74">
        <v>4</v>
      </c>
      <c r="AO56" s="74">
        <v>4</v>
      </c>
      <c r="AP56" s="74">
        <v>4</v>
      </c>
    </row>
    <row r="57" spans="1:42" ht="23.25">
      <c r="A57" s="3">
        <v>55</v>
      </c>
      <c r="B57" s="24">
        <v>3</v>
      </c>
      <c r="C57" s="24">
        <v>8</v>
      </c>
      <c r="D57" s="24">
        <v>1</v>
      </c>
      <c r="E57" s="24">
        <v>0</v>
      </c>
      <c r="F57" s="24">
        <v>0</v>
      </c>
      <c r="G57" s="24">
        <v>0</v>
      </c>
      <c r="H57" s="26">
        <v>1</v>
      </c>
      <c r="I57" s="26">
        <v>0</v>
      </c>
      <c r="J57" s="61">
        <v>4</v>
      </c>
      <c r="K57" s="8">
        <v>4</v>
      </c>
      <c r="L57" s="8">
        <v>4</v>
      </c>
      <c r="M57" s="8">
        <v>4</v>
      </c>
      <c r="N57" s="8">
        <v>4</v>
      </c>
      <c r="O57" s="8">
        <v>4</v>
      </c>
      <c r="P57" s="8">
        <v>4</v>
      </c>
      <c r="Q57" s="19">
        <v>4</v>
      </c>
      <c r="R57" s="19">
        <v>4</v>
      </c>
      <c r="S57" s="16">
        <v>4</v>
      </c>
      <c r="T57" s="17">
        <v>4</v>
      </c>
      <c r="U57" s="16">
        <v>4</v>
      </c>
      <c r="V57" s="16">
        <v>4</v>
      </c>
      <c r="W57" s="16">
        <v>4</v>
      </c>
      <c r="X57" s="16">
        <v>4</v>
      </c>
      <c r="Y57" s="16">
        <v>4</v>
      </c>
      <c r="Z57" s="16">
        <v>4</v>
      </c>
      <c r="AA57" s="16">
        <v>4</v>
      </c>
      <c r="AB57" s="16">
        <v>4</v>
      </c>
      <c r="AC57" s="5">
        <v>4</v>
      </c>
      <c r="AD57" s="5">
        <v>4</v>
      </c>
      <c r="AE57" s="64">
        <v>4</v>
      </c>
      <c r="AF57" s="5">
        <v>4</v>
      </c>
      <c r="AG57" s="5">
        <v>4</v>
      </c>
      <c r="AH57" s="5">
        <v>4</v>
      </c>
      <c r="AI57" s="65">
        <v>4</v>
      </c>
      <c r="AJ57" s="6">
        <v>4</v>
      </c>
      <c r="AK57" s="6">
        <v>4</v>
      </c>
      <c r="AL57" s="74">
        <v>4</v>
      </c>
      <c r="AM57" s="67">
        <v>4</v>
      </c>
      <c r="AN57" s="74">
        <v>4</v>
      </c>
      <c r="AO57" s="74">
        <v>4</v>
      </c>
      <c r="AP57" s="74">
        <v>4</v>
      </c>
    </row>
    <row r="58" spans="1:42" ht="23.25">
      <c r="A58" s="3">
        <v>56</v>
      </c>
      <c r="B58" s="24">
        <v>4</v>
      </c>
      <c r="C58" s="24">
        <v>7</v>
      </c>
      <c r="D58" s="24">
        <v>0</v>
      </c>
      <c r="E58" s="24">
        <v>0</v>
      </c>
      <c r="F58" s="24">
        <v>0</v>
      </c>
      <c r="G58" s="24">
        <v>0</v>
      </c>
      <c r="H58" s="26">
        <v>1</v>
      </c>
      <c r="I58" s="26">
        <v>0</v>
      </c>
      <c r="J58" s="61">
        <v>4</v>
      </c>
      <c r="K58" s="8">
        <v>4</v>
      </c>
      <c r="L58" s="8">
        <v>4</v>
      </c>
      <c r="M58" s="8">
        <v>4</v>
      </c>
      <c r="N58" s="8">
        <v>4</v>
      </c>
      <c r="O58" s="8">
        <v>4</v>
      </c>
      <c r="P58" s="8">
        <v>4</v>
      </c>
      <c r="Q58" s="19">
        <v>4</v>
      </c>
      <c r="R58" s="19">
        <v>4</v>
      </c>
      <c r="S58" s="16">
        <v>4</v>
      </c>
      <c r="T58" s="17">
        <v>4</v>
      </c>
      <c r="U58" s="16">
        <v>4</v>
      </c>
      <c r="V58" s="16">
        <v>4</v>
      </c>
      <c r="W58" s="16">
        <v>4</v>
      </c>
      <c r="X58" s="16">
        <v>4</v>
      </c>
      <c r="Y58" s="16">
        <v>4</v>
      </c>
      <c r="Z58" s="16">
        <v>4</v>
      </c>
      <c r="AA58" s="16">
        <v>4</v>
      </c>
      <c r="AB58" s="16">
        <v>4</v>
      </c>
      <c r="AC58" s="5">
        <v>4</v>
      </c>
      <c r="AD58" s="5">
        <v>4</v>
      </c>
      <c r="AE58" s="64">
        <v>4</v>
      </c>
      <c r="AF58" s="5">
        <v>4</v>
      </c>
      <c r="AG58" s="5">
        <v>4</v>
      </c>
      <c r="AH58" s="5">
        <v>4</v>
      </c>
      <c r="AI58" s="65">
        <v>4</v>
      </c>
      <c r="AJ58" s="6">
        <v>4</v>
      </c>
      <c r="AK58" s="6">
        <v>4</v>
      </c>
      <c r="AL58" s="74">
        <v>4</v>
      </c>
      <c r="AM58" s="67">
        <v>4</v>
      </c>
      <c r="AN58" s="74">
        <v>4</v>
      </c>
      <c r="AO58" s="74">
        <v>4</v>
      </c>
      <c r="AP58" s="74">
        <v>4</v>
      </c>
    </row>
    <row r="59" spans="1:42" ht="23.25">
      <c r="A59" s="3">
        <v>57</v>
      </c>
      <c r="B59" s="24">
        <v>5</v>
      </c>
      <c r="C59" s="24">
        <v>6</v>
      </c>
      <c r="D59" s="24">
        <v>0</v>
      </c>
      <c r="E59" s="24">
        <v>0</v>
      </c>
      <c r="F59" s="24">
        <v>0</v>
      </c>
      <c r="G59" s="24">
        <v>0</v>
      </c>
      <c r="H59" s="26">
        <v>1</v>
      </c>
      <c r="I59" s="26">
        <v>0</v>
      </c>
      <c r="J59" s="61">
        <v>4</v>
      </c>
      <c r="K59" s="8">
        <v>4</v>
      </c>
      <c r="L59" s="8">
        <v>4</v>
      </c>
      <c r="M59" s="8">
        <v>4</v>
      </c>
      <c r="N59" s="8">
        <v>4</v>
      </c>
      <c r="O59" s="8">
        <v>4</v>
      </c>
      <c r="P59" s="8">
        <v>4</v>
      </c>
      <c r="Q59" s="19">
        <v>4</v>
      </c>
      <c r="R59" s="19">
        <v>4</v>
      </c>
      <c r="S59" s="16">
        <v>4</v>
      </c>
      <c r="T59" s="17">
        <v>4</v>
      </c>
      <c r="U59" s="16">
        <v>4</v>
      </c>
      <c r="V59" s="16">
        <v>4</v>
      </c>
      <c r="W59" s="16">
        <v>4</v>
      </c>
      <c r="X59" s="16">
        <v>4</v>
      </c>
      <c r="Y59" s="16">
        <v>4</v>
      </c>
      <c r="Z59" s="16">
        <v>4</v>
      </c>
      <c r="AA59" s="16">
        <v>4</v>
      </c>
      <c r="AB59" s="16">
        <v>4</v>
      </c>
      <c r="AC59" s="5">
        <v>4</v>
      </c>
      <c r="AD59" s="5">
        <v>4</v>
      </c>
      <c r="AE59" s="64">
        <v>4</v>
      </c>
      <c r="AF59" s="5">
        <v>4</v>
      </c>
      <c r="AG59" s="5">
        <v>4</v>
      </c>
      <c r="AH59" s="5">
        <v>4</v>
      </c>
      <c r="AI59" s="65">
        <v>4</v>
      </c>
      <c r="AJ59" s="6">
        <v>4</v>
      </c>
      <c r="AK59" s="6">
        <v>4</v>
      </c>
      <c r="AL59" s="74">
        <v>4</v>
      </c>
      <c r="AM59" s="67">
        <v>4</v>
      </c>
      <c r="AN59" s="74">
        <v>4</v>
      </c>
      <c r="AO59" s="74">
        <v>4</v>
      </c>
      <c r="AP59" s="74">
        <v>4</v>
      </c>
    </row>
    <row r="60" spans="1:42" ht="23.25">
      <c r="A60" s="3">
        <v>58</v>
      </c>
      <c r="B60" s="24">
        <v>2</v>
      </c>
      <c r="C60" s="24">
        <v>5</v>
      </c>
      <c r="D60" s="24">
        <v>0</v>
      </c>
      <c r="E60" s="24">
        <v>0</v>
      </c>
      <c r="F60" s="24">
        <v>0</v>
      </c>
      <c r="G60" s="24">
        <v>0</v>
      </c>
      <c r="H60" s="26">
        <v>1</v>
      </c>
      <c r="I60" s="26">
        <v>0</v>
      </c>
      <c r="J60" s="61">
        <v>4</v>
      </c>
      <c r="K60" s="8">
        <v>4</v>
      </c>
      <c r="L60" s="8">
        <v>4</v>
      </c>
      <c r="M60" s="8">
        <v>4</v>
      </c>
      <c r="N60" s="8">
        <v>4</v>
      </c>
      <c r="O60" s="8">
        <v>4</v>
      </c>
      <c r="P60" s="8">
        <v>4</v>
      </c>
      <c r="Q60" s="19">
        <v>4</v>
      </c>
      <c r="R60" s="19">
        <v>4</v>
      </c>
      <c r="S60" s="16">
        <v>4</v>
      </c>
      <c r="T60" s="17">
        <v>4</v>
      </c>
      <c r="U60" s="16">
        <v>4</v>
      </c>
      <c r="V60" s="16">
        <v>4</v>
      </c>
      <c r="W60" s="16">
        <v>4</v>
      </c>
      <c r="X60" s="16">
        <v>4</v>
      </c>
      <c r="Y60" s="16">
        <v>4</v>
      </c>
      <c r="Z60" s="16">
        <v>4</v>
      </c>
      <c r="AA60" s="16">
        <v>4</v>
      </c>
      <c r="AB60" s="16">
        <v>4</v>
      </c>
      <c r="AC60" s="5">
        <v>4</v>
      </c>
      <c r="AD60" s="5">
        <v>4</v>
      </c>
      <c r="AE60" s="64">
        <v>4</v>
      </c>
      <c r="AF60" s="5">
        <v>4</v>
      </c>
      <c r="AG60" s="5">
        <v>4</v>
      </c>
      <c r="AH60" s="5">
        <v>4</v>
      </c>
      <c r="AI60" s="65">
        <v>4</v>
      </c>
      <c r="AJ60" s="6">
        <v>4</v>
      </c>
      <c r="AK60" s="6">
        <v>4</v>
      </c>
      <c r="AL60" s="74">
        <v>4</v>
      </c>
      <c r="AM60" s="67">
        <v>4</v>
      </c>
      <c r="AN60" s="74">
        <v>4</v>
      </c>
      <c r="AO60" s="74">
        <v>4</v>
      </c>
      <c r="AP60" s="74">
        <v>4</v>
      </c>
    </row>
    <row r="61" spans="1:42" ht="23.25">
      <c r="A61" s="3">
        <v>59</v>
      </c>
      <c r="B61" s="24">
        <v>3</v>
      </c>
      <c r="C61" s="24">
        <v>4</v>
      </c>
      <c r="D61" s="24">
        <v>1</v>
      </c>
      <c r="E61" s="24">
        <v>0</v>
      </c>
      <c r="F61" s="24">
        <v>0</v>
      </c>
      <c r="G61" s="24">
        <v>0</v>
      </c>
      <c r="H61" s="26">
        <v>0</v>
      </c>
      <c r="I61" s="26">
        <v>0</v>
      </c>
      <c r="J61" s="61">
        <v>4</v>
      </c>
      <c r="K61" s="8">
        <v>4</v>
      </c>
      <c r="L61" s="8">
        <v>4</v>
      </c>
      <c r="M61" s="8">
        <v>4</v>
      </c>
      <c r="N61" s="8">
        <v>4</v>
      </c>
      <c r="O61" s="8">
        <v>4</v>
      </c>
      <c r="P61" s="8">
        <v>4</v>
      </c>
      <c r="Q61" s="19">
        <v>4</v>
      </c>
      <c r="R61" s="19">
        <v>4</v>
      </c>
      <c r="S61" s="16">
        <v>4</v>
      </c>
      <c r="T61" s="17">
        <v>4</v>
      </c>
      <c r="U61" s="16">
        <v>4</v>
      </c>
      <c r="V61" s="16">
        <v>4</v>
      </c>
      <c r="W61" s="16">
        <v>4</v>
      </c>
      <c r="X61" s="16">
        <v>4</v>
      </c>
      <c r="Y61" s="16">
        <v>4</v>
      </c>
      <c r="Z61" s="16">
        <v>4</v>
      </c>
      <c r="AA61" s="16">
        <v>4</v>
      </c>
      <c r="AB61" s="16">
        <v>4</v>
      </c>
      <c r="AC61" s="5">
        <v>4</v>
      </c>
      <c r="AD61" s="5">
        <v>4</v>
      </c>
      <c r="AE61" s="64">
        <v>4</v>
      </c>
      <c r="AF61" s="5">
        <v>4</v>
      </c>
      <c r="AG61" s="5">
        <v>4</v>
      </c>
      <c r="AH61" s="5">
        <v>4</v>
      </c>
      <c r="AI61" s="65">
        <v>4</v>
      </c>
      <c r="AJ61" s="6">
        <v>4</v>
      </c>
      <c r="AK61" s="6">
        <v>4</v>
      </c>
      <c r="AL61" s="74">
        <v>4</v>
      </c>
      <c r="AM61" s="67">
        <v>4</v>
      </c>
      <c r="AN61" s="74">
        <v>4</v>
      </c>
      <c r="AO61" s="74">
        <v>4</v>
      </c>
      <c r="AP61" s="74">
        <v>4</v>
      </c>
    </row>
    <row r="62" spans="1:42" ht="23.25">
      <c r="A62" s="3">
        <v>60</v>
      </c>
      <c r="B62" s="24">
        <v>4</v>
      </c>
      <c r="C62" s="24">
        <v>3</v>
      </c>
      <c r="D62" s="24">
        <v>1</v>
      </c>
      <c r="E62" s="24">
        <v>0</v>
      </c>
      <c r="F62" s="24">
        <v>0</v>
      </c>
      <c r="G62" s="24">
        <v>0</v>
      </c>
      <c r="H62" s="26">
        <v>1</v>
      </c>
      <c r="I62" s="26">
        <v>0</v>
      </c>
      <c r="J62" s="61">
        <v>4</v>
      </c>
      <c r="K62" s="8">
        <v>4</v>
      </c>
      <c r="L62" s="8">
        <v>4</v>
      </c>
      <c r="M62" s="8">
        <v>4</v>
      </c>
      <c r="N62" s="8">
        <v>4</v>
      </c>
      <c r="O62" s="8">
        <v>4</v>
      </c>
      <c r="P62" s="8">
        <v>4</v>
      </c>
      <c r="Q62" s="19">
        <v>4</v>
      </c>
      <c r="R62" s="19">
        <v>4</v>
      </c>
      <c r="S62" s="16">
        <v>4</v>
      </c>
      <c r="T62" s="17">
        <v>4</v>
      </c>
      <c r="U62" s="16">
        <v>4</v>
      </c>
      <c r="V62" s="16">
        <v>4</v>
      </c>
      <c r="W62" s="16">
        <v>4</v>
      </c>
      <c r="X62" s="16">
        <v>4</v>
      </c>
      <c r="Y62" s="16">
        <v>4</v>
      </c>
      <c r="Z62" s="16">
        <v>4</v>
      </c>
      <c r="AA62" s="16">
        <v>4</v>
      </c>
      <c r="AB62" s="16">
        <v>4</v>
      </c>
      <c r="AC62" s="5">
        <v>4</v>
      </c>
      <c r="AD62" s="5">
        <v>4</v>
      </c>
      <c r="AE62" s="64">
        <v>4</v>
      </c>
      <c r="AF62" s="5">
        <v>4</v>
      </c>
      <c r="AG62" s="5">
        <v>4</v>
      </c>
      <c r="AH62" s="5">
        <v>4</v>
      </c>
      <c r="AI62" s="65">
        <v>4</v>
      </c>
      <c r="AJ62" s="6">
        <v>4</v>
      </c>
      <c r="AK62" s="6">
        <v>4</v>
      </c>
      <c r="AL62" s="74">
        <v>4</v>
      </c>
      <c r="AM62" s="67">
        <v>4</v>
      </c>
      <c r="AN62" s="74">
        <v>4</v>
      </c>
      <c r="AO62" s="74">
        <v>4</v>
      </c>
      <c r="AP62" s="74">
        <v>4</v>
      </c>
    </row>
    <row r="63" spans="1:42" ht="23.25">
      <c r="A63" s="3"/>
      <c r="B63" s="24"/>
      <c r="C63" s="24"/>
      <c r="D63" s="24"/>
      <c r="E63" s="24"/>
      <c r="F63" s="24"/>
      <c r="G63" s="24"/>
      <c r="H63" s="26"/>
      <c r="I63" s="26"/>
      <c r="J63" s="8"/>
      <c r="K63" s="8"/>
      <c r="L63" s="8"/>
      <c r="M63" s="8"/>
      <c r="N63" s="8"/>
      <c r="O63" s="8"/>
      <c r="P63" s="8"/>
      <c r="Q63" s="19"/>
      <c r="R63" s="19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5"/>
      <c r="AD63" s="5"/>
      <c r="AE63" s="5"/>
      <c r="AF63" s="5"/>
      <c r="AG63" s="5"/>
      <c r="AH63" s="5"/>
      <c r="AI63" s="5"/>
      <c r="AJ63" s="6"/>
      <c r="AK63" s="6"/>
      <c r="AL63" s="74"/>
      <c r="AM63" s="74"/>
      <c r="AN63" s="74"/>
      <c r="AO63" s="74"/>
      <c r="AP63" s="74"/>
    </row>
    <row r="64" spans="1:42" ht="23.25">
      <c r="A64" s="3"/>
      <c r="B64" s="24"/>
      <c r="C64" s="24"/>
      <c r="D64" s="24"/>
      <c r="E64" s="24"/>
      <c r="F64" s="24"/>
      <c r="G64" s="24"/>
      <c r="H64" s="26"/>
      <c r="I64" s="26"/>
      <c r="J64" s="8"/>
      <c r="K64" s="8"/>
      <c r="L64" s="8"/>
      <c r="M64" s="8"/>
      <c r="N64" s="8"/>
      <c r="O64" s="8"/>
      <c r="P64" s="8"/>
      <c r="Q64" s="19"/>
      <c r="R64" s="19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5"/>
      <c r="AD64" s="5"/>
      <c r="AE64" s="5"/>
      <c r="AF64" s="5"/>
      <c r="AG64" s="5"/>
      <c r="AH64" s="5"/>
      <c r="AI64" s="5"/>
      <c r="AJ64" s="6"/>
      <c r="AK64" s="6"/>
      <c r="AL64" s="74"/>
      <c r="AM64" s="74"/>
      <c r="AN64" s="74"/>
      <c r="AO64" s="74"/>
      <c r="AP64" s="74"/>
    </row>
    <row r="65" spans="1:42" ht="23.25">
      <c r="A65" s="3"/>
      <c r="B65" s="24"/>
      <c r="C65" s="24"/>
      <c r="D65" s="24"/>
      <c r="E65" s="24"/>
      <c r="F65" s="24"/>
      <c r="G65" s="24"/>
      <c r="H65" s="26"/>
      <c r="I65" s="26"/>
      <c r="J65" s="8"/>
      <c r="K65" s="8"/>
      <c r="L65" s="8"/>
      <c r="M65" s="8"/>
      <c r="N65" s="8"/>
      <c r="O65" s="8"/>
      <c r="P65" s="8"/>
      <c r="Q65" s="19"/>
      <c r="R65" s="19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5"/>
      <c r="AD65" s="5"/>
      <c r="AE65" s="5"/>
      <c r="AF65" s="5"/>
      <c r="AG65" s="5"/>
      <c r="AH65" s="5"/>
      <c r="AI65" s="5"/>
      <c r="AJ65" s="6"/>
      <c r="AK65" s="6"/>
      <c r="AL65" s="74"/>
      <c r="AM65" s="74"/>
      <c r="AN65" s="74"/>
      <c r="AO65" s="74"/>
      <c r="AP65" s="74"/>
    </row>
    <row r="66" spans="1:42" ht="23.25">
      <c r="A66" s="3"/>
      <c r="B66" s="24"/>
      <c r="C66" s="24"/>
      <c r="D66" s="24"/>
      <c r="E66" s="24"/>
      <c r="F66" s="24"/>
      <c r="G66" s="24"/>
      <c r="H66" s="26"/>
      <c r="I66" s="26"/>
      <c r="J66" s="8"/>
      <c r="K66" s="8"/>
      <c r="L66" s="8"/>
      <c r="M66" s="8"/>
      <c r="N66" s="8"/>
      <c r="O66" s="8"/>
      <c r="P66" s="8"/>
      <c r="Q66" s="19"/>
      <c r="R66" s="19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5"/>
      <c r="AD66" s="5"/>
      <c r="AE66" s="5"/>
      <c r="AF66" s="5"/>
      <c r="AG66" s="5"/>
      <c r="AH66" s="5"/>
      <c r="AI66" s="5"/>
      <c r="AJ66" s="6"/>
      <c r="AK66" s="6"/>
      <c r="AL66" s="74"/>
      <c r="AM66" s="74"/>
      <c r="AN66" s="74"/>
      <c r="AO66" s="74"/>
      <c r="AP66" s="74"/>
    </row>
    <row r="67" spans="1:42" ht="23.25">
      <c r="A67" s="3"/>
      <c r="B67" s="24"/>
      <c r="C67" s="24"/>
      <c r="D67" s="24"/>
      <c r="E67" s="24"/>
      <c r="F67" s="24"/>
      <c r="G67" s="24"/>
      <c r="H67" s="26"/>
      <c r="I67" s="26"/>
      <c r="J67" s="8"/>
      <c r="K67" s="8"/>
      <c r="L67" s="8"/>
      <c r="M67" s="8"/>
      <c r="N67" s="8"/>
      <c r="O67" s="8"/>
      <c r="P67" s="8"/>
      <c r="Q67" s="19"/>
      <c r="R67" s="19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5"/>
      <c r="AD67" s="5"/>
      <c r="AE67" s="5"/>
      <c r="AF67" s="5"/>
      <c r="AG67" s="5"/>
      <c r="AH67" s="5"/>
      <c r="AI67" s="5"/>
      <c r="AJ67" s="6"/>
      <c r="AK67" s="6"/>
      <c r="AL67" s="20"/>
      <c r="AM67" s="20"/>
      <c r="AN67" s="20"/>
      <c r="AO67" s="20"/>
      <c r="AP67" s="20"/>
    </row>
    <row r="68" spans="1:42" ht="23.25">
      <c r="A68" s="3"/>
      <c r="B68" s="24"/>
      <c r="C68" s="24"/>
      <c r="D68" s="24"/>
      <c r="E68" s="24"/>
      <c r="F68" s="24"/>
      <c r="G68" s="24"/>
      <c r="H68" s="26"/>
      <c r="I68" s="26"/>
      <c r="J68" s="8"/>
      <c r="K68" s="8"/>
      <c r="L68" s="8"/>
      <c r="M68" s="8"/>
      <c r="N68" s="8"/>
      <c r="O68" s="8"/>
      <c r="P68" s="8"/>
      <c r="Q68" s="19"/>
      <c r="R68" s="19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5"/>
      <c r="AD68" s="5"/>
      <c r="AE68" s="5"/>
      <c r="AF68" s="5"/>
      <c r="AG68" s="5"/>
      <c r="AH68" s="5"/>
      <c r="AI68" s="5"/>
      <c r="AJ68" s="6"/>
      <c r="AK68" s="6"/>
      <c r="AL68" s="20"/>
      <c r="AM68" s="20"/>
      <c r="AN68" s="20"/>
      <c r="AO68" s="20"/>
      <c r="AP68" s="20"/>
    </row>
    <row r="69" spans="1:42" ht="23.25">
      <c r="A69" s="3"/>
      <c r="B69" s="24"/>
      <c r="C69" s="24"/>
      <c r="D69" s="24"/>
      <c r="E69" s="24"/>
      <c r="F69" s="24"/>
      <c r="G69" s="24"/>
      <c r="H69" s="26"/>
      <c r="I69" s="26"/>
      <c r="J69" s="8"/>
      <c r="K69" s="8"/>
      <c r="L69" s="8"/>
      <c r="M69" s="8"/>
      <c r="N69" s="8"/>
      <c r="O69" s="8"/>
      <c r="P69" s="8"/>
      <c r="Q69" s="19"/>
      <c r="R69" s="19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5"/>
      <c r="AD69" s="5"/>
      <c r="AE69" s="5"/>
      <c r="AF69" s="5"/>
      <c r="AG69" s="5"/>
      <c r="AH69" s="5"/>
      <c r="AI69" s="5"/>
      <c r="AJ69" s="6"/>
      <c r="AK69" s="6"/>
      <c r="AL69" s="20"/>
      <c r="AM69" s="20"/>
      <c r="AN69" s="20"/>
      <c r="AO69" s="20"/>
      <c r="AP69" s="20"/>
    </row>
    <row r="70" spans="1:42" ht="23.25">
      <c r="A70" s="3"/>
      <c r="B70" s="24"/>
      <c r="C70" s="24"/>
      <c r="D70" s="24"/>
      <c r="E70" s="24"/>
      <c r="F70" s="24"/>
      <c r="G70" s="24"/>
      <c r="H70" s="26"/>
      <c r="I70" s="26"/>
      <c r="J70" s="8"/>
      <c r="K70" s="8"/>
      <c r="L70" s="8"/>
      <c r="M70" s="8"/>
      <c r="N70" s="8"/>
      <c r="O70" s="8"/>
      <c r="P70" s="8"/>
      <c r="Q70" s="19"/>
      <c r="R70" s="19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5"/>
      <c r="AD70" s="5"/>
      <c r="AE70" s="5"/>
      <c r="AF70" s="5"/>
      <c r="AG70" s="5"/>
      <c r="AH70" s="5"/>
      <c r="AI70" s="5"/>
      <c r="AJ70" s="6"/>
      <c r="AK70" s="6"/>
      <c r="AL70" s="20"/>
      <c r="AM70" s="20"/>
      <c r="AN70" s="20"/>
      <c r="AO70" s="20"/>
      <c r="AP70" s="20"/>
    </row>
    <row r="71" spans="1:42" ht="23.25">
      <c r="A71" s="3"/>
      <c r="B71" s="24"/>
      <c r="C71" s="24"/>
      <c r="D71" s="24"/>
      <c r="E71" s="24"/>
      <c r="F71" s="24"/>
      <c r="G71" s="24"/>
      <c r="H71" s="26"/>
      <c r="I71" s="26"/>
      <c r="J71" s="8"/>
      <c r="K71" s="8"/>
      <c r="L71" s="8"/>
      <c r="M71" s="8"/>
      <c r="N71" s="8"/>
      <c r="O71" s="8"/>
      <c r="P71" s="8"/>
      <c r="Q71" s="19"/>
      <c r="R71" s="19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5"/>
      <c r="AD71" s="5"/>
      <c r="AE71" s="5"/>
      <c r="AF71" s="5"/>
      <c r="AG71" s="5"/>
      <c r="AH71" s="5"/>
      <c r="AI71" s="5"/>
      <c r="AJ71" s="6"/>
      <c r="AK71" s="6"/>
      <c r="AL71" s="20"/>
      <c r="AM71" s="20"/>
      <c r="AN71" s="20"/>
      <c r="AO71" s="20"/>
      <c r="AP71" s="20"/>
    </row>
    <row r="72" spans="1:42" ht="23.25">
      <c r="A72" s="3"/>
      <c r="B72" s="24"/>
      <c r="C72" s="24"/>
      <c r="D72" s="24"/>
      <c r="E72" s="24"/>
      <c r="F72" s="24"/>
      <c r="G72" s="24"/>
      <c r="H72" s="26"/>
      <c r="I72" s="26"/>
      <c r="J72" s="8"/>
      <c r="K72" s="8"/>
      <c r="L72" s="8"/>
      <c r="M72" s="8"/>
      <c r="N72" s="8"/>
      <c r="O72" s="8"/>
      <c r="P72" s="8"/>
      <c r="Q72" s="19"/>
      <c r="R72" s="19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5"/>
      <c r="AD72" s="5"/>
      <c r="AE72" s="5"/>
      <c r="AF72" s="5"/>
      <c r="AG72" s="5"/>
      <c r="AH72" s="5"/>
      <c r="AI72" s="5"/>
      <c r="AJ72" s="6"/>
      <c r="AK72" s="6"/>
      <c r="AL72" s="20"/>
      <c r="AM72" s="20"/>
      <c r="AN72" s="20"/>
      <c r="AO72" s="20"/>
      <c r="AP72" s="20"/>
    </row>
    <row r="73" spans="1:42" ht="23.25">
      <c r="A73" s="3"/>
      <c r="B73" s="24"/>
      <c r="C73" s="24"/>
      <c r="D73" s="24"/>
      <c r="E73" s="24"/>
      <c r="F73" s="24"/>
      <c r="G73" s="24"/>
      <c r="H73" s="26"/>
      <c r="I73" s="26"/>
      <c r="J73" s="8"/>
      <c r="K73" s="8"/>
      <c r="L73" s="8"/>
      <c r="M73" s="8"/>
      <c r="N73" s="8"/>
      <c r="O73" s="8"/>
      <c r="P73" s="8"/>
      <c r="Q73" s="19"/>
      <c r="R73" s="19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5"/>
      <c r="AD73" s="5"/>
      <c r="AE73" s="5"/>
      <c r="AF73" s="5"/>
      <c r="AG73" s="5"/>
      <c r="AH73" s="5"/>
      <c r="AI73" s="5"/>
      <c r="AJ73" s="6"/>
      <c r="AK73" s="6"/>
      <c r="AL73" s="20"/>
      <c r="AM73" s="20"/>
      <c r="AN73" s="20"/>
      <c r="AO73" s="20"/>
      <c r="AP73" s="20"/>
    </row>
    <row r="74" spans="1:42" ht="23.25">
      <c r="A74" s="3"/>
      <c r="B74" s="24"/>
      <c r="C74" s="24"/>
      <c r="D74" s="24"/>
      <c r="E74" s="24"/>
      <c r="F74" s="24"/>
      <c r="G74" s="24"/>
      <c r="H74" s="26"/>
      <c r="I74" s="26"/>
      <c r="J74" s="8"/>
      <c r="K74" s="8"/>
      <c r="L74" s="8"/>
      <c r="M74" s="8"/>
      <c r="N74" s="8"/>
      <c r="O74" s="8"/>
      <c r="P74" s="8"/>
      <c r="Q74" s="19"/>
      <c r="R74" s="19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5"/>
      <c r="AD74" s="5"/>
      <c r="AE74" s="5"/>
      <c r="AF74" s="5"/>
      <c r="AG74" s="5"/>
      <c r="AH74" s="5"/>
      <c r="AI74" s="5"/>
      <c r="AJ74" s="6"/>
      <c r="AK74" s="6"/>
      <c r="AL74" s="20"/>
      <c r="AM74" s="20"/>
      <c r="AN74" s="20"/>
      <c r="AO74" s="20"/>
      <c r="AP74" s="20"/>
    </row>
    <row r="75" spans="1:42" ht="23.25">
      <c r="A75" s="3"/>
      <c r="B75" s="24"/>
      <c r="C75" s="24"/>
      <c r="D75" s="24"/>
      <c r="E75" s="24"/>
      <c r="F75" s="24"/>
      <c r="G75" s="24"/>
      <c r="H75" s="26"/>
      <c r="I75" s="26"/>
      <c r="J75" s="8"/>
      <c r="K75" s="8"/>
      <c r="L75" s="8"/>
      <c r="M75" s="8"/>
      <c r="N75" s="8"/>
      <c r="O75" s="8"/>
      <c r="P75" s="8"/>
      <c r="Q75" s="19"/>
      <c r="R75" s="19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5"/>
      <c r="AD75" s="5"/>
      <c r="AE75" s="5"/>
      <c r="AF75" s="5"/>
      <c r="AG75" s="5"/>
      <c r="AH75" s="5"/>
      <c r="AI75" s="5"/>
      <c r="AJ75" s="6"/>
      <c r="AK75" s="6"/>
      <c r="AL75" s="20"/>
      <c r="AM75" s="20"/>
      <c r="AN75" s="20"/>
      <c r="AO75" s="20"/>
      <c r="AP75" s="20"/>
    </row>
    <row r="76" spans="1:42" ht="23.25">
      <c r="A76" s="3"/>
      <c r="B76" s="24"/>
      <c r="C76" s="24"/>
      <c r="D76" s="24"/>
      <c r="E76" s="24"/>
      <c r="F76" s="24"/>
      <c r="G76" s="24"/>
      <c r="H76" s="26"/>
      <c r="I76" s="26"/>
      <c r="J76" s="8"/>
      <c r="K76" s="8"/>
      <c r="L76" s="8"/>
      <c r="M76" s="8"/>
      <c r="N76" s="8"/>
      <c r="O76" s="8"/>
      <c r="P76" s="8"/>
      <c r="Q76" s="19"/>
      <c r="R76" s="19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5"/>
      <c r="AD76" s="5"/>
      <c r="AE76" s="5"/>
      <c r="AF76" s="5"/>
      <c r="AG76" s="5"/>
      <c r="AH76" s="5"/>
      <c r="AI76" s="5"/>
      <c r="AJ76" s="6"/>
      <c r="AK76" s="6"/>
      <c r="AL76" s="20"/>
      <c r="AM76" s="20"/>
      <c r="AN76" s="20"/>
      <c r="AO76" s="20"/>
      <c r="AP76" s="20"/>
    </row>
    <row r="77" spans="1:42" ht="23.25">
      <c r="A77" s="3"/>
      <c r="B77" s="24"/>
      <c r="C77" s="24"/>
      <c r="D77" s="24"/>
      <c r="E77" s="24"/>
      <c r="F77" s="24"/>
      <c r="G77" s="24"/>
      <c r="H77" s="26"/>
      <c r="I77" s="26"/>
      <c r="J77" s="8"/>
      <c r="K77" s="8"/>
      <c r="L77" s="8"/>
      <c r="M77" s="8"/>
      <c r="N77" s="8"/>
      <c r="O77" s="8"/>
      <c r="P77" s="8"/>
      <c r="Q77" s="19"/>
      <c r="R77" s="19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5"/>
      <c r="AD77" s="5"/>
      <c r="AE77" s="5"/>
      <c r="AF77" s="5"/>
      <c r="AG77" s="5"/>
      <c r="AH77" s="5"/>
      <c r="AI77" s="5"/>
      <c r="AJ77" s="6"/>
      <c r="AK77" s="6"/>
      <c r="AL77" s="20"/>
      <c r="AM77" s="20"/>
      <c r="AN77" s="20"/>
      <c r="AO77" s="20"/>
      <c r="AP77" s="20"/>
    </row>
    <row r="78" spans="1:42" ht="23.25">
      <c r="A78" s="3"/>
      <c r="B78" s="24"/>
      <c r="C78" s="24"/>
      <c r="D78" s="24"/>
      <c r="E78" s="24"/>
      <c r="F78" s="24"/>
      <c r="G78" s="24"/>
      <c r="H78" s="26"/>
      <c r="I78" s="26"/>
      <c r="J78" s="8"/>
      <c r="K78" s="8"/>
      <c r="L78" s="8"/>
      <c r="M78" s="8"/>
      <c r="N78" s="8"/>
      <c r="O78" s="8"/>
      <c r="P78" s="8"/>
      <c r="Q78" s="19"/>
      <c r="R78" s="19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5"/>
      <c r="AD78" s="5"/>
      <c r="AE78" s="5"/>
      <c r="AF78" s="5"/>
      <c r="AG78" s="5"/>
      <c r="AH78" s="5"/>
      <c r="AI78" s="5"/>
      <c r="AJ78" s="6"/>
      <c r="AK78" s="6"/>
      <c r="AL78" s="20"/>
      <c r="AM78" s="20"/>
      <c r="AN78" s="20"/>
      <c r="AO78" s="20"/>
      <c r="AP78" s="20"/>
    </row>
    <row r="79" spans="1:42" ht="23.25">
      <c r="A79" s="3"/>
      <c r="B79" s="24"/>
      <c r="C79" s="24"/>
      <c r="D79" s="24"/>
      <c r="E79" s="24"/>
      <c r="F79" s="24"/>
      <c r="G79" s="24"/>
      <c r="H79" s="26"/>
      <c r="I79" s="26"/>
      <c r="J79" s="8"/>
      <c r="K79" s="8"/>
      <c r="L79" s="8"/>
      <c r="M79" s="8"/>
      <c r="N79" s="8"/>
      <c r="O79" s="8"/>
      <c r="P79" s="8"/>
      <c r="Q79" s="19"/>
      <c r="R79" s="19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5"/>
      <c r="AD79" s="5"/>
      <c r="AE79" s="5"/>
      <c r="AF79" s="5"/>
      <c r="AG79" s="5"/>
      <c r="AH79" s="5"/>
      <c r="AI79" s="5"/>
      <c r="AJ79" s="6"/>
      <c r="AK79" s="6"/>
      <c r="AL79" s="20"/>
      <c r="AM79" s="20"/>
      <c r="AN79" s="20"/>
      <c r="AO79" s="20"/>
      <c r="AP79" s="20"/>
    </row>
    <row r="80" spans="1:42" ht="23.25">
      <c r="A80" s="3"/>
      <c r="B80" s="24"/>
      <c r="C80" s="24"/>
      <c r="D80" s="24"/>
      <c r="E80" s="24"/>
      <c r="F80" s="24"/>
      <c r="G80" s="24"/>
      <c r="H80" s="26"/>
      <c r="I80" s="26"/>
      <c r="J80" s="8"/>
      <c r="K80" s="8"/>
      <c r="L80" s="8"/>
      <c r="M80" s="8"/>
      <c r="N80" s="8"/>
      <c r="O80" s="8"/>
      <c r="P80" s="8"/>
      <c r="Q80" s="19"/>
      <c r="R80" s="19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5"/>
      <c r="AD80" s="5"/>
      <c r="AE80" s="5"/>
      <c r="AF80" s="5"/>
      <c r="AG80" s="5"/>
      <c r="AH80" s="5"/>
      <c r="AI80" s="5"/>
      <c r="AJ80" s="6"/>
      <c r="AK80" s="6"/>
      <c r="AL80" s="20"/>
      <c r="AM80" s="20"/>
      <c r="AN80" s="20"/>
      <c r="AO80" s="20"/>
      <c r="AP80" s="20"/>
    </row>
    <row r="81" spans="1:42" ht="23.25">
      <c r="A81" s="3"/>
      <c r="B81" s="24"/>
      <c r="C81" s="24"/>
      <c r="D81" s="24"/>
      <c r="E81" s="24"/>
      <c r="F81" s="24"/>
      <c r="G81" s="24"/>
      <c r="H81" s="26"/>
      <c r="I81" s="26"/>
      <c r="J81" s="8"/>
      <c r="K81" s="8"/>
      <c r="L81" s="8"/>
      <c r="M81" s="8"/>
      <c r="N81" s="8"/>
      <c r="O81" s="8"/>
      <c r="P81" s="8"/>
      <c r="Q81" s="19"/>
      <c r="R81" s="19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5"/>
      <c r="AD81" s="5"/>
      <c r="AE81" s="5"/>
      <c r="AF81" s="5"/>
      <c r="AG81" s="5"/>
      <c r="AH81" s="5"/>
      <c r="AI81" s="5"/>
      <c r="AJ81" s="6"/>
      <c r="AK81" s="6"/>
      <c r="AL81" s="20"/>
      <c r="AM81" s="20"/>
      <c r="AN81" s="20"/>
      <c r="AO81" s="20"/>
      <c r="AP81" s="20"/>
    </row>
    <row r="82" spans="1:42" ht="23.25">
      <c r="A82" s="3"/>
      <c r="B82" s="24"/>
      <c r="C82" s="24"/>
      <c r="D82" s="24"/>
      <c r="E82" s="24"/>
      <c r="F82" s="24"/>
      <c r="G82" s="24"/>
      <c r="H82" s="26"/>
      <c r="I82" s="26"/>
      <c r="J82" s="8"/>
      <c r="K82" s="8"/>
      <c r="L82" s="8"/>
      <c r="M82" s="8"/>
      <c r="N82" s="8"/>
      <c r="O82" s="8"/>
      <c r="P82" s="8"/>
      <c r="Q82" s="19"/>
      <c r="R82" s="19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5"/>
      <c r="AD82" s="5"/>
      <c r="AE82" s="5"/>
      <c r="AF82" s="5"/>
      <c r="AG82" s="5"/>
      <c r="AH82" s="5"/>
      <c r="AI82" s="5"/>
      <c r="AJ82" s="6"/>
      <c r="AK82" s="6"/>
      <c r="AL82" s="20"/>
      <c r="AM82" s="20"/>
      <c r="AN82" s="20"/>
      <c r="AO82" s="20"/>
      <c r="AP82" s="20"/>
    </row>
    <row r="83" spans="1:42" ht="23.25">
      <c r="A83" s="3"/>
      <c r="B83" s="24"/>
      <c r="C83" s="24"/>
      <c r="D83" s="24"/>
      <c r="E83" s="24"/>
      <c r="F83" s="24"/>
      <c r="G83" s="24"/>
      <c r="H83" s="26"/>
      <c r="I83" s="26"/>
      <c r="J83" s="8"/>
      <c r="K83" s="8"/>
      <c r="L83" s="8"/>
      <c r="M83" s="8"/>
      <c r="N83" s="8"/>
      <c r="O83" s="8"/>
      <c r="P83" s="8"/>
      <c r="Q83" s="19"/>
      <c r="R83" s="19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5"/>
      <c r="AD83" s="5"/>
      <c r="AE83" s="5"/>
      <c r="AF83" s="5"/>
      <c r="AG83" s="5"/>
      <c r="AH83" s="5"/>
      <c r="AI83" s="5"/>
      <c r="AJ83" s="6"/>
      <c r="AK83" s="6"/>
      <c r="AL83" s="20"/>
      <c r="AM83" s="20"/>
      <c r="AN83" s="20"/>
      <c r="AO83" s="20"/>
      <c r="AP83" s="20"/>
    </row>
    <row r="84" spans="1:42" ht="23.25">
      <c r="A84" s="3"/>
      <c r="B84" s="24"/>
      <c r="C84" s="24"/>
      <c r="D84" s="24"/>
      <c r="E84" s="24"/>
      <c r="F84" s="24"/>
      <c r="G84" s="24"/>
      <c r="H84" s="26"/>
      <c r="I84" s="26"/>
      <c r="J84" s="8"/>
      <c r="K84" s="8"/>
      <c r="L84" s="8"/>
      <c r="M84" s="8"/>
      <c r="N84" s="8"/>
      <c r="O84" s="8"/>
      <c r="P84" s="8"/>
      <c r="Q84" s="19"/>
      <c r="R84" s="19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5"/>
      <c r="AD84" s="5"/>
      <c r="AE84" s="5"/>
      <c r="AF84" s="5"/>
      <c r="AG84" s="5"/>
      <c r="AH84" s="5"/>
      <c r="AI84" s="5"/>
      <c r="AJ84" s="6"/>
      <c r="AK84" s="6"/>
      <c r="AL84" s="20"/>
      <c r="AM84" s="20"/>
      <c r="AN84" s="20"/>
      <c r="AO84" s="20"/>
      <c r="AP84" s="20"/>
    </row>
    <row r="85" spans="1:42" ht="23.25">
      <c r="A85" s="3"/>
      <c r="B85" s="24"/>
      <c r="C85" s="24"/>
      <c r="D85" s="24"/>
      <c r="E85" s="24"/>
      <c r="F85" s="24"/>
      <c r="G85" s="24"/>
      <c r="H85" s="26"/>
      <c r="I85" s="26"/>
      <c r="J85" s="8"/>
      <c r="K85" s="8"/>
      <c r="L85" s="8"/>
      <c r="M85" s="8"/>
      <c r="N85" s="8"/>
      <c r="O85" s="8"/>
      <c r="P85" s="8"/>
      <c r="Q85" s="19"/>
      <c r="R85" s="19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5"/>
      <c r="AD85" s="5"/>
      <c r="AE85" s="5"/>
      <c r="AF85" s="5"/>
      <c r="AG85" s="5"/>
      <c r="AH85" s="5"/>
      <c r="AI85" s="5"/>
      <c r="AJ85" s="6"/>
      <c r="AK85" s="6"/>
      <c r="AL85" s="20"/>
      <c r="AM85" s="20"/>
      <c r="AN85" s="20"/>
      <c r="AO85" s="20"/>
      <c r="AP85" s="20"/>
    </row>
    <row r="86" spans="1:42" ht="23.25">
      <c r="A86" s="3"/>
      <c r="B86" s="24"/>
      <c r="C86" s="24"/>
      <c r="D86" s="24"/>
      <c r="E86" s="24"/>
      <c r="F86" s="24"/>
      <c r="G86" s="24"/>
      <c r="H86" s="26"/>
      <c r="I86" s="26"/>
      <c r="J86" s="8"/>
      <c r="K86" s="8"/>
      <c r="L86" s="8"/>
      <c r="M86" s="8"/>
      <c r="N86" s="8"/>
      <c r="O86" s="8"/>
      <c r="P86" s="8"/>
      <c r="Q86" s="19"/>
      <c r="R86" s="19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5"/>
      <c r="AD86" s="5"/>
      <c r="AE86" s="5"/>
      <c r="AF86" s="5"/>
      <c r="AG86" s="5"/>
      <c r="AH86" s="5"/>
      <c r="AI86" s="5"/>
      <c r="AJ86" s="6"/>
      <c r="AK86" s="6"/>
      <c r="AL86" s="20"/>
      <c r="AM86" s="20"/>
      <c r="AN86" s="20"/>
      <c r="AO86" s="20"/>
      <c r="AP86" s="20"/>
    </row>
    <row r="87" spans="1:42" ht="23.25">
      <c r="A87" s="3"/>
      <c r="B87" s="24"/>
      <c r="C87" s="24"/>
      <c r="D87" s="24"/>
      <c r="E87" s="24"/>
      <c r="F87" s="24"/>
      <c r="G87" s="24"/>
      <c r="H87" s="26"/>
      <c r="I87" s="26"/>
      <c r="J87" s="8"/>
      <c r="K87" s="8"/>
      <c r="L87" s="8"/>
      <c r="M87" s="8"/>
      <c r="N87" s="8"/>
      <c r="O87" s="8"/>
      <c r="P87" s="8"/>
      <c r="Q87" s="19"/>
      <c r="R87" s="19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5"/>
      <c r="AD87" s="5"/>
      <c r="AE87" s="5"/>
      <c r="AF87" s="5"/>
      <c r="AG87" s="5"/>
      <c r="AH87" s="5"/>
      <c r="AI87" s="5"/>
      <c r="AJ87" s="6"/>
      <c r="AK87" s="6"/>
      <c r="AL87" s="20"/>
      <c r="AM87" s="20"/>
      <c r="AN87" s="20"/>
      <c r="AO87" s="20"/>
      <c r="AP87" s="20"/>
    </row>
    <row r="88" spans="1:42" ht="23.25">
      <c r="A88" s="3"/>
      <c r="B88" s="24"/>
      <c r="C88" s="24"/>
      <c r="D88" s="24"/>
      <c r="E88" s="24"/>
      <c r="F88" s="24"/>
      <c r="G88" s="24"/>
      <c r="H88" s="26"/>
      <c r="I88" s="26"/>
      <c r="J88" s="8"/>
      <c r="K88" s="8"/>
      <c r="L88" s="8"/>
      <c r="M88" s="8"/>
      <c r="N88" s="8"/>
      <c r="O88" s="8"/>
      <c r="P88" s="8"/>
      <c r="Q88" s="19"/>
      <c r="R88" s="19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5"/>
      <c r="AD88" s="5"/>
      <c r="AE88" s="5"/>
      <c r="AF88" s="5"/>
      <c r="AG88" s="5"/>
      <c r="AH88" s="5"/>
      <c r="AI88" s="5"/>
      <c r="AJ88" s="6"/>
      <c r="AK88" s="6"/>
      <c r="AL88" s="20"/>
      <c r="AM88" s="20"/>
      <c r="AN88" s="20"/>
      <c r="AO88" s="20"/>
      <c r="AP88" s="20"/>
    </row>
    <row r="89" spans="1:42" ht="23.25">
      <c r="A89" s="3"/>
      <c r="B89" s="24"/>
      <c r="C89" s="24"/>
      <c r="D89" s="24"/>
      <c r="E89" s="24"/>
      <c r="F89" s="24"/>
      <c r="G89" s="24"/>
      <c r="H89" s="26"/>
      <c r="I89" s="26"/>
      <c r="J89" s="8"/>
      <c r="K89" s="8"/>
      <c r="L89" s="8"/>
      <c r="M89" s="8"/>
      <c r="N89" s="8"/>
      <c r="O89" s="8"/>
      <c r="P89" s="8"/>
      <c r="Q89" s="19"/>
      <c r="R89" s="19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5"/>
      <c r="AD89" s="5"/>
      <c r="AE89" s="5"/>
      <c r="AF89" s="5"/>
      <c r="AG89" s="5"/>
      <c r="AH89" s="5"/>
      <c r="AI89" s="5"/>
      <c r="AJ89" s="6"/>
      <c r="AK89" s="6"/>
      <c r="AL89" s="20"/>
      <c r="AM89" s="20"/>
      <c r="AN89" s="20"/>
      <c r="AO89" s="20"/>
      <c r="AP89" s="20"/>
    </row>
    <row r="90" spans="1:42" ht="23.25">
      <c r="A90" s="3"/>
      <c r="B90" s="24"/>
      <c r="C90" s="24"/>
      <c r="D90" s="24"/>
      <c r="E90" s="24"/>
      <c r="F90" s="24"/>
      <c r="G90" s="24"/>
      <c r="H90" s="26"/>
      <c r="I90" s="26"/>
      <c r="J90" s="8"/>
      <c r="K90" s="8"/>
      <c r="L90" s="8"/>
      <c r="M90" s="8"/>
      <c r="N90" s="8"/>
      <c r="O90" s="8"/>
      <c r="P90" s="8"/>
      <c r="Q90" s="19"/>
      <c r="R90" s="19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5"/>
      <c r="AD90" s="5"/>
      <c r="AE90" s="5"/>
      <c r="AF90" s="5"/>
      <c r="AG90" s="5"/>
      <c r="AH90" s="5"/>
      <c r="AI90" s="5"/>
      <c r="AJ90" s="6"/>
      <c r="AK90" s="6"/>
      <c r="AL90" s="20"/>
      <c r="AM90" s="20"/>
      <c r="AN90" s="20"/>
      <c r="AO90" s="20"/>
      <c r="AP90" s="20"/>
    </row>
    <row r="91" spans="1:33" ht="23.25">
      <c r="A91" s="7"/>
      <c r="B91" s="26"/>
      <c r="C91" s="26"/>
      <c r="D91" s="26"/>
      <c r="E91" s="26"/>
      <c r="F91" s="26"/>
      <c r="G91" s="26"/>
      <c r="H91" s="26"/>
      <c r="I91" s="26"/>
      <c r="J91" s="5"/>
      <c r="K91" s="5"/>
      <c r="L91" s="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42" ht="23.25">
      <c r="A92" s="9" t="s">
        <v>3</v>
      </c>
      <c r="B92" s="26">
        <f>COUNT(B3:B90)</f>
        <v>60</v>
      </c>
      <c r="C92" s="26"/>
      <c r="D92" s="26">
        <f aca="true" t="shared" si="0" ref="D92:I92">COUNTIF(D3:D90,1)</f>
        <v>54</v>
      </c>
      <c r="E92" s="26">
        <f t="shared" si="0"/>
        <v>28</v>
      </c>
      <c r="F92" s="26">
        <f t="shared" si="0"/>
        <v>10</v>
      </c>
      <c r="G92" s="26">
        <f t="shared" si="0"/>
        <v>38</v>
      </c>
      <c r="H92" s="26">
        <f t="shared" si="0"/>
        <v>9</v>
      </c>
      <c r="I92" s="26">
        <f t="shared" si="0"/>
        <v>8</v>
      </c>
      <c r="J92" s="5">
        <f aca="true" t="shared" si="1" ref="J92:AP92">COUNT(J3:J90)</f>
        <v>60</v>
      </c>
      <c r="K92" s="5">
        <f t="shared" si="1"/>
        <v>60</v>
      </c>
      <c r="L92" s="5">
        <f t="shared" si="1"/>
        <v>60</v>
      </c>
      <c r="M92" s="5">
        <f t="shared" si="1"/>
        <v>60</v>
      </c>
      <c r="N92" s="5">
        <f t="shared" si="1"/>
        <v>60</v>
      </c>
      <c r="O92" s="5">
        <f t="shared" si="1"/>
        <v>60</v>
      </c>
      <c r="P92" s="5">
        <f t="shared" si="1"/>
        <v>60</v>
      </c>
      <c r="Q92" s="5">
        <f t="shared" si="1"/>
        <v>60</v>
      </c>
      <c r="R92" s="5">
        <f t="shared" si="1"/>
        <v>60</v>
      </c>
      <c r="S92" s="5">
        <f t="shared" si="1"/>
        <v>60</v>
      </c>
      <c r="T92" s="5">
        <f t="shared" si="1"/>
        <v>60</v>
      </c>
      <c r="U92" s="5">
        <f t="shared" si="1"/>
        <v>59</v>
      </c>
      <c r="V92" s="5">
        <f t="shared" si="1"/>
        <v>59</v>
      </c>
      <c r="W92" s="5">
        <f t="shared" si="1"/>
        <v>59</v>
      </c>
      <c r="X92" s="5">
        <f t="shared" si="1"/>
        <v>59</v>
      </c>
      <c r="Y92" s="5">
        <f t="shared" si="1"/>
        <v>59</v>
      </c>
      <c r="Z92" s="5">
        <f t="shared" si="1"/>
        <v>59</v>
      </c>
      <c r="AA92" s="5">
        <f t="shared" si="1"/>
        <v>59</v>
      </c>
      <c r="AB92" s="5">
        <f t="shared" si="1"/>
        <v>59</v>
      </c>
      <c r="AC92" s="5">
        <f t="shared" si="1"/>
        <v>59</v>
      </c>
      <c r="AD92" s="5">
        <f t="shared" si="1"/>
        <v>59</v>
      </c>
      <c r="AE92" s="5">
        <f t="shared" si="1"/>
        <v>58</v>
      </c>
      <c r="AF92" s="5">
        <f t="shared" si="1"/>
        <v>59</v>
      </c>
      <c r="AG92" s="5">
        <f t="shared" si="1"/>
        <v>59</v>
      </c>
      <c r="AH92" s="5">
        <f t="shared" si="1"/>
        <v>59</v>
      </c>
      <c r="AI92" s="5">
        <f t="shared" si="1"/>
        <v>59</v>
      </c>
      <c r="AJ92" s="5">
        <f t="shared" si="1"/>
        <v>59</v>
      </c>
      <c r="AK92" s="5">
        <f t="shared" si="1"/>
        <v>59</v>
      </c>
      <c r="AL92" s="5">
        <f t="shared" si="1"/>
        <v>59</v>
      </c>
      <c r="AM92" s="5">
        <f t="shared" si="1"/>
        <v>59</v>
      </c>
      <c r="AN92" s="5">
        <f t="shared" si="1"/>
        <v>58</v>
      </c>
      <c r="AO92" s="5">
        <f t="shared" si="1"/>
        <v>59</v>
      </c>
      <c r="AP92" s="5">
        <f t="shared" si="1"/>
        <v>59</v>
      </c>
    </row>
    <row r="94" spans="2:42" s="10" customFormat="1" ht="23.25">
      <c r="B94" s="27" t="s">
        <v>2</v>
      </c>
      <c r="C94" s="27"/>
      <c r="D94" s="27"/>
      <c r="E94" s="27"/>
      <c r="F94" s="27"/>
      <c r="G94" s="27"/>
      <c r="H94" s="27"/>
      <c r="I94" s="27"/>
      <c r="J94" s="78">
        <f aca="true" t="shared" si="2" ref="J94:AP94">AVERAGE(J3:J90)</f>
        <v>3.8833333333333333</v>
      </c>
      <c r="K94" s="78">
        <f t="shared" si="2"/>
        <v>3.5833333333333335</v>
      </c>
      <c r="L94" s="78">
        <f t="shared" si="2"/>
        <v>3.7333333333333334</v>
      </c>
      <c r="M94" s="78">
        <f t="shared" si="2"/>
        <v>3.85</v>
      </c>
      <c r="N94" s="78">
        <f t="shared" si="2"/>
        <v>3.8666666666666667</v>
      </c>
      <c r="O94" s="78">
        <f t="shared" si="2"/>
        <v>3.75</v>
      </c>
      <c r="P94" s="78">
        <f t="shared" si="2"/>
        <v>3.7</v>
      </c>
      <c r="Q94" s="78">
        <f t="shared" si="2"/>
        <v>3.8</v>
      </c>
      <c r="R94" s="78">
        <f t="shared" si="2"/>
        <v>3.716666666666667</v>
      </c>
      <c r="S94" s="78">
        <f t="shared" si="2"/>
        <v>3.65</v>
      </c>
      <c r="T94" s="78">
        <f t="shared" si="2"/>
        <v>3.6333333333333333</v>
      </c>
      <c r="U94" s="78">
        <f t="shared" si="2"/>
        <v>3.8983050847457625</v>
      </c>
      <c r="V94" s="78">
        <f t="shared" si="2"/>
        <v>3.9152542372881354</v>
      </c>
      <c r="W94" s="78">
        <f t="shared" si="2"/>
        <v>3.847457627118644</v>
      </c>
      <c r="X94" s="78">
        <f t="shared" si="2"/>
        <v>3.8135593220338984</v>
      </c>
      <c r="Y94" s="78">
        <f t="shared" si="2"/>
        <v>3.830508474576271</v>
      </c>
      <c r="Z94" s="78">
        <f t="shared" si="2"/>
        <v>3.830508474576271</v>
      </c>
      <c r="AA94" s="78">
        <f t="shared" si="2"/>
        <v>3.9152542372881354</v>
      </c>
      <c r="AB94" s="78">
        <f t="shared" si="2"/>
        <v>3.8135593220338984</v>
      </c>
      <c r="AC94" s="78">
        <f t="shared" si="2"/>
        <v>3.7966101694915255</v>
      </c>
      <c r="AD94" s="78">
        <f t="shared" si="2"/>
        <v>3.7457627118644066</v>
      </c>
      <c r="AE94" s="78">
        <f t="shared" si="2"/>
        <v>3.8448275862068964</v>
      </c>
      <c r="AF94" s="78">
        <f t="shared" si="2"/>
        <v>3.864406779661017</v>
      </c>
      <c r="AG94" s="78">
        <f t="shared" si="2"/>
        <v>3.9491525423728815</v>
      </c>
      <c r="AH94" s="78">
        <f t="shared" si="2"/>
        <v>3.830508474576271</v>
      </c>
      <c r="AI94" s="78">
        <f t="shared" si="2"/>
        <v>3.830508474576271</v>
      </c>
      <c r="AJ94" s="78">
        <f t="shared" si="2"/>
        <v>3.6271186440677967</v>
      </c>
      <c r="AK94" s="78">
        <f t="shared" si="2"/>
        <v>3.5254237288135593</v>
      </c>
      <c r="AL94" s="78">
        <f t="shared" si="2"/>
        <v>3.864406779661017</v>
      </c>
      <c r="AM94" s="78">
        <f t="shared" si="2"/>
        <v>3.830508474576271</v>
      </c>
      <c r="AN94" s="78">
        <f t="shared" si="2"/>
        <v>3.8793103448275863</v>
      </c>
      <c r="AO94" s="78">
        <f t="shared" si="2"/>
        <v>3.9322033898305087</v>
      </c>
      <c r="AP94" s="78">
        <f t="shared" si="2"/>
        <v>3.9152542372881354</v>
      </c>
    </row>
    <row r="95" spans="2:42" s="10" customFormat="1" ht="23.25">
      <c r="B95" s="27" t="s">
        <v>1</v>
      </c>
      <c r="C95" s="27"/>
      <c r="D95" s="27"/>
      <c r="E95" s="27"/>
      <c r="F95" s="27"/>
      <c r="G95" s="27"/>
      <c r="H95" s="27"/>
      <c r="I95" s="27"/>
      <c r="J95" s="78">
        <f aca="true" t="shared" si="3" ref="J95:AP95">STDEV(J3:J90)</f>
        <v>0.7611691868917484</v>
      </c>
      <c r="K95" s="79">
        <f t="shared" si="3"/>
        <v>0.8495595402497573</v>
      </c>
      <c r="L95" s="79">
        <f t="shared" si="3"/>
        <v>0.733384692603161</v>
      </c>
      <c r="M95" s="79">
        <f t="shared" si="3"/>
        <v>0.7324211069911225</v>
      </c>
      <c r="N95" s="79">
        <f t="shared" si="3"/>
        <v>0.7471225404145423</v>
      </c>
      <c r="O95" s="79">
        <f t="shared" si="3"/>
        <v>0.8361534203559066</v>
      </c>
      <c r="P95" s="79">
        <f t="shared" si="3"/>
        <v>0.849725778298555</v>
      </c>
      <c r="Q95" s="79">
        <f t="shared" si="3"/>
        <v>0.6050633809075332</v>
      </c>
      <c r="R95" s="79">
        <f t="shared" si="3"/>
        <v>0.8252717408997371</v>
      </c>
      <c r="S95" s="79">
        <f t="shared" si="3"/>
        <v>0.8796185613999523</v>
      </c>
      <c r="T95" s="79">
        <f t="shared" si="3"/>
        <v>0.8629210672834341</v>
      </c>
      <c r="U95" s="79">
        <f t="shared" si="3"/>
        <v>0.687196083401721</v>
      </c>
      <c r="V95" s="79">
        <f t="shared" si="3"/>
        <v>0.6509445549041187</v>
      </c>
      <c r="W95" s="79">
        <f t="shared" si="3"/>
        <v>0.7147114035853642</v>
      </c>
      <c r="X95" s="79">
        <f t="shared" si="3"/>
        <v>0.7304834551971547</v>
      </c>
      <c r="Y95" s="79">
        <f t="shared" si="3"/>
        <v>0.6473431742683088</v>
      </c>
      <c r="Z95" s="79">
        <f t="shared" si="3"/>
        <v>0.591682066679725</v>
      </c>
      <c r="AA95" s="79">
        <f t="shared" si="3"/>
        <v>0.6509445549041187</v>
      </c>
      <c r="AB95" s="79">
        <f t="shared" si="3"/>
        <v>0.7064866026302863</v>
      </c>
      <c r="AC95" s="79">
        <f t="shared" si="3"/>
        <v>0.7138931876289857</v>
      </c>
      <c r="AD95" s="79">
        <f t="shared" si="3"/>
        <v>0.8007156354976773</v>
      </c>
      <c r="AE95" s="79">
        <f t="shared" si="3"/>
        <v>0.6702113868663377</v>
      </c>
      <c r="AF95" s="79">
        <f t="shared" si="3"/>
        <v>0.6554184532943516</v>
      </c>
      <c r="AG95" s="79">
        <f t="shared" si="3"/>
        <v>0.5700492662786294</v>
      </c>
      <c r="AH95" s="79">
        <f t="shared" si="3"/>
        <v>0.6985833540195109</v>
      </c>
      <c r="AI95" s="79">
        <f t="shared" si="3"/>
        <v>0.6985833540195109</v>
      </c>
      <c r="AJ95" s="79">
        <f t="shared" si="3"/>
        <v>0.8689729388418884</v>
      </c>
      <c r="AK95" s="79">
        <f t="shared" si="3"/>
        <v>0.9533232654208923</v>
      </c>
      <c r="AL95" s="79">
        <f t="shared" si="3"/>
        <v>0.6812166377441539</v>
      </c>
      <c r="AM95" s="79">
        <f t="shared" si="3"/>
        <v>0.6201374256171613</v>
      </c>
      <c r="AN95" s="79">
        <f t="shared" si="3"/>
        <v>0.5946423429520122</v>
      </c>
      <c r="AO95" s="79">
        <f t="shared" si="3"/>
        <v>0.6120741103330828</v>
      </c>
      <c r="AP95" s="79">
        <f t="shared" si="3"/>
        <v>0.6238958686661034</v>
      </c>
    </row>
    <row r="97" spans="3:5" ht="23.25">
      <c r="C97" s="69" t="s">
        <v>40</v>
      </c>
      <c r="D97" s="69"/>
      <c r="E97" s="22" t="s">
        <v>65</v>
      </c>
    </row>
    <row r="98" spans="2:9" ht="23.25">
      <c r="B98" s="22">
        <v>1</v>
      </c>
      <c r="C98" s="68" t="s">
        <v>44</v>
      </c>
      <c r="D98" s="22">
        <f>COUNTIF(B3:B90,1)</f>
        <v>1</v>
      </c>
      <c r="E98" s="22">
        <v>1</v>
      </c>
      <c r="G98" s="75" t="s">
        <v>20</v>
      </c>
      <c r="H98" s="75"/>
      <c r="I98" s="22" t="s">
        <v>65</v>
      </c>
    </row>
    <row r="99" spans="2:9" ht="23.25">
      <c r="B99" s="22">
        <v>2</v>
      </c>
      <c r="C99" s="68" t="s">
        <v>157</v>
      </c>
      <c r="D99" s="22">
        <f>COUNTIF(B3:B90,2)</f>
        <v>14</v>
      </c>
      <c r="E99" s="22">
        <v>6</v>
      </c>
      <c r="G99" s="68" t="s">
        <v>67</v>
      </c>
      <c r="H99" s="22">
        <f>D92</f>
        <v>54</v>
      </c>
      <c r="I99" s="22">
        <v>26</v>
      </c>
    </row>
    <row r="100" spans="2:9" ht="23.25">
      <c r="B100" s="22">
        <v>3</v>
      </c>
      <c r="C100" s="68" t="s">
        <v>158</v>
      </c>
      <c r="D100" s="22">
        <f>COUNTIF(B3:B90,3)</f>
        <v>10</v>
      </c>
      <c r="E100" s="22">
        <v>2</v>
      </c>
      <c r="G100" s="68" t="s">
        <v>23</v>
      </c>
      <c r="H100" s="22">
        <f>E92</f>
        <v>28</v>
      </c>
      <c r="I100" s="22">
        <v>14</v>
      </c>
    </row>
    <row r="101" spans="2:9" ht="23.25">
      <c r="B101" s="22">
        <v>4</v>
      </c>
      <c r="C101" s="68" t="s">
        <v>42</v>
      </c>
      <c r="D101" s="22">
        <f>COUNTIF(B3:B90,4)</f>
        <v>12</v>
      </c>
      <c r="E101" s="22">
        <v>4</v>
      </c>
      <c r="G101" s="68" t="s">
        <v>68</v>
      </c>
      <c r="H101" s="22">
        <f>F92</f>
        <v>10</v>
      </c>
      <c r="I101" s="22">
        <v>5</v>
      </c>
    </row>
    <row r="102" spans="2:9" ht="23.25">
      <c r="B102" s="22">
        <v>5</v>
      </c>
      <c r="C102" s="68" t="s">
        <v>41</v>
      </c>
      <c r="D102" s="22">
        <f>COUNTIF(B3:B90,5)</f>
        <v>20</v>
      </c>
      <c r="E102" s="22">
        <v>13</v>
      </c>
      <c r="G102" s="75"/>
      <c r="H102" s="75">
        <f>SUM(H99:H101)</f>
        <v>92</v>
      </c>
      <c r="I102" s="22">
        <f>SUM(I98:I101)</f>
        <v>45</v>
      </c>
    </row>
    <row r="103" spans="2:5" ht="23.25">
      <c r="B103" s="22">
        <v>6</v>
      </c>
      <c r="C103" s="68" t="s">
        <v>43</v>
      </c>
      <c r="D103" s="22">
        <f>COUNTIF(B3:B90,6)</f>
        <v>3</v>
      </c>
      <c r="E103" s="22">
        <v>3</v>
      </c>
    </row>
    <row r="104" spans="2:4" ht="23.25">
      <c r="B104" s="22">
        <v>7</v>
      </c>
      <c r="C104" s="68" t="s">
        <v>45</v>
      </c>
      <c r="D104" s="22">
        <f>COUNTIF(B3:B90,7)</f>
        <v>0</v>
      </c>
    </row>
    <row r="105" spans="2:9" ht="23.25">
      <c r="B105" s="22">
        <v>0</v>
      </c>
      <c r="C105" s="68" t="s">
        <v>66</v>
      </c>
      <c r="D105" s="22">
        <f>COUNTIF(B3:B90,0)</f>
        <v>0</v>
      </c>
      <c r="G105" s="76" t="s">
        <v>21</v>
      </c>
      <c r="H105" s="76"/>
      <c r="I105" s="22" t="s">
        <v>65</v>
      </c>
    </row>
    <row r="106" spans="3:9" ht="23.25">
      <c r="C106" s="70"/>
      <c r="D106" s="69">
        <f>SUM(D98:D105)</f>
        <v>60</v>
      </c>
      <c r="E106" s="22">
        <f>SUM(E98:E105)</f>
        <v>29</v>
      </c>
      <c r="G106" s="22" t="s">
        <v>69</v>
      </c>
      <c r="H106" s="22">
        <f>G92</f>
        <v>38</v>
      </c>
      <c r="I106" s="22">
        <v>19</v>
      </c>
    </row>
    <row r="107" spans="7:9" ht="23.25">
      <c r="G107" s="22" t="s">
        <v>25</v>
      </c>
      <c r="H107" s="22">
        <f>H92</f>
        <v>9</v>
      </c>
      <c r="I107" s="22">
        <v>4</v>
      </c>
    </row>
    <row r="108" spans="3:9" ht="23.25">
      <c r="C108" s="71" t="s">
        <v>19</v>
      </c>
      <c r="D108" s="71"/>
      <c r="E108" s="22" t="s">
        <v>65</v>
      </c>
      <c r="G108" s="22">
        <v>10</v>
      </c>
      <c r="H108" s="22">
        <f>I92</f>
        <v>8</v>
      </c>
      <c r="I108" s="22">
        <v>4</v>
      </c>
    </row>
    <row r="109" spans="2:9" ht="23.25">
      <c r="B109" s="22">
        <v>1</v>
      </c>
      <c r="C109" s="68" t="s">
        <v>46</v>
      </c>
      <c r="D109" s="22">
        <f>COUNTIF(C3:C90,1)</f>
        <v>6</v>
      </c>
      <c r="E109" s="22">
        <v>6</v>
      </c>
      <c r="G109" s="76"/>
      <c r="H109" s="76">
        <f>SUM(H106:H108)</f>
        <v>55</v>
      </c>
      <c r="I109" s="22">
        <f>SUM(I106:I108)</f>
        <v>27</v>
      </c>
    </row>
    <row r="110" spans="2:9" ht="23.25">
      <c r="B110" s="22">
        <v>2</v>
      </c>
      <c r="C110" s="68" t="s">
        <v>47</v>
      </c>
      <c r="D110" s="22">
        <f>COUNTIF(C3:C90,2)</f>
        <v>5</v>
      </c>
      <c r="E110" s="22">
        <v>5</v>
      </c>
      <c r="G110" s="77"/>
      <c r="H110" s="77"/>
      <c r="I110" s="77"/>
    </row>
    <row r="111" spans="2:5" ht="23.25">
      <c r="B111" s="22">
        <v>3</v>
      </c>
      <c r="C111" s="68" t="s">
        <v>48</v>
      </c>
      <c r="D111" s="22">
        <f>COUNTIF(C3:C90,3)</f>
        <v>4</v>
      </c>
      <c r="E111" s="22">
        <v>3</v>
      </c>
    </row>
    <row r="112" spans="2:5" ht="23.25">
      <c r="B112" s="22">
        <v>4</v>
      </c>
      <c r="C112" s="68" t="s">
        <v>49</v>
      </c>
      <c r="D112" s="22">
        <f>COUNTIF(C3:C90,4)</f>
        <v>3</v>
      </c>
      <c r="E112" s="22">
        <v>2</v>
      </c>
    </row>
    <row r="113" spans="2:5" ht="23.25">
      <c r="B113" s="22">
        <v>5</v>
      </c>
      <c r="C113" s="68" t="s">
        <v>50</v>
      </c>
      <c r="D113" s="22">
        <f>COUNTIF(C3:C90,5)</f>
        <v>3</v>
      </c>
      <c r="E113" s="22">
        <v>2</v>
      </c>
    </row>
    <row r="114" spans="2:5" ht="23.25">
      <c r="B114" s="22">
        <v>6</v>
      </c>
      <c r="C114" s="68" t="s">
        <v>51</v>
      </c>
      <c r="D114" s="22">
        <f>COUNTIF(C3:C90,6)</f>
        <v>2</v>
      </c>
      <c r="E114" s="22">
        <v>1</v>
      </c>
    </row>
    <row r="115" spans="2:5" ht="23.25">
      <c r="B115" s="22">
        <v>7</v>
      </c>
      <c r="C115" s="68" t="s">
        <v>52</v>
      </c>
      <c r="D115" s="22">
        <f>COUNTIF(C3:C90,7)</f>
        <v>2</v>
      </c>
      <c r="E115" s="22">
        <v>1</v>
      </c>
    </row>
    <row r="116" spans="2:5" ht="23.25">
      <c r="B116" s="22">
        <v>8</v>
      </c>
      <c r="C116" s="68" t="s">
        <v>53</v>
      </c>
      <c r="D116" s="22">
        <f>COUNTIF(C3:C90,8)</f>
        <v>2</v>
      </c>
      <c r="E116" s="22">
        <v>1</v>
      </c>
    </row>
    <row r="117" spans="2:4" ht="23.25">
      <c r="B117" s="22">
        <v>9</v>
      </c>
      <c r="C117" s="68" t="s">
        <v>54</v>
      </c>
      <c r="D117" s="22">
        <f>COUNTIF(C3:C90,9)</f>
        <v>2</v>
      </c>
    </row>
    <row r="118" spans="2:4" ht="23.25">
      <c r="B118" s="22">
        <v>10</v>
      </c>
      <c r="C118" s="68" t="s">
        <v>55</v>
      </c>
      <c r="D118" s="22">
        <f>COUNTIF(C3:C90,10)</f>
        <v>3</v>
      </c>
    </row>
    <row r="119" spans="2:4" ht="23.25">
      <c r="B119" s="22">
        <v>11</v>
      </c>
      <c r="C119" s="68" t="s">
        <v>56</v>
      </c>
      <c r="D119" s="22">
        <f>COUNTIF(C3:C90,11)</f>
        <v>3</v>
      </c>
    </row>
    <row r="120" spans="2:4" ht="23.25">
      <c r="B120" s="22">
        <v>12</v>
      </c>
      <c r="C120" s="68" t="s">
        <v>57</v>
      </c>
      <c r="D120" s="22">
        <f>COUNTIF(C3:C90,12)</f>
        <v>3</v>
      </c>
    </row>
    <row r="121" spans="2:4" ht="23.25">
      <c r="B121" s="22">
        <v>13</v>
      </c>
      <c r="C121" s="68" t="s">
        <v>58</v>
      </c>
      <c r="D121" s="22">
        <f>COUNTIF(C3:C90,13)</f>
        <v>3</v>
      </c>
    </row>
    <row r="122" spans="2:4" ht="23.25">
      <c r="B122" s="22">
        <v>14</v>
      </c>
      <c r="C122" s="68" t="s">
        <v>59</v>
      </c>
      <c r="D122" s="22">
        <f>COUNTIF(C3:C90,14)</f>
        <v>3</v>
      </c>
    </row>
    <row r="123" spans="2:4" ht="23.25">
      <c r="B123" s="22">
        <v>15</v>
      </c>
      <c r="C123" s="68" t="s">
        <v>60</v>
      </c>
      <c r="D123" s="22">
        <f>COUNTIF(C3:C90,15)</f>
        <v>3</v>
      </c>
    </row>
    <row r="124" spans="2:4" ht="23.25">
      <c r="B124" s="22">
        <v>16</v>
      </c>
      <c r="C124" s="68" t="s">
        <v>61</v>
      </c>
      <c r="D124" s="22">
        <f>COUNTIF(C3:C90,16)</f>
        <v>1</v>
      </c>
    </row>
    <row r="125" spans="2:4" ht="23.25">
      <c r="B125" s="22">
        <v>17</v>
      </c>
      <c r="C125" s="68" t="s">
        <v>62</v>
      </c>
      <c r="D125" s="22">
        <f>COUNTIF(C3:C90,17)</f>
        <v>1</v>
      </c>
    </row>
    <row r="126" spans="2:4" ht="23.25">
      <c r="B126" s="22">
        <v>18</v>
      </c>
      <c r="C126" s="68" t="s">
        <v>63</v>
      </c>
      <c r="D126" s="22">
        <f>COUNTIF(C3:C90,18)</f>
        <v>1</v>
      </c>
    </row>
    <row r="127" spans="2:4" ht="23.25">
      <c r="B127" s="22">
        <v>19</v>
      </c>
      <c r="C127" s="68" t="s">
        <v>64</v>
      </c>
      <c r="D127" s="22">
        <f>COUNTIF(C3:C90,19)</f>
        <v>2</v>
      </c>
    </row>
    <row r="128" spans="2:5" ht="23.25">
      <c r="B128" s="22">
        <v>20</v>
      </c>
      <c r="C128" s="68" t="s">
        <v>66</v>
      </c>
      <c r="D128" s="22">
        <f>COUNTIF(C3:C90,0)</f>
        <v>8</v>
      </c>
      <c r="E128" s="22">
        <v>8</v>
      </c>
    </row>
    <row r="129" spans="3:5" ht="23.25">
      <c r="C129" s="72"/>
      <c r="D129" s="71">
        <f>SUM(D109:D128)</f>
        <v>60</v>
      </c>
      <c r="E129" s="22">
        <f>SUM(E109:E128)</f>
        <v>29</v>
      </c>
    </row>
    <row r="130" ht="23.25">
      <c r="C130" s="68"/>
    </row>
    <row r="131" ht="23.25">
      <c r="C131" s="68"/>
    </row>
    <row r="132" ht="23.25">
      <c r="C132" s="68"/>
    </row>
    <row r="133" ht="23.25">
      <c r="C133" s="68"/>
    </row>
    <row r="134" ht="23.25">
      <c r="C134" s="68"/>
    </row>
    <row r="135" ht="23.25">
      <c r="C135" s="68"/>
    </row>
    <row r="136" ht="23.25">
      <c r="C136" s="68"/>
    </row>
    <row r="137" ht="23.25">
      <c r="C137" s="68"/>
    </row>
    <row r="138" ht="23.25">
      <c r="C138" s="68"/>
    </row>
    <row r="139" ht="23.25">
      <c r="C139" s="68"/>
    </row>
    <row r="140" ht="23.25">
      <c r="C140" s="68"/>
    </row>
    <row r="141" ht="23.25">
      <c r="C141" s="68"/>
    </row>
    <row r="142" ht="23.25">
      <c r="C142" s="68"/>
    </row>
    <row r="143" ht="23.25">
      <c r="C143" s="68"/>
    </row>
    <row r="144" ht="23.25">
      <c r="C144" s="68"/>
    </row>
    <row r="145" ht="23.25">
      <c r="C145" s="68"/>
    </row>
    <row r="146" ht="23.25">
      <c r="C146" s="68"/>
    </row>
    <row r="147" ht="23.25">
      <c r="C147" s="68"/>
    </row>
    <row r="148" ht="23.25">
      <c r="C148" s="68"/>
    </row>
    <row r="149" ht="23.25">
      <c r="C149" s="68"/>
    </row>
    <row r="150" ht="23.25">
      <c r="C150" s="68"/>
    </row>
    <row r="151" ht="23.25">
      <c r="C151" s="68"/>
    </row>
    <row r="152" ht="23.25">
      <c r="C152" s="68"/>
    </row>
    <row r="153" ht="23.25">
      <c r="C153" s="68"/>
    </row>
    <row r="154" ht="23.25">
      <c r="C154" s="68"/>
    </row>
    <row r="155" ht="23.25">
      <c r="C155" s="68"/>
    </row>
    <row r="156" ht="23.25">
      <c r="C156" s="68"/>
    </row>
    <row r="157" ht="23.25">
      <c r="C157" s="68"/>
    </row>
    <row r="158" ht="23.25">
      <c r="C158" s="68"/>
    </row>
    <row r="159" ht="23.25">
      <c r="C159" s="68"/>
    </row>
    <row r="160" ht="23.25">
      <c r="C160" s="68"/>
    </row>
    <row r="161" ht="23.25">
      <c r="C161" s="68"/>
    </row>
    <row r="162" ht="23.25">
      <c r="C162" s="68"/>
    </row>
    <row r="163" ht="23.25">
      <c r="C163" s="68"/>
    </row>
    <row r="164" ht="23.25">
      <c r="C164" s="68"/>
    </row>
    <row r="165" ht="23.25">
      <c r="C165" s="68"/>
    </row>
    <row r="166" ht="23.25">
      <c r="C166" s="68"/>
    </row>
    <row r="167" ht="23.25">
      <c r="C167" s="68"/>
    </row>
    <row r="168" ht="23.25">
      <c r="C168" s="68"/>
    </row>
    <row r="169" ht="23.25">
      <c r="C169" s="68"/>
    </row>
    <row r="170" ht="23.25">
      <c r="C170" s="68"/>
    </row>
    <row r="171" ht="23.25">
      <c r="C171" s="68"/>
    </row>
    <row r="172" ht="23.25">
      <c r="C172" s="68"/>
    </row>
    <row r="173" ht="23.25">
      <c r="C173" s="68"/>
    </row>
    <row r="174" ht="23.25">
      <c r="C174" s="68"/>
    </row>
    <row r="175" ht="23.25">
      <c r="C175" s="68"/>
    </row>
    <row r="176" ht="23.25">
      <c r="C176" s="68"/>
    </row>
    <row r="177" ht="23.25">
      <c r="C177" s="68"/>
    </row>
    <row r="178" ht="23.25">
      <c r="C178" s="68"/>
    </row>
    <row r="179" ht="23.25">
      <c r="C179" s="68"/>
    </row>
    <row r="180" ht="23.25">
      <c r="C180" s="68"/>
    </row>
    <row r="181" ht="23.25">
      <c r="C181" s="68"/>
    </row>
    <row r="182" ht="23.25">
      <c r="C182" s="68"/>
    </row>
    <row r="183" ht="23.25">
      <c r="C183" s="68"/>
    </row>
    <row r="184" ht="23.25">
      <c r="C184" s="68"/>
    </row>
    <row r="185" ht="23.25">
      <c r="C185" s="68"/>
    </row>
    <row r="186" ht="23.25">
      <c r="C186" s="68"/>
    </row>
    <row r="187" ht="23.25">
      <c r="C187" s="68"/>
    </row>
    <row r="188" ht="23.25">
      <c r="C188" s="68"/>
    </row>
    <row r="189" ht="23.25">
      <c r="C189" s="68"/>
    </row>
    <row r="190" ht="23.25">
      <c r="C190" s="68"/>
    </row>
    <row r="191" ht="23.25">
      <c r="C191" s="68"/>
    </row>
    <row r="192" ht="23.25">
      <c r="C192" s="68"/>
    </row>
    <row r="193" ht="23.25">
      <c r="C193" s="68"/>
    </row>
    <row r="194" ht="23.25">
      <c r="C194" s="68"/>
    </row>
    <row r="195" ht="23.25">
      <c r="C195" s="68"/>
    </row>
    <row r="196" ht="23.25">
      <c r="C196" s="68"/>
    </row>
    <row r="197" ht="23.25">
      <c r="C197" s="68"/>
    </row>
    <row r="198" ht="23.25">
      <c r="C198" s="68"/>
    </row>
    <row r="199" ht="23.25">
      <c r="C199" s="68"/>
    </row>
    <row r="200" ht="23.25">
      <c r="C200" s="68"/>
    </row>
    <row r="201" ht="23.25">
      <c r="C201" s="68"/>
    </row>
    <row r="202" ht="23.25">
      <c r="C202" s="68"/>
    </row>
    <row r="203" ht="23.25">
      <c r="C203" s="68"/>
    </row>
    <row r="204" ht="23.25">
      <c r="C204" s="68"/>
    </row>
    <row r="205" ht="23.25">
      <c r="C205" s="68"/>
    </row>
    <row r="206" ht="23.25">
      <c r="C206" s="68"/>
    </row>
    <row r="207" ht="23.25">
      <c r="C207" s="68"/>
    </row>
    <row r="208" ht="23.25">
      <c r="C208" s="68"/>
    </row>
    <row r="209" ht="23.25">
      <c r="C209" s="68"/>
    </row>
    <row r="210" ht="23.25">
      <c r="C210" s="68"/>
    </row>
    <row r="211" ht="23.25">
      <c r="C211" s="68"/>
    </row>
    <row r="212" ht="23.25">
      <c r="C212" s="68"/>
    </row>
    <row r="213" ht="23.25">
      <c r="C213" s="68"/>
    </row>
    <row r="214" ht="23.25">
      <c r="C214" s="68"/>
    </row>
    <row r="215" ht="23.25">
      <c r="C215" s="68"/>
    </row>
    <row r="216" ht="23.25">
      <c r="C216" s="68"/>
    </row>
    <row r="217" ht="23.25">
      <c r="C217" s="68"/>
    </row>
    <row r="218" ht="23.25">
      <c r="C218" s="68"/>
    </row>
    <row r="219" ht="23.25">
      <c r="C219" s="68"/>
    </row>
    <row r="220" ht="23.25">
      <c r="C220" s="68"/>
    </row>
    <row r="221" ht="23.25">
      <c r="C221" s="68"/>
    </row>
    <row r="222" ht="23.25">
      <c r="C222" s="68"/>
    </row>
    <row r="223" ht="23.25">
      <c r="C223" s="68"/>
    </row>
    <row r="224" ht="23.25">
      <c r="C224" s="68"/>
    </row>
    <row r="225" ht="23.25">
      <c r="C225" s="68"/>
    </row>
    <row r="226" ht="23.25">
      <c r="C226" s="68"/>
    </row>
    <row r="227" ht="23.25">
      <c r="C227" s="68"/>
    </row>
    <row r="228" ht="23.25">
      <c r="C228" s="68"/>
    </row>
    <row r="229" ht="23.25">
      <c r="C229" s="68"/>
    </row>
    <row r="230" ht="23.25">
      <c r="C230" s="68"/>
    </row>
    <row r="231" ht="23.25">
      <c r="C231" s="68"/>
    </row>
    <row r="232" ht="23.25">
      <c r="C232" s="68"/>
    </row>
    <row r="233" ht="23.25">
      <c r="C233" s="68"/>
    </row>
    <row r="234" ht="23.25">
      <c r="C234" s="68"/>
    </row>
    <row r="235" ht="23.25">
      <c r="C235" s="68"/>
    </row>
    <row r="236" ht="23.25">
      <c r="C236" s="68"/>
    </row>
    <row r="237" ht="23.25">
      <c r="C237" s="68"/>
    </row>
    <row r="238" ht="23.25">
      <c r="C238" s="68"/>
    </row>
    <row r="239" ht="23.25">
      <c r="C239" s="68"/>
    </row>
    <row r="240" ht="23.25">
      <c r="C240" s="68"/>
    </row>
    <row r="241" ht="23.25">
      <c r="C241" s="68"/>
    </row>
    <row r="242" ht="23.25">
      <c r="C242" s="68"/>
    </row>
    <row r="243" ht="23.25">
      <c r="C243" s="68"/>
    </row>
    <row r="244" ht="23.25">
      <c r="C244" s="68"/>
    </row>
    <row r="245" ht="23.25">
      <c r="C245" s="68"/>
    </row>
    <row r="246" ht="23.25">
      <c r="C246" s="68"/>
    </row>
    <row r="247" ht="23.25">
      <c r="C247" s="68"/>
    </row>
    <row r="248" ht="23.25">
      <c r="C248" s="68"/>
    </row>
    <row r="249" ht="23.25">
      <c r="C249" s="68"/>
    </row>
    <row r="250" ht="23.25">
      <c r="C250" s="68"/>
    </row>
    <row r="251" ht="23.25">
      <c r="C251" s="68"/>
    </row>
    <row r="252" ht="23.25">
      <c r="C252" s="68"/>
    </row>
    <row r="253" ht="23.25">
      <c r="C253" s="68"/>
    </row>
    <row r="254" ht="23.25">
      <c r="C254" s="68"/>
    </row>
    <row r="255" ht="23.25">
      <c r="C255" s="68"/>
    </row>
    <row r="256" ht="23.25">
      <c r="C256" s="68"/>
    </row>
    <row r="257" ht="23.25">
      <c r="C257" s="68"/>
    </row>
    <row r="258" ht="23.25">
      <c r="C258" s="68"/>
    </row>
    <row r="259" ht="23.25">
      <c r="C259" s="68"/>
    </row>
    <row r="260" ht="23.25">
      <c r="C260" s="68"/>
    </row>
    <row r="261" ht="23.25">
      <c r="C261" s="68"/>
    </row>
    <row r="262" ht="23.25">
      <c r="C262" s="68"/>
    </row>
    <row r="263" ht="23.25">
      <c r="C263" s="68"/>
    </row>
    <row r="264" ht="23.25">
      <c r="C264" s="68"/>
    </row>
    <row r="265" ht="23.25">
      <c r="C265" s="68"/>
    </row>
    <row r="266" ht="23.25">
      <c r="C266" s="68"/>
    </row>
    <row r="267" ht="23.25">
      <c r="C267" s="68"/>
    </row>
    <row r="268" ht="23.25">
      <c r="C268" s="68"/>
    </row>
    <row r="269" ht="23.25">
      <c r="C269" s="68"/>
    </row>
    <row r="270" ht="23.25">
      <c r="C270" s="68"/>
    </row>
    <row r="271" ht="23.25">
      <c r="C271" s="68"/>
    </row>
    <row r="272" ht="23.25">
      <c r="C272" s="68"/>
    </row>
    <row r="273" ht="23.25">
      <c r="C273" s="68"/>
    </row>
    <row r="274" ht="23.25">
      <c r="C274" s="68"/>
    </row>
    <row r="275" ht="23.25">
      <c r="C275" s="68"/>
    </row>
    <row r="276" ht="23.25">
      <c r="C276" s="68"/>
    </row>
    <row r="277" ht="23.25">
      <c r="C277" s="68"/>
    </row>
    <row r="278" ht="23.25">
      <c r="C278" s="68"/>
    </row>
    <row r="279" ht="23.25">
      <c r="C279" s="68"/>
    </row>
    <row r="280" ht="23.25">
      <c r="C280" s="68"/>
    </row>
    <row r="281" ht="23.25">
      <c r="C281" s="68"/>
    </row>
    <row r="282" ht="23.25">
      <c r="C282" s="68"/>
    </row>
    <row r="283" ht="23.25">
      <c r="C283" s="68"/>
    </row>
    <row r="284" ht="23.25">
      <c r="C284" s="68"/>
    </row>
    <row r="285" ht="23.25">
      <c r="C285" s="68"/>
    </row>
    <row r="286" ht="23.25">
      <c r="C286" s="68"/>
    </row>
    <row r="287" ht="23.25">
      <c r="C287" s="68"/>
    </row>
    <row r="288" ht="23.25">
      <c r="C288" s="68"/>
    </row>
    <row r="289" ht="23.25">
      <c r="C289" s="68"/>
    </row>
    <row r="290" ht="23.25">
      <c r="C290" s="68"/>
    </row>
    <row r="291" ht="23.25">
      <c r="C291" s="68"/>
    </row>
    <row r="292" ht="23.25">
      <c r="C292" s="68"/>
    </row>
    <row r="293" ht="23.25">
      <c r="C293" s="68"/>
    </row>
    <row r="294" ht="23.25">
      <c r="C294" s="68"/>
    </row>
    <row r="295" ht="23.25">
      <c r="C295" s="68"/>
    </row>
    <row r="296" ht="23.25">
      <c r="C296" s="68"/>
    </row>
    <row r="297" ht="23.25">
      <c r="C297" s="68"/>
    </row>
    <row r="298" ht="23.25">
      <c r="C298" s="68"/>
    </row>
    <row r="299" ht="23.25">
      <c r="C299" s="68"/>
    </row>
    <row r="300" ht="23.25">
      <c r="C300" s="68"/>
    </row>
    <row r="301" ht="23.25">
      <c r="C301" s="68"/>
    </row>
    <row r="302" ht="23.25">
      <c r="C302" s="68"/>
    </row>
    <row r="303" ht="23.25">
      <c r="C303" s="68"/>
    </row>
    <row r="304" ht="23.25">
      <c r="C304" s="68"/>
    </row>
    <row r="305" ht="23.25">
      <c r="C305" s="68"/>
    </row>
    <row r="306" ht="23.25">
      <c r="C306" s="68"/>
    </row>
    <row r="307" ht="23.25">
      <c r="C307" s="68"/>
    </row>
    <row r="308" ht="23.25">
      <c r="C308" s="68"/>
    </row>
    <row r="309" ht="23.25">
      <c r="C309" s="68"/>
    </row>
    <row r="310" ht="23.25">
      <c r="C310" s="68"/>
    </row>
    <row r="311" ht="23.25">
      <c r="C311" s="68"/>
    </row>
    <row r="312" ht="23.25">
      <c r="C312" s="68"/>
    </row>
    <row r="313" ht="23.25">
      <c r="C313" s="68"/>
    </row>
    <row r="314" ht="23.25">
      <c r="C314" s="68"/>
    </row>
    <row r="315" ht="23.25">
      <c r="C315" s="68"/>
    </row>
    <row r="316" ht="23.25">
      <c r="C316" s="68"/>
    </row>
    <row r="317" ht="23.25">
      <c r="C317" s="68"/>
    </row>
    <row r="318" ht="23.25">
      <c r="C318" s="68"/>
    </row>
    <row r="319" ht="23.25">
      <c r="C319" s="68"/>
    </row>
    <row r="320" ht="23.25">
      <c r="C320" s="68"/>
    </row>
  </sheetData>
  <sheetProtection/>
  <autoFilter ref="A2:AP62"/>
  <mergeCells count="5">
    <mergeCell ref="J1:T1"/>
    <mergeCell ref="D1:F1"/>
    <mergeCell ref="G1:I1"/>
    <mergeCell ref="U1:AD1"/>
    <mergeCell ref="AE1:A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20" zoomScaleNormal="120" zoomScalePageLayoutView="0" workbookViewId="0" topLeftCell="A1">
      <selection activeCell="B25" sqref="B25"/>
    </sheetView>
  </sheetViews>
  <sheetFormatPr defaultColWidth="9.140625" defaultRowHeight="21.75"/>
  <cols>
    <col min="1" max="1" width="7.140625" style="56" customWidth="1"/>
    <col min="2" max="2" width="73.8515625" style="56" customWidth="1"/>
    <col min="3" max="3" width="10.421875" style="56" customWidth="1"/>
    <col min="4" max="4" width="7.28125" style="56" customWidth="1"/>
    <col min="5" max="16384" width="9.140625" style="56" customWidth="1"/>
  </cols>
  <sheetData>
    <row r="1" spans="1:7" s="96" customFormat="1" ht="24">
      <c r="A1" s="148" t="s">
        <v>14</v>
      </c>
      <c r="B1" s="148"/>
      <c r="C1" s="148"/>
      <c r="D1" s="148"/>
      <c r="E1" s="82"/>
      <c r="F1" s="82"/>
      <c r="G1" s="82"/>
    </row>
    <row r="2" spans="1:7" s="96" customFormat="1" ht="24">
      <c r="A2" s="101"/>
      <c r="B2" s="101"/>
      <c r="C2" s="101"/>
      <c r="D2" s="101"/>
      <c r="E2" s="82"/>
      <c r="F2" s="82"/>
      <c r="G2" s="82"/>
    </row>
    <row r="3" spans="1:7" s="96" customFormat="1" ht="24">
      <c r="A3" s="101"/>
      <c r="B3" s="96" t="s">
        <v>149</v>
      </c>
      <c r="C3" s="101"/>
      <c r="D3" s="101"/>
      <c r="E3" s="82"/>
      <c r="F3" s="82"/>
      <c r="G3" s="82"/>
    </row>
    <row r="4" spans="1:7" s="96" customFormat="1" ht="24">
      <c r="A4" s="156" t="s">
        <v>173</v>
      </c>
      <c r="C4" s="101"/>
      <c r="D4" s="101"/>
      <c r="E4" s="82"/>
      <c r="F4" s="82"/>
      <c r="G4" s="82"/>
    </row>
    <row r="5" spans="1:6" s="96" customFormat="1" ht="24">
      <c r="A5" s="96" t="s">
        <v>174</v>
      </c>
      <c r="E5" s="90"/>
      <c r="F5" s="90"/>
    </row>
    <row r="6" spans="1:6" s="96" customFormat="1" ht="24">
      <c r="A6" s="96" t="s">
        <v>175</v>
      </c>
      <c r="E6" s="56"/>
      <c r="F6" s="90" t="s">
        <v>18</v>
      </c>
    </row>
    <row r="7" spans="1:6" s="96" customFormat="1" ht="24">
      <c r="A7" s="56" t="s">
        <v>176</v>
      </c>
      <c r="E7" s="56"/>
      <c r="F7" s="90"/>
    </row>
    <row r="8" spans="1:6" s="96" customFormat="1" ht="24">
      <c r="A8" s="56" t="s">
        <v>177</v>
      </c>
      <c r="E8" s="56"/>
      <c r="F8" s="90"/>
    </row>
    <row r="9" spans="1:5" s="96" customFormat="1" ht="24">
      <c r="A9" s="56" t="s">
        <v>178</v>
      </c>
      <c r="E9" s="56"/>
    </row>
    <row r="10" spans="1:5" s="96" customFormat="1" ht="24">
      <c r="A10" s="56" t="s">
        <v>180</v>
      </c>
      <c r="E10" s="56"/>
    </row>
    <row r="11" spans="1:6" s="96" customFormat="1" ht="24">
      <c r="A11" s="56" t="s">
        <v>179</v>
      </c>
      <c r="E11" s="56"/>
      <c r="F11" s="90" t="s">
        <v>145</v>
      </c>
    </row>
    <row r="12" s="96" customFormat="1" ht="24">
      <c r="A12" s="56" t="s">
        <v>148</v>
      </c>
    </row>
    <row r="13" s="96" customFormat="1" ht="24">
      <c r="A13" s="56" t="s">
        <v>147</v>
      </c>
    </row>
    <row r="14" s="96" customFormat="1" ht="24">
      <c r="A14" s="56" t="s">
        <v>117</v>
      </c>
    </row>
    <row r="15" spans="2:6" s="96" customFormat="1" ht="24">
      <c r="B15" s="96" t="s">
        <v>150</v>
      </c>
      <c r="E15" s="56"/>
      <c r="F15" s="56"/>
    </row>
    <row r="16" spans="1:6" s="96" customFormat="1" ht="24">
      <c r="A16" s="96" t="s">
        <v>151</v>
      </c>
      <c r="E16" s="56"/>
      <c r="F16" s="56"/>
    </row>
    <row r="17" spans="1:6" s="96" customFormat="1" ht="24">
      <c r="A17" s="56" t="s">
        <v>152</v>
      </c>
      <c r="E17" s="56"/>
      <c r="F17" s="56" t="s">
        <v>18</v>
      </c>
    </row>
    <row r="18" spans="1:6" s="96" customFormat="1" ht="24">
      <c r="A18" s="56" t="s">
        <v>181</v>
      </c>
      <c r="E18" s="56"/>
      <c r="F18" s="56"/>
    </row>
    <row r="19" spans="1:6" s="96" customFormat="1" ht="24">
      <c r="A19" s="56" t="s">
        <v>153</v>
      </c>
      <c r="E19" s="56"/>
      <c r="F19" s="56"/>
    </row>
    <row r="20" spans="1:6" s="96" customFormat="1" ht="24">
      <c r="A20" s="56" t="s">
        <v>154</v>
      </c>
      <c r="E20" s="56"/>
      <c r="F20" s="56"/>
    </row>
    <row r="21" ht="24">
      <c r="A21" s="56" t="s">
        <v>155</v>
      </c>
    </row>
    <row r="22" ht="24">
      <c r="A22" s="56" t="s">
        <v>156</v>
      </c>
    </row>
  </sheetData>
  <sheetProtection/>
  <mergeCells count="1">
    <mergeCell ref="A1:D1"/>
  </mergeCells>
  <printOptions/>
  <pageMargins left="0.7874015748031497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zoomScale="110" zoomScaleNormal="110" zoomScalePageLayoutView="0" workbookViewId="0" topLeftCell="A7">
      <selection activeCell="G19" sqref="G19"/>
    </sheetView>
  </sheetViews>
  <sheetFormatPr defaultColWidth="9.140625" defaultRowHeight="21.75"/>
  <cols>
    <col min="1" max="1" width="6.421875" style="56" customWidth="1"/>
    <col min="2" max="2" width="16.57421875" style="56" customWidth="1"/>
    <col min="3" max="3" width="38.00390625" style="56" customWidth="1"/>
    <col min="4" max="4" width="9.7109375" style="56" customWidth="1"/>
    <col min="5" max="5" width="10.57421875" style="56" customWidth="1"/>
    <col min="6" max="6" width="16.7109375" style="56" customWidth="1"/>
    <col min="7" max="7" width="6.8515625" style="56" customWidth="1"/>
    <col min="8" max="16384" width="9.140625" style="56" customWidth="1"/>
  </cols>
  <sheetData>
    <row r="1" spans="1:7" ht="24">
      <c r="A1" s="148" t="s">
        <v>15</v>
      </c>
      <c r="B1" s="148"/>
      <c r="C1" s="148"/>
      <c r="D1" s="148"/>
      <c r="E1" s="148"/>
      <c r="F1" s="148"/>
      <c r="G1" s="82"/>
    </row>
    <row r="2" spans="1:6" ht="24">
      <c r="A2" s="148" t="s">
        <v>17</v>
      </c>
      <c r="B2" s="148"/>
      <c r="C2" s="148"/>
      <c r="D2" s="148"/>
      <c r="E2" s="148"/>
      <c r="F2" s="148"/>
    </row>
    <row r="3" spans="1:6" ht="24">
      <c r="A3" s="148" t="s">
        <v>70</v>
      </c>
      <c r="B3" s="148"/>
      <c r="C3" s="148"/>
      <c r="D3" s="148"/>
      <c r="E3" s="148"/>
      <c r="F3" s="148"/>
    </row>
    <row r="4" ht="15" customHeight="1">
      <c r="A4" s="57"/>
    </row>
    <row r="5" ht="24">
      <c r="A5" s="83" t="s">
        <v>73</v>
      </c>
    </row>
    <row r="6" ht="10.5" customHeight="1"/>
    <row r="7" ht="24">
      <c r="A7" s="56" t="s">
        <v>94</v>
      </c>
    </row>
    <row r="8" ht="12.75" customHeight="1" thickBot="1"/>
    <row r="9" spans="2:5" ht="25.5" thickBot="1" thickTop="1">
      <c r="B9" s="151" t="s">
        <v>74</v>
      </c>
      <c r="C9" s="151"/>
      <c r="D9" s="84" t="s">
        <v>7</v>
      </c>
      <c r="E9" s="84" t="s">
        <v>6</v>
      </c>
    </row>
    <row r="10" spans="2:5" ht="24.75" thickTop="1">
      <c r="B10" s="149" t="str">
        <f>คีย์ข้อมูล!C102</f>
        <v>นิสิตระดับปริญญาโท</v>
      </c>
      <c r="C10" s="149"/>
      <c r="D10" s="115">
        <f>คีย์ข้อมูล!D102</f>
        <v>20</v>
      </c>
      <c r="E10" s="116">
        <f>D10/D$59*100</f>
        <v>33.33333333333333</v>
      </c>
    </row>
    <row r="11" spans="2:5" ht="24">
      <c r="B11" s="95" t="s">
        <v>83</v>
      </c>
      <c r="C11" s="95"/>
      <c r="D11" s="86">
        <v>2</v>
      </c>
      <c r="E11" s="87">
        <f aca="true" t="shared" si="0" ref="E11:E22">D11/D$59*100</f>
        <v>3.3333333333333335</v>
      </c>
    </row>
    <row r="12" spans="2:5" ht="24">
      <c r="B12" s="95" t="s">
        <v>78</v>
      </c>
      <c r="C12" s="95"/>
      <c r="D12" s="86">
        <v>2</v>
      </c>
      <c r="E12" s="87">
        <f t="shared" si="0"/>
        <v>3.3333333333333335</v>
      </c>
    </row>
    <row r="13" spans="2:5" ht="24">
      <c r="B13" s="126" t="s">
        <v>160</v>
      </c>
      <c r="D13" s="58">
        <v>1</v>
      </c>
      <c r="E13" s="87">
        <f t="shared" si="0"/>
        <v>1.6666666666666667</v>
      </c>
    </row>
    <row r="14" spans="2:5" ht="24">
      <c r="B14" s="95" t="s">
        <v>88</v>
      </c>
      <c r="C14" s="95"/>
      <c r="D14" s="86">
        <v>1</v>
      </c>
      <c r="E14" s="87">
        <f t="shared" si="0"/>
        <v>1.6666666666666667</v>
      </c>
    </row>
    <row r="15" spans="2:5" ht="24">
      <c r="B15" s="95" t="s">
        <v>84</v>
      </c>
      <c r="C15" s="95"/>
      <c r="D15" s="86">
        <v>1</v>
      </c>
      <c r="E15" s="87">
        <f t="shared" si="0"/>
        <v>1.6666666666666667</v>
      </c>
    </row>
    <row r="16" spans="2:5" ht="24">
      <c r="B16" s="95" t="s">
        <v>89</v>
      </c>
      <c r="C16" s="95"/>
      <c r="D16" s="86">
        <v>1</v>
      </c>
      <c r="E16" s="87">
        <f t="shared" si="0"/>
        <v>1.6666666666666667</v>
      </c>
    </row>
    <row r="17" spans="2:5" ht="24">
      <c r="B17" s="95" t="s">
        <v>80</v>
      </c>
      <c r="C17" s="95"/>
      <c r="D17" s="86">
        <v>1</v>
      </c>
      <c r="E17" s="87">
        <f t="shared" si="0"/>
        <v>1.6666666666666667</v>
      </c>
    </row>
    <row r="18" spans="2:5" ht="24">
      <c r="B18" s="95" t="s">
        <v>81</v>
      </c>
      <c r="C18" s="95"/>
      <c r="D18" s="86">
        <v>1</v>
      </c>
      <c r="E18" s="87">
        <f t="shared" si="0"/>
        <v>1.6666666666666667</v>
      </c>
    </row>
    <row r="19" spans="2:5" ht="24">
      <c r="B19" s="95" t="s">
        <v>90</v>
      </c>
      <c r="C19" s="95"/>
      <c r="D19" s="86">
        <v>1</v>
      </c>
      <c r="E19" s="87">
        <f t="shared" si="0"/>
        <v>1.6666666666666667</v>
      </c>
    </row>
    <row r="20" spans="2:5" ht="24">
      <c r="B20" s="95" t="s">
        <v>159</v>
      </c>
      <c r="C20" s="95"/>
      <c r="D20" s="86">
        <v>1</v>
      </c>
      <c r="E20" s="87">
        <f t="shared" si="0"/>
        <v>1.6666666666666667</v>
      </c>
    </row>
    <row r="21" spans="2:5" ht="24">
      <c r="B21" s="95" t="s">
        <v>79</v>
      </c>
      <c r="C21" s="95"/>
      <c r="D21" s="86">
        <v>1</v>
      </c>
      <c r="E21" s="87">
        <f t="shared" si="0"/>
        <v>1.6666666666666667</v>
      </c>
    </row>
    <row r="22" spans="2:5" ht="24">
      <c r="B22" s="95" t="s">
        <v>93</v>
      </c>
      <c r="C22" s="95"/>
      <c r="D22" s="86">
        <v>7</v>
      </c>
      <c r="E22" s="87">
        <f t="shared" si="0"/>
        <v>11.666666666666666</v>
      </c>
    </row>
    <row r="23" spans="2:5" ht="24">
      <c r="B23" s="150" t="str">
        <f>คีย์ข้อมูล!C99</f>
        <v>อาจารย์ </v>
      </c>
      <c r="C23" s="150"/>
      <c r="D23" s="121">
        <f>คีย์ข้อมูล!D99</f>
        <v>14</v>
      </c>
      <c r="E23" s="122">
        <f>D23/D$59*100</f>
        <v>23.333333333333332</v>
      </c>
    </row>
    <row r="24" spans="2:5" ht="24">
      <c r="B24" s="95" t="s">
        <v>75</v>
      </c>
      <c r="C24" s="95"/>
      <c r="D24" s="86">
        <v>5</v>
      </c>
      <c r="E24" s="87">
        <f aca="true" t="shared" si="1" ref="E24:E31">D24/D$59*100</f>
        <v>8.333333333333332</v>
      </c>
    </row>
    <row r="25" spans="2:5" ht="24">
      <c r="B25" s="95" t="s">
        <v>77</v>
      </c>
      <c r="C25" s="114"/>
      <c r="D25" s="86">
        <v>2</v>
      </c>
      <c r="E25" s="87">
        <f t="shared" si="1"/>
        <v>3.3333333333333335</v>
      </c>
    </row>
    <row r="26" spans="2:5" ht="24">
      <c r="B26" s="95" t="s">
        <v>80</v>
      </c>
      <c r="C26" s="114"/>
      <c r="D26" s="86">
        <v>2</v>
      </c>
      <c r="E26" s="87">
        <f t="shared" si="1"/>
        <v>3.3333333333333335</v>
      </c>
    </row>
    <row r="27" spans="2:5" ht="24">
      <c r="B27" s="95" t="s">
        <v>76</v>
      </c>
      <c r="C27" s="95"/>
      <c r="D27" s="86">
        <v>1</v>
      </c>
      <c r="E27" s="87">
        <f t="shared" si="1"/>
        <v>1.6666666666666667</v>
      </c>
    </row>
    <row r="28" spans="2:5" ht="24">
      <c r="B28" s="95" t="s">
        <v>78</v>
      </c>
      <c r="C28" s="95"/>
      <c r="D28" s="86">
        <v>1</v>
      </c>
      <c r="E28" s="87">
        <f t="shared" si="1"/>
        <v>1.6666666666666667</v>
      </c>
    </row>
    <row r="29" spans="2:5" ht="24">
      <c r="B29" s="95" t="s">
        <v>79</v>
      </c>
      <c r="C29" s="114"/>
      <c r="D29" s="86">
        <v>1</v>
      </c>
      <c r="E29" s="87">
        <f t="shared" si="1"/>
        <v>1.6666666666666667</v>
      </c>
    </row>
    <row r="30" spans="2:5" ht="24">
      <c r="B30" s="95" t="s">
        <v>81</v>
      </c>
      <c r="C30" s="114"/>
      <c r="D30" s="86">
        <v>1</v>
      </c>
      <c r="E30" s="87">
        <f t="shared" si="1"/>
        <v>1.6666666666666667</v>
      </c>
    </row>
    <row r="31" spans="1:5" ht="24">
      <c r="A31" s="96"/>
      <c r="B31" s="117" t="s">
        <v>82</v>
      </c>
      <c r="C31" s="118"/>
      <c r="D31" s="119">
        <v>1</v>
      </c>
      <c r="E31" s="120">
        <f t="shared" si="1"/>
        <v>1.6666666666666667</v>
      </c>
    </row>
    <row r="32" spans="1:5" ht="24">
      <c r="A32" s="96"/>
      <c r="B32" s="95"/>
      <c r="C32" s="114"/>
      <c r="D32" s="86"/>
      <c r="E32" s="87"/>
    </row>
    <row r="33" spans="1:6" ht="24">
      <c r="A33" s="152" t="s">
        <v>91</v>
      </c>
      <c r="B33" s="152"/>
      <c r="C33" s="152"/>
      <c r="D33" s="152"/>
      <c r="E33" s="152"/>
      <c r="F33" s="152"/>
    </row>
    <row r="34" spans="1:6" ht="24">
      <c r="A34" s="86"/>
      <c r="B34" s="86"/>
      <c r="C34" s="86"/>
      <c r="D34" s="86"/>
      <c r="E34" s="86"/>
      <c r="F34" s="86"/>
    </row>
    <row r="35" spans="1:5" ht="24.75" thickBot="1">
      <c r="A35" s="96" t="s">
        <v>92</v>
      </c>
      <c r="B35" s="95"/>
      <c r="C35" s="114"/>
      <c r="D35" s="86"/>
      <c r="E35" s="116"/>
    </row>
    <row r="36" spans="1:5" ht="25.5" thickBot="1" thickTop="1">
      <c r="A36" s="96"/>
      <c r="B36" s="151" t="s">
        <v>74</v>
      </c>
      <c r="C36" s="151"/>
      <c r="D36" s="84" t="s">
        <v>7</v>
      </c>
      <c r="E36" s="84" t="s">
        <v>6</v>
      </c>
    </row>
    <row r="37" spans="2:5" ht="24.75" thickTop="1">
      <c r="B37" s="149" t="str">
        <f>คีย์ข้อมูล!C101</f>
        <v>นิสิตระดับปริญญาเอก</v>
      </c>
      <c r="C37" s="149"/>
      <c r="D37" s="115">
        <f>คีย์ข้อมูล!D101</f>
        <v>12</v>
      </c>
      <c r="E37" s="116">
        <f>D37/D$59*100</f>
        <v>20</v>
      </c>
    </row>
    <row r="38" spans="2:5" ht="24">
      <c r="B38" s="56" t="s">
        <v>160</v>
      </c>
      <c r="D38" s="58">
        <v>3</v>
      </c>
      <c r="E38" s="87">
        <f aca="true" t="shared" si="2" ref="E38:E54">D38/D$59*100</f>
        <v>5</v>
      </c>
    </row>
    <row r="39" spans="2:5" ht="24">
      <c r="B39" s="95" t="s">
        <v>76</v>
      </c>
      <c r="C39" s="95"/>
      <c r="D39" s="86">
        <v>2</v>
      </c>
      <c r="E39" s="87">
        <f t="shared" si="2"/>
        <v>3.3333333333333335</v>
      </c>
    </row>
    <row r="40" spans="2:5" ht="24">
      <c r="B40" s="95" t="s">
        <v>85</v>
      </c>
      <c r="C40" s="95"/>
      <c r="D40" s="86">
        <v>2</v>
      </c>
      <c r="E40" s="87">
        <f t="shared" si="2"/>
        <v>3.3333333333333335</v>
      </c>
    </row>
    <row r="41" spans="2:5" ht="24">
      <c r="B41" s="95" t="s">
        <v>87</v>
      </c>
      <c r="C41" s="95"/>
      <c r="D41" s="86">
        <v>2</v>
      </c>
      <c r="E41" s="87">
        <f t="shared" si="2"/>
        <v>3.3333333333333335</v>
      </c>
    </row>
    <row r="42" spans="2:5" ht="24">
      <c r="B42" s="95" t="s">
        <v>88</v>
      </c>
      <c r="C42" s="95"/>
      <c r="D42" s="86">
        <v>1</v>
      </c>
      <c r="E42" s="87">
        <f t="shared" si="2"/>
        <v>1.6666666666666667</v>
      </c>
    </row>
    <row r="43" spans="2:5" ht="24">
      <c r="B43" s="95" t="s">
        <v>89</v>
      </c>
      <c r="C43" s="95"/>
      <c r="D43" s="86">
        <v>1</v>
      </c>
      <c r="E43" s="87">
        <f t="shared" si="2"/>
        <v>1.6666666666666667</v>
      </c>
    </row>
    <row r="44" spans="2:5" ht="24">
      <c r="B44" s="95" t="s">
        <v>159</v>
      </c>
      <c r="C44" s="95"/>
      <c r="D44" s="86">
        <v>1</v>
      </c>
      <c r="E44" s="87">
        <f t="shared" si="2"/>
        <v>1.6666666666666667</v>
      </c>
    </row>
    <row r="45" spans="2:5" ht="24">
      <c r="B45" s="150" t="str">
        <f>คีย์ข้อมูล!C100</f>
        <v>เจ้าหน้าที่ </v>
      </c>
      <c r="C45" s="150"/>
      <c r="D45" s="121">
        <f>คีย์ข้อมูล!D100</f>
        <v>10</v>
      </c>
      <c r="E45" s="122">
        <f t="shared" si="2"/>
        <v>16.666666666666664</v>
      </c>
    </row>
    <row r="46" spans="2:5" ht="24">
      <c r="B46" s="95" t="s">
        <v>76</v>
      </c>
      <c r="C46" s="95"/>
      <c r="D46" s="86">
        <v>2</v>
      </c>
      <c r="E46" s="87">
        <f t="shared" si="2"/>
        <v>3.3333333333333335</v>
      </c>
    </row>
    <row r="47" spans="2:5" ht="24">
      <c r="B47" s="95" t="s">
        <v>83</v>
      </c>
      <c r="C47" s="95"/>
      <c r="D47" s="86">
        <v>1</v>
      </c>
      <c r="E47" s="87">
        <f t="shared" si="2"/>
        <v>1.6666666666666667</v>
      </c>
    </row>
    <row r="48" spans="2:5" ht="24">
      <c r="B48" s="95" t="s">
        <v>84</v>
      </c>
      <c r="C48" s="95"/>
      <c r="D48" s="86">
        <v>1</v>
      </c>
      <c r="E48" s="87">
        <f t="shared" si="2"/>
        <v>1.6666666666666667</v>
      </c>
    </row>
    <row r="49" spans="2:5" ht="24">
      <c r="B49" s="95" t="s">
        <v>89</v>
      </c>
      <c r="C49" s="95"/>
      <c r="D49" s="86">
        <v>1</v>
      </c>
      <c r="E49" s="87">
        <f t="shared" si="2"/>
        <v>1.6666666666666667</v>
      </c>
    </row>
    <row r="50" spans="2:5" ht="24">
      <c r="B50" s="95" t="s">
        <v>85</v>
      </c>
      <c r="C50" s="95"/>
      <c r="D50" s="86">
        <v>1</v>
      </c>
      <c r="E50" s="87">
        <f t="shared" si="2"/>
        <v>1.6666666666666667</v>
      </c>
    </row>
    <row r="51" spans="2:5" ht="24">
      <c r="B51" s="95" t="s">
        <v>86</v>
      </c>
      <c r="C51" s="95"/>
      <c r="D51" s="86">
        <v>1</v>
      </c>
      <c r="E51" s="87">
        <f t="shared" si="2"/>
        <v>1.6666666666666667</v>
      </c>
    </row>
    <row r="52" spans="2:5" ht="24">
      <c r="B52" s="95" t="s">
        <v>81</v>
      </c>
      <c r="C52" s="95"/>
      <c r="D52" s="86">
        <v>1</v>
      </c>
      <c r="E52" s="87">
        <f t="shared" si="2"/>
        <v>1.6666666666666667</v>
      </c>
    </row>
    <row r="53" spans="2:5" ht="24">
      <c r="B53" s="95" t="s">
        <v>87</v>
      </c>
      <c r="C53" s="95"/>
      <c r="D53" s="86">
        <v>1</v>
      </c>
      <c r="E53" s="87">
        <f t="shared" si="2"/>
        <v>1.6666666666666667</v>
      </c>
    </row>
    <row r="54" spans="2:5" ht="24">
      <c r="B54" s="95" t="s">
        <v>79</v>
      </c>
      <c r="C54" s="95"/>
      <c r="D54" s="86">
        <v>1</v>
      </c>
      <c r="E54" s="87">
        <f t="shared" si="2"/>
        <v>1.6666666666666667</v>
      </c>
    </row>
    <row r="55" spans="2:5" ht="24">
      <c r="B55" s="150" t="str">
        <f>คีย์ข้อมูล!C103</f>
        <v>นิสิตระดับปริญญาตรี</v>
      </c>
      <c r="C55" s="150"/>
      <c r="D55" s="121">
        <f>คีย์ข้อมูล!D103</f>
        <v>3</v>
      </c>
      <c r="E55" s="122">
        <f>D55/D59*100</f>
        <v>5</v>
      </c>
    </row>
    <row r="56" spans="2:5" ht="24">
      <c r="B56" s="123" t="s">
        <v>93</v>
      </c>
      <c r="C56" s="123"/>
      <c r="D56" s="124">
        <v>3</v>
      </c>
      <c r="E56" s="125">
        <v>2.52</v>
      </c>
    </row>
    <row r="57" spans="2:5" ht="24">
      <c r="B57" s="149" t="str">
        <f>คีย์ข้อมูล!C98</f>
        <v>ผู้บริหาร</v>
      </c>
      <c r="C57" s="149"/>
      <c r="D57" s="115">
        <f>คีย์ข้อมูล!D98</f>
        <v>1</v>
      </c>
      <c r="E57" s="116">
        <f>D57/D59*100</f>
        <v>1.6666666666666667</v>
      </c>
    </row>
    <row r="58" spans="2:5" ht="24.75" thickBot="1">
      <c r="B58" s="88" t="s">
        <v>75</v>
      </c>
      <c r="C58" s="88"/>
      <c r="D58" s="86">
        <v>1</v>
      </c>
      <c r="E58" s="87">
        <v>0.84</v>
      </c>
    </row>
    <row r="59" spans="2:5" ht="25.5" thickBot="1" thickTop="1">
      <c r="B59" s="151" t="s">
        <v>4</v>
      </c>
      <c r="C59" s="151"/>
      <c r="D59" s="84">
        <f>D57+D55+D45+D37+D23+D10</f>
        <v>60</v>
      </c>
      <c r="E59" s="89">
        <f>E57+E55+E45+E37+E23+E10</f>
        <v>99.99999999999999</v>
      </c>
    </row>
    <row r="60" ht="24.75" thickTop="1"/>
    <row r="63" spans="1:6" ht="24">
      <c r="A63" s="154" t="s">
        <v>9</v>
      </c>
      <c r="B63" s="154"/>
      <c r="C63" s="154"/>
      <c r="D63" s="154"/>
      <c r="E63" s="154"/>
      <c r="F63" s="154"/>
    </row>
    <row r="65" ht="24">
      <c r="A65" s="90" t="s">
        <v>95</v>
      </c>
    </row>
    <row r="66" ht="24">
      <c r="A66" s="90" t="s">
        <v>161</v>
      </c>
    </row>
    <row r="67" ht="24">
      <c r="A67" s="56" t="s">
        <v>162</v>
      </c>
    </row>
    <row r="68" ht="24">
      <c r="A68" s="56" t="s">
        <v>163</v>
      </c>
    </row>
    <row r="70" ht="24">
      <c r="A70" s="56" t="s">
        <v>96</v>
      </c>
    </row>
    <row r="71" ht="13.5" customHeight="1" thickBot="1"/>
    <row r="72" spans="2:5" ht="25.5" thickBot="1" thickTop="1">
      <c r="B72" s="146" t="s">
        <v>20</v>
      </c>
      <c r="C72" s="146"/>
      <c r="D72" s="91" t="s">
        <v>7</v>
      </c>
      <c r="E72" s="92" t="s">
        <v>6</v>
      </c>
    </row>
    <row r="73" spans="2:5" ht="24.75" thickTop="1">
      <c r="B73" s="94" t="s">
        <v>97</v>
      </c>
      <c r="C73" s="95"/>
      <c r="D73" s="86">
        <v>26</v>
      </c>
      <c r="E73" s="87">
        <f>D73*100/D$76</f>
        <v>57.77777777777778</v>
      </c>
    </row>
    <row r="74" spans="2:5" ht="24">
      <c r="B74" s="94" t="s">
        <v>98</v>
      </c>
      <c r="C74" s="96"/>
      <c r="D74" s="86">
        <v>14</v>
      </c>
      <c r="E74" s="87">
        <f>D74*100/D$76</f>
        <v>31.11111111111111</v>
      </c>
    </row>
    <row r="75" spans="2:5" ht="24.75" thickBot="1">
      <c r="B75" s="94" t="s">
        <v>24</v>
      </c>
      <c r="C75" s="93"/>
      <c r="D75" s="86">
        <v>5</v>
      </c>
      <c r="E75" s="87">
        <f>D75*100/D$76</f>
        <v>11.11111111111111</v>
      </c>
    </row>
    <row r="76" spans="2:5" ht="25.5" thickBot="1" thickTop="1">
      <c r="B76" s="147" t="s">
        <v>4</v>
      </c>
      <c r="C76" s="147"/>
      <c r="D76" s="59">
        <f>SUM(D73:D75)</f>
        <v>45</v>
      </c>
      <c r="E76" s="97">
        <f>SUM(E73:E75)</f>
        <v>100</v>
      </c>
    </row>
    <row r="77" spans="2:6" ht="24.75" thickTop="1">
      <c r="B77" s="153"/>
      <c r="C77" s="153"/>
      <c r="D77" s="153"/>
      <c r="E77" s="98"/>
      <c r="F77" s="99"/>
    </row>
    <row r="78" ht="24">
      <c r="A78" s="90" t="s">
        <v>99</v>
      </c>
    </row>
    <row r="79" ht="24">
      <c r="A79" s="56" t="s">
        <v>164</v>
      </c>
    </row>
    <row r="80" ht="24">
      <c r="A80" s="56" t="s">
        <v>165</v>
      </c>
    </row>
    <row r="82" spans="1:7" ht="27" customHeight="1">
      <c r="A82" s="56" t="s">
        <v>100</v>
      </c>
      <c r="B82" s="101"/>
      <c r="C82" s="101"/>
      <c r="D82" s="101"/>
      <c r="E82" s="101"/>
      <c r="F82" s="101"/>
      <c r="G82" s="101"/>
    </row>
    <row r="83" spans="2:7" ht="26.25" customHeight="1" thickBot="1">
      <c r="B83" s="101"/>
      <c r="C83" s="101"/>
      <c r="D83" s="101"/>
      <c r="E83" s="101"/>
      <c r="F83" s="101"/>
      <c r="G83" s="101"/>
    </row>
    <row r="84" spans="1:5" ht="25.5" thickBot="1" thickTop="1">
      <c r="A84" s="100"/>
      <c r="B84" s="146" t="s">
        <v>21</v>
      </c>
      <c r="C84" s="146"/>
      <c r="D84" s="91" t="s">
        <v>7</v>
      </c>
      <c r="E84" s="92" t="s">
        <v>6</v>
      </c>
    </row>
    <row r="85" spans="2:5" ht="24.75" thickTop="1">
      <c r="B85" s="94" t="s">
        <v>101</v>
      </c>
      <c r="C85" s="95"/>
      <c r="D85" s="86">
        <v>19</v>
      </c>
      <c r="E85" s="87">
        <f>D85*100/D$76</f>
        <v>42.22222222222222</v>
      </c>
    </row>
    <row r="86" spans="2:5" ht="24">
      <c r="B86" s="94" t="s">
        <v>102</v>
      </c>
      <c r="C86" s="96"/>
      <c r="D86" s="86">
        <v>4</v>
      </c>
      <c r="E86" s="87">
        <f>D86*100/D$76</f>
        <v>8.88888888888889</v>
      </c>
    </row>
    <row r="87" spans="2:5" ht="24.75" thickBot="1">
      <c r="B87" s="94" t="s">
        <v>103</v>
      </c>
      <c r="C87" s="93"/>
      <c r="D87" s="86">
        <v>4</v>
      </c>
      <c r="E87" s="87">
        <f>D87*100/D$76</f>
        <v>8.88888888888889</v>
      </c>
    </row>
    <row r="88" spans="2:5" ht="25.5" thickBot="1" thickTop="1">
      <c r="B88" s="147" t="s">
        <v>4</v>
      </c>
      <c r="C88" s="147"/>
      <c r="D88" s="59">
        <f>SUM(D85:D87)</f>
        <v>27</v>
      </c>
      <c r="E88" s="97">
        <f>SUM(E85:E87)</f>
        <v>60</v>
      </c>
    </row>
    <row r="89" ht="24.75" thickTop="1"/>
    <row r="90" ht="24">
      <c r="A90" s="90" t="s">
        <v>105</v>
      </c>
    </row>
    <row r="91" ht="24">
      <c r="A91" s="56" t="s">
        <v>104</v>
      </c>
    </row>
  </sheetData>
  <sheetProtection/>
  <mergeCells count="19">
    <mergeCell ref="B36:C36"/>
    <mergeCell ref="B45:C45"/>
    <mergeCell ref="B55:C55"/>
    <mergeCell ref="B57:C57"/>
    <mergeCell ref="B59:C59"/>
    <mergeCell ref="B77:D77"/>
    <mergeCell ref="B76:C76"/>
    <mergeCell ref="B72:C72"/>
    <mergeCell ref="A63:F63"/>
    <mergeCell ref="B84:C84"/>
    <mergeCell ref="B88:C88"/>
    <mergeCell ref="A1:F1"/>
    <mergeCell ref="A2:F2"/>
    <mergeCell ref="B37:C37"/>
    <mergeCell ref="B10:C10"/>
    <mergeCell ref="B23:C23"/>
    <mergeCell ref="B9:C9"/>
    <mergeCell ref="A3:F3"/>
    <mergeCell ref="A33:F3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I4" sqref="I4"/>
    </sheetView>
  </sheetViews>
  <sheetFormatPr defaultColWidth="9.140625" defaultRowHeight="21.75"/>
  <cols>
    <col min="1" max="1" width="63.7109375" style="56" customWidth="1"/>
    <col min="2" max="2" width="8.8515625" style="56" customWidth="1"/>
    <col min="3" max="3" width="9.00390625" style="56" customWidth="1"/>
    <col min="4" max="4" width="20.421875" style="58" customWidth="1"/>
    <col min="5" max="16384" width="9.140625" style="56" customWidth="1"/>
  </cols>
  <sheetData>
    <row r="1" spans="1:4" ht="24">
      <c r="A1" s="154" t="s">
        <v>12</v>
      </c>
      <c r="B1" s="154"/>
      <c r="C1" s="154"/>
      <c r="D1" s="154"/>
    </row>
    <row r="2" spans="1:3" ht="24">
      <c r="A2" s="58"/>
      <c r="B2" s="58"/>
      <c r="C2" s="58"/>
    </row>
    <row r="3" ht="24">
      <c r="A3" s="57" t="s">
        <v>182</v>
      </c>
    </row>
    <row r="4" spans="1:4" ht="27.75" customHeight="1">
      <c r="A4" s="56" t="s">
        <v>116</v>
      </c>
      <c r="B4" s="95"/>
      <c r="C4" s="95"/>
      <c r="D4" s="95"/>
    </row>
    <row r="5" spans="2:4" ht="27.75" customHeight="1" thickBot="1">
      <c r="B5" s="95"/>
      <c r="C5" s="95"/>
      <c r="D5" s="95"/>
    </row>
    <row r="6" spans="1:4" ht="25.5" thickBot="1" thickTop="1">
      <c r="A6" s="102" t="s">
        <v>5</v>
      </c>
      <c r="B6" s="102"/>
      <c r="C6" s="102" t="s">
        <v>1</v>
      </c>
      <c r="D6" s="102" t="s">
        <v>11</v>
      </c>
    </row>
    <row r="7" spans="1:4" ht="24.75" thickTop="1">
      <c r="A7" s="128" t="s">
        <v>106</v>
      </c>
      <c r="B7" s="127">
        <f>คีย์ข้อมูล!J94</f>
        <v>3.8833333333333333</v>
      </c>
      <c r="C7" s="104">
        <f>คีย์ข้อมูล!J95</f>
        <v>0.7611691868917484</v>
      </c>
      <c r="D7" s="108" t="str">
        <f>IF(B7&gt;4.5,"มากที่สุด",IF(B7&gt;3.5,"มาก",IF(B7&gt;2.5,"ปานกลาง",IF(B7&gt;1.5,"น้อย",IF(B7&lt;=1.5,"น้อยที่สุด")))))</f>
        <v>มาก</v>
      </c>
    </row>
    <row r="8" spans="1:4" ht="24">
      <c r="A8" s="128" t="s">
        <v>107</v>
      </c>
      <c r="B8" s="104">
        <f>คีย์ข้อมูล!K94</f>
        <v>3.5833333333333335</v>
      </c>
      <c r="C8" s="104">
        <f>คีย์ข้อมูล!K95</f>
        <v>0.8495595402497573</v>
      </c>
      <c r="D8" s="108" t="str">
        <f>IF(B8&gt;4.5,"มากที่สุด",IF(B8&gt;3.5,"มาก",IF(B8&gt;2.5,"ปานกลาง",IF(B8&gt;1.5,"น้อย",IF(B8&lt;=1.5,"น้อยที่สุด")))))</f>
        <v>มาก</v>
      </c>
    </row>
    <row r="9" spans="1:4" ht="24">
      <c r="A9" s="128" t="s">
        <v>183</v>
      </c>
      <c r="B9" s="104">
        <f>คีย์ข้อมูล!L94</f>
        <v>3.7333333333333334</v>
      </c>
      <c r="C9" s="104">
        <f>คีย์ข้อมูล!L95</f>
        <v>0.733384692603161</v>
      </c>
      <c r="D9" s="108" t="str">
        <f>IF(B9&gt;4.5,"มากที่สุด",IF(B9&gt;3.5,"มาก",IF(B9&gt;2.5,"ปานกลาง",IF(B9&gt;1.5,"น้อย",IF(B9&lt;=1.5,"น้อยที่สุด")))))</f>
        <v>มาก</v>
      </c>
    </row>
    <row r="10" spans="1:4" ht="24">
      <c r="A10" s="128" t="s">
        <v>108</v>
      </c>
      <c r="B10" s="104">
        <f>คีย์ข้อมูล!M94</f>
        <v>3.85</v>
      </c>
      <c r="C10" s="104">
        <f>คีย์ข้อมูล!M95</f>
        <v>0.7324211069911225</v>
      </c>
      <c r="D10" s="108" t="str">
        <f aca="true" t="shared" si="0" ref="D10:D17">IF(B10&gt;4.5,"มากที่สุด",IF(B10&gt;3.5,"มาก",IF(B10&gt;2.5,"ปานกลาง",IF(B10&gt;1.5,"น้อย",IF(B10&lt;=1.5,"น้อยที่สุด")))))</f>
        <v>มาก</v>
      </c>
    </row>
    <row r="11" spans="1:4" ht="24">
      <c r="A11" s="128" t="s">
        <v>109</v>
      </c>
      <c r="B11" s="104">
        <f>คีย์ข้อมูล!N94</f>
        <v>3.8666666666666667</v>
      </c>
      <c r="C11" s="104">
        <f>คีย์ข้อมูล!N95</f>
        <v>0.7471225404145423</v>
      </c>
      <c r="D11" s="108" t="str">
        <f t="shared" si="0"/>
        <v>มาก</v>
      </c>
    </row>
    <row r="12" spans="1:4" ht="24">
      <c r="A12" s="128" t="s">
        <v>110</v>
      </c>
      <c r="B12" s="104">
        <f>คีย์ข้อมูล!O94</f>
        <v>3.75</v>
      </c>
      <c r="C12" s="104">
        <f>คีย์ข้อมูล!O95</f>
        <v>0.8361534203559066</v>
      </c>
      <c r="D12" s="108" t="str">
        <f t="shared" si="0"/>
        <v>มาก</v>
      </c>
    </row>
    <row r="13" spans="1:4" ht="24">
      <c r="A13" s="128" t="s">
        <v>111</v>
      </c>
      <c r="B13" s="104">
        <f>คีย์ข้อมูล!P94</f>
        <v>3.7</v>
      </c>
      <c r="C13" s="104">
        <f>คีย์ข้อมูล!P95</f>
        <v>0.849725778298555</v>
      </c>
      <c r="D13" s="108" t="str">
        <f t="shared" si="0"/>
        <v>มาก</v>
      </c>
    </row>
    <row r="14" spans="1:4" ht="24">
      <c r="A14" s="128" t="s">
        <v>112</v>
      </c>
      <c r="B14" s="104">
        <f>คีย์ข้อมูล!Q94</f>
        <v>3.8</v>
      </c>
      <c r="C14" s="104">
        <f>คีย์ข้อมูล!Q95</f>
        <v>0.6050633809075332</v>
      </c>
      <c r="D14" s="108" t="str">
        <f t="shared" si="0"/>
        <v>มาก</v>
      </c>
    </row>
    <row r="15" spans="1:4" ht="24">
      <c r="A15" s="129" t="s">
        <v>113</v>
      </c>
      <c r="B15" s="104">
        <f>คีย์ข้อมูล!R94</f>
        <v>3.716666666666667</v>
      </c>
      <c r="C15" s="104">
        <f>คีย์ข้อมูล!R95</f>
        <v>0.8252717408997371</v>
      </c>
      <c r="D15" s="108" t="str">
        <f t="shared" si="0"/>
        <v>มาก</v>
      </c>
    </row>
    <row r="16" spans="1:4" ht="24">
      <c r="A16" s="129" t="s">
        <v>114</v>
      </c>
      <c r="B16" s="104">
        <f>คีย์ข้อมูล!S94</f>
        <v>3.65</v>
      </c>
      <c r="C16" s="104">
        <f>คีย์ข้อมูล!S95</f>
        <v>0.8796185613999523</v>
      </c>
      <c r="D16" s="108" t="str">
        <f t="shared" si="0"/>
        <v>มาก</v>
      </c>
    </row>
    <row r="17" spans="1:4" ht="24.75" thickBot="1">
      <c r="A17" s="129" t="s">
        <v>115</v>
      </c>
      <c r="B17" s="104">
        <f>คีย์ข้อมูล!T94</f>
        <v>3.6333333333333333</v>
      </c>
      <c r="C17" s="104">
        <f>คีย์ข้อมูล!T95</f>
        <v>0.8629210672834341</v>
      </c>
      <c r="D17" s="108" t="str">
        <f t="shared" si="0"/>
        <v>มาก</v>
      </c>
    </row>
    <row r="18" spans="1:4" ht="25.5" thickBot="1" thickTop="1">
      <c r="A18" s="102" t="s">
        <v>8</v>
      </c>
      <c r="B18" s="111">
        <f>AVERAGE(B7:B17)</f>
        <v>3.742424242424242</v>
      </c>
      <c r="C18" s="111">
        <f>STDEV(C7:C17)</f>
        <v>0.08199045164311891</v>
      </c>
      <c r="D18" s="102" t="str">
        <f>IF(B18&gt;4.5,"มากที่สุด",IF(B18&gt;3.5,"มาก",IF(B18&gt;2.5,"ปานกลาง",IF(B18&gt;1.5,"น้อย",IF(B18&lt;=1.5,"น้อยที่สุด")))))</f>
        <v>มาก</v>
      </c>
    </row>
    <row r="19" spans="1:4" ht="24.75" thickTop="1">
      <c r="A19" s="85"/>
      <c r="B19" s="130"/>
      <c r="C19" s="130"/>
      <c r="D19" s="85"/>
    </row>
    <row r="20" spans="1:4" ht="24">
      <c r="A20" s="56" t="s">
        <v>146</v>
      </c>
      <c r="B20" s="130"/>
      <c r="C20" s="130"/>
      <c r="D20" s="85"/>
    </row>
    <row r="21" spans="1:4" ht="24">
      <c r="A21" s="56" t="s">
        <v>166</v>
      </c>
      <c r="B21" s="130"/>
      <c r="C21" s="130"/>
      <c r="D21" s="85"/>
    </row>
    <row r="22" spans="1:4" ht="24">
      <c r="A22" s="56" t="s">
        <v>117</v>
      </c>
      <c r="B22" s="130"/>
      <c r="C22" s="130"/>
      <c r="D22" s="85"/>
    </row>
    <row r="23" spans="2:4" ht="24">
      <c r="B23" s="130"/>
      <c r="C23" s="130"/>
      <c r="D23" s="85"/>
    </row>
    <row r="24" spans="1:4" ht="24">
      <c r="A24" s="85"/>
      <c r="B24" s="130"/>
      <c r="C24" s="130"/>
      <c r="D24" s="85"/>
    </row>
    <row r="25" spans="1:4" ht="24">
      <c r="A25" s="85"/>
      <c r="B25" s="130"/>
      <c r="C25" s="130"/>
      <c r="D25" s="85"/>
    </row>
    <row r="26" spans="1:4" ht="24">
      <c r="A26" s="85"/>
      <c r="B26" s="130"/>
      <c r="C26" s="130"/>
      <c r="D26" s="85"/>
    </row>
    <row r="27" spans="1:4" ht="24">
      <c r="A27" s="85"/>
      <c r="B27" s="130"/>
      <c r="C27" s="130"/>
      <c r="D27" s="85"/>
    </row>
    <row r="28" spans="1:4" ht="24">
      <c r="A28" s="85"/>
      <c r="B28" s="130"/>
      <c r="C28" s="130"/>
      <c r="D28" s="85"/>
    </row>
    <row r="31" spans="1:4" ht="22.5" customHeight="1">
      <c r="A31" s="154" t="s">
        <v>13</v>
      </c>
      <c r="B31" s="154"/>
      <c r="C31" s="154"/>
      <c r="D31" s="154"/>
    </row>
    <row r="33" spans="1:4" ht="24.75" thickBot="1">
      <c r="A33" s="56" t="s">
        <v>118</v>
      </c>
      <c r="B33" s="95"/>
      <c r="C33" s="95"/>
      <c r="D33" s="95"/>
    </row>
    <row r="34" spans="1:4" ht="25.5" thickBot="1" thickTop="1">
      <c r="A34" s="102" t="s">
        <v>5</v>
      </c>
      <c r="B34" s="102"/>
      <c r="C34" s="102" t="s">
        <v>1</v>
      </c>
      <c r="D34" s="102" t="s">
        <v>11</v>
      </c>
    </row>
    <row r="35" spans="1:4" ht="24.75" thickTop="1">
      <c r="A35" s="103" t="s">
        <v>119</v>
      </c>
      <c r="C35" s="104"/>
      <c r="D35" s="105"/>
    </row>
    <row r="36" spans="1:4" ht="24">
      <c r="A36" s="106" t="s">
        <v>123</v>
      </c>
      <c r="B36" s="107">
        <f>คีย์ข้อมูล!U94</f>
        <v>3.8983050847457625</v>
      </c>
      <c r="C36" s="104">
        <f>คีย์ข้อมูล!U95</f>
        <v>0.687196083401721</v>
      </c>
      <c r="D36" s="108" t="str">
        <f aca="true" t="shared" si="1" ref="D36:D55">IF(B36&gt;4.5,"มากที่สุด",IF(B36&gt;3.5,"มาก",IF(B36&gt;2.5,"ปานกลาง",IF(B36&gt;1.5,"น้อย",IF(B36&lt;=1.5,"น้อยที่สุด")))))</f>
        <v>มาก</v>
      </c>
    </row>
    <row r="37" spans="1:4" ht="24">
      <c r="A37" s="109" t="s">
        <v>124</v>
      </c>
      <c r="B37" s="107">
        <f>คีย์ข้อมูล!V94</f>
        <v>3.9152542372881354</v>
      </c>
      <c r="C37" s="104">
        <f>คีย์ข้อมูล!V95</f>
        <v>0.6509445549041187</v>
      </c>
      <c r="D37" s="108" t="str">
        <f t="shared" si="1"/>
        <v>มาก</v>
      </c>
    </row>
    <row r="38" spans="1:4" ht="24">
      <c r="A38" s="109" t="s">
        <v>125</v>
      </c>
      <c r="B38" s="107">
        <f>คีย์ข้อมูล!W94</f>
        <v>3.847457627118644</v>
      </c>
      <c r="C38" s="104">
        <f>คีย์ข้อมูล!W95</f>
        <v>0.7147114035853642</v>
      </c>
      <c r="D38" s="108" t="str">
        <f t="shared" si="1"/>
        <v>มาก</v>
      </c>
    </row>
    <row r="39" spans="1:4" ht="24">
      <c r="A39" s="109" t="s">
        <v>126</v>
      </c>
      <c r="B39" s="107">
        <f>คีย์ข้อมูล!X94</f>
        <v>3.8135593220338984</v>
      </c>
      <c r="C39" s="104">
        <f>คีย์ข้อมูล!X95</f>
        <v>0.7304834551971547</v>
      </c>
      <c r="D39" s="108" t="str">
        <f t="shared" si="1"/>
        <v>มาก</v>
      </c>
    </row>
    <row r="40" spans="1:4" ht="24">
      <c r="A40" s="109" t="s">
        <v>127</v>
      </c>
      <c r="B40" s="107">
        <f>คีย์ข้อมูล!Y94</f>
        <v>3.830508474576271</v>
      </c>
      <c r="C40" s="104">
        <f>คีย์ข้อมูล!Y95</f>
        <v>0.6473431742683088</v>
      </c>
      <c r="D40" s="108" t="str">
        <f t="shared" si="1"/>
        <v>มาก</v>
      </c>
    </row>
    <row r="41" spans="1:4" ht="24">
      <c r="A41" s="109" t="s">
        <v>128</v>
      </c>
      <c r="B41" s="107">
        <f>คีย์ข้อมูล!Z94</f>
        <v>3.830508474576271</v>
      </c>
      <c r="C41" s="104">
        <f>คีย์ข้อมูล!Z95</f>
        <v>0.591682066679725</v>
      </c>
      <c r="D41" s="108" t="str">
        <f t="shared" si="1"/>
        <v>มาก</v>
      </c>
    </row>
    <row r="42" spans="1:4" ht="24">
      <c r="A42" s="109" t="s">
        <v>129</v>
      </c>
      <c r="B42" s="107">
        <f>คีย์ข้อมูล!AA94</f>
        <v>3.9152542372881354</v>
      </c>
      <c r="C42" s="104">
        <f>คีย์ข้อมูล!AA95</f>
        <v>0.6509445549041187</v>
      </c>
      <c r="D42" s="108" t="str">
        <f t="shared" si="1"/>
        <v>มาก</v>
      </c>
    </row>
    <row r="43" spans="1:4" ht="24">
      <c r="A43" s="109" t="s">
        <v>130</v>
      </c>
      <c r="B43" s="107">
        <f>คีย์ข้อมูล!AB94</f>
        <v>3.8135593220338984</v>
      </c>
      <c r="C43" s="104">
        <f>คีย์ข้อมูล!AB95</f>
        <v>0.7064866026302863</v>
      </c>
      <c r="D43" s="108" t="str">
        <f t="shared" si="1"/>
        <v>มาก</v>
      </c>
    </row>
    <row r="44" spans="1:4" ht="24">
      <c r="A44" s="109" t="s">
        <v>131</v>
      </c>
      <c r="B44" s="107">
        <f>คีย์ข้อมูล!AC94</f>
        <v>3.7966101694915255</v>
      </c>
      <c r="C44" s="104">
        <f>คีย์ข้อมูล!AC95</f>
        <v>0.7138931876289857</v>
      </c>
      <c r="D44" s="108" t="str">
        <f t="shared" si="1"/>
        <v>มาก</v>
      </c>
    </row>
    <row r="45" spans="1:4" ht="24">
      <c r="A45" s="109" t="s">
        <v>132</v>
      </c>
      <c r="B45" s="107">
        <f>คีย์ข้อมูล!AD94</f>
        <v>3.7457627118644066</v>
      </c>
      <c r="C45" s="104">
        <f>คีย์ข้อมูล!AD95</f>
        <v>0.8007156354976773</v>
      </c>
      <c r="D45" s="108" t="str">
        <f t="shared" si="1"/>
        <v>มาก</v>
      </c>
    </row>
    <row r="46" spans="1:4" ht="24">
      <c r="A46" s="131" t="s">
        <v>120</v>
      </c>
      <c r="B46" s="132"/>
      <c r="C46" s="133"/>
      <c r="D46" s="134"/>
    </row>
    <row r="47" spans="1:4" ht="24">
      <c r="A47" s="106" t="s">
        <v>133</v>
      </c>
      <c r="B47" s="87">
        <f>คีย์ข้อมูล!AE94</f>
        <v>3.8448275862068964</v>
      </c>
      <c r="C47" s="104">
        <f>คีย์ข้อมูล!AE95</f>
        <v>0.6702113868663377</v>
      </c>
      <c r="D47" s="108" t="str">
        <f t="shared" si="1"/>
        <v>มาก</v>
      </c>
    </row>
    <row r="48" spans="1:4" ht="24">
      <c r="A48" s="109" t="s">
        <v>134</v>
      </c>
      <c r="B48" s="87">
        <f>คีย์ข้อมูล!AF94</f>
        <v>3.864406779661017</v>
      </c>
      <c r="C48" s="104">
        <f>คีย์ข้อมูล!AF95</f>
        <v>0.6554184532943516</v>
      </c>
      <c r="D48" s="108" t="str">
        <f t="shared" si="1"/>
        <v>มาก</v>
      </c>
    </row>
    <row r="49" spans="1:4" ht="24">
      <c r="A49" s="109" t="s">
        <v>135</v>
      </c>
      <c r="B49" s="87">
        <f>คีย์ข้อมูล!AG94</f>
        <v>3.9491525423728815</v>
      </c>
      <c r="C49" s="104">
        <f>คีย์ข้อมูล!AG95</f>
        <v>0.5700492662786294</v>
      </c>
      <c r="D49" s="108" t="str">
        <f t="shared" si="1"/>
        <v>มาก</v>
      </c>
    </row>
    <row r="50" spans="1:4" ht="24">
      <c r="A50" s="109" t="s">
        <v>136</v>
      </c>
      <c r="B50" s="87">
        <f>คีย์ข้อมูล!AH94</f>
        <v>3.830508474576271</v>
      </c>
      <c r="C50" s="104">
        <f>คีย์ข้อมูล!AH95</f>
        <v>0.6985833540195109</v>
      </c>
      <c r="D50" s="108" t="str">
        <f t="shared" si="1"/>
        <v>มาก</v>
      </c>
    </row>
    <row r="51" spans="1:4" ht="24">
      <c r="A51" s="135" t="s">
        <v>137</v>
      </c>
      <c r="B51" s="136">
        <f>คีย์ข้อมูล!AI94</f>
        <v>3.830508474576271</v>
      </c>
      <c r="C51" s="137">
        <f>คีย์ข้อมูล!AI95</f>
        <v>0.6985833540195109</v>
      </c>
      <c r="D51" s="138" t="str">
        <f t="shared" si="1"/>
        <v>มาก</v>
      </c>
    </row>
    <row r="52" spans="1:4" ht="24">
      <c r="A52" s="110" t="s">
        <v>121</v>
      </c>
      <c r="B52" s="107"/>
      <c r="C52" s="104"/>
      <c r="D52" s="108"/>
    </row>
    <row r="53" spans="1:4" ht="24">
      <c r="A53" s="106" t="s">
        <v>138</v>
      </c>
      <c r="B53" s="107">
        <f>คีย์ข้อมูล!AJ94</f>
        <v>3.6271186440677967</v>
      </c>
      <c r="C53" s="104">
        <f>คีย์ข้อมูล!AJ95</f>
        <v>0.8689729388418884</v>
      </c>
      <c r="D53" s="108" t="str">
        <f t="shared" si="1"/>
        <v>มาก</v>
      </c>
    </row>
    <row r="54" spans="1:4" ht="24">
      <c r="A54" s="109" t="s">
        <v>139</v>
      </c>
      <c r="B54" s="107">
        <f>คีย์ข้อมูล!AK94</f>
        <v>3.5254237288135593</v>
      </c>
      <c r="C54" s="104">
        <f>คีย์ข้อมูล!AK95</f>
        <v>0.9533232654208923</v>
      </c>
      <c r="D54" s="108" t="str">
        <f t="shared" si="1"/>
        <v>มาก</v>
      </c>
    </row>
    <row r="55" spans="1:4" ht="24">
      <c r="A55" s="109" t="s">
        <v>142</v>
      </c>
      <c r="B55" s="107">
        <f>คีย์ข้อมูล!AL94</f>
        <v>3.864406779661017</v>
      </c>
      <c r="C55" s="104">
        <f>คีย์ข้อมูล!AL95</f>
        <v>0.6812166377441539</v>
      </c>
      <c r="D55" s="108" t="str">
        <f t="shared" si="1"/>
        <v>มาก</v>
      </c>
    </row>
    <row r="56" spans="1:4" ht="24">
      <c r="A56" s="131" t="s">
        <v>122</v>
      </c>
      <c r="B56" s="132"/>
      <c r="C56" s="133"/>
      <c r="D56" s="139"/>
    </row>
    <row r="57" spans="1:4" ht="24">
      <c r="A57" s="106" t="s">
        <v>140</v>
      </c>
      <c r="B57" s="107">
        <f>คีย์ข้อมูล!AM94</f>
        <v>3.830508474576271</v>
      </c>
      <c r="C57" s="104">
        <f>คีย์ข้อมูล!AM95</f>
        <v>0.6201374256171613</v>
      </c>
      <c r="D57" s="108" t="str">
        <f>IF(B57&gt;4.5,"มากที่สุด",IF(B57&gt;3.5,"มาก",IF(B57&gt;2.5,"ปานกลาง",IF(B57&gt;1.5,"น้อย",IF(B57&lt;=1.5,"น้อยที่สุด")))))</f>
        <v>มาก</v>
      </c>
    </row>
    <row r="58" spans="1:4" ht="24">
      <c r="A58" s="109" t="s">
        <v>141</v>
      </c>
      <c r="B58" s="107">
        <f>คีย์ข้อมูล!AN94</f>
        <v>3.8793103448275863</v>
      </c>
      <c r="C58" s="104">
        <f>คีย์ข้อมูล!AN95</f>
        <v>0.5946423429520122</v>
      </c>
      <c r="D58" s="108" t="str">
        <f>IF(B58&gt;4.5,"มากที่สุด",IF(B58&gt;3.5,"มาก",IF(B58&gt;2.5,"ปานกลาง",IF(B58&gt;1.5,"น้อย",IF(B58&lt;=1.5,"น้อยที่สุด")))))</f>
        <v>มาก</v>
      </c>
    </row>
    <row r="59" spans="1:4" ht="24">
      <c r="A59" s="109" t="s">
        <v>170</v>
      </c>
      <c r="B59" s="107">
        <f>คีย์ข้อมูล!AO94</f>
        <v>3.9322033898305087</v>
      </c>
      <c r="C59" s="104">
        <f>คีย์ข้อมูล!AO95</f>
        <v>0.6120741103330828</v>
      </c>
      <c r="D59" s="108" t="str">
        <f>IF(B59&gt;4.5,"มากที่สุด",IF(B59&gt;3.5,"มาก",IF(B59&gt;2.5,"ปานกลาง",IF(B59&gt;1.5,"น้อย",IF(B59&lt;=1.5,"น้อยที่สุด")))))</f>
        <v>มาก</v>
      </c>
    </row>
    <row r="60" spans="1:4" ht="24.75" thickBot="1">
      <c r="A60" s="109" t="s">
        <v>143</v>
      </c>
      <c r="B60" s="107">
        <f>คีย์ข้อมูล!AP94</f>
        <v>3.9152542372881354</v>
      </c>
      <c r="C60" s="104">
        <f>คีย์ข้อมูล!AP95</f>
        <v>0.6238958686661034</v>
      </c>
      <c r="D60" s="108" t="str">
        <f>IF(B60&gt;4.5,"มากที่สุด",IF(B60&gt;3.5,"มาก",IF(B60&gt;2.5,"ปานกลาง",IF(B60&gt;1.5,"น้อย",IF(B60&lt;=1.5,"น้อยที่สุด")))))</f>
        <v>มาก</v>
      </c>
    </row>
    <row r="61" spans="1:4" ht="25.5" thickBot="1" thickTop="1">
      <c r="A61" s="102" t="s">
        <v>8</v>
      </c>
      <c r="B61" s="111">
        <f>AVERAGE(B35:B60)</f>
        <v>3.8318367780670526</v>
      </c>
      <c r="C61" s="111">
        <f>STDEV(C35:C60)</f>
        <v>0.09045232031092285</v>
      </c>
      <c r="D61" s="102" t="str">
        <f>IF(B61&gt;4.5,"มากที่สุด",IF(B61&gt;3.5,"มาก",IF(B61&gt;2.5,"ปานกลาง",IF(B61&gt;1.5,"น้อย",IF(B61&lt;=1.5,"น้อยที่สุด")))))</f>
        <v>มาก</v>
      </c>
    </row>
    <row r="62" spans="1:4" ht="24.75" thickTop="1">
      <c r="A62" s="155" t="s">
        <v>16</v>
      </c>
      <c r="B62" s="155"/>
      <c r="C62" s="155"/>
      <c r="D62" s="155"/>
    </row>
    <row r="63" spans="1:4" ht="24">
      <c r="A63" s="112"/>
      <c r="B63" s="112"/>
      <c r="C63" s="112"/>
      <c r="D63" s="112"/>
    </row>
    <row r="64" spans="1:4" ht="24">
      <c r="A64" s="56" t="s">
        <v>168</v>
      </c>
      <c r="B64" s="113"/>
      <c r="C64" s="113"/>
      <c r="D64" s="113"/>
    </row>
    <row r="65" spans="1:4" ht="24">
      <c r="A65" s="56" t="s">
        <v>167</v>
      </c>
      <c r="B65" s="113"/>
      <c r="C65" s="113"/>
      <c r="D65" s="113"/>
    </row>
    <row r="66" spans="1:4" ht="24">
      <c r="A66" s="56" t="s">
        <v>169</v>
      </c>
      <c r="B66" s="113"/>
      <c r="C66" s="113"/>
      <c r="D66" s="113"/>
    </row>
    <row r="67" spans="1:4" ht="24">
      <c r="A67" s="56" t="s">
        <v>171</v>
      </c>
      <c r="B67" s="113"/>
      <c r="C67" s="113"/>
      <c r="D67" s="112"/>
    </row>
    <row r="68" ht="24">
      <c r="A68" s="56" t="s">
        <v>172</v>
      </c>
    </row>
    <row r="70" ht="24">
      <c r="A70" s="57" t="s">
        <v>144</v>
      </c>
    </row>
    <row r="71" ht="24.75" thickBot="1"/>
    <row r="72" spans="1:3" ht="25.5" thickBot="1" thickTop="1">
      <c r="A72" s="59" t="s">
        <v>5</v>
      </c>
      <c r="B72" s="140"/>
      <c r="C72" s="59" t="s">
        <v>21</v>
      </c>
    </row>
    <row r="73" spans="1:3" ht="11.25" customHeight="1" thickTop="1">
      <c r="A73" s="115"/>
      <c r="B73" s="96"/>
      <c r="C73" s="115"/>
    </row>
    <row r="74" spans="1:3" ht="24.75" thickBot="1">
      <c r="A74" s="157" t="s">
        <v>38</v>
      </c>
      <c r="B74" s="157"/>
      <c r="C74" s="158">
        <v>1</v>
      </c>
    </row>
    <row r="75" ht="24.75" thickTop="1"/>
    <row r="92" ht="24">
      <c r="A92" s="57"/>
    </row>
  </sheetData>
  <sheetProtection/>
  <mergeCells count="3">
    <mergeCell ref="A1:D1"/>
    <mergeCell ref="A31:D31"/>
    <mergeCell ref="A62:D62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4"/>
  <legacyDrawing r:id="rId3"/>
  <oleObjects>
    <oleObject progId="Equation.3" shapeId="763692" r:id="rId1"/>
    <oleObject progId="Equation.3" shapeId="96592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="110" zoomScaleNormal="110" zoomScalePageLayoutView="0" workbookViewId="0" topLeftCell="A1">
      <selection activeCell="B12" sqref="B12"/>
    </sheetView>
  </sheetViews>
  <sheetFormatPr defaultColWidth="9.140625" defaultRowHeight="21.75"/>
  <cols>
    <col min="1" max="1" width="5.00390625" style="56" customWidth="1"/>
    <col min="2" max="2" width="74.8515625" style="56" customWidth="1"/>
    <col min="3" max="16384" width="9.140625" style="56" customWidth="1"/>
  </cols>
  <sheetData>
    <row r="1" spans="1:3" ht="24">
      <c r="A1" s="154"/>
      <c r="B1" s="154"/>
      <c r="C1" s="154"/>
    </row>
    <row r="3" spans="1:3" ht="24">
      <c r="A3" s="159" t="s">
        <v>36</v>
      </c>
      <c r="B3" s="160"/>
      <c r="C3" s="160"/>
    </row>
    <row r="4" spans="1:3" ht="24.75" thickBot="1">
      <c r="A4" s="160"/>
      <c r="B4" s="160"/>
      <c r="C4" s="160"/>
    </row>
    <row r="5" spans="1:3" ht="25.5" thickBot="1" thickTop="1">
      <c r="A5" s="161" t="s">
        <v>0</v>
      </c>
      <c r="B5" s="161" t="s">
        <v>5</v>
      </c>
      <c r="C5" s="161" t="s">
        <v>21</v>
      </c>
    </row>
    <row r="6" spans="1:3" ht="24.75" thickTop="1">
      <c r="A6" s="162">
        <v>1</v>
      </c>
      <c r="B6" s="160" t="s">
        <v>37</v>
      </c>
      <c r="C6" s="162">
        <v>1</v>
      </c>
    </row>
    <row r="7" spans="1:3" ht="24">
      <c r="A7" s="162">
        <v>2</v>
      </c>
      <c r="B7" s="160" t="s">
        <v>38</v>
      </c>
      <c r="C7" s="162">
        <v>1</v>
      </c>
    </row>
    <row r="8" spans="1:3" ht="24.75" thickBot="1">
      <c r="A8" s="163">
        <v>3</v>
      </c>
      <c r="B8" s="164" t="s">
        <v>39</v>
      </c>
      <c r="C8" s="163">
        <v>1</v>
      </c>
    </row>
    <row r="9" spans="1:3" ht="24.75" thickTop="1">
      <c r="A9" s="58"/>
      <c r="C9" s="58"/>
    </row>
    <row r="10" spans="1:3" ht="24">
      <c r="A10" s="58"/>
      <c r="C10" s="58"/>
    </row>
    <row r="11" ht="24">
      <c r="A11" s="58"/>
    </row>
    <row r="12" ht="24">
      <c r="A12" s="58"/>
    </row>
    <row r="13" ht="24">
      <c r="A13" s="58"/>
    </row>
    <row r="14" ht="24">
      <c r="A14" s="58"/>
    </row>
    <row r="15" ht="24">
      <c r="A15" s="58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A1">
      <selection activeCell="F57" sqref="F57"/>
    </sheetView>
  </sheetViews>
  <sheetFormatPr defaultColWidth="9.140625" defaultRowHeight="21.75"/>
  <sheetData>
    <row r="1" spans="1:33" ht="23.25">
      <c r="A1" s="61">
        <v>3</v>
      </c>
      <c r="B1" s="8">
        <v>4</v>
      </c>
      <c r="C1" s="8">
        <v>3</v>
      </c>
      <c r="D1" s="8">
        <v>4</v>
      </c>
      <c r="E1" s="8">
        <v>3</v>
      </c>
      <c r="F1" s="8">
        <v>4</v>
      </c>
      <c r="G1" s="8">
        <v>4</v>
      </c>
      <c r="H1" s="19">
        <v>4</v>
      </c>
      <c r="I1" s="19"/>
      <c r="J1" s="16">
        <v>4</v>
      </c>
      <c r="K1" s="17">
        <v>3</v>
      </c>
      <c r="L1" s="16">
        <v>4</v>
      </c>
      <c r="M1" s="16">
        <v>3</v>
      </c>
      <c r="N1" s="16">
        <v>3</v>
      </c>
      <c r="O1" s="16">
        <v>3</v>
      </c>
      <c r="P1" s="16">
        <v>4</v>
      </c>
      <c r="Q1" s="16">
        <v>4</v>
      </c>
      <c r="R1" s="16">
        <v>3</v>
      </c>
      <c r="S1" s="16">
        <v>3</v>
      </c>
      <c r="T1" s="5">
        <v>4</v>
      </c>
      <c r="U1" s="5">
        <v>4</v>
      </c>
      <c r="V1" s="64">
        <v>4</v>
      </c>
      <c r="W1" s="5">
        <v>4</v>
      </c>
      <c r="X1" s="5">
        <v>4</v>
      </c>
      <c r="Y1" s="5">
        <v>4</v>
      </c>
      <c r="Z1" s="65">
        <v>4</v>
      </c>
      <c r="AA1" s="6">
        <v>4</v>
      </c>
      <c r="AB1" s="6">
        <v>4</v>
      </c>
      <c r="AC1" s="74">
        <v>3</v>
      </c>
      <c r="AD1" s="67">
        <v>3</v>
      </c>
      <c r="AE1" s="74">
        <v>3</v>
      </c>
      <c r="AF1" s="74">
        <v>2</v>
      </c>
      <c r="AG1" s="74">
        <v>3</v>
      </c>
    </row>
    <row r="2" spans="1:33" ht="23.25">
      <c r="A2" s="61">
        <v>4</v>
      </c>
      <c r="B2" s="8">
        <v>5</v>
      </c>
      <c r="C2" s="8">
        <v>5</v>
      </c>
      <c r="D2" s="8">
        <v>5</v>
      </c>
      <c r="E2" s="8">
        <v>4</v>
      </c>
      <c r="F2" s="8">
        <v>5</v>
      </c>
      <c r="G2" s="8">
        <v>5</v>
      </c>
      <c r="H2" s="19">
        <v>5</v>
      </c>
      <c r="I2" s="19">
        <v>5</v>
      </c>
      <c r="J2" s="16">
        <v>4</v>
      </c>
      <c r="K2" s="17">
        <v>4</v>
      </c>
      <c r="L2" s="16">
        <v>4</v>
      </c>
      <c r="M2" s="16">
        <v>4</v>
      </c>
      <c r="N2" s="16">
        <v>4</v>
      </c>
      <c r="O2" s="16">
        <v>3</v>
      </c>
      <c r="P2" s="16">
        <v>4</v>
      </c>
      <c r="Q2" s="16">
        <v>5</v>
      </c>
      <c r="R2" s="16">
        <v>4</v>
      </c>
      <c r="S2" s="16">
        <v>5</v>
      </c>
      <c r="T2" s="5">
        <v>4</v>
      </c>
      <c r="U2" s="5">
        <v>5</v>
      </c>
      <c r="V2" s="64">
        <v>5</v>
      </c>
      <c r="W2" s="5">
        <v>4</v>
      </c>
      <c r="X2" s="5">
        <v>4</v>
      </c>
      <c r="Y2" s="5">
        <v>5</v>
      </c>
      <c r="Z2" s="65">
        <v>5</v>
      </c>
      <c r="AA2" s="6">
        <v>5</v>
      </c>
      <c r="AB2" s="6">
        <v>5</v>
      </c>
      <c r="AC2" s="74">
        <v>4</v>
      </c>
      <c r="AD2" s="67">
        <v>4</v>
      </c>
      <c r="AE2" s="74">
        <v>4</v>
      </c>
      <c r="AF2" s="74">
        <v>4</v>
      </c>
      <c r="AG2" s="74">
        <v>4</v>
      </c>
    </row>
    <row r="3" spans="1:33" ht="23.25">
      <c r="A3" s="61">
        <v>4</v>
      </c>
      <c r="B3" s="8">
        <v>4</v>
      </c>
      <c r="C3" s="8">
        <v>4</v>
      </c>
      <c r="D3" s="8">
        <v>4</v>
      </c>
      <c r="E3" s="8">
        <v>4</v>
      </c>
      <c r="F3" s="8">
        <v>4</v>
      </c>
      <c r="G3" s="8">
        <v>4</v>
      </c>
      <c r="H3" s="19">
        <v>4</v>
      </c>
      <c r="I3" s="19">
        <v>4</v>
      </c>
      <c r="J3" s="16">
        <v>4</v>
      </c>
      <c r="K3" s="17">
        <v>4</v>
      </c>
      <c r="L3" s="16">
        <v>4</v>
      </c>
      <c r="M3" s="16">
        <v>4</v>
      </c>
      <c r="N3" s="16">
        <v>4</v>
      </c>
      <c r="O3" s="16">
        <v>4</v>
      </c>
      <c r="P3" s="16">
        <v>4</v>
      </c>
      <c r="Q3" s="16">
        <v>4</v>
      </c>
      <c r="R3" s="16">
        <v>4</v>
      </c>
      <c r="S3" s="16">
        <v>4</v>
      </c>
      <c r="T3" s="5">
        <v>4</v>
      </c>
      <c r="U3" s="5">
        <v>4</v>
      </c>
      <c r="V3" s="64">
        <v>4</v>
      </c>
      <c r="W3" s="5">
        <v>4</v>
      </c>
      <c r="X3" s="5">
        <v>4</v>
      </c>
      <c r="Y3" s="5">
        <v>4</v>
      </c>
      <c r="Z3" s="65">
        <v>4</v>
      </c>
      <c r="AA3" s="6">
        <v>4</v>
      </c>
      <c r="AB3" s="6">
        <v>4</v>
      </c>
      <c r="AC3" s="74">
        <v>4</v>
      </c>
      <c r="AD3" s="67">
        <v>4</v>
      </c>
      <c r="AE3" s="74">
        <v>4</v>
      </c>
      <c r="AF3" s="74">
        <v>4</v>
      </c>
      <c r="AG3" s="74">
        <v>4</v>
      </c>
    </row>
    <row r="4" spans="1:33" ht="23.25">
      <c r="A4" s="61">
        <v>5</v>
      </c>
      <c r="B4" s="8">
        <v>4</v>
      </c>
      <c r="C4" s="8">
        <v>4</v>
      </c>
      <c r="D4" s="8">
        <v>4</v>
      </c>
      <c r="E4" s="8">
        <v>4</v>
      </c>
      <c r="F4" s="8">
        <v>4</v>
      </c>
      <c r="G4" s="8">
        <v>5</v>
      </c>
      <c r="H4" s="19">
        <v>4</v>
      </c>
      <c r="I4" s="19">
        <v>4</v>
      </c>
      <c r="J4" s="16">
        <v>5</v>
      </c>
      <c r="K4" s="17">
        <v>5</v>
      </c>
      <c r="L4" s="16">
        <v>4</v>
      </c>
      <c r="M4" s="16">
        <v>4</v>
      </c>
      <c r="N4" s="16">
        <v>4</v>
      </c>
      <c r="O4" s="16">
        <v>4</v>
      </c>
      <c r="P4" s="16">
        <v>4</v>
      </c>
      <c r="Q4" s="16">
        <v>4</v>
      </c>
      <c r="R4" s="16">
        <v>4</v>
      </c>
      <c r="S4" s="16">
        <v>4</v>
      </c>
      <c r="T4" s="5">
        <v>4</v>
      </c>
      <c r="U4" s="5">
        <v>5</v>
      </c>
      <c r="V4" s="64">
        <v>4</v>
      </c>
      <c r="W4" s="5">
        <v>4</v>
      </c>
      <c r="X4" s="5">
        <v>4</v>
      </c>
      <c r="Y4" s="5">
        <v>4</v>
      </c>
      <c r="Z4" s="65">
        <v>4</v>
      </c>
      <c r="AA4" s="6">
        <v>4</v>
      </c>
      <c r="AB4" s="6">
        <v>4</v>
      </c>
      <c r="AC4" s="74">
        <v>4</v>
      </c>
      <c r="AD4" s="67">
        <v>4</v>
      </c>
      <c r="AE4" s="74">
        <v>4</v>
      </c>
      <c r="AF4" s="74">
        <v>4</v>
      </c>
      <c r="AG4" s="74">
        <v>4</v>
      </c>
    </row>
    <row r="5" spans="1:33" ht="23.25">
      <c r="A5" s="61">
        <v>5</v>
      </c>
      <c r="B5" s="8">
        <v>4</v>
      </c>
      <c r="C5" s="8">
        <v>4</v>
      </c>
      <c r="D5" s="8">
        <v>4</v>
      </c>
      <c r="E5" s="8">
        <v>4</v>
      </c>
      <c r="F5" s="8">
        <v>4</v>
      </c>
      <c r="G5" s="8">
        <v>5</v>
      </c>
      <c r="H5" s="19">
        <v>4</v>
      </c>
      <c r="I5" s="19">
        <v>4</v>
      </c>
      <c r="J5" s="16">
        <v>4</v>
      </c>
      <c r="K5" s="17">
        <v>4</v>
      </c>
      <c r="L5" s="16">
        <v>4</v>
      </c>
      <c r="M5" s="16">
        <v>4</v>
      </c>
      <c r="N5" s="16">
        <v>4</v>
      </c>
      <c r="O5" s="16">
        <v>4</v>
      </c>
      <c r="P5" s="16">
        <v>4</v>
      </c>
      <c r="Q5" s="16">
        <v>4</v>
      </c>
      <c r="R5" s="16">
        <v>4</v>
      </c>
      <c r="S5" s="16">
        <v>4</v>
      </c>
      <c r="T5" s="5">
        <v>4</v>
      </c>
      <c r="U5" s="5">
        <v>4</v>
      </c>
      <c r="V5" s="64">
        <v>4</v>
      </c>
      <c r="W5" s="5">
        <v>4</v>
      </c>
      <c r="X5" s="5">
        <v>4</v>
      </c>
      <c r="Y5" s="5">
        <v>4</v>
      </c>
      <c r="Z5" s="65">
        <v>4</v>
      </c>
      <c r="AA5" s="6">
        <v>4</v>
      </c>
      <c r="AB5" s="6">
        <v>4</v>
      </c>
      <c r="AC5" s="74">
        <v>4</v>
      </c>
      <c r="AD5" s="67">
        <v>4</v>
      </c>
      <c r="AE5" s="74">
        <v>4</v>
      </c>
      <c r="AF5" s="74">
        <v>4</v>
      </c>
      <c r="AG5" s="74">
        <v>4</v>
      </c>
    </row>
    <row r="6" spans="1:33" ht="23.25">
      <c r="A6" s="61">
        <v>4</v>
      </c>
      <c r="B6" s="8">
        <v>4</v>
      </c>
      <c r="C6" s="8">
        <v>4</v>
      </c>
      <c r="D6" s="8">
        <v>4</v>
      </c>
      <c r="E6" s="8">
        <v>4</v>
      </c>
      <c r="F6" s="8">
        <v>4</v>
      </c>
      <c r="G6" s="8">
        <v>4</v>
      </c>
      <c r="H6" s="19">
        <v>4</v>
      </c>
      <c r="I6" s="19">
        <v>4</v>
      </c>
      <c r="J6" s="16">
        <v>4</v>
      </c>
      <c r="K6" s="17">
        <v>4</v>
      </c>
      <c r="L6" s="16">
        <v>4</v>
      </c>
      <c r="M6" s="16">
        <v>4</v>
      </c>
      <c r="N6" s="16">
        <v>4</v>
      </c>
      <c r="O6" s="16">
        <v>4</v>
      </c>
      <c r="P6" s="16">
        <v>4</v>
      </c>
      <c r="Q6" s="16">
        <v>4</v>
      </c>
      <c r="R6" s="16">
        <v>4</v>
      </c>
      <c r="S6" s="16">
        <v>4</v>
      </c>
      <c r="T6" s="5">
        <v>4</v>
      </c>
      <c r="U6" s="5">
        <v>4</v>
      </c>
      <c r="V6" s="64">
        <v>4</v>
      </c>
      <c r="W6" s="5">
        <v>4</v>
      </c>
      <c r="X6" s="5">
        <v>4</v>
      </c>
      <c r="Y6" s="5">
        <v>4</v>
      </c>
      <c r="Z6" s="65">
        <v>4</v>
      </c>
      <c r="AA6" s="6">
        <v>4</v>
      </c>
      <c r="AB6" s="6">
        <v>4</v>
      </c>
      <c r="AC6" s="74">
        <v>4</v>
      </c>
      <c r="AD6" s="67">
        <v>4</v>
      </c>
      <c r="AE6" s="74">
        <v>4</v>
      </c>
      <c r="AF6" s="74">
        <v>4</v>
      </c>
      <c r="AG6" s="74">
        <v>4</v>
      </c>
    </row>
    <row r="7" spans="1:33" ht="23.25">
      <c r="A7" s="61">
        <v>4</v>
      </c>
      <c r="B7" s="8">
        <v>4</v>
      </c>
      <c r="C7" s="8">
        <v>4</v>
      </c>
      <c r="D7" s="8">
        <v>4</v>
      </c>
      <c r="E7" s="8">
        <v>4</v>
      </c>
      <c r="F7" s="8">
        <v>4</v>
      </c>
      <c r="G7" s="8">
        <v>5</v>
      </c>
      <c r="H7" s="19">
        <v>5</v>
      </c>
      <c r="I7" s="19">
        <v>5</v>
      </c>
      <c r="J7" s="16">
        <v>4</v>
      </c>
      <c r="K7" s="17">
        <v>4</v>
      </c>
      <c r="L7" s="16">
        <v>4</v>
      </c>
      <c r="M7" s="16">
        <v>4</v>
      </c>
      <c r="N7" s="16">
        <v>4</v>
      </c>
      <c r="O7" s="16">
        <v>4</v>
      </c>
      <c r="P7" s="16">
        <v>4</v>
      </c>
      <c r="Q7" s="16">
        <v>4</v>
      </c>
      <c r="R7" s="16">
        <v>5</v>
      </c>
      <c r="S7" s="16">
        <v>4</v>
      </c>
      <c r="T7" s="5">
        <v>4</v>
      </c>
      <c r="U7" s="5">
        <v>4</v>
      </c>
      <c r="V7" s="64">
        <v>4</v>
      </c>
      <c r="W7" s="5">
        <v>4</v>
      </c>
      <c r="X7" s="5">
        <v>4</v>
      </c>
      <c r="Y7" s="5">
        <v>4</v>
      </c>
      <c r="Z7" s="65">
        <v>4</v>
      </c>
      <c r="AA7" s="6">
        <v>5</v>
      </c>
      <c r="AB7" s="6">
        <v>5</v>
      </c>
      <c r="AC7" s="74">
        <v>4</v>
      </c>
      <c r="AD7" s="67">
        <v>4</v>
      </c>
      <c r="AE7" s="74">
        <v>4</v>
      </c>
      <c r="AF7" s="74">
        <v>4</v>
      </c>
      <c r="AG7" s="74">
        <v>4</v>
      </c>
    </row>
    <row r="8" spans="1:33" ht="23.25">
      <c r="A8" s="61">
        <v>5</v>
      </c>
      <c r="B8" s="8">
        <v>5</v>
      </c>
      <c r="C8" s="8">
        <v>5</v>
      </c>
      <c r="D8" s="8">
        <v>5</v>
      </c>
      <c r="E8" s="8">
        <v>5</v>
      </c>
      <c r="F8" s="8">
        <v>5</v>
      </c>
      <c r="G8" s="8">
        <v>5</v>
      </c>
      <c r="H8" s="19">
        <v>4</v>
      </c>
      <c r="I8" s="19">
        <v>5</v>
      </c>
      <c r="J8" s="16">
        <v>4</v>
      </c>
      <c r="K8" s="17">
        <v>5</v>
      </c>
      <c r="L8" s="16">
        <v>4</v>
      </c>
      <c r="M8" s="16">
        <v>4</v>
      </c>
      <c r="N8" s="16">
        <v>4</v>
      </c>
      <c r="O8" s="16">
        <v>4</v>
      </c>
      <c r="P8" s="16">
        <v>4</v>
      </c>
      <c r="Q8" s="16">
        <v>5</v>
      </c>
      <c r="R8" s="16">
        <v>4</v>
      </c>
      <c r="S8" s="16">
        <v>4</v>
      </c>
      <c r="T8" s="5">
        <v>4</v>
      </c>
      <c r="U8" s="5">
        <v>4</v>
      </c>
      <c r="V8" s="64">
        <v>3</v>
      </c>
      <c r="W8" s="5">
        <v>4</v>
      </c>
      <c r="X8" s="5">
        <v>3</v>
      </c>
      <c r="Y8" s="5">
        <v>3</v>
      </c>
      <c r="Z8" s="65">
        <v>3</v>
      </c>
      <c r="AA8" s="6">
        <v>4</v>
      </c>
      <c r="AB8" s="6">
        <v>4</v>
      </c>
      <c r="AC8" s="74">
        <v>4</v>
      </c>
      <c r="AD8" s="67">
        <v>4</v>
      </c>
      <c r="AE8" s="74">
        <v>4</v>
      </c>
      <c r="AF8" s="74">
        <v>4</v>
      </c>
      <c r="AG8" s="74">
        <v>4</v>
      </c>
    </row>
    <row r="9" spans="1:33" ht="23.25">
      <c r="A9" s="61">
        <v>4</v>
      </c>
      <c r="B9" s="8">
        <v>4</v>
      </c>
      <c r="C9" s="8">
        <v>4</v>
      </c>
      <c r="D9" s="8">
        <v>4</v>
      </c>
      <c r="E9" s="8">
        <v>4</v>
      </c>
      <c r="F9" s="8">
        <v>4</v>
      </c>
      <c r="G9" s="8">
        <v>4</v>
      </c>
      <c r="H9" s="19">
        <v>4</v>
      </c>
      <c r="I9" s="19">
        <v>4</v>
      </c>
      <c r="J9" s="16">
        <v>4</v>
      </c>
      <c r="K9" s="17">
        <v>4</v>
      </c>
      <c r="L9" s="16">
        <v>4</v>
      </c>
      <c r="M9" s="16">
        <v>4</v>
      </c>
      <c r="N9" s="16">
        <v>4</v>
      </c>
      <c r="O9" s="16">
        <v>4</v>
      </c>
      <c r="P9" s="16">
        <v>4</v>
      </c>
      <c r="Q9" s="16">
        <v>4</v>
      </c>
      <c r="R9" s="16">
        <v>4</v>
      </c>
      <c r="S9" s="16">
        <v>4</v>
      </c>
      <c r="T9" s="5">
        <v>4</v>
      </c>
      <c r="U9" s="5">
        <v>4</v>
      </c>
      <c r="V9" s="64">
        <v>4</v>
      </c>
      <c r="W9" s="5">
        <v>4</v>
      </c>
      <c r="X9" s="5">
        <v>4</v>
      </c>
      <c r="Y9" s="5">
        <v>4</v>
      </c>
      <c r="Z9" s="65">
        <v>4</v>
      </c>
      <c r="AA9" s="6">
        <v>4</v>
      </c>
      <c r="AB9" s="6">
        <v>4</v>
      </c>
      <c r="AC9" s="74">
        <v>4</v>
      </c>
      <c r="AD9" s="67">
        <v>4</v>
      </c>
      <c r="AE9" s="74">
        <v>4</v>
      </c>
      <c r="AF9" s="74">
        <v>4</v>
      </c>
      <c r="AG9" s="74">
        <v>4</v>
      </c>
    </row>
    <row r="10" spans="1:33" ht="23.25">
      <c r="A10" s="61">
        <v>4</v>
      </c>
      <c r="B10" s="8">
        <v>4</v>
      </c>
      <c r="C10" s="8">
        <v>4</v>
      </c>
      <c r="D10" s="8">
        <v>4</v>
      </c>
      <c r="E10" s="8">
        <v>4</v>
      </c>
      <c r="F10" s="8">
        <v>4</v>
      </c>
      <c r="G10" s="8">
        <v>4</v>
      </c>
      <c r="H10" s="19">
        <v>5</v>
      </c>
      <c r="I10" s="19">
        <v>4</v>
      </c>
      <c r="J10" s="16">
        <v>4</v>
      </c>
      <c r="K10" s="17">
        <v>5</v>
      </c>
      <c r="L10" s="16">
        <v>4</v>
      </c>
      <c r="M10" s="16">
        <v>4</v>
      </c>
      <c r="N10" s="16">
        <v>4</v>
      </c>
      <c r="O10" s="16">
        <v>4</v>
      </c>
      <c r="P10" s="16">
        <v>4</v>
      </c>
      <c r="Q10" s="16">
        <v>4</v>
      </c>
      <c r="R10" s="16">
        <v>4</v>
      </c>
      <c r="S10" s="16">
        <v>5</v>
      </c>
      <c r="T10" s="5">
        <v>4</v>
      </c>
      <c r="U10" s="5">
        <v>4</v>
      </c>
      <c r="V10" s="64">
        <v>4</v>
      </c>
      <c r="W10" s="5">
        <v>4</v>
      </c>
      <c r="X10" s="5">
        <v>4</v>
      </c>
      <c r="Y10" s="5">
        <v>4</v>
      </c>
      <c r="Z10" s="65">
        <v>4</v>
      </c>
      <c r="AA10" s="6">
        <v>5</v>
      </c>
      <c r="AB10" s="6">
        <v>4</v>
      </c>
      <c r="AC10" s="74">
        <v>4</v>
      </c>
      <c r="AD10" s="67">
        <v>4</v>
      </c>
      <c r="AE10" s="74">
        <v>4</v>
      </c>
      <c r="AF10" s="74">
        <v>4</v>
      </c>
      <c r="AG10" s="74">
        <v>4</v>
      </c>
    </row>
    <row r="11" spans="1:33" ht="23.25">
      <c r="A11" s="61">
        <v>5</v>
      </c>
      <c r="B11" s="8">
        <v>5</v>
      </c>
      <c r="C11" s="8">
        <v>5</v>
      </c>
      <c r="D11" s="8">
        <v>5</v>
      </c>
      <c r="E11" s="8">
        <v>5</v>
      </c>
      <c r="F11" s="8">
        <v>5</v>
      </c>
      <c r="G11" s="8">
        <v>5</v>
      </c>
      <c r="H11" s="19">
        <v>5</v>
      </c>
      <c r="I11" s="19">
        <v>5</v>
      </c>
      <c r="J11" s="16">
        <v>4</v>
      </c>
      <c r="K11" s="17">
        <v>5</v>
      </c>
      <c r="L11" s="16">
        <v>5</v>
      </c>
      <c r="M11" s="16">
        <v>4</v>
      </c>
      <c r="N11" s="16">
        <v>4</v>
      </c>
      <c r="O11" s="16">
        <v>4</v>
      </c>
      <c r="P11" s="16">
        <v>5</v>
      </c>
      <c r="Q11" s="16">
        <v>5</v>
      </c>
      <c r="R11" s="16">
        <v>5</v>
      </c>
      <c r="S11" s="16">
        <v>5</v>
      </c>
      <c r="T11" s="5">
        <v>5</v>
      </c>
      <c r="U11" s="5">
        <v>5</v>
      </c>
      <c r="V11" s="64">
        <v>5</v>
      </c>
      <c r="W11" s="5">
        <v>5</v>
      </c>
      <c r="X11" s="5">
        <v>5</v>
      </c>
      <c r="Y11" s="5">
        <v>5</v>
      </c>
      <c r="Z11" s="65">
        <v>5</v>
      </c>
      <c r="AA11" s="6">
        <v>4</v>
      </c>
      <c r="AB11" s="6">
        <v>4</v>
      </c>
      <c r="AC11" s="74">
        <v>3</v>
      </c>
      <c r="AD11" s="67">
        <v>4</v>
      </c>
      <c r="AE11" s="74">
        <v>4</v>
      </c>
      <c r="AF11" s="74">
        <v>3</v>
      </c>
      <c r="AG11" s="74">
        <v>3</v>
      </c>
    </row>
    <row r="12" spans="1:33" ht="23.25">
      <c r="A12" s="61">
        <v>4</v>
      </c>
      <c r="B12" s="8">
        <v>4</v>
      </c>
      <c r="C12" s="8">
        <v>4</v>
      </c>
      <c r="D12" s="8">
        <v>4</v>
      </c>
      <c r="E12" s="8">
        <v>4</v>
      </c>
      <c r="F12" s="8">
        <v>4</v>
      </c>
      <c r="G12" s="8">
        <v>4</v>
      </c>
      <c r="H12" s="19">
        <v>4</v>
      </c>
      <c r="I12" s="19">
        <v>4</v>
      </c>
      <c r="J12" s="16">
        <v>4</v>
      </c>
      <c r="K12" s="17">
        <v>4</v>
      </c>
      <c r="L12" s="16">
        <v>4</v>
      </c>
      <c r="M12" s="16">
        <v>4</v>
      </c>
      <c r="N12" s="16">
        <v>4</v>
      </c>
      <c r="O12" s="16">
        <v>4</v>
      </c>
      <c r="P12" s="16">
        <v>4</v>
      </c>
      <c r="Q12" s="16">
        <v>4</v>
      </c>
      <c r="R12" s="16">
        <v>4</v>
      </c>
      <c r="S12" s="16">
        <v>4</v>
      </c>
      <c r="T12" s="5">
        <v>4</v>
      </c>
      <c r="U12" s="5">
        <v>4</v>
      </c>
      <c r="V12" s="64">
        <v>4</v>
      </c>
      <c r="W12" s="5">
        <v>4</v>
      </c>
      <c r="X12" s="5">
        <v>4</v>
      </c>
      <c r="Y12" s="5">
        <v>4</v>
      </c>
      <c r="Z12" s="65">
        <v>4</v>
      </c>
      <c r="AA12" s="6">
        <v>4</v>
      </c>
      <c r="AB12" s="6">
        <v>4</v>
      </c>
      <c r="AC12" s="74">
        <v>4</v>
      </c>
      <c r="AD12" s="67">
        <v>4</v>
      </c>
      <c r="AE12" s="74">
        <v>4</v>
      </c>
      <c r="AF12" s="74">
        <v>4</v>
      </c>
      <c r="AG12" s="74">
        <v>4</v>
      </c>
    </row>
    <row r="13" spans="1:33" ht="23.25">
      <c r="A13" s="61">
        <v>3</v>
      </c>
      <c r="B13" s="8">
        <v>4</v>
      </c>
      <c r="C13" s="8">
        <v>4</v>
      </c>
      <c r="D13" s="8">
        <v>4</v>
      </c>
      <c r="E13" s="8">
        <v>4</v>
      </c>
      <c r="F13" s="8">
        <v>3</v>
      </c>
      <c r="G13" s="8">
        <v>4</v>
      </c>
      <c r="H13" s="19">
        <v>4</v>
      </c>
      <c r="I13" s="19">
        <v>4</v>
      </c>
      <c r="J13" s="16">
        <v>3</v>
      </c>
      <c r="K13" s="17">
        <v>3</v>
      </c>
      <c r="L13" s="16">
        <v>3</v>
      </c>
      <c r="M13" s="16">
        <v>4</v>
      </c>
      <c r="N13" s="16">
        <v>3</v>
      </c>
      <c r="O13" s="16">
        <v>3</v>
      </c>
      <c r="P13" s="16">
        <v>4</v>
      </c>
      <c r="Q13" s="16">
        <v>4</v>
      </c>
      <c r="R13" s="16">
        <v>4</v>
      </c>
      <c r="S13" s="16">
        <v>4</v>
      </c>
      <c r="T13" s="5">
        <v>4</v>
      </c>
      <c r="U13" s="5">
        <v>5</v>
      </c>
      <c r="V13" s="64">
        <v>5</v>
      </c>
      <c r="W13" s="5">
        <v>5</v>
      </c>
      <c r="X13" s="5">
        <v>4</v>
      </c>
      <c r="Y13" s="5">
        <v>4</v>
      </c>
      <c r="Z13" s="65">
        <v>4</v>
      </c>
      <c r="AA13" s="6">
        <v>4</v>
      </c>
      <c r="AB13" s="6">
        <v>3</v>
      </c>
      <c r="AC13" s="74">
        <v>3</v>
      </c>
      <c r="AD13" s="67">
        <v>3</v>
      </c>
      <c r="AE13" s="74">
        <v>3</v>
      </c>
      <c r="AF13" s="74">
        <v>4</v>
      </c>
      <c r="AG13" s="74">
        <v>3</v>
      </c>
    </row>
    <row r="14" spans="1:33" ht="23.25">
      <c r="A14" s="61">
        <v>4</v>
      </c>
      <c r="B14" s="8">
        <v>4</v>
      </c>
      <c r="C14" s="8">
        <v>4</v>
      </c>
      <c r="D14" s="8">
        <v>4</v>
      </c>
      <c r="E14" s="8">
        <v>4</v>
      </c>
      <c r="F14" s="8">
        <v>4</v>
      </c>
      <c r="G14" s="8">
        <v>4</v>
      </c>
      <c r="H14" s="19">
        <v>4</v>
      </c>
      <c r="I14" s="19">
        <v>4</v>
      </c>
      <c r="J14" s="16">
        <v>4</v>
      </c>
      <c r="K14" s="17">
        <v>4</v>
      </c>
      <c r="L14" s="16">
        <v>4</v>
      </c>
      <c r="M14" s="16">
        <v>3</v>
      </c>
      <c r="N14" s="16">
        <v>3</v>
      </c>
      <c r="O14" s="16">
        <v>3</v>
      </c>
      <c r="P14" s="16">
        <v>4</v>
      </c>
      <c r="Q14" s="16">
        <v>4</v>
      </c>
      <c r="R14" s="16">
        <v>3</v>
      </c>
      <c r="S14" s="16">
        <v>4</v>
      </c>
      <c r="T14" s="5">
        <v>4</v>
      </c>
      <c r="U14" s="5">
        <v>4</v>
      </c>
      <c r="V14" s="64">
        <v>4</v>
      </c>
      <c r="W14" s="5">
        <v>4</v>
      </c>
      <c r="X14" s="5">
        <v>4</v>
      </c>
      <c r="Y14" s="5">
        <v>4</v>
      </c>
      <c r="Z14" s="65">
        <v>4</v>
      </c>
      <c r="AA14" s="6">
        <v>4</v>
      </c>
      <c r="AB14" s="6">
        <v>4</v>
      </c>
      <c r="AC14" s="74">
        <v>4</v>
      </c>
      <c r="AD14" s="67">
        <v>4</v>
      </c>
      <c r="AE14" s="74">
        <v>4</v>
      </c>
      <c r="AF14" s="74">
        <v>4</v>
      </c>
      <c r="AG14" s="74">
        <v>4</v>
      </c>
    </row>
    <row r="15" spans="1:33" ht="23.25">
      <c r="A15" s="61">
        <v>5</v>
      </c>
      <c r="B15" s="8">
        <v>5</v>
      </c>
      <c r="C15" s="8">
        <v>5</v>
      </c>
      <c r="D15" s="8">
        <v>5</v>
      </c>
      <c r="E15" s="8">
        <v>5</v>
      </c>
      <c r="F15" s="8">
        <v>5</v>
      </c>
      <c r="G15" s="8">
        <v>5</v>
      </c>
      <c r="H15" s="19">
        <v>5</v>
      </c>
      <c r="I15" s="19">
        <v>5</v>
      </c>
      <c r="J15" s="16">
        <v>5</v>
      </c>
      <c r="K15" s="17">
        <v>5</v>
      </c>
      <c r="L15" s="16">
        <v>5</v>
      </c>
      <c r="M15" s="16">
        <v>5</v>
      </c>
      <c r="N15" s="16">
        <v>5</v>
      </c>
      <c r="O15" s="16">
        <v>5</v>
      </c>
      <c r="P15" s="16">
        <v>5</v>
      </c>
      <c r="Q15" s="16">
        <v>5</v>
      </c>
      <c r="R15" s="16">
        <v>5</v>
      </c>
      <c r="S15" s="16">
        <v>5</v>
      </c>
      <c r="T15" s="5">
        <v>5</v>
      </c>
      <c r="U15" s="5">
        <v>5</v>
      </c>
      <c r="V15" s="64">
        <v>5</v>
      </c>
      <c r="W15" s="5">
        <v>5</v>
      </c>
      <c r="X15" s="5">
        <v>5</v>
      </c>
      <c r="Y15" s="5">
        <v>5</v>
      </c>
      <c r="Z15" s="65">
        <v>5</v>
      </c>
      <c r="AA15" s="6">
        <v>5</v>
      </c>
      <c r="AB15" s="6">
        <v>5</v>
      </c>
      <c r="AC15" s="74">
        <v>5</v>
      </c>
      <c r="AD15" s="67">
        <v>5</v>
      </c>
      <c r="AE15" s="74">
        <v>5</v>
      </c>
      <c r="AF15" s="74">
        <v>5</v>
      </c>
      <c r="AG15" s="74">
        <v>5</v>
      </c>
    </row>
    <row r="16" spans="1:33" ht="23.25">
      <c r="A16" s="61">
        <v>4</v>
      </c>
      <c r="B16" s="8">
        <v>4</v>
      </c>
      <c r="C16" s="8">
        <v>4</v>
      </c>
      <c r="D16" s="8">
        <v>4</v>
      </c>
      <c r="E16" s="8">
        <v>4</v>
      </c>
      <c r="F16" s="8">
        <v>4</v>
      </c>
      <c r="G16" s="8">
        <v>4</v>
      </c>
      <c r="H16" s="19">
        <v>4</v>
      </c>
      <c r="I16" s="19">
        <v>4</v>
      </c>
      <c r="J16" s="16">
        <v>4</v>
      </c>
      <c r="K16" s="17">
        <v>4</v>
      </c>
      <c r="L16" s="16">
        <v>3</v>
      </c>
      <c r="M16" s="16">
        <v>3</v>
      </c>
      <c r="N16" s="16">
        <v>3</v>
      </c>
      <c r="O16" s="16">
        <v>4</v>
      </c>
      <c r="P16" s="16">
        <v>3</v>
      </c>
      <c r="Q16" s="16">
        <v>5</v>
      </c>
      <c r="R16" s="16">
        <v>4</v>
      </c>
      <c r="S16" s="16">
        <v>4</v>
      </c>
      <c r="T16" s="5">
        <v>4</v>
      </c>
      <c r="U16" s="5">
        <v>4</v>
      </c>
      <c r="V16" s="64">
        <v>4</v>
      </c>
      <c r="W16" s="5">
        <v>4</v>
      </c>
      <c r="X16" s="5">
        <v>4</v>
      </c>
      <c r="Y16" s="5">
        <v>4</v>
      </c>
      <c r="Z16" s="65">
        <v>4</v>
      </c>
      <c r="AA16" s="6">
        <v>4</v>
      </c>
      <c r="AB16" s="6">
        <v>4</v>
      </c>
      <c r="AC16" s="74">
        <v>4</v>
      </c>
      <c r="AD16" s="67">
        <v>3</v>
      </c>
      <c r="AE16" s="74">
        <v>3</v>
      </c>
      <c r="AF16" s="74">
        <v>3</v>
      </c>
      <c r="AG16" s="74">
        <v>3</v>
      </c>
    </row>
    <row r="17" spans="1:33" ht="23.25">
      <c r="A17" s="61">
        <v>3</v>
      </c>
      <c r="B17" s="8">
        <v>4</v>
      </c>
      <c r="C17" s="8">
        <v>3</v>
      </c>
      <c r="D17" s="8">
        <v>4</v>
      </c>
      <c r="E17" s="8">
        <v>3</v>
      </c>
      <c r="F17" s="8">
        <v>4</v>
      </c>
      <c r="G17" s="8">
        <v>4</v>
      </c>
      <c r="H17" s="19">
        <v>4</v>
      </c>
      <c r="I17" s="19"/>
      <c r="J17" s="16">
        <v>4</v>
      </c>
      <c r="K17" s="17">
        <v>3</v>
      </c>
      <c r="L17" s="16">
        <v>4</v>
      </c>
      <c r="M17" s="16">
        <v>3</v>
      </c>
      <c r="N17" s="16">
        <v>3</v>
      </c>
      <c r="O17" s="16">
        <v>3</v>
      </c>
      <c r="P17" s="16">
        <v>4</v>
      </c>
      <c r="Q17" s="16">
        <v>4</v>
      </c>
      <c r="R17" s="16">
        <v>3</v>
      </c>
      <c r="S17" s="16">
        <v>3</v>
      </c>
      <c r="T17" s="5">
        <v>4</v>
      </c>
      <c r="U17" s="5">
        <v>4</v>
      </c>
      <c r="V17" s="64">
        <v>4</v>
      </c>
      <c r="W17" s="5">
        <v>4</v>
      </c>
      <c r="X17" s="5">
        <v>4</v>
      </c>
      <c r="Y17" s="5">
        <v>4</v>
      </c>
      <c r="Z17" s="65">
        <v>4</v>
      </c>
      <c r="AA17" s="6">
        <v>4</v>
      </c>
      <c r="AB17" s="6">
        <v>4</v>
      </c>
      <c r="AC17" s="74">
        <v>3</v>
      </c>
      <c r="AD17" s="67">
        <v>3</v>
      </c>
      <c r="AE17" s="74">
        <v>3</v>
      </c>
      <c r="AF17" s="74">
        <v>2</v>
      </c>
      <c r="AG17" s="74">
        <v>3</v>
      </c>
    </row>
    <row r="18" spans="1:33" ht="23.25">
      <c r="A18" s="61">
        <v>4</v>
      </c>
      <c r="B18" s="8">
        <v>5</v>
      </c>
      <c r="C18" s="8">
        <v>5</v>
      </c>
      <c r="D18" s="8">
        <v>5</v>
      </c>
      <c r="E18" s="8">
        <v>4</v>
      </c>
      <c r="F18" s="8">
        <v>5</v>
      </c>
      <c r="G18" s="8">
        <v>5</v>
      </c>
      <c r="H18" s="19">
        <v>5</v>
      </c>
      <c r="I18" s="19">
        <v>5</v>
      </c>
      <c r="J18" s="16">
        <v>4</v>
      </c>
      <c r="K18" s="17">
        <v>4</v>
      </c>
      <c r="L18" s="16">
        <v>4</v>
      </c>
      <c r="M18" s="16">
        <v>4</v>
      </c>
      <c r="N18" s="16">
        <v>4</v>
      </c>
      <c r="O18" s="16">
        <v>3</v>
      </c>
      <c r="P18" s="16">
        <v>4</v>
      </c>
      <c r="Q18" s="16">
        <v>5</v>
      </c>
      <c r="R18" s="16">
        <v>4</v>
      </c>
      <c r="S18" s="16">
        <v>5</v>
      </c>
      <c r="T18" s="5">
        <v>4</v>
      </c>
      <c r="U18" s="5">
        <v>5</v>
      </c>
      <c r="V18" s="64">
        <v>5</v>
      </c>
      <c r="W18" s="5">
        <v>4</v>
      </c>
      <c r="X18" s="5">
        <v>4</v>
      </c>
      <c r="Y18" s="5">
        <v>5</v>
      </c>
      <c r="Z18" s="65">
        <v>5</v>
      </c>
      <c r="AA18" s="6">
        <v>5</v>
      </c>
      <c r="AB18" s="6">
        <v>5</v>
      </c>
      <c r="AC18" s="74">
        <v>4</v>
      </c>
      <c r="AD18" s="67">
        <v>4</v>
      </c>
      <c r="AE18" s="74">
        <v>4</v>
      </c>
      <c r="AF18" s="74">
        <v>4</v>
      </c>
      <c r="AG18" s="74">
        <v>4</v>
      </c>
    </row>
    <row r="19" spans="1:33" ht="23.25">
      <c r="A19" s="61">
        <v>4</v>
      </c>
      <c r="B19" s="8">
        <v>4</v>
      </c>
      <c r="C19" s="8">
        <v>4</v>
      </c>
      <c r="D19" s="8">
        <v>4</v>
      </c>
      <c r="E19" s="8">
        <v>4</v>
      </c>
      <c r="F19" s="8">
        <v>4</v>
      </c>
      <c r="G19" s="8">
        <v>4</v>
      </c>
      <c r="H19" s="19">
        <v>4</v>
      </c>
      <c r="I19" s="19">
        <v>4</v>
      </c>
      <c r="J19" s="16">
        <v>4</v>
      </c>
      <c r="K19" s="17">
        <v>4</v>
      </c>
      <c r="L19" s="16">
        <v>4</v>
      </c>
      <c r="M19" s="16">
        <v>4</v>
      </c>
      <c r="N19" s="16">
        <v>4</v>
      </c>
      <c r="O19" s="16">
        <v>4</v>
      </c>
      <c r="P19" s="16">
        <v>4</v>
      </c>
      <c r="Q19" s="16">
        <v>4</v>
      </c>
      <c r="R19" s="16">
        <v>4</v>
      </c>
      <c r="S19" s="16">
        <v>4</v>
      </c>
      <c r="T19" s="5">
        <v>4</v>
      </c>
      <c r="U19" s="5">
        <v>4</v>
      </c>
      <c r="V19" s="64">
        <v>4</v>
      </c>
      <c r="W19" s="5">
        <v>4</v>
      </c>
      <c r="X19" s="5">
        <v>4</v>
      </c>
      <c r="Y19" s="5">
        <v>4</v>
      </c>
      <c r="Z19" s="65">
        <v>4</v>
      </c>
      <c r="AA19" s="6">
        <v>4</v>
      </c>
      <c r="AB19" s="6">
        <v>4</v>
      </c>
      <c r="AC19" s="74">
        <v>4</v>
      </c>
      <c r="AD19" s="67">
        <v>4</v>
      </c>
      <c r="AE19" s="74">
        <v>4</v>
      </c>
      <c r="AF19" s="74">
        <v>4</v>
      </c>
      <c r="AG19" s="74">
        <v>4</v>
      </c>
    </row>
    <row r="20" spans="1:33" ht="23.25">
      <c r="A20" s="61">
        <v>5</v>
      </c>
      <c r="B20" s="8">
        <v>4</v>
      </c>
      <c r="C20" s="8">
        <v>4</v>
      </c>
      <c r="D20" s="8">
        <v>4</v>
      </c>
      <c r="E20" s="8">
        <v>4</v>
      </c>
      <c r="F20" s="8">
        <v>4</v>
      </c>
      <c r="G20" s="8">
        <v>5</v>
      </c>
      <c r="H20" s="19">
        <v>4</v>
      </c>
      <c r="I20" s="19">
        <v>4</v>
      </c>
      <c r="J20" s="16">
        <v>5</v>
      </c>
      <c r="K20" s="17">
        <v>5</v>
      </c>
      <c r="L20" s="16">
        <v>4</v>
      </c>
      <c r="M20" s="16">
        <v>4</v>
      </c>
      <c r="N20" s="16">
        <v>4</v>
      </c>
      <c r="O20" s="16">
        <v>4</v>
      </c>
      <c r="P20" s="16">
        <v>4</v>
      </c>
      <c r="Q20" s="16">
        <v>4</v>
      </c>
      <c r="R20" s="16">
        <v>4</v>
      </c>
      <c r="S20" s="16">
        <v>4</v>
      </c>
      <c r="T20" s="5">
        <v>4</v>
      </c>
      <c r="U20" s="5">
        <v>5</v>
      </c>
      <c r="V20" s="64">
        <v>4</v>
      </c>
      <c r="W20" s="5">
        <v>4</v>
      </c>
      <c r="X20" s="5">
        <v>4</v>
      </c>
      <c r="Y20" s="5">
        <v>4</v>
      </c>
      <c r="Z20" s="65">
        <v>4</v>
      </c>
      <c r="AA20" s="6">
        <v>4</v>
      </c>
      <c r="AB20" s="6">
        <v>4</v>
      </c>
      <c r="AC20" s="74">
        <v>4</v>
      </c>
      <c r="AD20" s="67">
        <v>4</v>
      </c>
      <c r="AE20" s="74">
        <v>4</v>
      </c>
      <c r="AF20" s="74">
        <v>4</v>
      </c>
      <c r="AG20" s="74">
        <v>4</v>
      </c>
    </row>
    <row r="21" spans="1:33" ht="23.25">
      <c r="A21" s="61">
        <v>5</v>
      </c>
      <c r="B21" s="8">
        <v>4</v>
      </c>
      <c r="C21" s="8">
        <v>4</v>
      </c>
      <c r="D21" s="8">
        <v>4</v>
      </c>
      <c r="E21" s="8">
        <v>4</v>
      </c>
      <c r="F21" s="8">
        <v>4</v>
      </c>
      <c r="G21" s="8">
        <v>5</v>
      </c>
      <c r="H21" s="19">
        <v>4</v>
      </c>
      <c r="I21" s="19">
        <v>4</v>
      </c>
      <c r="J21" s="16">
        <v>4</v>
      </c>
      <c r="K21" s="17">
        <v>4</v>
      </c>
      <c r="L21" s="16">
        <v>4</v>
      </c>
      <c r="M21" s="16">
        <v>4</v>
      </c>
      <c r="N21" s="16">
        <v>4</v>
      </c>
      <c r="O21" s="16">
        <v>4</v>
      </c>
      <c r="P21" s="16">
        <v>4</v>
      </c>
      <c r="Q21" s="16">
        <v>4</v>
      </c>
      <c r="R21" s="16">
        <v>4</v>
      </c>
      <c r="S21" s="16">
        <v>4</v>
      </c>
      <c r="T21" s="5">
        <v>4</v>
      </c>
      <c r="U21" s="5">
        <v>4</v>
      </c>
      <c r="V21" s="64">
        <v>4</v>
      </c>
      <c r="W21" s="5">
        <v>4</v>
      </c>
      <c r="X21" s="5">
        <v>4</v>
      </c>
      <c r="Y21" s="5">
        <v>4</v>
      </c>
      <c r="Z21" s="65">
        <v>4</v>
      </c>
      <c r="AA21" s="6">
        <v>4</v>
      </c>
      <c r="AB21" s="6">
        <v>4</v>
      </c>
      <c r="AC21" s="74">
        <v>4</v>
      </c>
      <c r="AD21" s="67">
        <v>4</v>
      </c>
      <c r="AE21" s="74">
        <v>4</v>
      </c>
      <c r="AF21" s="74">
        <v>4</v>
      </c>
      <c r="AG21" s="74">
        <v>4</v>
      </c>
    </row>
    <row r="22" spans="1:33" ht="23.25">
      <c r="A22" s="61">
        <v>4</v>
      </c>
      <c r="B22" s="8">
        <v>4</v>
      </c>
      <c r="C22" s="8">
        <v>4</v>
      </c>
      <c r="D22" s="8">
        <v>4</v>
      </c>
      <c r="E22" s="8">
        <v>4</v>
      </c>
      <c r="F22" s="8">
        <v>4</v>
      </c>
      <c r="G22" s="8">
        <v>4</v>
      </c>
      <c r="H22" s="19">
        <v>4</v>
      </c>
      <c r="I22" s="19">
        <v>4</v>
      </c>
      <c r="J22" s="16">
        <v>4</v>
      </c>
      <c r="K22" s="17">
        <v>4</v>
      </c>
      <c r="L22" s="16">
        <v>4</v>
      </c>
      <c r="M22" s="16">
        <v>4</v>
      </c>
      <c r="N22" s="16">
        <v>4</v>
      </c>
      <c r="O22" s="16">
        <v>4</v>
      </c>
      <c r="P22" s="16">
        <v>4</v>
      </c>
      <c r="Q22" s="16">
        <v>4</v>
      </c>
      <c r="R22" s="16">
        <v>4</v>
      </c>
      <c r="S22" s="16">
        <v>4</v>
      </c>
      <c r="T22" s="5">
        <v>4</v>
      </c>
      <c r="U22" s="5">
        <v>4</v>
      </c>
      <c r="V22" s="64">
        <v>4</v>
      </c>
      <c r="W22" s="5">
        <v>4</v>
      </c>
      <c r="X22" s="5">
        <v>4</v>
      </c>
      <c r="Y22" s="5">
        <v>4</v>
      </c>
      <c r="Z22" s="65">
        <v>4</v>
      </c>
      <c r="AA22" s="6">
        <v>4</v>
      </c>
      <c r="AB22" s="6">
        <v>4</v>
      </c>
      <c r="AC22" s="74">
        <v>4</v>
      </c>
      <c r="AD22" s="67">
        <v>4</v>
      </c>
      <c r="AE22" s="74">
        <v>4</v>
      </c>
      <c r="AF22" s="74">
        <v>4</v>
      </c>
      <c r="AG22" s="74">
        <v>4</v>
      </c>
    </row>
    <row r="23" spans="1:33" ht="23.25">
      <c r="A23" s="61">
        <v>4</v>
      </c>
      <c r="B23" s="8">
        <v>4</v>
      </c>
      <c r="C23" s="8">
        <v>4</v>
      </c>
      <c r="D23" s="8">
        <v>4</v>
      </c>
      <c r="E23" s="8">
        <v>4</v>
      </c>
      <c r="F23" s="8">
        <v>4</v>
      </c>
      <c r="G23" s="8">
        <v>5</v>
      </c>
      <c r="H23" s="19">
        <v>5</v>
      </c>
      <c r="I23" s="19">
        <v>5</v>
      </c>
      <c r="J23" s="16">
        <v>4</v>
      </c>
      <c r="K23" s="17">
        <v>4</v>
      </c>
      <c r="L23" s="16">
        <v>4</v>
      </c>
      <c r="M23" s="16">
        <v>4</v>
      </c>
      <c r="N23" s="16">
        <v>4</v>
      </c>
      <c r="O23" s="16">
        <v>4</v>
      </c>
      <c r="P23" s="16">
        <v>4</v>
      </c>
      <c r="Q23" s="16">
        <v>4</v>
      </c>
      <c r="R23" s="16">
        <v>5</v>
      </c>
      <c r="S23" s="16">
        <v>4</v>
      </c>
      <c r="T23" s="5">
        <v>4</v>
      </c>
      <c r="U23" s="5">
        <v>4</v>
      </c>
      <c r="V23" s="64">
        <v>4</v>
      </c>
      <c r="W23" s="5">
        <v>4</v>
      </c>
      <c r="X23" s="5">
        <v>4</v>
      </c>
      <c r="Y23" s="5">
        <v>4</v>
      </c>
      <c r="Z23" s="65">
        <v>4</v>
      </c>
      <c r="AA23" s="6">
        <v>5</v>
      </c>
      <c r="AB23" s="6">
        <v>5</v>
      </c>
      <c r="AC23" s="74">
        <v>4</v>
      </c>
      <c r="AD23" s="67">
        <v>4</v>
      </c>
      <c r="AE23" s="74">
        <v>4</v>
      </c>
      <c r="AF23" s="74">
        <v>4</v>
      </c>
      <c r="AG23" s="74">
        <v>4</v>
      </c>
    </row>
    <row r="24" spans="1:33" ht="23.25">
      <c r="A24" s="61">
        <v>5</v>
      </c>
      <c r="B24" s="8">
        <v>5</v>
      </c>
      <c r="C24" s="8">
        <v>5</v>
      </c>
      <c r="D24" s="8">
        <v>5</v>
      </c>
      <c r="E24" s="8">
        <v>5</v>
      </c>
      <c r="F24" s="8">
        <v>5</v>
      </c>
      <c r="G24" s="8">
        <v>5</v>
      </c>
      <c r="H24" s="19">
        <v>4</v>
      </c>
      <c r="I24" s="19">
        <v>5</v>
      </c>
      <c r="J24" s="16">
        <v>4</v>
      </c>
      <c r="K24" s="17">
        <v>5</v>
      </c>
      <c r="L24" s="16">
        <v>4</v>
      </c>
      <c r="M24" s="16">
        <v>4</v>
      </c>
      <c r="N24" s="16">
        <v>4</v>
      </c>
      <c r="O24" s="16">
        <v>4</v>
      </c>
      <c r="P24" s="16">
        <v>4</v>
      </c>
      <c r="Q24" s="16">
        <v>5</v>
      </c>
      <c r="R24" s="16">
        <v>4</v>
      </c>
      <c r="S24" s="16">
        <v>4</v>
      </c>
      <c r="T24" s="5">
        <v>4</v>
      </c>
      <c r="U24" s="5">
        <v>4</v>
      </c>
      <c r="V24" s="64">
        <v>3</v>
      </c>
      <c r="W24" s="5">
        <v>4</v>
      </c>
      <c r="X24" s="5">
        <v>3</v>
      </c>
      <c r="Y24" s="5">
        <v>3</v>
      </c>
      <c r="Z24" s="65">
        <v>3</v>
      </c>
      <c r="AA24" s="6">
        <v>4</v>
      </c>
      <c r="AB24" s="6">
        <v>4</v>
      </c>
      <c r="AC24" s="74">
        <v>4</v>
      </c>
      <c r="AD24" s="67">
        <v>4</v>
      </c>
      <c r="AE24" s="74">
        <v>4</v>
      </c>
      <c r="AF24" s="74">
        <v>4</v>
      </c>
      <c r="AG24" s="74">
        <v>4</v>
      </c>
    </row>
    <row r="25" spans="1:33" ht="23.25">
      <c r="A25" s="61">
        <v>4</v>
      </c>
      <c r="B25" s="8">
        <v>4</v>
      </c>
      <c r="C25" s="8">
        <v>4</v>
      </c>
      <c r="D25" s="8">
        <v>4</v>
      </c>
      <c r="E25" s="8">
        <v>4</v>
      </c>
      <c r="F25" s="8">
        <v>4</v>
      </c>
      <c r="G25" s="8">
        <v>4</v>
      </c>
      <c r="H25" s="19">
        <v>4</v>
      </c>
      <c r="I25" s="19">
        <v>4</v>
      </c>
      <c r="J25" s="16">
        <v>4</v>
      </c>
      <c r="K25" s="17">
        <v>4</v>
      </c>
      <c r="L25" s="16">
        <v>4</v>
      </c>
      <c r="M25" s="16">
        <v>4</v>
      </c>
      <c r="N25" s="16">
        <v>4</v>
      </c>
      <c r="O25" s="16">
        <v>4</v>
      </c>
      <c r="P25" s="16">
        <v>4</v>
      </c>
      <c r="Q25" s="16">
        <v>4</v>
      </c>
      <c r="R25" s="16">
        <v>4</v>
      </c>
      <c r="S25" s="16">
        <v>4</v>
      </c>
      <c r="T25" s="5">
        <v>4</v>
      </c>
      <c r="U25" s="5">
        <v>4</v>
      </c>
      <c r="V25" s="64">
        <v>4</v>
      </c>
      <c r="W25" s="5">
        <v>4</v>
      </c>
      <c r="X25" s="5">
        <v>4</v>
      </c>
      <c r="Y25" s="5">
        <v>4</v>
      </c>
      <c r="Z25" s="65">
        <v>4</v>
      </c>
      <c r="AA25" s="6">
        <v>4</v>
      </c>
      <c r="AB25" s="6">
        <v>4</v>
      </c>
      <c r="AC25" s="74">
        <v>4</v>
      </c>
      <c r="AD25" s="67">
        <v>4</v>
      </c>
      <c r="AE25" s="74">
        <v>4</v>
      </c>
      <c r="AF25" s="74">
        <v>4</v>
      </c>
      <c r="AG25" s="74">
        <v>4</v>
      </c>
    </row>
    <row r="26" spans="1:33" ht="23.25">
      <c r="A26" s="61">
        <v>4</v>
      </c>
      <c r="B26" s="8">
        <v>4</v>
      </c>
      <c r="C26" s="8">
        <v>4</v>
      </c>
      <c r="D26" s="8">
        <v>4</v>
      </c>
      <c r="E26" s="8">
        <v>4</v>
      </c>
      <c r="F26" s="8">
        <v>4</v>
      </c>
      <c r="G26" s="8">
        <v>4</v>
      </c>
      <c r="H26" s="19">
        <v>5</v>
      </c>
      <c r="I26" s="19">
        <v>4</v>
      </c>
      <c r="J26" s="16">
        <v>4</v>
      </c>
      <c r="K26" s="17">
        <v>5</v>
      </c>
      <c r="L26" s="16">
        <v>4</v>
      </c>
      <c r="M26" s="16">
        <v>4</v>
      </c>
      <c r="N26" s="16">
        <v>4</v>
      </c>
      <c r="O26" s="16">
        <v>4</v>
      </c>
      <c r="P26" s="16">
        <v>4</v>
      </c>
      <c r="Q26" s="16">
        <v>4</v>
      </c>
      <c r="R26" s="16">
        <v>4</v>
      </c>
      <c r="S26" s="16">
        <v>5</v>
      </c>
      <c r="T26" s="5">
        <v>4</v>
      </c>
      <c r="U26" s="5">
        <v>4</v>
      </c>
      <c r="V26" s="64">
        <v>4</v>
      </c>
      <c r="W26" s="5">
        <v>4</v>
      </c>
      <c r="X26" s="5">
        <v>4</v>
      </c>
      <c r="Y26" s="5">
        <v>4</v>
      </c>
      <c r="Z26" s="65">
        <v>4</v>
      </c>
      <c r="AA26" s="6">
        <v>5</v>
      </c>
      <c r="AB26" s="6">
        <v>4</v>
      </c>
      <c r="AC26" s="74">
        <v>4</v>
      </c>
      <c r="AD26" s="67">
        <v>4</v>
      </c>
      <c r="AE26" s="74">
        <v>4</v>
      </c>
      <c r="AF26" s="74">
        <v>4</v>
      </c>
      <c r="AG26" s="74">
        <v>4</v>
      </c>
    </row>
    <row r="27" spans="1:33" ht="23.25">
      <c r="A27" s="61">
        <v>5</v>
      </c>
      <c r="B27" s="8">
        <v>5</v>
      </c>
      <c r="C27" s="8">
        <v>5</v>
      </c>
      <c r="D27" s="8">
        <v>5</v>
      </c>
      <c r="E27" s="8">
        <v>5</v>
      </c>
      <c r="F27" s="8">
        <v>5</v>
      </c>
      <c r="G27" s="8">
        <v>5</v>
      </c>
      <c r="H27" s="19">
        <v>5</v>
      </c>
      <c r="I27" s="19">
        <v>5</v>
      </c>
      <c r="J27" s="16">
        <v>4</v>
      </c>
      <c r="K27" s="17">
        <v>5</v>
      </c>
      <c r="L27" s="16">
        <v>5</v>
      </c>
      <c r="M27" s="16">
        <v>4</v>
      </c>
      <c r="N27" s="16">
        <v>4</v>
      </c>
      <c r="O27" s="16">
        <v>4</v>
      </c>
      <c r="P27" s="16">
        <v>5</v>
      </c>
      <c r="Q27" s="16">
        <v>5</v>
      </c>
      <c r="R27" s="16">
        <v>5</v>
      </c>
      <c r="S27" s="16">
        <v>5</v>
      </c>
      <c r="T27" s="5">
        <v>5</v>
      </c>
      <c r="U27" s="5">
        <v>5</v>
      </c>
      <c r="V27" s="64">
        <v>5</v>
      </c>
      <c r="W27" s="5">
        <v>5</v>
      </c>
      <c r="X27" s="5">
        <v>5</v>
      </c>
      <c r="Y27" s="5">
        <v>5</v>
      </c>
      <c r="Z27" s="65">
        <v>5</v>
      </c>
      <c r="AA27" s="6">
        <v>4</v>
      </c>
      <c r="AB27" s="6">
        <v>4</v>
      </c>
      <c r="AC27" s="74">
        <v>3</v>
      </c>
      <c r="AD27" s="67">
        <v>4</v>
      </c>
      <c r="AE27" s="74">
        <v>4</v>
      </c>
      <c r="AF27" s="74">
        <v>3</v>
      </c>
      <c r="AG27" s="74">
        <v>3</v>
      </c>
    </row>
    <row r="28" spans="1:33" ht="23.25">
      <c r="A28" s="61">
        <v>4</v>
      </c>
      <c r="B28" s="8">
        <v>4</v>
      </c>
      <c r="C28" s="8">
        <v>4</v>
      </c>
      <c r="D28" s="8">
        <v>4</v>
      </c>
      <c r="E28" s="8">
        <v>4</v>
      </c>
      <c r="F28" s="8">
        <v>4</v>
      </c>
      <c r="G28" s="8">
        <v>4</v>
      </c>
      <c r="H28" s="19">
        <v>4</v>
      </c>
      <c r="I28" s="19">
        <v>4</v>
      </c>
      <c r="J28" s="16">
        <v>4</v>
      </c>
      <c r="K28" s="17">
        <v>4</v>
      </c>
      <c r="L28" s="16">
        <v>4</v>
      </c>
      <c r="M28" s="16">
        <v>4</v>
      </c>
      <c r="N28" s="16">
        <v>4</v>
      </c>
      <c r="O28" s="16">
        <v>4</v>
      </c>
      <c r="P28" s="16">
        <v>4</v>
      </c>
      <c r="Q28" s="16">
        <v>4</v>
      </c>
      <c r="R28" s="16">
        <v>4</v>
      </c>
      <c r="S28" s="16">
        <v>4</v>
      </c>
      <c r="T28" s="5">
        <v>4</v>
      </c>
      <c r="U28" s="5">
        <v>4</v>
      </c>
      <c r="V28" s="64">
        <v>4</v>
      </c>
      <c r="W28" s="5">
        <v>4</v>
      </c>
      <c r="X28" s="5">
        <v>4</v>
      </c>
      <c r="Y28" s="5">
        <v>4</v>
      </c>
      <c r="Z28" s="65">
        <v>4</v>
      </c>
      <c r="AA28" s="6">
        <v>4</v>
      </c>
      <c r="AB28" s="6">
        <v>4</v>
      </c>
      <c r="AC28" s="74">
        <v>4</v>
      </c>
      <c r="AD28" s="67">
        <v>4</v>
      </c>
      <c r="AE28" s="74">
        <v>4</v>
      </c>
      <c r="AF28" s="74">
        <v>4</v>
      </c>
      <c r="AG28" s="74">
        <v>4</v>
      </c>
    </row>
    <row r="29" spans="1:33" ht="23.25">
      <c r="A29" s="61">
        <v>3</v>
      </c>
      <c r="B29" s="8">
        <v>4</v>
      </c>
      <c r="C29" s="8">
        <v>4</v>
      </c>
      <c r="D29" s="8">
        <v>4</v>
      </c>
      <c r="E29" s="8">
        <v>4</v>
      </c>
      <c r="F29" s="8">
        <v>3</v>
      </c>
      <c r="G29" s="8">
        <v>4</v>
      </c>
      <c r="H29" s="19">
        <v>4</v>
      </c>
      <c r="I29" s="19">
        <v>4</v>
      </c>
      <c r="J29" s="16">
        <v>3</v>
      </c>
      <c r="K29" s="17">
        <v>3</v>
      </c>
      <c r="L29" s="16">
        <v>3</v>
      </c>
      <c r="M29" s="16">
        <v>4</v>
      </c>
      <c r="N29" s="16">
        <v>3</v>
      </c>
      <c r="O29" s="16">
        <v>3</v>
      </c>
      <c r="P29" s="16">
        <v>4</v>
      </c>
      <c r="Q29" s="16">
        <v>4</v>
      </c>
      <c r="R29" s="16">
        <v>4</v>
      </c>
      <c r="S29" s="16">
        <v>4</v>
      </c>
      <c r="T29" s="5">
        <v>4</v>
      </c>
      <c r="U29" s="5">
        <v>5</v>
      </c>
      <c r="V29" s="64">
        <v>5</v>
      </c>
      <c r="W29" s="5">
        <v>5</v>
      </c>
      <c r="X29" s="5">
        <v>4</v>
      </c>
      <c r="Y29" s="5">
        <v>4</v>
      </c>
      <c r="Z29" s="65">
        <v>4</v>
      </c>
      <c r="AA29" s="6">
        <v>4</v>
      </c>
      <c r="AB29" s="6">
        <v>3</v>
      </c>
      <c r="AC29" s="74">
        <v>3</v>
      </c>
      <c r="AD29" s="67">
        <v>3</v>
      </c>
      <c r="AE29" s="74">
        <v>3</v>
      </c>
      <c r="AF29" s="74">
        <v>4</v>
      </c>
      <c r="AG29" s="74">
        <v>3</v>
      </c>
    </row>
    <row r="30" spans="1:33" ht="23.25">
      <c r="A30" s="61">
        <v>4</v>
      </c>
      <c r="B30" s="8">
        <v>4</v>
      </c>
      <c r="C30" s="8">
        <v>4</v>
      </c>
      <c r="D30" s="8">
        <v>4</v>
      </c>
      <c r="E30" s="8">
        <v>4</v>
      </c>
      <c r="F30" s="8">
        <v>4</v>
      </c>
      <c r="G30" s="8">
        <v>4</v>
      </c>
      <c r="H30" s="19">
        <v>4</v>
      </c>
      <c r="I30" s="19">
        <v>4</v>
      </c>
      <c r="J30" s="16">
        <v>4</v>
      </c>
      <c r="K30" s="17">
        <v>4</v>
      </c>
      <c r="L30" s="16">
        <v>4</v>
      </c>
      <c r="M30" s="16">
        <v>3</v>
      </c>
      <c r="N30" s="16">
        <v>3</v>
      </c>
      <c r="O30" s="16">
        <v>3</v>
      </c>
      <c r="P30" s="16">
        <v>4</v>
      </c>
      <c r="Q30" s="16">
        <v>4</v>
      </c>
      <c r="R30" s="16">
        <v>3</v>
      </c>
      <c r="S30" s="16">
        <v>4</v>
      </c>
      <c r="T30" s="5">
        <v>4</v>
      </c>
      <c r="U30" s="5">
        <v>4</v>
      </c>
      <c r="V30" s="64">
        <v>4</v>
      </c>
      <c r="W30" s="5">
        <v>4</v>
      </c>
      <c r="X30" s="5">
        <v>4</v>
      </c>
      <c r="Y30" s="5">
        <v>4</v>
      </c>
      <c r="Z30" s="65">
        <v>4</v>
      </c>
      <c r="AA30" s="6">
        <v>4</v>
      </c>
      <c r="AB30" s="6">
        <v>4</v>
      </c>
      <c r="AC30" s="74">
        <v>4</v>
      </c>
      <c r="AD30" s="67">
        <v>4</v>
      </c>
      <c r="AE30" s="74">
        <v>4</v>
      </c>
      <c r="AF30" s="74">
        <v>4</v>
      </c>
      <c r="AG30" s="74">
        <v>4</v>
      </c>
    </row>
    <row r="31" spans="1:33" ht="23.25">
      <c r="A31" s="61">
        <v>5</v>
      </c>
      <c r="B31" s="8">
        <v>5</v>
      </c>
      <c r="C31" s="8">
        <v>5</v>
      </c>
      <c r="D31" s="8">
        <v>5</v>
      </c>
      <c r="E31" s="8">
        <v>5</v>
      </c>
      <c r="F31" s="8">
        <v>5</v>
      </c>
      <c r="G31" s="8">
        <v>5</v>
      </c>
      <c r="H31" s="19">
        <v>5</v>
      </c>
      <c r="I31" s="19">
        <v>5</v>
      </c>
      <c r="J31" s="16">
        <v>5</v>
      </c>
      <c r="K31" s="17">
        <v>5</v>
      </c>
      <c r="L31" s="16">
        <v>5</v>
      </c>
      <c r="M31" s="16">
        <v>5</v>
      </c>
      <c r="N31" s="16">
        <v>5</v>
      </c>
      <c r="O31" s="16">
        <v>5</v>
      </c>
      <c r="P31" s="16">
        <v>5</v>
      </c>
      <c r="Q31" s="16">
        <v>5</v>
      </c>
      <c r="R31" s="16">
        <v>5</v>
      </c>
      <c r="S31" s="16">
        <v>5</v>
      </c>
      <c r="T31" s="5">
        <v>5</v>
      </c>
      <c r="U31" s="5">
        <v>5</v>
      </c>
      <c r="V31" s="64">
        <v>5</v>
      </c>
      <c r="W31" s="5">
        <v>5</v>
      </c>
      <c r="X31" s="5">
        <v>5</v>
      </c>
      <c r="Y31" s="5">
        <v>5</v>
      </c>
      <c r="Z31" s="65">
        <v>5</v>
      </c>
      <c r="AA31" s="6">
        <v>5</v>
      </c>
      <c r="AB31" s="6">
        <v>5</v>
      </c>
      <c r="AC31" s="74">
        <v>5</v>
      </c>
      <c r="AD31" s="67">
        <v>5</v>
      </c>
      <c r="AE31" s="74">
        <v>5</v>
      </c>
      <c r="AF31" s="74">
        <v>5</v>
      </c>
      <c r="AG31" s="74">
        <v>5</v>
      </c>
    </row>
    <row r="34" spans="1:2" ht="23.25">
      <c r="A34" s="22">
        <v>1</v>
      </c>
      <c r="B34" s="68" t="s">
        <v>46</v>
      </c>
    </row>
    <row r="35" spans="1:2" ht="23.25">
      <c r="A35" s="22">
        <v>2</v>
      </c>
      <c r="B35" s="68" t="s">
        <v>47</v>
      </c>
    </row>
    <row r="36" spans="1:2" ht="23.25">
      <c r="A36" s="22">
        <v>3</v>
      </c>
      <c r="B36" s="68" t="s">
        <v>48</v>
      </c>
    </row>
    <row r="37" spans="1:2" ht="23.25">
      <c r="A37" s="22">
        <v>4</v>
      </c>
      <c r="B37" s="68" t="s">
        <v>49</v>
      </c>
    </row>
    <row r="38" spans="1:2" ht="23.25">
      <c r="A38" s="22">
        <v>5</v>
      </c>
      <c r="B38" s="68" t="s">
        <v>50</v>
      </c>
    </row>
    <row r="39" spans="1:2" ht="23.25">
      <c r="A39" s="22">
        <v>6</v>
      </c>
      <c r="B39" s="68" t="s">
        <v>51</v>
      </c>
    </row>
    <row r="40" spans="1:2" ht="23.25">
      <c r="A40" s="22">
        <v>7</v>
      </c>
      <c r="B40" s="68" t="s">
        <v>52</v>
      </c>
    </row>
    <row r="41" spans="1:2" ht="23.25">
      <c r="A41" s="22">
        <v>8</v>
      </c>
      <c r="B41" s="68" t="s">
        <v>53</v>
      </c>
    </row>
    <row r="42" spans="1:2" ht="23.25">
      <c r="A42" s="22">
        <v>9</v>
      </c>
      <c r="B42" s="68" t="s">
        <v>54</v>
      </c>
    </row>
    <row r="43" spans="1:2" ht="23.25">
      <c r="A43" s="22">
        <v>10</v>
      </c>
      <c r="B43" s="68" t="s">
        <v>55</v>
      </c>
    </row>
    <row r="44" spans="1:2" ht="23.25">
      <c r="A44" s="22">
        <v>11</v>
      </c>
      <c r="B44" s="68" t="s">
        <v>56</v>
      </c>
    </row>
    <row r="45" spans="1:2" ht="23.25">
      <c r="A45" s="22">
        <v>12</v>
      </c>
      <c r="B45" s="68" t="s">
        <v>57</v>
      </c>
    </row>
    <row r="46" spans="1:2" ht="23.25">
      <c r="A46" s="22">
        <v>13</v>
      </c>
      <c r="B46" s="68" t="s">
        <v>58</v>
      </c>
    </row>
    <row r="47" spans="1:2" ht="23.25">
      <c r="A47" s="22">
        <v>14</v>
      </c>
      <c r="B47" s="68" t="s">
        <v>59</v>
      </c>
    </row>
    <row r="48" spans="1:2" ht="23.25">
      <c r="A48" s="22">
        <v>15</v>
      </c>
      <c r="B48" s="68" t="s">
        <v>60</v>
      </c>
    </row>
    <row r="49" spans="1:2" ht="23.25">
      <c r="A49" s="22">
        <v>16</v>
      </c>
      <c r="B49" s="68" t="s">
        <v>61</v>
      </c>
    </row>
    <row r="50" spans="1:2" ht="23.25">
      <c r="A50" s="22">
        <v>17</v>
      </c>
      <c r="B50" s="68" t="s">
        <v>62</v>
      </c>
    </row>
    <row r="51" spans="1:2" ht="23.25">
      <c r="A51" s="22">
        <v>18</v>
      </c>
      <c r="B51" s="68" t="s">
        <v>63</v>
      </c>
    </row>
    <row r="52" spans="1:2" ht="23.25">
      <c r="A52" s="22">
        <v>19</v>
      </c>
      <c r="B52" s="68" t="s">
        <v>64</v>
      </c>
    </row>
    <row r="53" spans="1:2" ht="23.25">
      <c r="A53" s="22">
        <v>20</v>
      </c>
      <c r="B53" s="68" t="s">
        <v>66</v>
      </c>
    </row>
    <row r="55" spans="1:2" ht="23.25">
      <c r="A55" s="22">
        <v>1</v>
      </c>
      <c r="B55" s="68" t="s">
        <v>44</v>
      </c>
    </row>
    <row r="56" spans="1:2" ht="23.25">
      <c r="A56" s="22">
        <v>2</v>
      </c>
      <c r="B56" s="68" t="s">
        <v>71</v>
      </c>
    </row>
    <row r="57" spans="1:2" ht="23.25">
      <c r="A57" s="22">
        <v>3</v>
      </c>
      <c r="B57" s="68" t="s">
        <v>72</v>
      </c>
    </row>
    <row r="58" spans="1:2" ht="23.25">
      <c r="A58" s="22">
        <v>4</v>
      </c>
      <c r="B58" s="68" t="s">
        <v>42</v>
      </c>
    </row>
    <row r="59" spans="1:2" ht="23.25">
      <c r="A59" s="22">
        <v>5</v>
      </c>
      <c r="B59" s="68" t="s">
        <v>41</v>
      </c>
    </row>
    <row r="60" spans="1:2" ht="23.25">
      <c r="A60" s="22">
        <v>6</v>
      </c>
      <c r="B60" s="68" t="s">
        <v>43</v>
      </c>
    </row>
    <row r="61" spans="1:2" ht="23.25">
      <c r="A61" s="22">
        <v>7</v>
      </c>
      <c r="B61" s="68" t="s">
        <v>45</v>
      </c>
    </row>
    <row r="62" spans="1:2" ht="23.25">
      <c r="A62" s="22">
        <v>0</v>
      </c>
      <c r="B62" s="68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 Teerapabvisadpong</cp:lastModifiedBy>
  <cp:lastPrinted>2012-11-14T03:58:13Z</cp:lastPrinted>
  <dcterms:created xsi:type="dcterms:W3CDTF">2002-09-01T05:31:45Z</dcterms:created>
  <dcterms:modified xsi:type="dcterms:W3CDTF">2012-11-14T04:25:33Z</dcterms:modified>
  <cp:category/>
  <cp:version/>
  <cp:contentType/>
  <cp:contentStatus/>
</cp:coreProperties>
</file>