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ดึงจากไดรฟ์ D\ประเมินผล\โครงการ\ปี 60\"/>
    </mc:Choice>
  </mc:AlternateContent>
  <bookViews>
    <workbookView xWindow="0" yWindow="0" windowWidth="20490" windowHeight="7455" activeTab="5"/>
  </bookViews>
  <sheets>
    <sheet name="DATA" sheetId="1" r:id="rId1"/>
    <sheet name="สรุป" sheetId="15" r:id="rId2"/>
    <sheet name="สถานภาพ" sheetId="17" r:id="rId3"/>
    <sheet name="คณะ" sheetId="19" r:id="rId4"/>
    <sheet name="ก่อน-หลัง" sheetId="18" r:id="rId5"/>
    <sheet name="ข้อเสนอแนะ" sheetId="20" r:id="rId6"/>
  </sheets>
  <definedNames>
    <definedName name="_xlnm._FilterDatabase" localSheetId="0" hidden="1">DATA!$A$1:$AK$32</definedName>
  </definedNames>
  <calcPr calcId="152511"/>
</workbook>
</file>

<file path=xl/calcChain.xml><?xml version="1.0" encoding="utf-8"?>
<calcChain xmlns="http://schemas.openxmlformats.org/spreadsheetml/2006/main">
  <c r="C14" i="19" l="1"/>
  <c r="C9" i="19"/>
  <c r="G29" i="17"/>
  <c r="G28" i="17"/>
  <c r="N29" i="1"/>
  <c r="L30" i="1"/>
  <c r="L29" i="1"/>
  <c r="C37" i="1"/>
  <c r="C36" i="1"/>
  <c r="C40" i="1"/>
  <c r="C39" i="1"/>
  <c r="C46" i="1"/>
  <c r="AK27" i="1" l="1"/>
  <c r="AK28" i="1"/>
  <c r="AG30" i="1" l="1"/>
  <c r="F64" i="18" s="1"/>
  <c r="AG29" i="1"/>
  <c r="G64" i="18" s="1"/>
  <c r="AF27" i="1"/>
  <c r="AG27" i="1"/>
  <c r="F63" i="18" s="1"/>
  <c r="F70" i="18"/>
  <c r="AJ30" i="1"/>
  <c r="AJ29" i="1"/>
  <c r="AE30" i="1"/>
  <c r="F17" i="18" s="1"/>
  <c r="AE29" i="1"/>
  <c r="G17" i="18" s="1"/>
  <c r="AB30" i="1"/>
  <c r="AB29" i="1"/>
  <c r="G12" i="18" s="1"/>
  <c r="AA28" i="1"/>
  <c r="G10" i="18" s="1"/>
  <c r="AB28" i="1"/>
  <c r="G11" i="18" s="1"/>
  <c r="AC28" i="1"/>
  <c r="G14" i="18" s="1"/>
  <c r="AD28" i="1"/>
  <c r="G15" i="18" s="1"/>
  <c r="AA27" i="1"/>
  <c r="AB27" i="1"/>
  <c r="F11" i="18" s="1"/>
  <c r="AC27" i="1"/>
  <c r="F14" i="18" s="1"/>
  <c r="AD27" i="1"/>
  <c r="F15" i="18" s="1"/>
  <c r="AE27" i="1"/>
  <c r="F16" i="18" s="1"/>
  <c r="AF28" i="1"/>
  <c r="G62" i="18" s="1"/>
  <c r="AG28" i="1"/>
  <c r="G63" i="18" s="1"/>
  <c r="S29" i="1"/>
  <c r="F10" i="18" l="1"/>
  <c r="F9" i="18"/>
  <c r="F62" i="18"/>
  <c r="G70" i="18"/>
  <c r="G69" i="18"/>
  <c r="F69" i="18"/>
  <c r="G60" i="18"/>
  <c r="G53" i="18"/>
  <c r="G49" i="18" l="1"/>
  <c r="C10" i="19" l="1"/>
  <c r="C8" i="19"/>
  <c r="C7" i="19"/>
  <c r="C6" i="19" s="1"/>
  <c r="C13" i="19"/>
  <c r="C12" i="19"/>
  <c r="C41" i="1"/>
  <c r="C11" i="19" l="1"/>
  <c r="C15" i="19" s="1"/>
  <c r="C31" i="1"/>
  <c r="C30" i="1"/>
  <c r="E13" i="17" s="1"/>
  <c r="C29" i="1"/>
  <c r="E12" i="17" l="1"/>
  <c r="C32" i="1"/>
  <c r="D10" i="20"/>
  <c r="H16" i="18" l="1"/>
  <c r="H15" i="18"/>
  <c r="H11" i="18"/>
  <c r="H10" i="18"/>
  <c r="H9" i="18"/>
  <c r="D14" i="19" l="1"/>
  <c r="C48" i="1"/>
  <c r="H70" i="18"/>
  <c r="H62" i="18"/>
  <c r="H69" i="18"/>
  <c r="H63" i="18"/>
  <c r="F12" i="18"/>
  <c r="H12" i="18" s="1"/>
  <c r="D8" i="19" l="1"/>
  <c r="D6" i="19"/>
  <c r="D11" i="19"/>
  <c r="D10" i="19"/>
  <c r="D7" i="19"/>
  <c r="D9" i="19"/>
  <c r="D13" i="19"/>
  <c r="D15" i="19"/>
  <c r="D12" i="19"/>
  <c r="E14" i="17"/>
  <c r="F12" i="17" l="1"/>
  <c r="F14" i="17"/>
  <c r="F13" i="17"/>
  <c r="C256" i="1"/>
  <c r="C255" i="1"/>
  <c r="C241" i="1"/>
  <c r="C236" i="1"/>
  <c r="C239" i="1"/>
  <c r="C237" i="1"/>
  <c r="C238" i="1"/>
  <c r="C234" i="1"/>
  <c r="C233" i="1"/>
  <c r="C232" i="1"/>
  <c r="C1048337" i="1" l="1"/>
  <c r="C235" i="1"/>
  <c r="Z27" i="1"/>
  <c r="H17" i="18" l="1"/>
  <c r="H14" i="18"/>
  <c r="C248" i="1"/>
  <c r="C245" i="1"/>
  <c r="E28" i="1"/>
  <c r="F28" i="1"/>
  <c r="G28" i="1"/>
  <c r="H28" i="1"/>
  <c r="J28" i="1"/>
  <c r="G46" i="18" s="1"/>
  <c r="K28" i="1"/>
  <c r="G47" i="18" s="1"/>
  <c r="L28" i="1"/>
  <c r="G48" i="18" s="1"/>
  <c r="M28" i="1"/>
  <c r="G51" i="18" s="1"/>
  <c r="N28" i="1"/>
  <c r="G52" i="18" s="1"/>
  <c r="O28" i="1"/>
  <c r="G55" i="18" s="1"/>
  <c r="P28" i="1"/>
  <c r="G56" i="18" s="1"/>
  <c r="Q28" i="1"/>
  <c r="G57" i="18" s="1"/>
  <c r="R28" i="1"/>
  <c r="G58" i="18" s="1"/>
  <c r="S28" i="1"/>
  <c r="G59" i="18" s="1"/>
  <c r="T28" i="1"/>
  <c r="U28" i="1"/>
  <c r="V28" i="1"/>
  <c r="W28" i="1"/>
  <c r="X28" i="1"/>
  <c r="Y28" i="1"/>
  <c r="Z28" i="1"/>
  <c r="G9" i="18" s="1"/>
  <c r="AE28" i="1"/>
  <c r="G16" i="18" s="1"/>
  <c r="AH28" i="1"/>
  <c r="G66" i="18" s="1"/>
  <c r="AI28" i="1"/>
  <c r="G67" i="18" s="1"/>
  <c r="AJ28" i="1"/>
  <c r="G68" i="18" s="1"/>
  <c r="D28" i="1"/>
  <c r="E27" i="1"/>
  <c r="F26" i="17" s="1"/>
  <c r="F27" i="1"/>
  <c r="F24" i="17" s="1"/>
  <c r="G27" i="1"/>
  <c r="F27" i="17" s="1"/>
  <c r="H27" i="1"/>
  <c r="F30" i="17" s="1"/>
  <c r="D27" i="1"/>
  <c r="F25" i="17" s="1"/>
  <c r="F31" i="17" l="1"/>
  <c r="G31" i="17" s="1"/>
  <c r="C252" i="1"/>
  <c r="W30" i="1"/>
  <c r="Y30" i="1"/>
  <c r="H64" i="18"/>
  <c r="G30" i="17" l="1"/>
  <c r="G26" i="17"/>
  <c r="G25" i="17"/>
  <c r="G27" i="17"/>
  <c r="G24" i="17"/>
  <c r="S30" i="1" l="1"/>
  <c r="F60" i="18" s="1"/>
  <c r="H60" i="18" s="1"/>
  <c r="N30" i="1"/>
  <c r="K27" i="1" l="1"/>
  <c r="F47" i="18" s="1"/>
  <c r="H47" i="18" s="1"/>
  <c r="L27" i="1"/>
  <c r="F48" i="18" s="1"/>
  <c r="H48" i="18" s="1"/>
  <c r="M27" i="1"/>
  <c r="F51" i="18" s="1"/>
  <c r="N27" i="1"/>
  <c r="F52" i="18" s="1"/>
  <c r="H52" i="18" s="1"/>
  <c r="O27" i="1"/>
  <c r="F55" i="18" s="1"/>
  <c r="H55" i="18" s="1"/>
  <c r="P27" i="1"/>
  <c r="F56" i="18" s="1"/>
  <c r="H56" i="18" s="1"/>
  <c r="Q27" i="1"/>
  <c r="F57" i="18" s="1"/>
  <c r="H57" i="18" s="1"/>
  <c r="R27" i="1"/>
  <c r="F58" i="18" s="1"/>
  <c r="H58" i="18" s="1"/>
  <c r="S27" i="1"/>
  <c r="F59" i="18" s="1"/>
  <c r="H59" i="18" s="1"/>
  <c r="T27" i="1"/>
  <c r="U27" i="1"/>
  <c r="V27" i="1"/>
  <c r="W27" i="1"/>
  <c r="X27" i="1"/>
  <c r="Y27" i="1"/>
  <c r="AH27" i="1"/>
  <c r="F66" i="18" s="1"/>
  <c r="H66" i="18" s="1"/>
  <c r="AI27" i="1"/>
  <c r="F67" i="18" s="1"/>
  <c r="H67" i="18" s="1"/>
  <c r="AJ27" i="1"/>
  <c r="F68" i="18" s="1"/>
  <c r="H68" i="18" s="1"/>
  <c r="J27" i="1"/>
  <c r="F46" i="18" s="1"/>
  <c r="F53" i="18" l="1"/>
  <c r="H53" i="18" s="1"/>
  <c r="H51" i="18"/>
  <c r="F49" i="18"/>
  <c r="H49" i="18" s="1"/>
  <c r="H46" i="18"/>
  <c r="Y29" i="1"/>
  <c r="W29" i="1"/>
</calcChain>
</file>

<file path=xl/sharedStrings.xml><?xml version="1.0" encoding="utf-8"?>
<sst xmlns="http://schemas.openxmlformats.org/spreadsheetml/2006/main" count="251" uniqueCount="160">
  <si>
    <t>คณะ</t>
  </si>
  <si>
    <t>สาขา</t>
  </si>
  <si>
    <t>web</t>
  </si>
  <si>
    <t>เฟสบุ๊ก</t>
  </si>
  <si>
    <t>อาจารย์</t>
  </si>
  <si>
    <t>4.1.1</t>
  </si>
  <si>
    <t>4.2.1</t>
  </si>
  <si>
    <t>นิสิตระดับปริญญาโท</t>
  </si>
  <si>
    <t>- 1 -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</si>
  <si>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</si>
  <si>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</si>
  <si>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</si>
  <si>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</si>
  <si>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</si>
  <si>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</si>
  <si>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</si>
  <si>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อาจารย์ที่ปรึกษา</t>
  </si>
  <si>
    <t>รายการ</t>
  </si>
  <si>
    <t>SD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</si>
  <si>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</si>
  <si>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</si>
  <si>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</si>
  <si>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</si>
  <si>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</si>
  <si>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</si>
  <si>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</si>
  <si>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</si>
  <si>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</si>
  <si>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</si>
  <si>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</si>
  <si>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</si>
  <si>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</si>
  <si>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</si>
  <si>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</si>
  <si>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</si>
  <si>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</si>
  <si>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</si>
  <si>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</si>
  <si>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</si>
  <si>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</si>
  <si>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</si>
  <si>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</si>
  <si>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</si>
  <si>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- 4 -</t>
  </si>
  <si>
    <t>ป้าย</t>
  </si>
  <si>
    <t>4.1.2</t>
  </si>
  <si>
    <t>4.1.3</t>
  </si>
  <si>
    <t>4.2.2</t>
  </si>
  <si>
    <t>4.2.3</t>
  </si>
  <si>
    <t>นิสิตระดับปริญญาเอก</t>
  </si>
  <si>
    <t>บริหารธุรกิจ เศรษฐศาสตร์และการสื่อสาร</t>
  </si>
  <si>
    <t>สังคมศาสตร์</t>
  </si>
  <si>
    <t>สาธารณสุขศาสตร์</t>
  </si>
  <si>
    <t>เกษตรศาสตร์</t>
  </si>
  <si>
    <t>วิทยาศาสตร์</t>
  </si>
  <si>
    <t>พยาบาลศาสตร์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</si>
  <si>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</si>
  <si>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</si>
  <si>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</si>
  <si>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</si>
  <si>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t xml:space="preserve">   5.2 เนื้อหาสาระของเอกสารประกอบการอบรมตรงตามเนื้อหาในการอบรม</t>
  </si>
  <si>
    <t>3.1  ข้อเสนอแนะการจัดโครงการอบรมการใช้โปรแกรม E-thesis เพื่อการทำวิทยานิพนธ์</t>
  </si>
  <si>
    <t xml:space="preserve">      ในครั้งต่อไป</t>
  </si>
  <si>
    <t>(ตอบได้มากกว่า 1 ข้อ)</t>
  </si>
  <si>
    <t>ทันตแพทย์ศาสตร์</t>
  </si>
  <si>
    <t>สหเวชศาสตร์</t>
  </si>
  <si>
    <t>วิทยาลัยพลังงานทดแทน</t>
  </si>
  <si>
    <t>เจ้าหน้าที่บัณฑิตวิทยาลัย</t>
  </si>
  <si>
    <t>ระดับ
ความคิดเห็น</t>
  </si>
  <si>
    <t>มนุษยศาสตร์</t>
  </si>
  <si>
    <t>- 5 -</t>
  </si>
  <si>
    <t xml:space="preserve">จากตาราง 4 พบว่าผู้ตอบแบบสอบถามมีความคิดเห็นเกี่ยวกับการจัดโครงการอบรมการใช้โปรแกรม </t>
  </si>
  <si>
    <t xml:space="preserve"> - 2 -</t>
  </si>
  <si>
    <t xml:space="preserve">            เฉลี่ยรวมด้านคุณภาพการให้บริการ</t>
  </si>
  <si>
    <t>ผลการประเมินโครงการอบรมการใช้โปรแกรม E-Thesis เพื่อการทำวิทยานิพนธ์</t>
  </si>
  <si>
    <t xml:space="preserve">   1.2  ความเหมาะสมของวันจัดโครงการ (วันพฤหัสบดีที่ 9 มีนาคม 2560)</t>
  </si>
  <si>
    <t xml:space="preserve">   1.3  ความเหมาะสมของระยะเวลาในการจัดโครงการ (13.00 - 16.30 น.)</t>
  </si>
  <si>
    <t xml:space="preserve">   4.3 ความรู้ และความสามารถในการถ่ายทอดความรู้ของวิทยากร 
(เจ้าหน้าที่บัณฑิตวิทยาลัย)</t>
  </si>
  <si>
    <t xml:space="preserve">   4.4 การเข้ารับการอบรมฯ ในครั้งนี้เป็นประโยชน์ต่อท่านในการทำวิทยานิพนธ์อยู่ในระดับใด </t>
  </si>
  <si>
    <t>4.1.1  ภาพรวมกระบวนการทำงานของระบบการเขียนวิทยานิพนธ์ อิเล็กทรอนิกส์</t>
  </si>
  <si>
    <t>4.1.2  ระบบการเขียนวิทยานิพนธ์อิเล็กทรอนิกส์</t>
  </si>
  <si>
    <t>4.1.3  บทบาทอาจารย์ที่ปรึกษาบนระบบการเขียนวิทยานิพนธ์อิเล็กทรอนิกส์</t>
  </si>
  <si>
    <t>4.2.1  ภาพรวมกระบวนการทำงานของระบบการเขียนวิทยานิพนธ์ อิเล็กทรอนิกส์</t>
  </si>
  <si>
    <t>4.2.2  ระบบการเขียนวิทยานิพนธ์อิเล็กทรอนิกส์</t>
  </si>
  <si>
    <t>4.2.3  บทบาทอาจารย์ที่ปรึกษาบนระบบการเขียนวิทยานิพนธ์อิเล็กทรอนิกส์</t>
  </si>
  <si>
    <t xml:space="preserve">คณะที่สังกัด </t>
  </si>
  <si>
    <t>website บัณฑิตวิทยาลัย</t>
  </si>
  <si>
    <t>นิสิตปริญญาโท</t>
  </si>
  <si>
    <t>นิสิตปริญญาเอก</t>
  </si>
  <si>
    <t>สถานภาพ/สาขาวิชา</t>
  </si>
  <si>
    <r>
      <t>ตาราง 3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จำแนกตามสังกัดสถานภาพ/สาขาวิชา</t>
    </r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</si>
  <si>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</si>
  <si>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t xml:space="preserve">จากตาราง 1 พบว่า ผู้ตอบแบบสอบถามส่วนใหญ่เป็นนิสิตระดับปริญญาโท </t>
  </si>
  <si>
    <t>จากตาราง 2  พบว่าผู้ตอบแบบสอบถามทราบข้อมูลจากการจัดโครงการฯ จำแนกตาม</t>
  </si>
  <si>
    <t>การประชาสัมพันธ์โครงการ พบว่า ผู้ตอบแบบสอบถามทราบข้อมูลการจัดโครงการจากคณะที่สังกัด</t>
  </si>
  <si>
    <t xml:space="preserve">          จากตาราง 3 พบว่า ผู้ตอบแบบสอบถามส่วนใหญ่เป็นนิสิตระดับปริญญาโทมากที่สุด </t>
  </si>
  <si>
    <t xml:space="preserve">(Naresuan E-Thesis) </t>
  </si>
  <si>
    <t xml:space="preserve">                       ผลการประเมินตามวัตถุประสงค์โครงการ พบว่า การจัดโครงการบรรลุตามวัตถุประสงค์ของโครงการฯคือ</t>
  </si>
  <si>
    <t xml:space="preserve">                    หลังเข้ารับการอบรมผู้ตอบแบบประเมินมีความรู้ความเข้าใจเกี่ยวกับการจัดโครงการอบรม</t>
  </si>
  <si>
    <t xml:space="preserve">                    ก่อนเข้ารับการอบรมผู้ตอบแบบประเมินมีความรู้ความเข้าใจเกี่ยวกับการจัดโครงการอบรม</t>
  </si>
  <si>
    <t xml:space="preserve">                   จากการสอบถามความคิดเห็นเกี่ยวกับการเข้าร่วมโครงการฯ พบว่า ผู้ตอบแบบประเมินโครงการฯ</t>
  </si>
  <si>
    <t>- 3 -</t>
  </si>
  <si>
    <t xml:space="preserve">- 6 - </t>
  </si>
  <si>
    <r>
      <rPr>
        <b/>
        <i/>
        <sz val="15"/>
        <rFont val="TH SarabunPSK"/>
        <family val="2"/>
      </rPr>
      <t>ตาราง 1</t>
    </r>
    <r>
      <rPr>
        <i/>
        <sz val="15"/>
        <rFont val="TH SarabunPSK"/>
        <family val="2"/>
      </rPr>
      <t xml:space="preserve">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</si>
  <si>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5"/>
        <rFont val="TH SarabunPSK"/>
        <family val="2"/>
      </rPr>
      <t>ตาราง 2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</t>
    </r>
  </si>
  <si>
    <r>
      <rPr>
        <b/>
        <i/>
        <sz val="15"/>
        <rFont val="TH SarabunPSK"/>
        <family val="2"/>
      </rPr>
      <t>ตาราง  5</t>
    </r>
    <r>
      <rPr>
        <sz val="15"/>
        <rFont val="TH SarabunPSK"/>
        <family val="2"/>
      </rPr>
      <t xml:space="preserve">  สอบถามความคิดเห็นเกี่ยวกับการจัดโครงการฯ (ความรู้ก่อน-หลัง เข้ารับการอบรม)</t>
    </r>
  </si>
  <si>
    <t xml:space="preserve">                    จากการประเมินโครงการอบรมการใช้โปรแกรม E-Thesis เพื่อการทำวิทยานิพนธ์ พบว่า มีผู้เข้าร่วม</t>
  </si>
  <si>
    <t>4. ด้านคุณภาพการให้บริการ (โครงการอบรมการเขียนโปรแกรม E-Thesis)</t>
  </si>
  <si>
    <t xml:space="preserve">          การเข้ารับการอบรมเป็นประโยชน์ต่อการทำวิทยานิพนธ์ อยู่ในระดับมาก (ค่าเฉลี่ย = 4.08)</t>
  </si>
  <si>
    <t>เพื่อสร้างความรู้ ความเข้าใจให้กับนิสิตบัณฑิตศึกษา และบุคลากร เกี่ยวกับการเขียนวิทยานิพนธ์</t>
  </si>
  <si>
    <t>ป้ายประชาสัมพันธ์</t>
  </si>
  <si>
    <t>วิทยาศาสตร์การเกษตร</t>
  </si>
  <si>
    <t>เทคโนโลยีชีวภาพทางการเกษตร</t>
  </si>
  <si>
    <t>อื่น</t>
  </si>
  <si>
    <t>จนท.</t>
  </si>
  <si>
    <t>เพื่อน</t>
  </si>
  <si>
    <t>ควรมีการจัดอบรม E-Thesis ทุกเดือน</t>
  </si>
  <si>
    <t>วิทยาศาสตร์และเทคโนโลยีการอาหาร</t>
  </si>
  <si>
    <t>ทรัพยากรธรรมชาติและสิ่งแวดล้อม</t>
  </si>
  <si>
    <t>เจ้าหน้าที่ประสานงานบัณฑิตศึกษา</t>
  </si>
  <si>
    <t>มากที่สุด คิดเป็นร้อยละ 61.54  รองลงมาได้แก่ website บัณฑิตวิทยาลัย คิดเป็นร้อยละ 15.38</t>
  </si>
  <si>
    <t>สาขาวิชาวิทยาศาสตร์การเกษตร</t>
  </si>
  <si>
    <t>สาขาวิชาวิทยาศาสตร์และเทคโนโลยีการอาหาร</t>
  </si>
  <si>
    <t>สาขาวิชาเทคโนโลยีชีภาพทางการเกษตร</t>
  </si>
  <si>
    <t>สาขาวิชาการจัดการทรัพยากรธรรมชาติและสิ่งแวดล้อม</t>
  </si>
  <si>
    <t xml:space="preserve">          คิดเป็นร้อยละ 78.26 รองลงมาได้แก่ นิสิตระดับปริญญาเอก คิดเป็นร้อยละ 21.74 </t>
  </si>
  <si>
    <t xml:space="preserve">          เมื่อพิจารณารายสาขาวิชา พบว่า ผู้ตอบแบบสอบถามส่วนใหญ่เป็นนิสิตระดับปริญญาโท</t>
  </si>
  <si>
    <t xml:space="preserve">          สังกัดสาขาวิชาวิทยาศาสตร์การเกษตร คิดเป็นร้อยละ 52.17 รองลงมาได้แก่ นิสิตระดับปริญญาโท</t>
  </si>
  <si>
    <t xml:space="preserve">          และนิสิตระดับปริญญาเอก สังกัดสาขาวิชาวิทยาศาสตร์และเทคโนโลยีการอาหาร และสาขาวิชา</t>
  </si>
  <si>
    <r>
      <t xml:space="preserve">                   </t>
    </r>
    <r>
      <rPr>
        <sz val="16"/>
        <color theme="1"/>
        <rFont val="TH SarabunPSK"/>
        <family val="2"/>
      </rPr>
      <t>วิทยาศาสตร์การเกษตร ร้อยละ 13.04</t>
    </r>
  </si>
  <si>
    <t>N = 23</t>
  </si>
  <si>
    <r>
      <t>ตาราง 4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ความเข้าใจเกี่ยวกับการจัดโครงการฯ (N = 23)</t>
    </r>
  </si>
  <si>
    <t xml:space="preserve">ที่จัดในโครงการฯภาพรวม อยู่ในระดับปานกลาง (ค่าเฉลี่ย = 3.15) และหลังเข้ารับการอบรมค่าเฉลี่ยความรู้ </t>
  </si>
  <si>
    <t>ความเข้าใจสูงขึ้น อยู่ในระดับมาก (ค่าเฉลี่ย = 4.04) เมื่อพิจารณารายข้อพบว่า ก่อนการอบรบเข้าร่วมมีความรู้</t>
  </si>
  <si>
    <t>เกี่ยวกับบทบาทอาจารย์ที่ปรึกษาบนระบบการเขียนวิทยานิพนธ์อิเล็กทรอนิกส์ต่ำที่สุด และระบบการเขียน</t>
  </si>
  <si>
    <t>วิทยานิพนธ์อิเล็กทรอนิกส์ต่ำที่สุด (ค่าเฉลี่ย = 3.09) หลังอบรมผู้เข้ารับการอบรมฯ มีความรู้ความเข้าใจบทบาท</t>
  </si>
  <si>
    <t>อาจารย์ที่ปรึกษาบนระบบการเขียนวิทยานิพนธ์อิเล็กทรอนิกส์ สูงที่สุด (ค่าเฉลี่ย = 4.09)</t>
  </si>
  <si>
    <t>ในภาพรวมพบว่า ผู้เข้าร่วมโครงการฯ มีความคิดเห็นอยู่ในระดับมาก (ค่าเฉลี่ย = 4.03)</t>
  </si>
  <si>
    <t>เมื่อพิจารณารายด้านแล้วพบว่า ด้านที่มีค่าเฉลี่ยสูงที่สุด คือด้านเจ้าหน้าที่ให้บริการ (ค่าเฉลี่ย = 4.36)</t>
  </si>
  <si>
    <t>รองลงมาคือ ด้านคุณภาพการให้บริการ (ค่าเฉลี่ย = 4.17) เมื่อพิจารณาเป็นรายข้อ  พบว่า ข้อที่มีค่าเฉลี่ยสูงที่สุด</t>
  </si>
  <si>
    <t>คือ เจ้าหน้าที่ให้บริการด้วยความเต็มใจ ยิ้มแย้มแจ่มใส (ค่าเฉลี่ย = 4.45) รองลงมาได้แก่  การเข้ารับการอบรม</t>
  </si>
  <si>
    <t>ในครั้งนี้เป็นประโยชน์ในการทำวิทยานิพนธ์ และประโยชน์ที่ได้รับจากเอกสารประกอบการอบรม อยู่ในระดับมาก</t>
  </si>
  <si>
    <t>(ค่าเฉลี่ย 4.29) และเจ้าหน้าที่ให้บริการด้วยความรวดเร็ว (ค่าเฉลี่ย = 4.26)</t>
  </si>
  <si>
    <t>ณ ห้องคอมพิวเตอร์ คณะเกษตรศาสตร์ ทรัพยากรธรรมชาติและสิ่งแวดล้อม (AG 11089)</t>
  </si>
  <si>
    <t xml:space="preserve">2560 ณ ห้องคอมพิวเตอร์ คณะเกษตรศาสตร์ ทรัพยากรธรรมชาติและสิ่งแวดล้อม (AG 11089) โดยมีวัตถุประสงค์ </t>
  </si>
  <si>
    <t xml:space="preserve">โดยผู้เข้าร่วมโครงการเป็นนิสิตระดับปริญญาโทมากที่สุด คิดเป็นร้อยละ 78.26 นิสิตระดับปริญญาเอก </t>
  </si>
  <si>
    <t xml:space="preserve">ร้อยละ 21.74 </t>
  </si>
  <si>
    <t xml:space="preserve">          การใช้โปรแกรม E-Thesis เพื่อการทำวิทยานิพนธ์ อยู่ในระดับปานกลาง (ค่าเฉลี่ย = 3.15)</t>
  </si>
  <si>
    <t xml:space="preserve">          การใช้โปรแกรม E-Thesis เพื่อการทำวิทยานิพนธ์ อยู่ในระดับมาก (ค่าเฉลี่ย = 4.04)</t>
  </si>
  <si>
    <t xml:space="preserve">         มีความพึงพอใจโดยรวมอยู่ในระดับมาก (ค่าเฉลี่ย = 4.29) เมื่อพิจารณารายด้าน พบว่า ด้านเจ้าหน้าที่ให้บริการสูงที่สุด</t>
  </si>
  <si>
    <t xml:space="preserve">         (ค่าเฉลี่ย = 4.36) รองลงมาคือ ด้านคุณภาพการให้บริการ (ค่าเฉลี่ย = 4.17) เมื่อพิจารณาเป็นรายข้อพบว่า</t>
  </si>
  <si>
    <t xml:space="preserve">         เจ้าหน้าที่ให้บริการด้วยความเต็มใจ ยิ้มแย้มแจ่มใสสูงที่สุด (ค่าเฉลี่ย = 4.45)  รองลงมาได้แก่ การเข้ารับการอบรมฯ</t>
  </si>
  <si>
    <t xml:space="preserve">         เป็นประโยชน์ในการทำวิทยานิพนธ์ และประโยชน์ที่ได้รับจากเอกสารประกอบการอบรม (ค่าเฉลี่ย = 4.29)</t>
  </si>
  <si>
    <t xml:space="preserve">          </t>
  </si>
  <si>
    <r>
      <rPr>
        <b/>
        <sz val="16"/>
        <rFont val="TH SarabunPSK"/>
        <family val="2"/>
      </rPr>
      <t xml:space="preserve">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 ควรมีการจัดอบรม E-Thesis ทุกเดือน</t>
    </r>
  </si>
  <si>
    <t xml:space="preserve">โครงการจำนวน 30 คน ผู้ตอบแบบสอบถามจำนวนทั้งสิ้น 23 คน คิดเป็นร้อยละ 76.67 ของผู้เข้าร่วมโครงการ </t>
  </si>
  <si>
    <t xml:space="preserve">                    จากการจัดโครงการอบรมการใช้โปรแกรม E-Thesis เพื่อการทำวิทยานิพนธ์ ในวันพุธที่ 16 สิงหาคม</t>
  </si>
  <si>
    <t>วันพุธที่ 16 สิงหาคม 2560</t>
  </si>
  <si>
    <t xml:space="preserve">คิดเป็นร้อยละ 78.26 รองลงมาได้แก่ นิสิตระดับปริญญาเอก คิดเป็นร้อยละ 21.74 </t>
  </si>
  <si>
    <t xml:space="preserve">E-thesis เพื่อการทำวิทยานิพนธ์ ในพุธที่ 16 สิงหาคม 2560 ณ คณะเกษตรศาสตร์ฯ  (AG 11089)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</si>
</sst>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4"/>
      <color theme="7"/>
      <name val="TH SarabunPSK"/>
      <family val="2"/>
    </font>
    <font>
      <sz val="16"/>
      <color theme="1"/>
      <name val="Calibri"/>
      <family val="2"/>
      <charset val="222"/>
      <scheme val="minor"/>
    </font>
    <font>
      <sz val="16"/>
      <color indexed="8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b/>
      <sz val="14"/>
      <color theme="7"/>
      <name val="TH SarabunPSK"/>
      <family val="2"/>
    </font>
    <font>
      <b/>
      <sz val="14"/>
      <name val="TH SarabunPSK"/>
      <family val="2"/>
    </font>
    <font>
      <b/>
      <u val="double"/>
      <sz val="14"/>
      <color rgb="FF000000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sz val="11"/>
      <name val="Calibri"/>
      <family val="2"/>
      <charset val="222"/>
      <scheme val="minor"/>
    </font>
    <font>
      <b/>
      <sz val="17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1" fillId="0" borderId="0"/>
  </cellStyleXfs>
  <cellXfs count="28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10" xfId="0" applyFont="1" applyFill="1" applyBorder="1" applyAlignment="1">
      <alignment horizontal="center"/>
    </xf>
    <xf numFmtId="0" fontId="4" fillId="0" borderId="2" xfId="0" applyFont="1" applyBorder="1"/>
    <xf numFmtId="2" fontId="4" fillId="0" borderId="0" xfId="0" applyNumberFormat="1" applyFont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Alignment="1"/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9" fillId="0" borderId="24" xfId="0" applyFont="1" applyBorder="1" applyAlignment="1">
      <alignment horizontal="center"/>
    </xf>
    <xf numFmtId="0" fontId="6" fillId="0" borderId="1" xfId="0" applyFont="1" applyBorder="1"/>
    <xf numFmtId="2" fontId="9" fillId="0" borderId="1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0" fontId="9" fillId="0" borderId="23" xfId="0" applyFont="1" applyBorder="1"/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3" fillId="0" borderId="0" xfId="0" applyFont="1" applyBorder="1"/>
    <xf numFmtId="0" fontId="6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17" xfId="0" applyFont="1" applyBorder="1"/>
    <xf numFmtId="0" fontId="12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6" fillId="0" borderId="0" xfId="0" applyNumberFormat="1" applyFont="1"/>
    <xf numFmtId="2" fontId="19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2" fontId="20" fillId="2" borderId="0" xfId="0" applyNumberFormat="1" applyFont="1" applyFill="1" applyAlignment="1">
      <alignment wrapText="1"/>
    </xf>
    <xf numFmtId="0" fontId="20" fillId="3" borderId="0" xfId="0" applyFont="1" applyFill="1" applyAlignment="1">
      <alignment wrapText="1"/>
    </xf>
    <xf numFmtId="0" fontId="20" fillId="4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2" fontId="20" fillId="5" borderId="0" xfId="0" applyNumberFormat="1" applyFont="1" applyFill="1" applyAlignment="1">
      <alignment wrapText="1"/>
    </xf>
    <xf numFmtId="0" fontId="20" fillId="6" borderId="0" xfId="0" applyFont="1" applyFill="1" applyAlignment="1">
      <alignment wrapText="1"/>
    </xf>
    <xf numFmtId="2" fontId="20" fillId="6" borderId="0" xfId="0" applyNumberFormat="1" applyFont="1" applyFill="1" applyAlignment="1">
      <alignment wrapText="1"/>
    </xf>
    <xf numFmtId="0" fontId="20" fillId="7" borderId="0" xfId="0" applyFont="1" applyFill="1" applyAlignment="1">
      <alignment wrapText="1"/>
    </xf>
    <xf numFmtId="2" fontId="20" fillId="7" borderId="0" xfId="0" applyNumberFormat="1" applyFont="1" applyFill="1" applyAlignment="1">
      <alignment wrapText="1"/>
    </xf>
    <xf numFmtId="0" fontId="18" fillId="0" borderId="15" xfId="0" applyFont="1" applyFill="1" applyBorder="1" applyAlignment="1">
      <alignment horizontal="center"/>
    </xf>
    <xf numFmtId="0" fontId="16" fillId="0" borderId="18" xfId="0" applyFont="1" applyBorder="1"/>
    <xf numFmtId="2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21" fillId="0" borderId="0" xfId="0" applyFont="1"/>
    <xf numFmtId="0" fontId="21" fillId="0" borderId="0" xfId="0" applyFont="1" applyAlignment="1">
      <alignment horizontal="left" indent="5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0" xfId="0" applyNumberFormat="1" applyFont="1" applyAlignment="1"/>
    <xf numFmtId="0" fontId="12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indent="5"/>
    </xf>
    <xf numFmtId="1" fontId="4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0" fontId="23" fillId="11" borderId="18" xfId="0" applyFont="1" applyFill="1" applyBorder="1" applyAlignment="1">
      <alignment wrapText="1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0" fontId="18" fillId="0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2" fillId="11" borderId="0" xfId="0" applyFont="1" applyFill="1" applyAlignment="1">
      <alignment wrapText="1"/>
    </xf>
    <xf numFmtId="49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0" fontId="24" fillId="0" borderId="0" xfId="0" applyFont="1"/>
    <xf numFmtId="0" fontId="25" fillId="0" borderId="0" xfId="0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2" fillId="0" borderId="0" xfId="0" applyFont="1" applyAlignment="1"/>
    <xf numFmtId="0" fontId="26" fillId="11" borderId="18" xfId="0" applyFont="1" applyFill="1" applyBorder="1" applyAlignment="1">
      <alignment wrapText="1"/>
    </xf>
    <xf numFmtId="2" fontId="12" fillId="0" borderId="18" xfId="0" applyNumberFormat="1" applyFont="1" applyBorder="1" applyAlignment="1">
      <alignment horizontal="center"/>
    </xf>
    <xf numFmtId="0" fontId="26" fillId="11" borderId="18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0" xfId="0" applyFont="1" applyFill="1"/>
    <xf numFmtId="0" fontId="26" fillId="11" borderId="10" xfId="0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8" xfId="0" applyFont="1" applyBorder="1" applyAlignment="1">
      <alignment horizontal="center" wrapText="1"/>
    </xf>
    <xf numFmtId="0" fontId="26" fillId="2" borderId="18" xfId="0" applyFont="1" applyFill="1" applyBorder="1" applyAlignment="1">
      <alignment wrapText="1"/>
    </xf>
    <xf numFmtId="0" fontId="26" fillId="3" borderId="18" xfId="0" applyFont="1" applyFill="1" applyBorder="1" applyAlignment="1">
      <alignment wrapText="1"/>
    </xf>
    <xf numFmtId="0" fontId="26" fillId="4" borderId="18" xfId="0" applyFont="1" applyFill="1" applyBorder="1" applyAlignment="1">
      <alignment wrapText="1"/>
    </xf>
    <xf numFmtId="0" fontId="26" fillId="5" borderId="18" xfId="0" applyFont="1" applyFill="1" applyBorder="1" applyAlignment="1">
      <alignment horizontal="right" wrapText="1"/>
    </xf>
    <xf numFmtId="0" fontId="26" fillId="6" borderId="18" xfId="0" applyFont="1" applyFill="1" applyBorder="1" applyAlignment="1">
      <alignment wrapText="1"/>
    </xf>
    <xf numFmtId="0" fontId="26" fillId="7" borderId="18" xfId="0" applyFont="1" applyFill="1" applyBorder="1" applyAlignment="1">
      <alignment horizontal="right" wrapText="1"/>
    </xf>
    <xf numFmtId="0" fontId="26" fillId="7" borderId="18" xfId="0" applyFont="1" applyFill="1" applyBorder="1" applyAlignment="1">
      <alignment wrapText="1"/>
    </xf>
    <xf numFmtId="0" fontId="26" fillId="8" borderId="18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6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2" fillId="9" borderId="18" xfId="0" applyFont="1" applyFill="1" applyBorder="1" applyAlignment="1">
      <alignment horizontal="right"/>
    </xf>
    <xf numFmtId="2" fontId="1" fillId="9" borderId="18" xfId="0" applyNumberFormat="1" applyFont="1" applyFill="1" applyBorder="1" applyAlignment="1">
      <alignment wrapText="1"/>
    </xf>
    <xf numFmtId="0" fontId="1" fillId="10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2" fontId="1" fillId="9" borderId="0" xfId="0" applyNumberFormat="1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7" fillId="3" borderId="0" xfId="0" applyFont="1" applyFill="1" applyAlignment="1">
      <alignment wrapText="1"/>
    </xf>
    <xf numFmtId="0" fontId="28" fillId="4" borderId="0" xfId="0" applyFont="1" applyFill="1" applyAlignment="1">
      <alignment wrapText="1"/>
    </xf>
    <xf numFmtId="0" fontId="28" fillId="5" borderId="0" xfId="0" applyFont="1" applyFill="1" applyAlignment="1">
      <alignment wrapText="1"/>
    </xf>
    <xf numFmtId="2" fontId="28" fillId="5" borderId="0" xfId="0" applyNumberFormat="1" applyFont="1" applyFill="1" applyAlignment="1">
      <alignment wrapText="1"/>
    </xf>
    <xf numFmtId="0" fontId="28" fillId="6" borderId="0" xfId="0" applyFont="1" applyFill="1" applyAlignment="1">
      <alignment wrapText="1"/>
    </xf>
    <xf numFmtId="2" fontId="28" fillId="6" borderId="0" xfId="0" applyNumberFormat="1" applyFont="1" applyFill="1" applyAlignment="1">
      <alignment wrapText="1"/>
    </xf>
    <xf numFmtId="2" fontId="28" fillId="7" borderId="0" xfId="0" applyNumberFormat="1" applyFont="1" applyFill="1" applyAlignment="1">
      <alignment wrapText="1"/>
    </xf>
    <xf numFmtId="0" fontId="28" fillId="7" borderId="0" xfId="0" applyFont="1" applyFill="1" applyAlignment="1">
      <alignment wrapText="1"/>
    </xf>
    <xf numFmtId="0" fontId="28" fillId="8" borderId="0" xfId="0" applyFont="1" applyFill="1" applyAlignment="1">
      <alignment wrapText="1"/>
    </xf>
    <xf numFmtId="2" fontId="28" fillId="9" borderId="0" xfId="0" applyNumberFormat="1" applyFont="1" applyFill="1" applyAlignment="1">
      <alignment wrapText="1"/>
    </xf>
    <xf numFmtId="0" fontId="1" fillId="10" borderId="0" xfId="0" applyFont="1" applyFill="1" applyBorder="1" applyAlignment="1">
      <alignment wrapText="1"/>
    </xf>
    <xf numFmtId="0" fontId="29" fillId="10" borderId="0" xfId="0" applyFont="1" applyFill="1" applyAlignment="1">
      <alignment wrapText="1"/>
    </xf>
    <xf numFmtId="0" fontId="2" fillId="10" borderId="0" xfId="0" applyFont="1" applyFill="1" applyBorder="1" applyAlignment="1">
      <alignment wrapText="1"/>
    </xf>
    <xf numFmtId="0" fontId="6" fillId="0" borderId="21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wrapText="1"/>
    </xf>
    <xf numFmtId="2" fontId="3" fillId="0" borderId="18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/>
    <xf numFmtId="0" fontId="30" fillId="0" borderId="0" xfId="0" applyFont="1"/>
    <xf numFmtId="0" fontId="3" fillId="0" borderId="0" xfId="1" applyFont="1"/>
    <xf numFmtId="0" fontId="22" fillId="0" borderId="0" xfId="0" applyFont="1"/>
    <xf numFmtId="0" fontId="32" fillId="0" borderId="0" xfId="0" applyFont="1"/>
    <xf numFmtId="0" fontId="26" fillId="12" borderId="18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13" borderId="18" xfId="0" applyFont="1" applyFill="1" applyBorder="1" applyAlignment="1">
      <alignment wrapText="1"/>
    </xf>
    <xf numFmtId="1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6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43</xdr:row>
          <xdr:rowOff>66675</xdr:rowOff>
        </xdr:from>
        <xdr:to>
          <xdr:col>5</xdr:col>
          <xdr:colOff>390525</xdr:colOff>
          <xdr:row>43</xdr:row>
          <xdr:rowOff>247650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6</xdr:row>
          <xdr:rowOff>57150</xdr:rowOff>
        </xdr:from>
        <xdr:to>
          <xdr:col>5</xdr:col>
          <xdr:colOff>314325</xdr:colOff>
          <xdr:row>6</xdr:row>
          <xdr:rowOff>247650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8337"/>
  <sheetViews>
    <sheetView zoomScaleNormal="100" workbookViewId="0">
      <pane ySplit="1" topLeftCell="A38" activePane="bottomLeft" state="frozen"/>
      <selection pane="bottomLeft" activeCell="F8" sqref="F8"/>
    </sheetView>
  </sheetViews>
  <sheetFormatPr defaultColWidth="15" defaultRowHeight="18.75"/>
  <cols>
    <col min="1" max="1" width="4" style="2" bestFit="1" customWidth="1"/>
    <col min="2" max="2" width="18.5703125" style="2" customWidth="1"/>
    <col min="3" max="3" width="23.5703125" style="2" customWidth="1"/>
    <col min="4" max="4" width="5.85546875" style="2" customWidth="1"/>
    <col min="5" max="5" width="7.140625" style="2" customWidth="1"/>
    <col min="6" max="6" width="6" style="2" customWidth="1"/>
    <col min="7" max="7" width="8.140625" style="2" customWidth="1"/>
    <col min="8" max="9" width="5.28515625" style="2" customWidth="1"/>
    <col min="10" max="18" width="4.42578125" style="2" bestFit="1" customWidth="1"/>
    <col min="19" max="19" width="4.5703125" style="2" bestFit="1" customWidth="1"/>
    <col min="20" max="25" width="8.28515625" style="2" hidden="1" customWidth="1"/>
    <col min="26" max="28" width="5.5703125" style="43" bestFit="1" customWidth="1"/>
    <col min="29" max="29" width="6.42578125" style="43" customWidth="1"/>
    <col min="30" max="30" width="5.85546875" style="43" customWidth="1"/>
    <col min="31" max="31" width="6" style="43" customWidth="1"/>
    <col min="32" max="32" width="4.7109375" style="43" customWidth="1"/>
    <col min="33" max="33" width="5.28515625" style="43" customWidth="1"/>
    <col min="34" max="36" width="4.42578125" style="44" bestFit="1" customWidth="1"/>
    <col min="37" max="16384" width="15" style="2"/>
  </cols>
  <sheetData>
    <row r="1" spans="1:36" s="150" customFormat="1" ht="21">
      <c r="A1" s="140"/>
      <c r="B1" s="141" t="s">
        <v>0</v>
      </c>
      <c r="C1" s="141" t="s">
        <v>1</v>
      </c>
      <c r="D1" s="141" t="s">
        <v>2</v>
      </c>
      <c r="E1" s="141" t="s">
        <v>3</v>
      </c>
      <c r="F1" s="141" t="s">
        <v>0</v>
      </c>
      <c r="G1" s="141" t="s">
        <v>4</v>
      </c>
      <c r="H1" s="141" t="s">
        <v>44</v>
      </c>
      <c r="I1" s="141" t="s">
        <v>113</v>
      </c>
      <c r="J1" s="142">
        <v>1.1000000000000001</v>
      </c>
      <c r="K1" s="142">
        <v>1.2</v>
      </c>
      <c r="L1" s="142">
        <v>1.3</v>
      </c>
      <c r="M1" s="143">
        <v>2.1</v>
      </c>
      <c r="N1" s="143">
        <v>2.2000000000000002</v>
      </c>
      <c r="O1" s="144">
        <v>3.1</v>
      </c>
      <c r="P1" s="144">
        <v>3.2</v>
      </c>
      <c r="Q1" s="144">
        <v>3.3</v>
      </c>
      <c r="R1" s="144">
        <v>3.4</v>
      </c>
      <c r="S1" s="144">
        <v>3.5</v>
      </c>
      <c r="T1" s="145">
        <v>4.0999999999999996</v>
      </c>
      <c r="U1" s="145" t="s">
        <v>5</v>
      </c>
      <c r="V1" s="145">
        <v>4.2</v>
      </c>
      <c r="W1" s="145" t="s">
        <v>6</v>
      </c>
      <c r="X1" s="146">
        <v>4.3</v>
      </c>
      <c r="Y1" s="146">
        <v>4.4000000000000004</v>
      </c>
      <c r="Z1" s="147" t="s">
        <v>5</v>
      </c>
      <c r="AA1" s="148" t="s">
        <v>45</v>
      </c>
      <c r="AB1" s="148" t="s">
        <v>46</v>
      </c>
      <c r="AC1" s="202" t="s">
        <v>6</v>
      </c>
      <c r="AD1" s="202" t="s">
        <v>47</v>
      </c>
      <c r="AE1" s="202" t="s">
        <v>48</v>
      </c>
      <c r="AF1" s="198">
        <v>4.3</v>
      </c>
      <c r="AG1" s="198">
        <v>4.4000000000000004</v>
      </c>
      <c r="AH1" s="149">
        <v>5.0999999999999996</v>
      </c>
      <c r="AI1" s="149">
        <v>5.2</v>
      </c>
      <c r="AJ1" s="149">
        <v>5.3</v>
      </c>
    </row>
    <row r="2" spans="1:36">
      <c r="A2" s="132">
        <v>1</v>
      </c>
      <c r="B2" s="132" t="s">
        <v>49</v>
      </c>
      <c r="C2" s="132" t="s">
        <v>111</v>
      </c>
      <c r="D2" s="132">
        <v>1</v>
      </c>
      <c r="E2" s="132">
        <v>0</v>
      </c>
      <c r="F2" s="132">
        <v>1</v>
      </c>
      <c r="G2" s="132">
        <v>1</v>
      </c>
      <c r="H2" s="132">
        <v>0</v>
      </c>
      <c r="I2" s="132"/>
      <c r="J2" s="133">
        <v>4</v>
      </c>
      <c r="K2" s="133">
        <v>4</v>
      </c>
      <c r="L2" s="133">
        <v>4</v>
      </c>
      <c r="M2" s="134">
        <v>5</v>
      </c>
      <c r="N2" s="134">
        <v>5</v>
      </c>
      <c r="O2" s="135">
        <v>4</v>
      </c>
      <c r="P2" s="135">
        <v>4</v>
      </c>
      <c r="Q2" s="135">
        <v>4</v>
      </c>
      <c r="R2" s="135">
        <v>4</v>
      </c>
      <c r="S2" s="135">
        <v>4</v>
      </c>
      <c r="T2" s="136">
        <v>3</v>
      </c>
      <c r="U2" s="136">
        <v>3</v>
      </c>
      <c r="V2" s="136">
        <v>4</v>
      </c>
      <c r="W2" s="136">
        <v>4</v>
      </c>
      <c r="X2" s="137">
        <v>5</v>
      </c>
      <c r="Y2" s="137">
        <v>5</v>
      </c>
      <c r="Z2" s="138">
        <v>2</v>
      </c>
      <c r="AA2" s="138">
        <v>2</v>
      </c>
      <c r="AB2" s="138"/>
      <c r="AC2" s="138">
        <v>4</v>
      </c>
      <c r="AD2" s="138">
        <v>4</v>
      </c>
      <c r="AE2" s="138"/>
      <c r="AF2" s="199">
        <v>4</v>
      </c>
      <c r="AG2" s="199">
        <v>5</v>
      </c>
      <c r="AH2" s="139">
        <v>4</v>
      </c>
      <c r="AI2" s="139">
        <v>4</v>
      </c>
      <c r="AJ2" s="139">
        <v>5</v>
      </c>
    </row>
    <row r="3" spans="1:36">
      <c r="A3" s="132">
        <v>2</v>
      </c>
      <c r="B3" s="132" t="s">
        <v>7</v>
      </c>
      <c r="C3" s="132" t="s">
        <v>111</v>
      </c>
      <c r="D3" s="132">
        <v>0</v>
      </c>
      <c r="E3" s="132">
        <v>0</v>
      </c>
      <c r="F3" s="132">
        <v>1</v>
      </c>
      <c r="G3" s="132">
        <v>0</v>
      </c>
      <c r="H3" s="132">
        <v>0</v>
      </c>
      <c r="I3" s="132"/>
      <c r="J3" s="133">
        <v>4</v>
      </c>
      <c r="K3" s="133">
        <v>4</v>
      </c>
      <c r="L3" s="133">
        <v>4</v>
      </c>
      <c r="M3" s="134">
        <v>4</v>
      </c>
      <c r="N3" s="134">
        <v>4</v>
      </c>
      <c r="O3" s="135">
        <v>4</v>
      </c>
      <c r="P3" s="135">
        <v>4</v>
      </c>
      <c r="Q3" s="135">
        <v>3</v>
      </c>
      <c r="R3" s="135">
        <v>4</v>
      </c>
      <c r="S3" s="135">
        <v>4</v>
      </c>
      <c r="T3" s="136">
        <v>4</v>
      </c>
      <c r="U3" s="136">
        <v>4</v>
      </c>
      <c r="V3" s="136">
        <v>4</v>
      </c>
      <c r="W3" s="136">
        <v>4</v>
      </c>
      <c r="X3" s="137">
        <v>5</v>
      </c>
      <c r="Y3" s="137">
        <v>5</v>
      </c>
      <c r="Z3" s="138">
        <v>2</v>
      </c>
      <c r="AA3" s="138">
        <v>2</v>
      </c>
      <c r="AB3" s="138">
        <v>2</v>
      </c>
      <c r="AC3" s="138">
        <v>3</v>
      </c>
      <c r="AD3" s="138">
        <v>4</v>
      </c>
      <c r="AE3" s="138">
        <v>4</v>
      </c>
      <c r="AF3" s="199">
        <v>5</v>
      </c>
      <c r="AG3" s="199">
        <v>5</v>
      </c>
      <c r="AH3" s="139">
        <v>5</v>
      </c>
      <c r="AI3" s="139">
        <v>4</v>
      </c>
      <c r="AJ3" s="139">
        <v>5</v>
      </c>
    </row>
    <row r="4" spans="1:36" ht="37.5">
      <c r="A4" s="132">
        <v>3</v>
      </c>
      <c r="B4" s="132" t="s">
        <v>7</v>
      </c>
      <c r="C4" s="132" t="s">
        <v>112</v>
      </c>
      <c r="D4" s="132">
        <v>0</v>
      </c>
      <c r="E4" s="132">
        <v>0</v>
      </c>
      <c r="F4" s="132">
        <v>1</v>
      </c>
      <c r="G4" s="132">
        <v>0</v>
      </c>
      <c r="H4" s="132">
        <v>0</v>
      </c>
      <c r="I4" s="132"/>
      <c r="J4" s="133">
        <v>3</v>
      </c>
      <c r="K4" s="133">
        <v>3</v>
      </c>
      <c r="L4" s="133">
        <v>3</v>
      </c>
      <c r="M4" s="134">
        <v>4</v>
      </c>
      <c r="N4" s="134">
        <v>4</v>
      </c>
      <c r="O4" s="135">
        <v>3</v>
      </c>
      <c r="P4" s="135">
        <v>4</v>
      </c>
      <c r="Q4" s="135">
        <v>4</v>
      </c>
      <c r="R4" s="135">
        <v>4</v>
      </c>
      <c r="S4" s="135">
        <v>4</v>
      </c>
      <c r="T4" s="136">
        <v>4</v>
      </c>
      <c r="U4" s="136">
        <v>4</v>
      </c>
      <c r="V4" s="136">
        <v>4</v>
      </c>
      <c r="W4" s="136">
        <v>4</v>
      </c>
      <c r="X4" s="137">
        <v>4</v>
      </c>
      <c r="Y4" s="137">
        <v>4</v>
      </c>
      <c r="Z4" s="138">
        <v>4</v>
      </c>
      <c r="AA4" s="138">
        <v>4</v>
      </c>
      <c r="AB4" s="138">
        <v>4</v>
      </c>
      <c r="AC4" s="138">
        <v>4</v>
      </c>
      <c r="AD4" s="138">
        <v>4</v>
      </c>
      <c r="AE4" s="138">
        <v>4</v>
      </c>
      <c r="AF4" s="199">
        <v>3</v>
      </c>
      <c r="AG4" s="199">
        <v>5</v>
      </c>
      <c r="AH4" s="139">
        <v>3</v>
      </c>
      <c r="AI4" s="139">
        <v>3</v>
      </c>
      <c r="AJ4" s="139">
        <v>4</v>
      </c>
    </row>
    <row r="5" spans="1:36">
      <c r="A5" s="132">
        <v>4</v>
      </c>
      <c r="B5" s="132" t="s">
        <v>7</v>
      </c>
      <c r="C5" s="132" t="s">
        <v>111</v>
      </c>
      <c r="D5" s="132">
        <v>0</v>
      </c>
      <c r="E5" s="132">
        <v>0</v>
      </c>
      <c r="F5" s="132">
        <v>1</v>
      </c>
      <c r="G5" s="132">
        <v>0</v>
      </c>
      <c r="H5" s="132">
        <v>0</v>
      </c>
      <c r="I5" s="132"/>
      <c r="J5" s="133">
        <v>4</v>
      </c>
      <c r="K5" s="133">
        <v>4</v>
      </c>
      <c r="L5" s="133">
        <v>4</v>
      </c>
      <c r="M5" s="134">
        <v>5</v>
      </c>
      <c r="N5" s="134">
        <v>5</v>
      </c>
      <c r="O5" s="135">
        <v>4</v>
      </c>
      <c r="P5" s="135">
        <v>3</v>
      </c>
      <c r="Q5" s="135">
        <v>3</v>
      </c>
      <c r="R5" s="135">
        <v>3</v>
      </c>
      <c r="S5" s="135">
        <v>4</v>
      </c>
      <c r="T5" s="136">
        <v>4</v>
      </c>
      <c r="U5" s="136">
        <v>4</v>
      </c>
      <c r="V5" s="136">
        <v>4</v>
      </c>
      <c r="W5" s="136">
        <v>4</v>
      </c>
      <c r="X5" s="137">
        <v>4</v>
      </c>
      <c r="Y5" s="137">
        <v>4</v>
      </c>
      <c r="Z5" s="138">
        <v>3</v>
      </c>
      <c r="AA5" s="138">
        <v>4</v>
      </c>
      <c r="AB5" s="138">
        <v>4</v>
      </c>
      <c r="AC5" s="138">
        <v>4</v>
      </c>
      <c r="AD5" s="138">
        <v>5</v>
      </c>
      <c r="AE5" s="138">
        <v>5</v>
      </c>
      <c r="AF5" s="199">
        <v>4</v>
      </c>
      <c r="AG5" s="199">
        <v>4</v>
      </c>
      <c r="AH5" s="139">
        <v>4</v>
      </c>
      <c r="AI5" s="139">
        <v>5</v>
      </c>
      <c r="AJ5" s="139">
        <v>5</v>
      </c>
    </row>
    <row r="6" spans="1:36">
      <c r="A6" s="132">
        <v>5</v>
      </c>
      <c r="B6" s="132" t="s">
        <v>7</v>
      </c>
      <c r="C6" s="132" t="s">
        <v>111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/>
      <c r="J6" s="133">
        <v>4</v>
      </c>
      <c r="K6" s="133">
        <v>4</v>
      </c>
      <c r="L6" s="133">
        <v>4</v>
      </c>
      <c r="M6" s="134">
        <v>4</v>
      </c>
      <c r="N6" s="134">
        <v>4</v>
      </c>
      <c r="O6" s="135">
        <v>3</v>
      </c>
      <c r="P6" s="135">
        <v>3</v>
      </c>
      <c r="Q6" s="135">
        <v>4</v>
      </c>
      <c r="R6" s="135">
        <v>4</v>
      </c>
      <c r="S6" s="135">
        <v>4</v>
      </c>
      <c r="T6" s="136">
        <v>1</v>
      </c>
      <c r="U6" s="136">
        <v>4</v>
      </c>
      <c r="V6" s="136">
        <v>4</v>
      </c>
      <c r="W6" s="136">
        <v>4</v>
      </c>
      <c r="X6" s="137">
        <v>5</v>
      </c>
      <c r="Y6" s="137">
        <v>5</v>
      </c>
      <c r="Z6" s="138">
        <v>4</v>
      </c>
      <c r="AA6" s="138">
        <v>3</v>
      </c>
      <c r="AB6" s="138">
        <v>3</v>
      </c>
      <c r="AC6" s="138">
        <v>4</v>
      </c>
      <c r="AD6" s="138">
        <v>4</v>
      </c>
      <c r="AE6" s="138">
        <v>4</v>
      </c>
      <c r="AF6" s="199">
        <v>4</v>
      </c>
      <c r="AG6" s="199">
        <v>4</v>
      </c>
      <c r="AH6" s="139">
        <v>3</v>
      </c>
      <c r="AI6" s="139">
        <v>4</v>
      </c>
      <c r="AJ6" s="139">
        <v>4</v>
      </c>
    </row>
    <row r="7" spans="1:36">
      <c r="A7" s="132">
        <v>6</v>
      </c>
      <c r="B7" s="132" t="s">
        <v>7</v>
      </c>
      <c r="C7" s="132" t="s">
        <v>111</v>
      </c>
      <c r="D7" s="132">
        <v>0</v>
      </c>
      <c r="E7" s="132">
        <v>0</v>
      </c>
      <c r="F7" s="132">
        <v>1</v>
      </c>
      <c r="G7" s="132">
        <v>0</v>
      </c>
      <c r="H7" s="132">
        <v>0</v>
      </c>
      <c r="I7" s="132"/>
      <c r="J7" s="133">
        <v>4</v>
      </c>
      <c r="K7" s="133">
        <v>4</v>
      </c>
      <c r="L7" s="133">
        <v>4</v>
      </c>
      <c r="M7" s="134"/>
      <c r="N7" s="134">
        <v>5</v>
      </c>
      <c r="O7" s="135">
        <v>4</v>
      </c>
      <c r="P7" s="135">
        <v>4</v>
      </c>
      <c r="Q7" s="135">
        <v>4</v>
      </c>
      <c r="R7" s="135">
        <v>4</v>
      </c>
      <c r="S7" s="135">
        <v>4</v>
      </c>
      <c r="T7" s="136">
        <v>3</v>
      </c>
      <c r="U7" s="136">
        <v>3</v>
      </c>
      <c r="V7" s="136">
        <v>4</v>
      </c>
      <c r="W7" s="136">
        <v>4</v>
      </c>
      <c r="X7" s="137">
        <v>5</v>
      </c>
      <c r="Y7" s="137">
        <v>4</v>
      </c>
      <c r="Z7" s="138">
        <v>3</v>
      </c>
      <c r="AA7" s="138">
        <v>3</v>
      </c>
      <c r="AB7" s="138">
        <v>3</v>
      </c>
      <c r="AC7" s="138">
        <v>4</v>
      </c>
      <c r="AD7" s="138">
        <v>4</v>
      </c>
      <c r="AE7" s="138">
        <v>4</v>
      </c>
      <c r="AF7" s="199"/>
      <c r="AG7" s="199"/>
      <c r="AH7" s="139"/>
      <c r="AI7" s="139"/>
      <c r="AJ7" s="139"/>
    </row>
    <row r="8" spans="1:36">
      <c r="A8" s="132">
        <v>7</v>
      </c>
      <c r="B8" s="132" t="s">
        <v>7</v>
      </c>
      <c r="C8" s="132" t="s">
        <v>111</v>
      </c>
      <c r="D8" s="132">
        <v>0</v>
      </c>
      <c r="E8" s="132">
        <v>0</v>
      </c>
      <c r="F8" s="132">
        <v>1</v>
      </c>
      <c r="G8" s="132">
        <v>0</v>
      </c>
      <c r="H8" s="132">
        <v>0</v>
      </c>
      <c r="I8" s="132"/>
      <c r="J8" s="133">
        <v>5</v>
      </c>
      <c r="K8" s="133">
        <v>5</v>
      </c>
      <c r="L8" s="133">
        <v>3</v>
      </c>
      <c r="M8" s="134">
        <v>5</v>
      </c>
      <c r="N8" s="134">
        <v>5</v>
      </c>
      <c r="O8" s="135">
        <v>4</v>
      </c>
      <c r="P8" s="135">
        <v>3</v>
      </c>
      <c r="Q8" s="135">
        <v>3</v>
      </c>
      <c r="R8" s="135">
        <v>3</v>
      </c>
      <c r="S8" s="135">
        <v>3</v>
      </c>
      <c r="T8" s="136">
        <v>1</v>
      </c>
      <c r="U8" s="136">
        <v>1</v>
      </c>
      <c r="V8" s="136">
        <v>3</v>
      </c>
      <c r="W8" s="136">
        <v>3</v>
      </c>
      <c r="X8" s="137">
        <v>4</v>
      </c>
      <c r="Y8" s="137">
        <v>4</v>
      </c>
      <c r="Z8" s="138">
        <v>2</v>
      </c>
      <c r="AA8" s="138">
        <v>2</v>
      </c>
      <c r="AB8" s="138">
        <v>2</v>
      </c>
      <c r="AC8" s="138">
        <v>4</v>
      </c>
      <c r="AD8" s="138">
        <v>4</v>
      </c>
      <c r="AE8" s="138">
        <v>4</v>
      </c>
      <c r="AF8" s="199">
        <v>4</v>
      </c>
      <c r="AG8" s="199">
        <v>5</v>
      </c>
      <c r="AH8" s="139">
        <v>5</v>
      </c>
      <c r="AI8" s="139">
        <v>5</v>
      </c>
      <c r="AJ8" s="139">
        <v>5</v>
      </c>
    </row>
    <row r="9" spans="1:36">
      <c r="A9" s="132">
        <v>8</v>
      </c>
      <c r="B9" s="132" t="s">
        <v>49</v>
      </c>
      <c r="C9" s="132" t="s">
        <v>111</v>
      </c>
      <c r="D9" s="132">
        <v>0</v>
      </c>
      <c r="E9" s="132">
        <v>0</v>
      </c>
      <c r="F9" s="132">
        <v>1</v>
      </c>
      <c r="G9" s="132">
        <v>0</v>
      </c>
      <c r="H9" s="132">
        <v>0</v>
      </c>
      <c r="I9" s="132"/>
      <c r="J9" s="133">
        <v>3</v>
      </c>
      <c r="K9" s="133">
        <v>3</v>
      </c>
      <c r="L9" s="133">
        <v>3</v>
      </c>
      <c r="M9" s="134">
        <v>4</v>
      </c>
      <c r="N9" s="134">
        <v>4</v>
      </c>
      <c r="O9" s="135">
        <v>4</v>
      </c>
      <c r="P9" s="135">
        <v>2</v>
      </c>
      <c r="Q9" s="135">
        <v>4</v>
      </c>
      <c r="R9" s="135">
        <v>4</v>
      </c>
      <c r="S9" s="135">
        <v>3</v>
      </c>
      <c r="T9" s="136"/>
      <c r="U9" s="136"/>
      <c r="V9" s="136"/>
      <c r="W9" s="136"/>
      <c r="X9" s="137"/>
      <c r="Y9" s="137"/>
      <c r="Z9" s="138">
        <v>3</v>
      </c>
      <c r="AA9" s="138">
        <v>3</v>
      </c>
      <c r="AB9" s="138">
        <v>3</v>
      </c>
      <c r="AC9" s="138">
        <v>4</v>
      </c>
      <c r="AD9" s="138">
        <v>4</v>
      </c>
      <c r="AE9" s="138">
        <v>4</v>
      </c>
      <c r="AF9" s="199">
        <v>4</v>
      </c>
      <c r="AG9" s="199">
        <v>4</v>
      </c>
      <c r="AH9" s="139">
        <v>2</v>
      </c>
      <c r="AI9" s="139">
        <v>3</v>
      </c>
      <c r="AJ9" s="139">
        <v>4</v>
      </c>
    </row>
    <row r="10" spans="1:36" ht="37.5">
      <c r="A10" s="132">
        <v>9</v>
      </c>
      <c r="B10" s="132" t="s">
        <v>7</v>
      </c>
      <c r="C10" s="132" t="s">
        <v>112</v>
      </c>
      <c r="D10" s="132">
        <v>0</v>
      </c>
      <c r="E10" s="132">
        <v>0</v>
      </c>
      <c r="F10" s="132">
        <v>1</v>
      </c>
      <c r="G10" s="132">
        <v>0</v>
      </c>
      <c r="H10" s="132">
        <v>0</v>
      </c>
      <c r="I10" s="132" t="s">
        <v>114</v>
      </c>
      <c r="J10" s="133">
        <v>5</v>
      </c>
      <c r="K10" s="133">
        <v>5</v>
      </c>
      <c r="L10" s="133">
        <v>5</v>
      </c>
      <c r="M10" s="134">
        <v>5</v>
      </c>
      <c r="N10" s="134">
        <v>5</v>
      </c>
      <c r="O10" s="135">
        <v>5</v>
      </c>
      <c r="P10" s="135">
        <v>4</v>
      </c>
      <c r="Q10" s="135">
        <v>4</v>
      </c>
      <c r="R10" s="135">
        <v>5</v>
      </c>
      <c r="S10" s="135">
        <v>5</v>
      </c>
      <c r="T10" s="136"/>
      <c r="U10" s="136"/>
      <c r="V10" s="136"/>
      <c r="W10" s="136"/>
      <c r="X10" s="137"/>
      <c r="Y10" s="137"/>
      <c r="Z10" s="138">
        <v>4</v>
      </c>
      <c r="AA10" s="138">
        <v>4</v>
      </c>
      <c r="AB10" s="138">
        <v>4</v>
      </c>
      <c r="AC10" s="138">
        <v>5</v>
      </c>
      <c r="AD10" s="138">
        <v>5</v>
      </c>
      <c r="AE10" s="138">
        <v>5</v>
      </c>
      <c r="AF10" s="199">
        <v>4</v>
      </c>
      <c r="AG10" s="199">
        <v>4</v>
      </c>
      <c r="AH10" s="139">
        <v>4</v>
      </c>
      <c r="AI10" s="139">
        <v>4</v>
      </c>
      <c r="AJ10" s="139">
        <v>4</v>
      </c>
    </row>
    <row r="11" spans="1:36">
      <c r="A11" s="132">
        <v>10</v>
      </c>
      <c r="B11" s="132" t="s">
        <v>7</v>
      </c>
      <c r="C11" s="132" t="s">
        <v>111</v>
      </c>
      <c r="D11" s="132">
        <v>0</v>
      </c>
      <c r="E11" s="132">
        <v>0</v>
      </c>
      <c r="F11" s="132">
        <v>1</v>
      </c>
      <c r="G11" s="132">
        <v>0</v>
      </c>
      <c r="H11" s="132">
        <v>0</v>
      </c>
      <c r="I11" s="132"/>
      <c r="J11" s="133">
        <v>4</v>
      </c>
      <c r="K11" s="133">
        <v>5</v>
      </c>
      <c r="L11" s="133">
        <v>4</v>
      </c>
      <c r="M11" s="134">
        <v>5</v>
      </c>
      <c r="N11" s="134">
        <v>4</v>
      </c>
      <c r="O11" s="135">
        <v>5</v>
      </c>
      <c r="P11" s="135">
        <v>4</v>
      </c>
      <c r="Q11" s="135">
        <v>5</v>
      </c>
      <c r="R11" s="135">
        <v>5</v>
      </c>
      <c r="S11" s="135">
        <v>5</v>
      </c>
      <c r="T11" s="136"/>
      <c r="U11" s="136"/>
      <c r="V11" s="136"/>
      <c r="W11" s="136"/>
      <c r="X11" s="137"/>
      <c r="Y11" s="137"/>
      <c r="Z11" s="138">
        <v>5</v>
      </c>
      <c r="AA11" s="138">
        <v>4</v>
      </c>
      <c r="AB11" s="138">
        <v>5</v>
      </c>
      <c r="AC11" s="138">
        <v>5</v>
      </c>
      <c r="AD11" s="138">
        <v>5</v>
      </c>
      <c r="AE11" s="138">
        <v>4</v>
      </c>
      <c r="AF11" s="199">
        <v>3</v>
      </c>
      <c r="AG11" s="199">
        <v>4</v>
      </c>
      <c r="AH11" s="139">
        <v>4</v>
      </c>
      <c r="AI11" s="139">
        <v>3</v>
      </c>
      <c r="AJ11" s="139">
        <v>4</v>
      </c>
    </row>
    <row r="12" spans="1:36">
      <c r="A12" s="132">
        <v>11</v>
      </c>
      <c r="B12" s="132" t="s">
        <v>7</v>
      </c>
      <c r="C12" s="132" t="s">
        <v>111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/>
      <c r="J12" s="133">
        <v>4</v>
      </c>
      <c r="K12" s="133">
        <v>3</v>
      </c>
      <c r="L12" s="133">
        <v>4</v>
      </c>
      <c r="M12" s="134">
        <v>4</v>
      </c>
      <c r="N12" s="134">
        <v>3</v>
      </c>
      <c r="O12" s="135">
        <v>4</v>
      </c>
      <c r="P12" s="135">
        <v>4</v>
      </c>
      <c r="Q12" s="135">
        <v>4</v>
      </c>
      <c r="R12" s="135">
        <v>4</v>
      </c>
      <c r="S12" s="135">
        <v>4</v>
      </c>
      <c r="T12" s="136"/>
      <c r="U12" s="136"/>
      <c r="V12" s="136"/>
      <c r="W12" s="136"/>
      <c r="X12" s="137"/>
      <c r="Y12" s="137"/>
      <c r="Z12" s="138">
        <v>3</v>
      </c>
      <c r="AA12" s="138">
        <v>4</v>
      </c>
      <c r="AB12" s="138">
        <v>4</v>
      </c>
      <c r="AC12" s="138">
        <v>4</v>
      </c>
      <c r="AD12" s="138">
        <v>3</v>
      </c>
      <c r="AE12" s="138">
        <v>4</v>
      </c>
      <c r="AF12" s="199">
        <v>4</v>
      </c>
      <c r="AG12" s="199">
        <v>4</v>
      </c>
      <c r="AH12" s="139">
        <v>3</v>
      </c>
      <c r="AI12" s="139">
        <v>4</v>
      </c>
      <c r="AJ12" s="139">
        <v>4</v>
      </c>
    </row>
    <row r="13" spans="1:36">
      <c r="A13" s="132">
        <v>12</v>
      </c>
      <c r="B13" s="132" t="s">
        <v>7</v>
      </c>
      <c r="C13" s="132" t="s">
        <v>111</v>
      </c>
      <c r="D13" s="132">
        <v>0</v>
      </c>
      <c r="E13" s="132">
        <v>0</v>
      </c>
      <c r="F13" s="132">
        <v>1</v>
      </c>
      <c r="G13" s="132">
        <v>0</v>
      </c>
      <c r="H13" s="132">
        <v>0</v>
      </c>
      <c r="I13" s="132"/>
      <c r="J13" s="133">
        <v>5</v>
      </c>
      <c r="K13" s="133">
        <v>3</v>
      </c>
      <c r="L13" s="133">
        <v>3</v>
      </c>
      <c r="M13" s="134">
        <v>4</v>
      </c>
      <c r="N13" s="134">
        <v>4</v>
      </c>
      <c r="O13" s="135">
        <v>3</v>
      </c>
      <c r="P13" s="135">
        <v>3</v>
      </c>
      <c r="Q13" s="135">
        <v>4</v>
      </c>
      <c r="R13" s="135">
        <v>4</v>
      </c>
      <c r="S13" s="135">
        <v>4</v>
      </c>
      <c r="T13" s="136"/>
      <c r="U13" s="136"/>
      <c r="V13" s="136"/>
      <c r="W13" s="136"/>
      <c r="X13" s="137"/>
      <c r="Y13" s="137"/>
      <c r="Z13" s="138">
        <v>4</v>
      </c>
      <c r="AA13" s="138">
        <v>4</v>
      </c>
      <c r="AB13" s="138">
        <v>4</v>
      </c>
      <c r="AC13" s="138">
        <v>4</v>
      </c>
      <c r="AD13" s="138">
        <v>3</v>
      </c>
      <c r="AE13" s="138">
        <v>4</v>
      </c>
      <c r="AF13" s="199">
        <v>5</v>
      </c>
      <c r="AG13" s="199">
        <v>5</v>
      </c>
      <c r="AH13" s="139">
        <v>4</v>
      </c>
      <c r="AI13" s="139">
        <v>3</v>
      </c>
      <c r="AJ13" s="139">
        <v>5</v>
      </c>
    </row>
    <row r="14" spans="1:36">
      <c r="A14" s="132">
        <v>13</v>
      </c>
      <c r="B14" s="132" t="s">
        <v>7</v>
      </c>
      <c r="C14" s="132" t="s">
        <v>111</v>
      </c>
      <c r="D14" s="132">
        <v>0</v>
      </c>
      <c r="E14" s="132">
        <v>0</v>
      </c>
      <c r="F14" s="132">
        <v>1</v>
      </c>
      <c r="G14" s="132">
        <v>0</v>
      </c>
      <c r="H14" s="132">
        <v>0</v>
      </c>
      <c r="I14" s="132"/>
      <c r="J14" s="133">
        <v>3</v>
      </c>
      <c r="K14" s="133">
        <v>4</v>
      </c>
      <c r="L14" s="133">
        <v>4</v>
      </c>
      <c r="M14" s="134">
        <v>4</v>
      </c>
      <c r="N14" s="134">
        <v>2</v>
      </c>
      <c r="O14" s="135">
        <v>3</v>
      </c>
      <c r="P14" s="135">
        <v>2</v>
      </c>
      <c r="Q14" s="135">
        <v>4</v>
      </c>
      <c r="R14" s="135">
        <v>4</v>
      </c>
      <c r="S14" s="135">
        <v>4</v>
      </c>
      <c r="T14" s="136"/>
      <c r="U14" s="136"/>
      <c r="V14" s="136"/>
      <c r="W14" s="136"/>
      <c r="X14" s="137"/>
      <c r="Y14" s="137"/>
      <c r="Z14" s="138">
        <v>3</v>
      </c>
      <c r="AA14" s="138">
        <v>3</v>
      </c>
      <c r="AB14" s="138">
        <v>4</v>
      </c>
      <c r="AC14" s="138">
        <v>3</v>
      </c>
      <c r="AD14" s="138">
        <v>3</v>
      </c>
      <c r="AE14" s="138">
        <v>3</v>
      </c>
      <c r="AF14" s="199">
        <v>4</v>
      </c>
      <c r="AG14" s="199">
        <v>2</v>
      </c>
      <c r="AH14" s="139">
        <v>2</v>
      </c>
      <c r="AI14" s="139">
        <v>2</v>
      </c>
      <c r="AJ14" s="139">
        <v>3</v>
      </c>
    </row>
    <row r="15" spans="1:36">
      <c r="A15" s="132">
        <v>14</v>
      </c>
      <c r="B15" s="132" t="s">
        <v>7</v>
      </c>
      <c r="C15" s="132" t="s">
        <v>111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 t="s">
        <v>115</v>
      </c>
      <c r="J15" s="133">
        <v>4</v>
      </c>
      <c r="K15" s="133">
        <v>4</v>
      </c>
      <c r="L15" s="133">
        <v>4</v>
      </c>
      <c r="M15" s="134">
        <v>4</v>
      </c>
      <c r="N15" s="134">
        <v>4</v>
      </c>
      <c r="O15" s="135">
        <v>3</v>
      </c>
      <c r="P15" s="135">
        <v>3</v>
      </c>
      <c r="Q15" s="135">
        <v>4</v>
      </c>
      <c r="R15" s="135">
        <v>4</v>
      </c>
      <c r="S15" s="135">
        <v>3</v>
      </c>
      <c r="T15" s="136"/>
      <c r="U15" s="136"/>
      <c r="V15" s="136"/>
      <c r="W15" s="136"/>
      <c r="X15" s="137"/>
      <c r="Y15" s="137"/>
      <c r="Z15" s="138">
        <v>2</v>
      </c>
      <c r="AA15" s="138">
        <v>2</v>
      </c>
      <c r="AB15" s="138">
        <v>3</v>
      </c>
      <c r="AC15" s="138">
        <v>4</v>
      </c>
      <c r="AD15" s="138">
        <v>4</v>
      </c>
      <c r="AE15" s="138">
        <v>4</v>
      </c>
      <c r="AF15" s="199">
        <v>4</v>
      </c>
      <c r="AG15" s="199">
        <v>4</v>
      </c>
      <c r="AH15" s="139">
        <v>5</v>
      </c>
      <c r="AI15" s="139">
        <v>5</v>
      </c>
      <c r="AJ15" s="139">
        <v>5</v>
      </c>
    </row>
    <row r="16" spans="1:36" ht="37.5">
      <c r="A16" s="132">
        <v>15</v>
      </c>
      <c r="B16" s="132" t="s">
        <v>7</v>
      </c>
      <c r="C16" s="132" t="s">
        <v>117</v>
      </c>
      <c r="D16" s="132">
        <v>1</v>
      </c>
      <c r="E16" s="132">
        <v>0</v>
      </c>
      <c r="F16" s="132">
        <v>1</v>
      </c>
      <c r="G16" s="132">
        <v>0</v>
      </c>
      <c r="H16" s="132">
        <v>0</v>
      </c>
      <c r="I16" s="132"/>
      <c r="J16" s="133">
        <v>4</v>
      </c>
      <c r="K16" s="133">
        <v>4</v>
      </c>
      <c r="L16" s="133">
        <v>4</v>
      </c>
      <c r="M16" s="134">
        <v>5</v>
      </c>
      <c r="N16" s="134">
        <v>5</v>
      </c>
      <c r="O16" s="135">
        <v>4</v>
      </c>
      <c r="P16" s="135">
        <v>4</v>
      </c>
      <c r="Q16" s="135">
        <v>4</v>
      </c>
      <c r="R16" s="135">
        <v>4</v>
      </c>
      <c r="S16" s="135">
        <v>4</v>
      </c>
      <c r="T16" s="136"/>
      <c r="U16" s="136"/>
      <c r="V16" s="136"/>
      <c r="W16" s="136"/>
      <c r="X16" s="137"/>
      <c r="Y16" s="137"/>
      <c r="Z16" s="138">
        <v>4</v>
      </c>
      <c r="AA16" s="138">
        <v>4</v>
      </c>
      <c r="AB16" s="138">
        <v>4</v>
      </c>
      <c r="AC16" s="138">
        <v>3</v>
      </c>
      <c r="AD16" s="138">
        <v>4</v>
      </c>
      <c r="AE16" s="138">
        <v>4</v>
      </c>
      <c r="AF16" s="199">
        <v>4</v>
      </c>
      <c r="AG16" s="199">
        <v>4</v>
      </c>
      <c r="AH16" s="139">
        <v>4</v>
      </c>
      <c r="AI16" s="139">
        <v>4</v>
      </c>
      <c r="AJ16" s="139">
        <v>4</v>
      </c>
    </row>
    <row r="17" spans="1:38" ht="37.5">
      <c r="A17" s="132">
        <v>16</v>
      </c>
      <c r="B17" s="132" t="s">
        <v>49</v>
      </c>
      <c r="C17" s="132" t="s">
        <v>117</v>
      </c>
      <c r="D17" s="132">
        <v>0</v>
      </c>
      <c r="E17" s="132">
        <v>0</v>
      </c>
      <c r="F17" s="132">
        <v>1</v>
      </c>
      <c r="G17" s="132">
        <v>0</v>
      </c>
      <c r="H17" s="132">
        <v>0</v>
      </c>
      <c r="I17" s="132"/>
      <c r="J17" s="133">
        <v>4</v>
      </c>
      <c r="K17" s="133">
        <v>4</v>
      </c>
      <c r="L17" s="133">
        <v>3</v>
      </c>
      <c r="M17" s="134">
        <v>4</v>
      </c>
      <c r="N17" s="134">
        <v>4</v>
      </c>
      <c r="O17" s="135">
        <v>3</v>
      </c>
      <c r="P17" s="135">
        <v>3</v>
      </c>
      <c r="Q17" s="135">
        <v>4</v>
      </c>
      <c r="R17" s="135">
        <v>4</v>
      </c>
      <c r="S17" s="135">
        <v>4</v>
      </c>
      <c r="T17" s="136"/>
      <c r="U17" s="136"/>
      <c r="V17" s="136"/>
      <c r="W17" s="136"/>
      <c r="X17" s="137"/>
      <c r="Y17" s="137"/>
      <c r="Z17" s="138">
        <v>3</v>
      </c>
      <c r="AA17" s="138">
        <v>3</v>
      </c>
      <c r="AB17" s="138">
        <v>3</v>
      </c>
      <c r="AC17" s="138">
        <v>4</v>
      </c>
      <c r="AD17" s="138">
        <v>4</v>
      </c>
      <c r="AE17" s="138">
        <v>4</v>
      </c>
      <c r="AF17" s="199">
        <v>4</v>
      </c>
      <c r="AG17" s="199">
        <v>4</v>
      </c>
      <c r="AH17" s="139">
        <v>3</v>
      </c>
      <c r="AI17" s="139">
        <v>4</v>
      </c>
      <c r="AJ17" s="139">
        <v>4</v>
      </c>
    </row>
    <row r="18" spans="1:38" ht="37.5">
      <c r="A18" s="132">
        <v>17</v>
      </c>
      <c r="B18" s="132" t="s">
        <v>7</v>
      </c>
      <c r="C18" s="132" t="s">
        <v>117</v>
      </c>
      <c r="D18" s="132">
        <v>0</v>
      </c>
      <c r="E18" s="132">
        <v>1</v>
      </c>
      <c r="F18" s="132">
        <v>0</v>
      </c>
      <c r="G18" s="132">
        <v>0</v>
      </c>
      <c r="H18" s="132">
        <v>0</v>
      </c>
      <c r="I18" s="132"/>
      <c r="J18" s="133">
        <v>4</v>
      </c>
      <c r="K18" s="133">
        <v>4</v>
      </c>
      <c r="L18" s="133">
        <v>4</v>
      </c>
      <c r="M18" s="134">
        <v>5</v>
      </c>
      <c r="N18" s="134">
        <v>4</v>
      </c>
      <c r="O18" s="135">
        <v>4</v>
      </c>
      <c r="P18" s="135">
        <v>4</v>
      </c>
      <c r="Q18" s="135">
        <v>3</v>
      </c>
      <c r="R18" s="135">
        <v>4</v>
      </c>
      <c r="S18" s="135">
        <v>4</v>
      </c>
      <c r="T18" s="136"/>
      <c r="U18" s="136"/>
      <c r="V18" s="136"/>
      <c r="W18" s="136"/>
      <c r="X18" s="137"/>
      <c r="Y18" s="137"/>
      <c r="Z18" s="138">
        <v>2</v>
      </c>
      <c r="AA18" s="138">
        <v>2</v>
      </c>
      <c r="AB18" s="138">
        <v>2</v>
      </c>
      <c r="AC18" s="138">
        <v>4</v>
      </c>
      <c r="AD18" s="138">
        <v>4</v>
      </c>
      <c r="AE18" s="138">
        <v>4</v>
      </c>
      <c r="AF18" s="199">
        <v>4</v>
      </c>
      <c r="AG18" s="199">
        <v>5</v>
      </c>
      <c r="AH18" s="139">
        <v>5</v>
      </c>
      <c r="AI18" s="139">
        <v>4</v>
      </c>
      <c r="AJ18" s="139">
        <v>4</v>
      </c>
    </row>
    <row r="19" spans="1:38" ht="37.5">
      <c r="A19" s="132">
        <v>18</v>
      </c>
      <c r="B19" s="132" t="s">
        <v>7</v>
      </c>
      <c r="C19" s="132" t="s">
        <v>117</v>
      </c>
      <c r="D19" s="132">
        <v>1</v>
      </c>
      <c r="E19" s="132">
        <v>0</v>
      </c>
      <c r="F19" s="132">
        <v>0</v>
      </c>
      <c r="G19" s="132">
        <v>0</v>
      </c>
      <c r="H19" s="132">
        <v>0</v>
      </c>
      <c r="I19" s="132"/>
      <c r="J19" s="133">
        <v>4</v>
      </c>
      <c r="K19" s="133">
        <v>3</v>
      </c>
      <c r="L19" s="133">
        <v>2</v>
      </c>
      <c r="M19" s="134">
        <v>3</v>
      </c>
      <c r="N19" s="134">
        <v>3</v>
      </c>
      <c r="O19" s="135">
        <v>4</v>
      </c>
      <c r="P19" s="135">
        <v>4</v>
      </c>
      <c r="Q19" s="135">
        <v>4</v>
      </c>
      <c r="R19" s="135">
        <v>4</v>
      </c>
      <c r="S19" s="135">
        <v>4</v>
      </c>
      <c r="T19" s="136"/>
      <c r="U19" s="136"/>
      <c r="V19" s="136"/>
      <c r="W19" s="136"/>
      <c r="X19" s="137"/>
      <c r="Y19" s="137"/>
      <c r="Z19" s="138">
        <v>2</v>
      </c>
      <c r="AA19" s="138">
        <v>2</v>
      </c>
      <c r="AB19" s="138">
        <v>3</v>
      </c>
      <c r="AC19" s="138">
        <v>4</v>
      </c>
      <c r="AD19" s="138">
        <v>4</v>
      </c>
      <c r="AE19" s="138">
        <v>4</v>
      </c>
      <c r="AF19" s="199">
        <v>4</v>
      </c>
      <c r="AG19" s="199">
        <v>4</v>
      </c>
      <c r="AH19" s="139">
        <v>3</v>
      </c>
      <c r="AI19" s="139">
        <v>3</v>
      </c>
      <c r="AJ19" s="139">
        <v>3</v>
      </c>
    </row>
    <row r="20" spans="1:38">
      <c r="A20" s="132">
        <v>19</v>
      </c>
      <c r="B20" s="132" t="s">
        <v>7</v>
      </c>
      <c r="C20" s="132" t="s">
        <v>56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 t="s">
        <v>115</v>
      </c>
      <c r="J20" s="133">
        <v>4</v>
      </c>
      <c r="K20" s="133">
        <v>4</v>
      </c>
      <c r="L20" s="133">
        <v>4</v>
      </c>
      <c r="M20" s="134">
        <v>4</v>
      </c>
      <c r="N20" s="134">
        <v>4</v>
      </c>
      <c r="O20" s="135">
        <v>2</v>
      </c>
      <c r="P20" s="135">
        <v>3</v>
      </c>
      <c r="Q20" s="135">
        <v>2</v>
      </c>
      <c r="R20" s="135">
        <v>4</v>
      </c>
      <c r="S20" s="135">
        <v>3</v>
      </c>
      <c r="T20" s="136"/>
      <c r="U20" s="136"/>
      <c r="V20" s="136"/>
      <c r="W20" s="136"/>
      <c r="X20" s="137"/>
      <c r="Y20" s="137"/>
      <c r="Z20" s="138">
        <v>2</v>
      </c>
      <c r="AA20" s="138">
        <v>2</v>
      </c>
      <c r="AB20" s="138">
        <v>2</v>
      </c>
      <c r="AC20" s="138">
        <v>4</v>
      </c>
      <c r="AD20" s="138">
        <v>4</v>
      </c>
      <c r="AE20" s="138">
        <v>4</v>
      </c>
      <c r="AF20" s="199">
        <v>3</v>
      </c>
      <c r="AG20" s="199">
        <v>4</v>
      </c>
      <c r="AH20" s="139">
        <v>3</v>
      </c>
      <c r="AI20" s="139">
        <v>3</v>
      </c>
      <c r="AJ20" s="139">
        <v>4</v>
      </c>
    </row>
    <row r="21" spans="1:38">
      <c r="A21" s="132">
        <v>20</v>
      </c>
      <c r="B21" s="132" t="s">
        <v>7</v>
      </c>
      <c r="C21" s="132" t="s">
        <v>111</v>
      </c>
      <c r="D21" s="132">
        <v>1</v>
      </c>
      <c r="E21" s="132">
        <v>0</v>
      </c>
      <c r="F21" s="132">
        <v>1</v>
      </c>
      <c r="G21" s="132">
        <v>0</v>
      </c>
      <c r="H21" s="132">
        <v>0</v>
      </c>
      <c r="I21" s="132"/>
      <c r="J21" s="133">
        <v>4</v>
      </c>
      <c r="K21" s="133">
        <v>4</v>
      </c>
      <c r="L21" s="133">
        <v>5</v>
      </c>
      <c r="M21" s="134">
        <v>5</v>
      </c>
      <c r="N21" s="134">
        <v>5</v>
      </c>
      <c r="O21" s="135">
        <v>5</v>
      </c>
      <c r="P21" s="135">
        <v>5</v>
      </c>
      <c r="Q21" s="135">
        <v>5</v>
      </c>
      <c r="R21" s="135">
        <v>5</v>
      </c>
      <c r="S21" s="135">
        <v>5</v>
      </c>
      <c r="T21" s="136"/>
      <c r="U21" s="136"/>
      <c r="V21" s="136"/>
      <c r="W21" s="136"/>
      <c r="X21" s="137"/>
      <c r="Y21" s="137"/>
      <c r="Z21" s="138">
        <v>3</v>
      </c>
      <c r="AA21" s="138">
        <v>3</v>
      </c>
      <c r="AB21" s="138">
        <v>3</v>
      </c>
      <c r="AC21" s="138">
        <v>4</v>
      </c>
      <c r="AD21" s="138">
        <v>4</v>
      </c>
      <c r="AE21" s="138">
        <v>4</v>
      </c>
      <c r="AF21" s="199">
        <v>5</v>
      </c>
      <c r="AG21" s="199">
        <v>5</v>
      </c>
      <c r="AH21" s="139">
        <v>5</v>
      </c>
      <c r="AI21" s="139">
        <v>5</v>
      </c>
      <c r="AJ21" s="139">
        <v>5</v>
      </c>
    </row>
    <row r="22" spans="1:38">
      <c r="A22" s="132">
        <v>21</v>
      </c>
      <c r="B22" s="132" t="s">
        <v>7</v>
      </c>
      <c r="C22" s="132" t="s">
        <v>111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 t="s">
        <v>115</v>
      </c>
      <c r="J22" s="133">
        <v>5</v>
      </c>
      <c r="K22" s="133">
        <v>5</v>
      </c>
      <c r="L22" s="133">
        <v>4</v>
      </c>
      <c r="M22" s="134">
        <v>5</v>
      </c>
      <c r="N22" s="134">
        <v>5</v>
      </c>
      <c r="O22" s="135">
        <v>5</v>
      </c>
      <c r="P22" s="135">
        <v>4</v>
      </c>
      <c r="Q22" s="135">
        <v>5</v>
      </c>
      <c r="R22" s="135">
        <v>5</v>
      </c>
      <c r="S22" s="135">
        <v>4</v>
      </c>
      <c r="T22" s="136"/>
      <c r="U22" s="136"/>
      <c r="V22" s="136"/>
      <c r="W22" s="136"/>
      <c r="X22" s="137"/>
      <c r="Y22" s="137"/>
      <c r="Z22" s="138">
        <v>5</v>
      </c>
      <c r="AA22" s="138">
        <v>5</v>
      </c>
      <c r="AB22" s="138">
        <v>4</v>
      </c>
      <c r="AC22" s="138">
        <v>5</v>
      </c>
      <c r="AD22" s="138">
        <v>5</v>
      </c>
      <c r="AE22" s="138">
        <v>5</v>
      </c>
      <c r="AF22" s="199">
        <v>5</v>
      </c>
      <c r="AG22" s="199">
        <v>5</v>
      </c>
      <c r="AH22" s="139">
        <v>5</v>
      </c>
      <c r="AI22" s="139">
        <v>5</v>
      </c>
      <c r="AJ22" s="139">
        <v>5</v>
      </c>
    </row>
    <row r="23" spans="1:38" ht="37.5">
      <c r="A23" s="132">
        <v>22</v>
      </c>
      <c r="B23" s="132" t="s">
        <v>49</v>
      </c>
      <c r="C23" s="132" t="s">
        <v>118</v>
      </c>
      <c r="D23" s="132">
        <v>0</v>
      </c>
      <c r="E23" s="132">
        <v>0</v>
      </c>
      <c r="F23" s="132">
        <v>1</v>
      </c>
      <c r="G23" s="132">
        <v>0</v>
      </c>
      <c r="H23" s="132">
        <v>0</v>
      </c>
      <c r="I23" s="132"/>
      <c r="J23" s="133">
        <v>4</v>
      </c>
      <c r="K23" s="133">
        <v>4</v>
      </c>
      <c r="L23" s="133">
        <v>4</v>
      </c>
      <c r="M23" s="134">
        <v>5</v>
      </c>
      <c r="N23" s="134">
        <v>5</v>
      </c>
      <c r="O23" s="135">
        <v>5</v>
      </c>
      <c r="P23" s="135">
        <v>5</v>
      </c>
      <c r="Q23" s="135">
        <v>5</v>
      </c>
      <c r="R23" s="135">
        <v>5</v>
      </c>
      <c r="S23" s="135">
        <v>5</v>
      </c>
      <c r="T23" s="136"/>
      <c r="U23" s="136"/>
      <c r="V23" s="136"/>
      <c r="W23" s="136"/>
      <c r="X23" s="137"/>
      <c r="Y23" s="137"/>
      <c r="Z23" s="138">
        <v>4</v>
      </c>
      <c r="AA23" s="138">
        <v>4</v>
      </c>
      <c r="AB23" s="138">
        <v>4</v>
      </c>
      <c r="AC23" s="138">
        <v>4</v>
      </c>
      <c r="AD23" s="138">
        <v>4</v>
      </c>
      <c r="AE23" s="138">
        <v>4</v>
      </c>
      <c r="AF23" s="199">
        <v>4</v>
      </c>
      <c r="AG23" s="199">
        <v>4</v>
      </c>
      <c r="AH23" s="139">
        <v>4</v>
      </c>
      <c r="AI23" s="139">
        <v>4</v>
      </c>
      <c r="AJ23" s="139">
        <v>4</v>
      </c>
    </row>
    <row r="24" spans="1:38">
      <c r="A24" s="132">
        <v>23</v>
      </c>
      <c r="B24" s="132" t="s">
        <v>49</v>
      </c>
      <c r="C24" s="132" t="s">
        <v>111</v>
      </c>
      <c r="D24" s="132">
        <v>0</v>
      </c>
      <c r="E24" s="132">
        <v>0</v>
      </c>
      <c r="F24" s="132">
        <v>1</v>
      </c>
      <c r="G24" s="132">
        <v>0</v>
      </c>
      <c r="H24" s="132">
        <v>0</v>
      </c>
      <c r="I24" s="132"/>
      <c r="J24" s="133">
        <v>5</v>
      </c>
      <c r="K24" s="133">
        <v>5</v>
      </c>
      <c r="L24" s="133">
        <v>5</v>
      </c>
      <c r="M24" s="134">
        <v>5</v>
      </c>
      <c r="N24" s="134">
        <v>5</v>
      </c>
      <c r="O24" s="135">
        <v>4</v>
      </c>
      <c r="P24" s="135">
        <v>4</v>
      </c>
      <c r="Q24" s="135">
        <v>4</v>
      </c>
      <c r="R24" s="135">
        <v>4</v>
      </c>
      <c r="S24" s="135">
        <v>5</v>
      </c>
      <c r="T24" s="136"/>
      <c r="U24" s="136"/>
      <c r="V24" s="136"/>
      <c r="W24" s="136"/>
      <c r="X24" s="137"/>
      <c r="Y24" s="137"/>
      <c r="Z24" s="138">
        <v>2</v>
      </c>
      <c r="AA24" s="138">
        <v>2</v>
      </c>
      <c r="AB24" s="138">
        <v>2</v>
      </c>
      <c r="AC24" s="138">
        <v>4</v>
      </c>
      <c r="AD24" s="138">
        <v>4</v>
      </c>
      <c r="AE24" s="138">
        <v>4</v>
      </c>
      <c r="AF24" s="199"/>
      <c r="AG24" s="199"/>
      <c r="AH24" s="139"/>
      <c r="AI24" s="139"/>
      <c r="AJ24" s="139"/>
    </row>
    <row r="25" spans="1:38">
      <c r="A25" s="132">
        <v>24</v>
      </c>
      <c r="B25" s="132"/>
      <c r="C25" s="132"/>
      <c r="D25" s="132"/>
      <c r="E25" s="132"/>
      <c r="F25" s="132"/>
      <c r="G25" s="132"/>
      <c r="H25" s="132"/>
      <c r="I25" s="132"/>
      <c r="J25" s="133"/>
      <c r="K25" s="133"/>
      <c r="L25" s="133"/>
      <c r="M25" s="134"/>
      <c r="N25" s="134"/>
      <c r="O25" s="135"/>
      <c r="P25" s="135"/>
      <c r="Q25" s="135"/>
      <c r="R25" s="135"/>
      <c r="S25" s="135"/>
      <c r="T25" s="136"/>
      <c r="U25" s="136"/>
      <c r="V25" s="136"/>
      <c r="W25" s="136"/>
      <c r="X25" s="137"/>
      <c r="Y25" s="137"/>
      <c r="Z25" s="138"/>
      <c r="AA25" s="138"/>
      <c r="AB25" s="138"/>
      <c r="AC25" s="138"/>
      <c r="AD25" s="138"/>
      <c r="AE25" s="138"/>
      <c r="AF25" s="199"/>
      <c r="AG25" s="199"/>
      <c r="AH25" s="139"/>
      <c r="AI25" s="139"/>
      <c r="AJ25" s="139"/>
    </row>
    <row r="26" spans="1:38">
      <c r="A26" s="132">
        <v>25</v>
      </c>
      <c r="B26" s="132"/>
      <c r="C26" s="132"/>
      <c r="D26" s="132"/>
      <c r="E26" s="132"/>
      <c r="F26" s="132"/>
      <c r="G26" s="132"/>
      <c r="H26" s="132"/>
      <c r="I26" s="132"/>
      <c r="J26" s="133"/>
      <c r="K26" s="133"/>
      <c r="L26" s="133"/>
      <c r="M26" s="134"/>
      <c r="N26" s="134"/>
      <c r="O26" s="135"/>
      <c r="P26" s="135"/>
      <c r="Q26" s="135"/>
      <c r="R26" s="135"/>
      <c r="S26" s="135"/>
      <c r="T26" s="136"/>
      <c r="U26" s="136"/>
      <c r="V26" s="136"/>
      <c r="W26" s="136"/>
      <c r="X26" s="137"/>
      <c r="Y26" s="137"/>
      <c r="Z26" s="138"/>
      <c r="AA26" s="138"/>
      <c r="AB26" s="138"/>
      <c r="AC26" s="138"/>
      <c r="AD26" s="138"/>
      <c r="AE26" s="138"/>
      <c r="AF26" s="199"/>
      <c r="AG26" s="199"/>
      <c r="AH26" s="139"/>
      <c r="AI26" s="139"/>
      <c r="AJ26" s="139"/>
    </row>
    <row r="27" spans="1:38" s="1" customFormat="1" ht="21">
      <c r="B27" s="2"/>
      <c r="C27" s="2"/>
      <c r="D27" s="153">
        <f>COUNTIF(D2:D26,1)</f>
        <v>4</v>
      </c>
      <c r="E27" s="153">
        <f>COUNTIF(E2:E26,1)</f>
        <v>1</v>
      </c>
      <c r="F27" s="153">
        <f>COUNTIF(F2:F26,1)</f>
        <v>16</v>
      </c>
      <c r="G27" s="153">
        <f>COUNTIF(G2:G26,1)</f>
        <v>1</v>
      </c>
      <c r="H27" s="153">
        <f>COUNTIF(H2:H26,1)</f>
        <v>0</v>
      </c>
      <c r="I27" s="153"/>
      <c r="J27" s="154">
        <f t="shared" ref="J27:AJ27" si="0">AVERAGE(J2:J26)</f>
        <v>4.0869565217391308</v>
      </c>
      <c r="K27" s="154">
        <f t="shared" si="0"/>
        <v>4</v>
      </c>
      <c r="L27" s="154">
        <f t="shared" si="0"/>
        <v>3.8260869565217392</v>
      </c>
      <c r="M27" s="154">
        <f t="shared" si="0"/>
        <v>4.4545454545454541</v>
      </c>
      <c r="N27" s="154">
        <f t="shared" si="0"/>
        <v>4.2608695652173916</v>
      </c>
      <c r="O27" s="154">
        <f t="shared" si="0"/>
        <v>3.8695652173913042</v>
      </c>
      <c r="P27" s="154">
        <f t="shared" si="0"/>
        <v>3.6086956521739131</v>
      </c>
      <c r="Q27" s="154">
        <f t="shared" si="0"/>
        <v>3.9130434782608696</v>
      </c>
      <c r="R27" s="154">
        <f t="shared" si="0"/>
        <v>4.1304347826086953</v>
      </c>
      <c r="S27" s="154">
        <f t="shared" si="0"/>
        <v>4.0434782608695654</v>
      </c>
      <c r="T27" s="154">
        <f t="shared" si="0"/>
        <v>2.8571428571428572</v>
      </c>
      <c r="U27" s="154">
        <f t="shared" si="0"/>
        <v>3.2857142857142856</v>
      </c>
      <c r="V27" s="154">
        <f t="shared" si="0"/>
        <v>3.8571428571428572</v>
      </c>
      <c r="W27" s="154">
        <f t="shared" si="0"/>
        <v>3.8571428571428572</v>
      </c>
      <c r="X27" s="154">
        <f t="shared" si="0"/>
        <v>4.5714285714285712</v>
      </c>
      <c r="Y27" s="154">
        <f t="shared" si="0"/>
        <v>4.4285714285714288</v>
      </c>
      <c r="Z27" s="154">
        <f t="shared" si="0"/>
        <v>3.0869565217391304</v>
      </c>
      <c r="AA27" s="154">
        <f t="shared" si="0"/>
        <v>3.0869565217391304</v>
      </c>
      <c r="AB27" s="154">
        <f t="shared" si="0"/>
        <v>3.2727272727272729</v>
      </c>
      <c r="AC27" s="154">
        <f t="shared" si="0"/>
        <v>4</v>
      </c>
      <c r="AD27" s="154">
        <f t="shared" si="0"/>
        <v>4.0434782608695654</v>
      </c>
      <c r="AE27" s="154">
        <f t="shared" si="0"/>
        <v>4.0909090909090908</v>
      </c>
      <c r="AF27" s="154">
        <f>AVERAGE(AF2:AF26)</f>
        <v>4.0476190476190474</v>
      </c>
      <c r="AG27" s="154">
        <f>AVERAGE(AG2:AG26)</f>
        <v>4.2857142857142856</v>
      </c>
      <c r="AH27" s="154">
        <f t="shared" si="0"/>
        <v>3.8095238095238093</v>
      </c>
      <c r="AI27" s="154">
        <f t="shared" si="0"/>
        <v>3.8571428571428572</v>
      </c>
      <c r="AJ27" s="154">
        <f t="shared" si="0"/>
        <v>4.2857142857142856</v>
      </c>
      <c r="AK27" s="114">
        <f>AVERAGE(J2:S26,AF2:AJ26)</f>
        <v>4.0299401197604787</v>
      </c>
      <c r="AL27" s="114"/>
    </row>
    <row r="28" spans="1:38" s="1" customFormat="1">
      <c r="B28" s="2"/>
      <c r="C28" s="2"/>
      <c r="D28" s="154">
        <f t="shared" ref="D28:AJ28" si="1">STDEV(D2:D26)</f>
        <v>0.38755338788158983</v>
      </c>
      <c r="E28" s="154">
        <f t="shared" si="1"/>
        <v>0.20851441405707477</v>
      </c>
      <c r="F28" s="154">
        <f t="shared" si="1"/>
        <v>0.4704719688969648</v>
      </c>
      <c r="G28" s="154">
        <f t="shared" si="1"/>
        <v>0.20851441405707477</v>
      </c>
      <c r="H28" s="154">
        <f t="shared" si="1"/>
        <v>0</v>
      </c>
      <c r="I28" s="154"/>
      <c r="J28" s="154">
        <f t="shared" si="1"/>
        <v>0.59643207936565845</v>
      </c>
      <c r="K28" s="154">
        <f t="shared" si="1"/>
        <v>0.67419986246324204</v>
      </c>
      <c r="L28" s="154">
        <f t="shared" si="1"/>
        <v>0.71682214816149548</v>
      </c>
      <c r="M28" s="154">
        <f t="shared" si="1"/>
        <v>0.59580060001510093</v>
      </c>
      <c r="N28" s="154">
        <f t="shared" si="1"/>
        <v>0.81001634688038093</v>
      </c>
      <c r="O28" s="154">
        <f t="shared" si="1"/>
        <v>0.81488135366650816</v>
      </c>
      <c r="P28" s="154">
        <f t="shared" si="1"/>
        <v>0.78271848153973744</v>
      </c>
      <c r="Q28" s="154">
        <f t="shared" si="1"/>
        <v>0.73317760952897693</v>
      </c>
      <c r="R28" s="154">
        <f t="shared" si="1"/>
        <v>0.548083257285786</v>
      </c>
      <c r="S28" s="154">
        <f t="shared" si="1"/>
        <v>0.63805534595827107</v>
      </c>
      <c r="T28" s="154">
        <f t="shared" si="1"/>
        <v>1.3451854182690983</v>
      </c>
      <c r="U28" s="154">
        <f t="shared" si="1"/>
        <v>1.1126972805283737</v>
      </c>
      <c r="V28" s="154">
        <f t="shared" si="1"/>
        <v>0.37796447300922725</v>
      </c>
      <c r="W28" s="154">
        <f t="shared" si="1"/>
        <v>0.37796447300922725</v>
      </c>
      <c r="X28" s="154">
        <f t="shared" si="1"/>
        <v>0.53452248382485001</v>
      </c>
      <c r="Y28" s="154">
        <f t="shared" si="1"/>
        <v>0.53452248382485001</v>
      </c>
      <c r="Z28" s="154">
        <f t="shared" si="1"/>
        <v>0.99603958840001916</v>
      </c>
      <c r="AA28" s="154">
        <f t="shared" si="1"/>
        <v>0.94930804839682503</v>
      </c>
      <c r="AB28" s="154">
        <f t="shared" si="1"/>
        <v>0.8827348295047498</v>
      </c>
      <c r="AC28" s="154">
        <f t="shared" si="1"/>
        <v>0.5222329678670935</v>
      </c>
      <c r="AD28" s="154">
        <f t="shared" si="1"/>
        <v>0.56232155711553333</v>
      </c>
      <c r="AE28" s="154">
        <f t="shared" si="1"/>
        <v>0.42640143271122061</v>
      </c>
      <c r="AF28" s="154">
        <f t="shared" si="1"/>
        <v>0.58959227235357159</v>
      </c>
      <c r="AG28" s="154">
        <f t="shared" si="1"/>
        <v>0.7171371656006359</v>
      </c>
      <c r="AH28" s="154">
        <f t="shared" si="1"/>
        <v>0.98076743517755627</v>
      </c>
      <c r="AI28" s="154">
        <f t="shared" si="1"/>
        <v>0.85356395693083698</v>
      </c>
      <c r="AJ28" s="154">
        <f t="shared" si="1"/>
        <v>0.64365030434678883</v>
      </c>
      <c r="AK28" s="114">
        <f>STDEVA(J2:S26,AF2:AJ26)</f>
        <v>0.73867952716386787</v>
      </c>
      <c r="AL28" s="114"/>
    </row>
    <row r="29" spans="1:38" s="1" customFormat="1">
      <c r="B29" s="155" t="s">
        <v>7</v>
      </c>
      <c r="C29" s="155">
        <f>COUNTIF(B2:B26,"นิสิตระดับปริญญาโท")</f>
        <v>18</v>
      </c>
      <c r="J29" s="161"/>
      <c r="K29" s="161"/>
      <c r="L29" s="157">
        <f>STDEV(J2:L26)</f>
        <v>0.66356910391399648</v>
      </c>
      <c r="M29" s="162"/>
      <c r="N29" s="157">
        <f>STDEVA(M2:N26)</f>
        <v>0.71208897412521954</v>
      </c>
      <c r="O29" s="163"/>
      <c r="P29" s="163"/>
      <c r="Q29" s="163"/>
      <c r="R29" s="163"/>
      <c r="S29" s="157">
        <f>STDEVA(O2:S26)</f>
        <v>0.72019998917581818</v>
      </c>
      <c r="T29" s="156"/>
      <c r="U29" s="156"/>
      <c r="V29" s="156"/>
      <c r="W29" s="157">
        <f>STDEVA(U2:W26)</f>
        <v>0.73029674334022221</v>
      </c>
      <c r="X29" s="156"/>
      <c r="Y29" s="157">
        <f>STDEVA(W2:Y26)</f>
        <v>0.56061191058138771</v>
      </c>
      <c r="Z29" s="158"/>
      <c r="AA29" s="159"/>
      <c r="AB29" s="157">
        <f>STDEVA(Z2:AB26)</f>
        <v>0.93465143766057668</v>
      </c>
      <c r="AC29" s="159"/>
      <c r="AD29" s="159"/>
      <c r="AE29" s="157">
        <f>STDEVA(AC2:AE26)</f>
        <v>0.50175285375481005</v>
      </c>
      <c r="AF29" s="77"/>
      <c r="AG29" s="157">
        <f>STDEVA(AF2:AG26)</f>
        <v>0.65951448020001568</v>
      </c>
      <c r="AH29" s="160"/>
      <c r="AI29" s="160"/>
      <c r="AJ29" s="157">
        <f>STDEVA(AH2:AJ26)</f>
        <v>0.85179248366480353</v>
      </c>
    </row>
    <row r="30" spans="1:38" s="1" customFormat="1">
      <c r="B30" s="155" t="s">
        <v>49</v>
      </c>
      <c r="C30" s="155">
        <f>COUNTIF(B2:B26,"นิสิตระดับปริญญาเอก")</f>
        <v>5</v>
      </c>
      <c r="J30" s="161"/>
      <c r="K30" s="161"/>
      <c r="L30" s="171">
        <f>AVERAGE(J2:L26)</f>
        <v>3.9710144927536231</v>
      </c>
      <c r="M30" s="162"/>
      <c r="N30" s="171">
        <f>AVERAGE(M2:N26)</f>
        <v>4.3555555555555552</v>
      </c>
      <c r="O30" s="163"/>
      <c r="P30" s="163"/>
      <c r="Q30" s="163"/>
      <c r="R30" s="163"/>
      <c r="S30" s="171">
        <f>AVERAGE(O2:S26)</f>
        <v>3.9130434782608696</v>
      </c>
      <c r="T30" s="164"/>
      <c r="U30" s="164"/>
      <c r="V30" s="164"/>
      <c r="W30" s="165">
        <f>AVERAGE(U2:W26)</f>
        <v>3.6666666666666665</v>
      </c>
      <c r="X30" s="166"/>
      <c r="Y30" s="167">
        <f>AVERAGE(W2:Y26)</f>
        <v>4.2857142857142856</v>
      </c>
      <c r="Z30" s="168"/>
      <c r="AA30" s="169"/>
      <c r="AB30" s="171">
        <f>AVERAGE(Z2:AB26)</f>
        <v>3.1470588235294117</v>
      </c>
      <c r="AC30" s="169"/>
      <c r="AD30" s="169"/>
      <c r="AE30" s="171">
        <f>AVERAGE(AC2:AE26)</f>
        <v>4.0441176470588234</v>
      </c>
      <c r="AF30" s="77"/>
      <c r="AG30" s="171">
        <f>AVERAGE(AF2:AG26)</f>
        <v>4.166666666666667</v>
      </c>
      <c r="AH30" s="170"/>
      <c r="AI30" s="170"/>
      <c r="AJ30" s="171">
        <f>AVERAGE(AH2:AJ26)</f>
        <v>3.9841269841269842</v>
      </c>
    </row>
    <row r="31" spans="1:38" ht="37.5">
      <c r="B31" s="172" t="s">
        <v>67</v>
      </c>
      <c r="C31" s="155">
        <f>COUNTIF(B2:B26,"เจ้าหน้าที่บัณฑิตวิทยาลัย")</f>
        <v>0</v>
      </c>
      <c r="J31" s="3"/>
      <c r="K31" s="3"/>
      <c r="L31" s="69"/>
      <c r="M31" s="70"/>
      <c r="N31" s="4"/>
      <c r="O31" s="71"/>
      <c r="P31" s="71"/>
      <c r="Q31" s="71"/>
      <c r="R31" s="71"/>
      <c r="S31" s="71"/>
      <c r="T31" s="72"/>
      <c r="U31" s="72"/>
      <c r="V31" s="72"/>
      <c r="W31" s="73"/>
      <c r="X31" s="74"/>
      <c r="Y31" s="75"/>
      <c r="Z31" s="77"/>
      <c r="AA31" s="76"/>
      <c r="AB31" s="76"/>
      <c r="AC31" s="76"/>
      <c r="AD31" s="76"/>
      <c r="AE31" s="77"/>
      <c r="AF31" s="77"/>
      <c r="AG31" s="77"/>
    </row>
    <row r="32" spans="1:38">
      <c r="B32" s="172"/>
      <c r="C32" s="173">
        <f>SUM(C29:C31)</f>
        <v>23</v>
      </c>
      <c r="J32" s="3"/>
      <c r="K32" s="3"/>
      <c r="L32" s="69"/>
      <c r="M32" s="70"/>
      <c r="N32" s="4"/>
      <c r="O32" s="71"/>
      <c r="P32" s="71"/>
      <c r="Q32" s="71"/>
      <c r="R32" s="71"/>
      <c r="S32" s="71"/>
      <c r="T32" s="72"/>
      <c r="U32" s="72"/>
      <c r="V32" s="72"/>
      <c r="W32" s="73"/>
      <c r="X32" s="74"/>
      <c r="Y32" s="75"/>
      <c r="Z32" s="77"/>
      <c r="AA32" s="76"/>
      <c r="AB32" s="76"/>
      <c r="AC32" s="76"/>
      <c r="AD32" s="76"/>
      <c r="AE32" s="77"/>
      <c r="AF32" s="77"/>
      <c r="AG32" s="77"/>
    </row>
    <row r="33" spans="2:33">
      <c r="J33" s="3"/>
      <c r="K33" s="3"/>
      <c r="L33" s="69"/>
      <c r="M33" s="70"/>
      <c r="N33" s="4"/>
      <c r="O33" s="71"/>
      <c r="P33" s="71"/>
      <c r="Q33" s="71"/>
      <c r="R33" s="71"/>
      <c r="S33" s="71"/>
      <c r="T33" s="72"/>
      <c r="U33" s="72"/>
      <c r="V33" s="72"/>
      <c r="W33" s="73"/>
      <c r="X33" s="74"/>
      <c r="Y33" s="75"/>
      <c r="Z33" s="77"/>
      <c r="AA33" s="76"/>
      <c r="AB33" s="76"/>
      <c r="AC33" s="76"/>
      <c r="AD33" s="76"/>
      <c r="AE33" s="77"/>
      <c r="AF33" s="77"/>
      <c r="AG33" s="77"/>
    </row>
    <row r="34" spans="2:33">
      <c r="J34" s="3"/>
      <c r="K34" s="3"/>
      <c r="L34" s="69"/>
      <c r="M34" s="70"/>
      <c r="N34" s="4"/>
      <c r="O34" s="71"/>
      <c r="P34" s="71"/>
      <c r="Q34" s="71"/>
      <c r="R34" s="71"/>
      <c r="S34" s="71"/>
      <c r="T34" s="72"/>
      <c r="U34" s="72"/>
      <c r="V34" s="72"/>
      <c r="W34" s="73"/>
      <c r="X34" s="74"/>
      <c r="Y34" s="75"/>
      <c r="Z34" s="77"/>
      <c r="AA34" s="76"/>
      <c r="AB34" s="76"/>
      <c r="AC34" s="76"/>
      <c r="AD34" s="76"/>
      <c r="AE34" s="77"/>
      <c r="AF34" s="77"/>
      <c r="AG34" s="77"/>
    </row>
    <row r="35" spans="2:33">
      <c r="B35" s="187" t="s">
        <v>87</v>
      </c>
      <c r="J35" s="3"/>
      <c r="K35" s="3"/>
      <c r="L35" s="3"/>
      <c r="M35" s="4"/>
      <c r="N35" s="4"/>
      <c r="O35" s="5"/>
      <c r="P35" s="5"/>
      <c r="Q35" s="5"/>
      <c r="R35" s="5"/>
      <c r="S35" s="5"/>
      <c r="T35" s="6"/>
      <c r="U35" s="6"/>
      <c r="V35" s="6"/>
      <c r="W35" s="6"/>
      <c r="X35" s="7"/>
      <c r="Y35" s="7"/>
    </row>
    <row r="36" spans="2:33">
      <c r="B36" s="174" t="s">
        <v>111</v>
      </c>
      <c r="C36" s="155">
        <f>COUNTIF(C2:C24,"วิทยาศาสตร์การเกษตร")-3</f>
        <v>12</v>
      </c>
      <c r="J36" s="3"/>
      <c r="K36" s="3"/>
      <c r="L36" s="3"/>
      <c r="M36" s="4"/>
      <c r="N36" s="4"/>
      <c r="O36" s="5"/>
      <c r="P36" s="5"/>
      <c r="Q36" s="5"/>
      <c r="R36" s="5"/>
      <c r="S36" s="5"/>
      <c r="T36" s="6"/>
      <c r="U36" s="6"/>
      <c r="V36" s="6"/>
      <c r="W36" s="6"/>
      <c r="X36" s="7"/>
      <c r="Y36" s="7"/>
    </row>
    <row r="37" spans="2:33" ht="37.5">
      <c r="B37" s="132" t="s">
        <v>117</v>
      </c>
      <c r="C37" s="155">
        <f>COUNTIF(C2:C24,"วิทยาศาสตร์และเทคโนโลยีการอาหาร")-1</f>
        <v>3</v>
      </c>
      <c r="J37" s="3"/>
      <c r="K37" s="3"/>
      <c r="L37" s="3"/>
      <c r="M37" s="4"/>
      <c r="N37" s="4"/>
      <c r="O37" s="5"/>
      <c r="P37" s="5"/>
      <c r="Q37" s="5"/>
      <c r="R37" s="5"/>
      <c r="S37" s="5"/>
      <c r="T37" s="6"/>
      <c r="U37" s="6"/>
      <c r="V37" s="6"/>
      <c r="W37" s="6"/>
      <c r="X37" s="7"/>
      <c r="Y37" s="7"/>
    </row>
    <row r="38" spans="2:33">
      <c r="J38" s="3"/>
      <c r="K38" s="3"/>
      <c r="L38" s="3"/>
      <c r="M38" s="4"/>
      <c r="N38" s="4"/>
      <c r="O38" s="5"/>
      <c r="P38" s="5"/>
      <c r="Q38" s="5"/>
      <c r="R38" s="5"/>
      <c r="S38" s="5"/>
      <c r="T38" s="6"/>
      <c r="U38" s="6"/>
      <c r="V38" s="6"/>
      <c r="W38" s="6"/>
      <c r="X38" s="7"/>
      <c r="Y38" s="7"/>
    </row>
    <row r="39" spans="2:33" ht="37.5">
      <c r="B39" s="132" t="s">
        <v>112</v>
      </c>
      <c r="C39" s="155">
        <f>COUNTIF(C2:C24,"เทคโนโลยีชีวภาพทางการเกษตร")</f>
        <v>2</v>
      </c>
      <c r="J39" s="3"/>
      <c r="K39" s="3"/>
      <c r="L39" s="3"/>
      <c r="M39" s="4"/>
      <c r="N39" s="4"/>
      <c r="O39" s="5"/>
      <c r="P39" s="5"/>
      <c r="Q39" s="5"/>
      <c r="R39" s="5"/>
      <c r="S39" s="5"/>
      <c r="T39" s="6"/>
      <c r="U39" s="6"/>
      <c r="V39" s="6"/>
      <c r="W39" s="6"/>
      <c r="X39" s="7"/>
      <c r="Y39" s="7"/>
    </row>
    <row r="40" spans="2:33">
      <c r="B40" s="174" t="s">
        <v>56</v>
      </c>
      <c r="C40" s="155">
        <f>COUNTIF(C2:C24,"ไม่ระบุ")</f>
        <v>1</v>
      </c>
      <c r="J40" s="3"/>
      <c r="K40" s="3"/>
      <c r="L40" s="3"/>
      <c r="M40" s="4"/>
      <c r="N40" s="4"/>
      <c r="O40" s="5"/>
      <c r="P40" s="5"/>
      <c r="Q40" s="5"/>
      <c r="R40" s="5"/>
      <c r="S40" s="5"/>
      <c r="T40" s="6"/>
      <c r="U40" s="6"/>
      <c r="V40" s="6"/>
      <c r="W40" s="6"/>
      <c r="X40" s="7"/>
      <c r="Y40" s="7"/>
    </row>
    <row r="41" spans="2:33">
      <c r="C41" s="173">
        <f>SUM(C36:C40)</f>
        <v>18</v>
      </c>
      <c r="J41" s="3"/>
      <c r="K41" s="3"/>
      <c r="L41" s="3"/>
      <c r="M41" s="4"/>
      <c r="N41" s="4"/>
      <c r="O41" s="5"/>
      <c r="P41" s="5"/>
      <c r="Q41" s="5"/>
      <c r="R41" s="5"/>
      <c r="S41" s="5"/>
      <c r="T41" s="6"/>
      <c r="U41" s="6"/>
      <c r="V41" s="6"/>
      <c r="W41" s="6"/>
      <c r="X41" s="7"/>
      <c r="Y41" s="7"/>
    </row>
    <row r="42" spans="2:33">
      <c r="J42" s="3"/>
      <c r="K42" s="3"/>
      <c r="L42" s="3"/>
      <c r="M42" s="4"/>
      <c r="N42" s="4"/>
      <c r="O42" s="5"/>
      <c r="P42" s="5"/>
      <c r="Q42" s="5"/>
      <c r="R42" s="5"/>
      <c r="S42" s="5"/>
      <c r="T42" s="6"/>
      <c r="U42" s="6"/>
      <c r="V42" s="6"/>
      <c r="W42" s="6"/>
      <c r="X42" s="7"/>
      <c r="Y42" s="7"/>
    </row>
    <row r="43" spans="2:33">
      <c r="B43" s="187" t="s">
        <v>88</v>
      </c>
      <c r="J43" s="3"/>
      <c r="K43" s="3"/>
      <c r="L43" s="3"/>
      <c r="M43" s="4"/>
      <c r="N43" s="4"/>
      <c r="O43" s="5"/>
      <c r="P43" s="5"/>
      <c r="Q43" s="5"/>
      <c r="R43" s="5"/>
      <c r="S43" s="5"/>
      <c r="T43" s="6"/>
      <c r="U43" s="6"/>
      <c r="V43" s="6"/>
      <c r="W43" s="6"/>
      <c r="X43" s="7"/>
      <c r="Y43" s="7"/>
    </row>
    <row r="44" spans="2:33">
      <c r="B44" s="174" t="s">
        <v>111</v>
      </c>
      <c r="C44" s="155">
        <v>3</v>
      </c>
      <c r="J44" s="3"/>
      <c r="K44" s="3"/>
      <c r="L44" s="3"/>
      <c r="M44" s="4"/>
      <c r="N44" s="4"/>
      <c r="O44" s="5"/>
      <c r="P44" s="5"/>
      <c r="Q44" s="5"/>
      <c r="R44" s="5"/>
      <c r="S44" s="5"/>
      <c r="T44" s="6"/>
      <c r="U44" s="6"/>
      <c r="V44" s="6"/>
      <c r="W44" s="6"/>
      <c r="X44" s="7"/>
      <c r="Y44" s="7"/>
    </row>
    <row r="45" spans="2:33" ht="37.5">
      <c r="B45" s="174" t="s">
        <v>117</v>
      </c>
      <c r="C45" s="155">
        <v>1</v>
      </c>
      <c r="J45" s="3"/>
      <c r="K45" s="3"/>
      <c r="L45" s="3"/>
      <c r="M45" s="4"/>
      <c r="N45" s="4"/>
      <c r="O45" s="5"/>
      <c r="P45" s="5"/>
      <c r="Q45" s="5"/>
      <c r="R45" s="5"/>
      <c r="S45" s="5"/>
      <c r="T45" s="6"/>
      <c r="U45" s="6"/>
      <c r="V45" s="6"/>
      <c r="W45" s="6"/>
      <c r="X45" s="7"/>
      <c r="Y45" s="7"/>
    </row>
    <row r="46" spans="2:33" ht="37.5">
      <c r="B46" s="132" t="s">
        <v>118</v>
      </c>
      <c r="C46" s="155">
        <f>COUNTIF(C2:C24,"ทรัพยากรธรรมชาติและสิ่งแวดล้อม")</f>
        <v>1</v>
      </c>
      <c r="J46" s="3"/>
      <c r="K46" s="3"/>
      <c r="L46" s="3"/>
      <c r="M46" s="4"/>
      <c r="N46" s="4"/>
      <c r="O46" s="5"/>
      <c r="P46" s="5"/>
      <c r="Q46" s="5"/>
      <c r="R46" s="5"/>
      <c r="S46" s="5"/>
      <c r="T46" s="6"/>
      <c r="U46" s="6"/>
      <c r="V46" s="6"/>
      <c r="W46" s="6"/>
      <c r="X46" s="7"/>
      <c r="Y46" s="7"/>
    </row>
    <row r="47" spans="2:33">
      <c r="B47" s="174"/>
      <c r="C47" s="155"/>
      <c r="J47" s="3"/>
      <c r="K47" s="3"/>
      <c r="L47" s="3"/>
      <c r="M47" s="4"/>
      <c r="N47" s="4"/>
      <c r="O47" s="5"/>
      <c r="P47" s="5"/>
      <c r="Q47" s="5"/>
      <c r="R47" s="5"/>
      <c r="S47" s="5"/>
      <c r="T47" s="6"/>
      <c r="U47" s="6"/>
      <c r="V47" s="6"/>
      <c r="W47" s="6"/>
      <c r="X47" s="7"/>
      <c r="Y47" s="7"/>
    </row>
    <row r="48" spans="2:33">
      <c r="C48" s="173">
        <f>SUM(C44:C47)</f>
        <v>5</v>
      </c>
      <c r="J48" s="3"/>
      <c r="K48" s="3"/>
      <c r="L48" s="3"/>
      <c r="M48" s="4"/>
      <c r="N48" s="4"/>
      <c r="O48" s="5"/>
      <c r="P48" s="5"/>
      <c r="Q48" s="5"/>
      <c r="R48" s="5"/>
      <c r="S48" s="5"/>
      <c r="T48" s="6"/>
      <c r="U48" s="6"/>
      <c r="V48" s="6"/>
      <c r="W48" s="6"/>
      <c r="X48" s="7"/>
      <c r="Y48" s="7"/>
    </row>
    <row r="49" spans="2:25">
      <c r="J49" s="3"/>
      <c r="K49" s="3"/>
      <c r="L49" s="3"/>
      <c r="M49" s="4"/>
      <c r="N49" s="4"/>
      <c r="O49" s="5"/>
      <c r="P49" s="5"/>
      <c r="Q49" s="5"/>
      <c r="R49" s="5"/>
      <c r="S49" s="5"/>
      <c r="T49" s="6"/>
      <c r="U49" s="6"/>
      <c r="V49" s="6"/>
      <c r="W49" s="6"/>
      <c r="X49" s="7"/>
      <c r="Y49" s="7"/>
    </row>
    <row r="50" spans="2:25">
      <c r="B50" s="187"/>
      <c r="J50" s="3"/>
      <c r="K50" s="3"/>
      <c r="L50" s="3"/>
      <c r="M50" s="4"/>
      <c r="N50" s="4"/>
      <c r="O50" s="5"/>
      <c r="P50" s="5"/>
      <c r="Q50" s="5"/>
      <c r="R50" s="5"/>
      <c r="S50" s="5"/>
      <c r="T50" s="6"/>
      <c r="U50" s="6"/>
      <c r="V50" s="6"/>
      <c r="W50" s="6"/>
      <c r="X50" s="7"/>
      <c r="Y50" s="7"/>
    </row>
    <row r="51" spans="2:25">
      <c r="B51" s="174"/>
      <c r="C51" s="45"/>
      <c r="J51" s="3"/>
      <c r="K51" s="3"/>
      <c r="L51" s="3"/>
      <c r="M51" s="4"/>
      <c r="N51" s="4"/>
      <c r="O51" s="5"/>
      <c r="P51" s="5"/>
      <c r="Q51" s="5"/>
      <c r="R51" s="5"/>
      <c r="S51" s="5"/>
      <c r="T51" s="6"/>
      <c r="U51" s="6"/>
      <c r="V51" s="6"/>
      <c r="W51" s="6"/>
      <c r="X51" s="7"/>
      <c r="Y51" s="7"/>
    </row>
    <row r="52" spans="2:25">
      <c r="C52" s="173"/>
      <c r="J52" s="3"/>
      <c r="K52" s="3"/>
      <c r="L52" s="3"/>
      <c r="M52" s="4"/>
      <c r="N52" s="4"/>
      <c r="O52" s="5"/>
      <c r="P52" s="5"/>
      <c r="Q52" s="5"/>
      <c r="R52" s="5"/>
      <c r="S52" s="5"/>
      <c r="T52" s="6"/>
      <c r="U52" s="6"/>
      <c r="V52" s="6"/>
      <c r="W52" s="6"/>
      <c r="X52" s="7"/>
      <c r="Y52" s="7"/>
    </row>
    <row r="53" spans="2:25">
      <c r="J53" s="3"/>
      <c r="K53" s="3"/>
      <c r="L53" s="3"/>
      <c r="M53" s="4"/>
      <c r="N53" s="4"/>
      <c r="O53" s="5"/>
      <c r="P53" s="5"/>
      <c r="Q53" s="5"/>
      <c r="R53" s="5"/>
      <c r="S53" s="5"/>
      <c r="T53" s="6"/>
      <c r="U53" s="6"/>
      <c r="V53" s="6"/>
      <c r="W53" s="6"/>
      <c r="X53" s="7"/>
      <c r="Y53" s="7"/>
    </row>
    <row r="54" spans="2:25">
      <c r="J54" s="3"/>
      <c r="K54" s="3"/>
      <c r="L54" s="3"/>
      <c r="M54" s="4"/>
      <c r="N54" s="4"/>
      <c r="O54" s="5"/>
      <c r="P54" s="5"/>
      <c r="Q54" s="5"/>
      <c r="R54" s="5"/>
      <c r="S54" s="5"/>
      <c r="T54" s="6"/>
      <c r="U54" s="6"/>
      <c r="V54" s="6"/>
      <c r="W54" s="6"/>
      <c r="X54" s="7"/>
      <c r="Y54" s="7"/>
    </row>
    <row r="55" spans="2:25">
      <c r="J55" s="3"/>
      <c r="K55" s="3"/>
      <c r="L55" s="3"/>
      <c r="M55" s="4"/>
      <c r="N55" s="4"/>
      <c r="O55" s="5"/>
      <c r="P55" s="5"/>
      <c r="Q55" s="5"/>
      <c r="R55" s="5"/>
      <c r="S55" s="5"/>
      <c r="T55" s="6"/>
      <c r="U55" s="6"/>
      <c r="V55" s="6"/>
      <c r="W55" s="6"/>
      <c r="X55" s="7"/>
      <c r="Y55" s="7"/>
    </row>
    <row r="56" spans="2:25">
      <c r="J56" s="3"/>
      <c r="K56" s="3"/>
      <c r="L56" s="3"/>
      <c r="M56" s="4"/>
      <c r="N56" s="4"/>
      <c r="O56" s="5"/>
      <c r="P56" s="5"/>
      <c r="Q56" s="5"/>
      <c r="R56" s="5"/>
      <c r="S56" s="5"/>
      <c r="T56" s="6"/>
      <c r="U56" s="6"/>
      <c r="V56" s="6"/>
      <c r="W56" s="6"/>
      <c r="X56" s="7"/>
      <c r="Y56" s="7"/>
    </row>
    <row r="57" spans="2:25">
      <c r="J57" s="3"/>
      <c r="K57" s="3"/>
      <c r="L57" s="3"/>
      <c r="M57" s="4"/>
      <c r="N57" s="4"/>
      <c r="O57" s="5"/>
      <c r="P57" s="5"/>
      <c r="Q57" s="5"/>
      <c r="R57" s="5"/>
      <c r="S57" s="5"/>
      <c r="T57" s="6"/>
      <c r="U57" s="6"/>
      <c r="V57" s="6"/>
      <c r="W57" s="6"/>
      <c r="X57" s="7"/>
      <c r="Y57" s="7"/>
    </row>
    <row r="58" spans="2:25">
      <c r="J58" s="3"/>
      <c r="K58" s="3"/>
      <c r="L58" s="3"/>
      <c r="M58" s="4"/>
      <c r="N58" s="4"/>
      <c r="O58" s="5"/>
      <c r="P58" s="5"/>
      <c r="Q58" s="5"/>
      <c r="R58" s="5"/>
      <c r="S58" s="5"/>
      <c r="T58" s="6"/>
      <c r="U58" s="6"/>
      <c r="V58" s="6"/>
      <c r="W58" s="6"/>
      <c r="X58" s="7"/>
      <c r="Y58" s="7"/>
    </row>
    <row r="59" spans="2:25">
      <c r="J59" s="3"/>
      <c r="K59" s="3"/>
      <c r="L59" s="3"/>
      <c r="M59" s="4"/>
      <c r="N59" s="4"/>
      <c r="O59" s="5"/>
      <c r="P59" s="5"/>
      <c r="Q59" s="5"/>
      <c r="R59" s="5"/>
      <c r="S59" s="5"/>
      <c r="T59" s="6"/>
      <c r="U59" s="6"/>
      <c r="V59" s="6"/>
      <c r="W59" s="6"/>
      <c r="X59" s="7"/>
      <c r="Y59" s="7"/>
    </row>
    <row r="60" spans="2:25">
      <c r="C60" s="112"/>
      <c r="J60" s="3"/>
      <c r="K60" s="3"/>
      <c r="L60" s="3"/>
      <c r="M60" s="4"/>
      <c r="N60" s="4"/>
      <c r="O60" s="5"/>
      <c r="P60" s="5"/>
      <c r="Q60" s="5"/>
      <c r="R60" s="5"/>
      <c r="S60" s="5"/>
      <c r="T60" s="6"/>
      <c r="U60" s="6"/>
      <c r="V60" s="6"/>
      <c r="W60" s="6"/>
      <c r="X60" s="7"/>
      <c r="Y60" s="7"/>
    </row>
    <row r="61" spans="2:25">
      <c r="J61" s="3"/>
      <c r="K61" s="3"/>
      <c r="L61" s="3"/>
      <c r="M61" s="4"/>
      <c r="N61" s="4"/>
      <c r="O61" s="5"/>
      <c r="P61" s="5"/>
      <c r="Q61" s="5"/>
      <c r="R61" s="5"/>
      <c r="S61" s="5"/>
      <c r="T61" s="6"/>
      <c r="U61" s="6"/>
      <c r="V61" s="6"/>
      <c r="W61" s="6"/>
      <c r="X61" s="7"/>
      <c r="Y61" s="7"/>
    </row>
    <row r="62" spans="2:25">
      <c r="J62" s="3"/>
      <c r="K62" s="3"/>
      <c r="L62" s="3"/>
      <c r="M62" s="4"/>
      <c r="N62" s="4"/>
      <c r="O62" s="5"/>
      <c r="P62" s="5"/>
      <c r="Q62" s="5"/>
      <c r="R62" s="5"/>
      <c r="S62" s="5"/>
      <c r="T62" s="6"/>
      <c r="U62" s="6"/>
      <c r="V62" s="6"/>
      <c r="W62" s="6"/>
      <c r="X62" s="7"/>
      <c r="Y62" s="7"/>
    </row>
    <row r="63" spans="2:25">
      <c r="J63" s="3"/>
      <c r="K63" s="3"/>
      <c r="L63" s="3"/>
      <c r="M63" s="4"/>
      <c r="N63" s="4"/>
      <c r="O63" s="5"/>
      <c r="P63" s="5"/>
      <c r="Q63" s="5"/>
      <c r="R63" s="5"/>
      <c r="S63" s="5"/>
      <c r="T63" s="6"/>
      <c r="U63" s="6"/>
      <c r="V63" s="6"/>
      <c r="W63" s="6"/>
      <c r="X63" s="7"/>
      <c r="Y63" s="7"/>
    </row>
    <row r="64" spans="2:25">
      <c r="J64" s="3"/>
      <c r="K64" s="3"/>
      <c r="L64" s="3"/>
      <c r="M64" s="4"/>
      <c r="N64" s="4"/>
      <c r="O64" s="5"/>
      <c r="P64" s="5"/>
      <c r="Q64" s="5"/>
      <c r="R64" s="5"/>
      <c r="S64" s="5"/>
      <c r="T64" s="6"/>
      <c r="U64" s="6"/>
      <c r="V64" s="6"/>
      <c r="W64" s="6"/>
      <c r="X64" s="7"/>
      <c r="Y64" s="7"/>
    </row>
    <row r="65" spans="10:25">
      <c r="J65" s="3"/>
      <c r="K65" s="3"/>
      <c r="L65" s="3"/>
      <c r="M65" s="4"/>
      <c r="N65" s="4"/>
      <c r="O65" s="5"/>
      <c r="P65" s="5"/>
      <c r="Q65" s="5"/>
      <c r="R65" s="5"/>
      <c r="S65" s="5"/>
      <c r="T65" s="6"/>
      <c r="U65" s="6"/>
      <c r="V65" s="6"/>
      <c r="W65" s="6"/>
      <c r="X65" s="7"/>
      <c r="Y65" s="7"/>
    </row>
    <row r="66" spans="10:25">
      <c r="J66" s="3"/>
      <c r="K66" s="3"/>
      <c r="L66" s="3"/>
      <c r="M66" s="4"/>
      <c r="N66" s="4"/>
      <c r="O66" s="5"/>
      <c r="P66" s="5"/>
      <c r="Q66" s="5"/>
      <c r="R66" s="5"/>
      <c r="S66" s="5"/>
      <c r="T66" s="6"/>
      <c r="U66" s="6"/>
      <c r="V66" s="6"/>
      <c r="W66" s="6"/>
      <c r="X66" s="7"/>
      <c r="Y66" s="7"/>
    </row>
    <row r="67" spans="10:25">
      <c r="J67" s="3"/>
      <c r="K67" s="3"/>
      <c r="L67" s="3"/>
      <c r="M67" s="4"/>
      <c r="N67" s="4"/>
      <c r="O67" s="5"/>
      <c r="P67" s="5"/>
      <c r="Q67" s="5"/>
      <c r="R67" s="5"/>
      <c r="S67" s="5"/>
      <c r="T67" s="6"/>
      <c r="U67" s="6"/>
      <c r="V67" s="6"/>
      <c r="W67" s="6"/>
      <c r="X67" s="7"/>
      <c r="Y67" s="7"/>
    </row>
    <row r="68" spans="10:25">
      <c r="J68" s="3"/>
      <c r="K68" s="3"/>
      <c r="L68" s="3"/>
      <c r="M68" s="4"/>
      <c r="N68" s="4"/>
      <c r="O68" s="5"/>
      <c r="P68" s="5"/>
      <c r="Q68" s="5"/>
      <c r="R68" s="5"/>
      <c r="S68" s="5"/>
      <c r="T68" s="6"/>
      <c r="U68" s="6"/>
      <c r="V68" s="6"/>
      <c r="W68" s="6"/>
      <c r="X68" s="7"/>
      <c r="Y68" s="7"/>
    </row>
    <row r="69" spans="10:25">
      <c r="J69" s="3"/>
      <c r="K69" s="3"/>
      <c r="L69" s="3"/>
      <c r="M69" s="4"/>
      <c r="N69" s="4"/>
      <c r="O69" s="5"/>
      <c r="P69" s="5"/>
      <c r="Q69" s="5"/>
      <c r="R69" s="5"/>
      <c r="S69" s="5"/>
      <c r="T69" s="6"/>
      <c r="U69" s="6"/>
      <c r="V69" s="6"/>
      <c r="W69" s="6"/>
      <c r="X69" s="7"/>
      <c r="Y69" s="7"/>
    </row>
    <row r="70" spans="10:25">
      <c r="J70" s="3"/>
      <c r="K70" s="3"/>
      <c r="L70" s="3"/>
      <c r="M70" s="4"/>
      <c r="N70" s="4"/>
      <c r="O70" s="5"/>
      <c r="P70" s="5"/>
      <c r="Q70" s="5"/>
      <c r="R70" s="5"/>
      <c r="S70" s="5"/>
      <c r="T70" s="6"/>
      <c r="U70" s="6"/>
      <c r="V70" s="6"/>
      <c r="W70" s="6"/>
      <c r="X70" s="7"/>
      <c r="Y70" s="7"/>
    </row>
    <row r="71" spans="10:25">
      <c r="J71" s="3"/>
      <c r="K71" s="3"/>
      <c r="L71" s="3"/>
      <c r="M71" s="4"/>
      <c r="N71" s="4"/>
      <c r="O71" s="5"/>
      <c r="P71" s="5"/>
      <c r="Q71" s="5"/>
      <c r="R71" s="5"/>
      <c r="S71" s="5"/>
      <c r="T71" s="6"/>
      <c r="U71" s="6"/>
      <c r="V71" s="6"/>
      <c r="W71" s="6"/>
      <c r="X71" s="7"/>
      <c r="Y71" s="7"/>
    </row>
    <row r="72" spans="10:25">
      <c r="J72" s="3"/>
      <c r="K72" s="3"/>
      <c r="L72" s="3"/>
      <c r="M72" s="4"/>
      <c r="N72" s="4"/>
      <c r="O72" s="5"/>
      <c r="P72" s="5"/>
      <c r="Q72" s="5"/>
      <c r="R72" s="5"/>
      <c r="S72" s="5"/>
      <c r="T72" s="6"/>
      <c r="U72" s="6"/>
      <c r="V72" s="6"/>
      <c r="W72" s="6"/>
      <c r="X72" s="7"/>
      <c r="Y72" s="7"/>
    </row>
    <row r="73" spans="10:25">
      <c r="J73" s="3"/>
      <c r="K73" s="3"/>
      <c r="L73" s="3"/>
      <c r="M73" s="4"/>
      <c r="N73" s="4"/>
      <c r="O73" s="5"/>
      <c r="P73" s="5"/>
      <c r="Q73" s="5"/>
      <c r="R73" s="5"/>
      <c r="S73" s="5"/>
      <c r="T73" s="6"/>
      <c r="U73" s="6"/>
      <c r="V73" s="6"/>
      <c r="W73" s="6"/>
      <c r="X73" s="7"/>
      <c r="Y73" s="7"/>
    </row>
    <row r="74" spans="10:25">
      <c r="J74" s="3"/>
      <c r="K74" s="3"/>
      <c r="L74" s="3"/>
      <c r="M74" s="4"/>
      <c r="N74" s="4"/>
      <c r="O74" s="5"/>
      <c r="P74" s="5"/>
      <c r="Q74" s="5"/>
      <c r="R74" s="5"/>
      <c r="S74" s="5"/>
      <c r="T74" s="6"/>
      <c r="U74" s="6"/>
      <c r="V74" s="6"/>
      <c r="W74" s="6"/>
      <c r="X74" s="7"/>
      <c r="Y74" s="7"/>
    </row>
    <row r="75" spans="10:25">
      <c r="J75" s="3"/>
      <c r="K75" s="3"/>
      <c r="L75" s="3"/>
      <c r="M75" s="4"/>
      <c r="N75" s="4"/>
      <c r="O75" s="5"/>
      <c r="P75" s="5"/>
      <c r="Q75" s="5"/>
      <c r="R75" s="5"/>
      <c r="S75" s="5"/>
      <c r="T75" s="6"/>
      <c r="U75" s="6"/>
      <c r="V75" s="6"/>
      <c r="W75" s="6"/>
      <c r="X75" s="7"/>
      <c r="Y75" s="7"/>
    </row>
    <row r="76" spans="10:25">
      <c r="J76" s="3"/>
      <c r="K76" s="3"/>
      <c r="L76" s="3"/>
      <c r="M76" s="4"/>
      <c r="N76" s="4"/>
      <c r="O76" s="5"/>
      <c r="P76" s="5"/>
      <c r="Q76" s="5"/>
      <c r="R76" s="5"/>
      <c r="S76" s="5"/>
      <c r="T76" s="6"/>
      <c r="U76" s="6"/>
      <c r="V76" s="6"/>
      <c r="W76" s="6"/>
      <c r="X76" s="7"/>
      <c r="Y76" s="7"/>
    </row>
    <row r="77" spans="10:25">
      <c r="J77" s="3"/>
      <c r="K77" s="3"/>
      <c r="L77" s="3"/>
      <c r="M77" s="4"/>
      <c r="N77" s="4"/>
      <c r="O77" s="5"/>
      <c r="P77" s="5"/>
      <c r="Q77" s="5"/>
      <c r="R77" s="5"/>
      <c r="S77" s="5"/>
      <c r="T77" s="6"/>
      <c r="U77" s="6"/>
      <c r="V77" s="6"/>
      <c r="W77" s="6"/>
      <c r="X77" s="7"/>
      <c r="Y77" s="7"/>
    </row>
    <row r="78" spans="10:25">
      <c r="J78" s="3"/>
      <c r="K78" s="3"/>
      <c r="L78" s="3"/>
      <c r="M78" s="4"/>
      <c r="N78" s="4"/>
      <c r="O78" s="5"/>
      <c r="P78" s="5"/>
      <c r="Q78" s="5"/>
      <c r="R78" s="5"/>
      <c r="S78" s="5"/>
      <c r="T78" s="6"/>
      <c r="U78" s="6"/>
      <c r="V78" s="6"/>
      <c r="W78" s="6"/>
      <c r="X78" s="7"/>
      <c r="Y78" s="7"/>
    </row>
    <row r="79" spans="10:25">
      <c r="J79" s="3"/>
      <c r="K79" s="3"/>
      <c r="L79" s="3"/>
      <c r="M79" s="4"/>
      <c r="N79" s="4"/>
      <c r="O79" s="5"/>
      <c r="P79" s="5"/>
      <c r="Q79" s="5"/>
      <c r="R79" s="5"/>
      <c r="S79" s="5"/>
      <c r="T79" s="6"/>
      <c r="U79" s="6"/>
      <c r="V79" s="6"/>
      <c r="W79" s="6"/>
      <c r="X79" s="7"/>
      <c r="Y79" s="7"/>
    </row>
    <row r="80" spans="10:25">
      <c r="J80" s="3"/>
      <c r="K80" s="3"/>
      <c r="L80" s="3"/>
      <c r="M80" s="4"/>
      <c r="N80" s="4"/>
      <c r="O80" s="5"/>
      <c r="P80" s="5"/>
      <c r="Q80" s="5"/>
      <c r="R80" s="5"/>
      <c r="S80" s="5"/>
      <c r="T80" s="6"/>
      <c r="U80" s="6"/>
      <c r="V80" s="6"/>
      <c r="W80" s="6"/>
      <c r="X80" s="7"/>
      <c r="Y80" s="7"/>
    </row>
    <row r="81" spans="10:25">
      <c r="J81" s="3"/>
      <c r="K81" s="3"/>
      <c r="L81" s="3"/>
      <c r="M81" s="4"/>
      <c r="N81" s="4"/>
      <c r="O81" s="5"/>
      <c r="P81" s="5"/>
      <c r="Q81" s="5"/>
      <c r="R81" s="5"/>
      <c r="S81" s="5"/>
      <c r="T81" s="6"/>
      <c r="U81" s="6"/>
      <c r="V81" s="6"/>
      <c r="W81" s="6"/>
      <c r="X81" s="7"/>
      <c r="Y81" s="7"/>
    </row>
    <row r="82" spans="10:25">
      <c r="J82" s="3"/>
      <c r="K82" s="3"/>
      <c r="L82" s="3"/>
      <c r="M82" s="4"/>
      <c r="N82" s="4"/>
      <c r="O82" s="5"/>
      <c r="P82" s="5"/>
      <c r="Q82" s="5"/>
      <c r="R82" s="5"/>
      <c r="S82" s="5"/>
      <c r="T82" s="6"/>
      <c r="U82" s="6"/>
      <c r="V82" s="6"/>
      <c r="W82" s="6"/>
      <c r="X82" s="7"/>
      <c r="Y82" s="7"/>
    </row>
    <row r="83" spans="10:25">
      <c r="J83" s="3"/>
      <c r="K83" s="3"/>
      <c r="L83" s="3"/>
      <c r="M83" s="4"/>
      <c r="N83" s="4"/>
      <c r="O83" s="5"/>
      <c r="P83" s="5"/>
      <c r="Q83" s="5"/>
      <c r="R83" s="5"/>
      <c r="S83" s="5"/>
      <c r="T83" s="6"/>
      <c r="U83" s="6"/>
      <c r="V83" s="6"/>
      <c r="W83" s="6"/>
      <c r="X83" s="7"/>
      <c r="Y83" s="7"/>
    </row>
    <row r="84" spans="10:25">
      <c r="J84" s="3"/>
      <c r="K84" s="3"/>
      <c r="L84" s="3"/>
      <c r="M84" s="4"/>
      <c r="N84" s="4"/>
      <c r="O84" s="5"/>
      <c r="P84" s="5"/>
      <c r="Q84" s="5"/>
      <c r="R84" s="5"/>
      <c r="S84" s="5"/>
      <c r="T84" s="6"/>
      <c r="U84" s="6"/>
      <c r="V84" s="6"/>
      <c r="W84" s="6"/>
      <c r="X84" s="7"/>
      <c r="Y84" s="7"/>
    </row>
    <row r="85" spans="10:25">
      <c r="J85" s="3"/>
      <c r="K85" s="3"/>
      <c r="L85" s="3"/>
      <c r="M85" s="4"/>
      <c r="N85" s="4"/>
      <c r="O85" s="5"/>
      <c r="P85" s="5"/>
      <c r="Q85" s="5"/>
      <c r="R85" s="5"/>
      <c r="S85" s="5"/>
      <c r="T85" s="6"/>
      <c r="U85" s="6"/>
      <c r="V85" s="6"/>
      <c r="W85" s="6"/>
      <c r="X85" s="7"/>
      <c r="Y85" s="7"/>
    </row>
    <row r="86" spans="10:25">
      <c r="J86" s="3"/>
      <c r="K86" s="3"/>
      <c r="L86" s="3"/>
      <c r="M86" s="4"/>
      <c r="N86" s="4"/>
      <c r="O86" s="5"/>
      <c r="P86" s="5"/>
      <c r="Q86" s="5"/>
      <c r="R86" s="5"/>
      <c r="S86" s="5"/>
      <c r="T86" s="6"/>
      <c r="U86" s="6"/>
      <c r="V86" s="6"/>
      <c r="W86" s="6"/>
      <c r="X86" s="7"/>
      <c r="Y86" s="7"/>
    </row>
    <row r="87" spans="10:25">
      <c r="J87" s="3"/>
      <c r="K87" s="3"/>
      <c r="L87" s="3"/>
      <c r="M87" s="4"/>
      <c r="N87" s="4"/>
      <c r="O87" s="5"/>
      <c r="P87" s="5"/>
      <c r="Q87" s="5"/>
      <c r="R87" s="5"/>
      <c r="S87" s="5"/>
      <c r="T87" s="6"/>
      <c r="U87" s="6"/>
      <c r="V87" s="6"/>
      <c r="W87" s="6"/>
      <c r="X87" s="7"/>
      <c r="Y87" s="7"/>
    </row>
    <row r="88" spans="10:25">
      <c r="J88" s="3"/>
      <c r="K88" s="3"/>
      <c r="L88" s="3"/>
      <c r="M88" s="4"/>
      <c r="N88" s="4"/>
      <c r="O88" s="5"/>
      <c r="P88" s="5"/>
      <c r="Q88" s="5"/>
      <c r="R88" s="5"/>
      <c r="S88" s="5"/>
      <c r="T88" s="6"/>
      <c r="U88" s="6"/>
      <c r="V88" s="6"/>
      <c r="W88" s="6"/>
      <c r="X88" s="7"/>
      <c r="Y88" s="7"/>
    </row>
    <row r="89" spans="10:25">
      <c r="J89" s="3"/>
      <c r="K89" s="3"/>
      <c r="L89" s="3"/>
      <c r="M89" s="4"/>
      <c r="N89" s="4"/>
      <c r="O89" s="5"/>
      <c r="P89" s="5"/>
      <c r="Q89" s="5"/>
      <c r="R89" s="5"/>
      <c r="S89" s="5"/>
      <c r="T89" s="6"/>
      <c r="U89" s="6"/>
      <c r="V89" s="6"/>
      <c r="W89" s="6"/>
      <c r="X89" s="7"/>
      <c r="Y89" s="7"/>
    </row>
    <row r="90" spans="10:25">
      <c r="J90" s="3"/>
      <c r="K90" s="3"/>
      <c r="L90" s="3"/>
      <c r="M90" s="4"/>
      <c r="N90" s="4"/>
      <c r="O90" s="5"/>
      <c r="P90" s="5"/>
      <c r="Q90" s="5"/>
      <c r="R90" s="5"/>
      <c r="S90" s="5"/>
      <c r="T90" s="6"/>
      <c r="U90" s="6"/>
      <c r="V90" s="6"/>
      <c r="W90" s="6"/>
      <c r="X90" s="7"/>
      <c r="Y90" s="7"/>
    </row>
    <row r="91" spans="10:25">
      <c r="J91" s="3"/>
      <c r="K91" s="3"/>
      <c r="L91" s="3"/>
      <c r="M91" s="4"/>
      <c r="N91" s="4"/>
      <c r="O91" s="5"/>
      <c r="P91" s="5"/>
      <c r="Q91" s="5"/>
      <c r="R91" s="5"/>
      <c r="S91" s="5"/>
      <c r="T91" s="6"/>
      <c r="U91" s="6"/>
      <c r="V91" s="6"/>
      <c r="W91" s="6"/>
      <c r="X91" s="7"/>
      <c r="Y91" s="7"/>
    </row>
    <row r="92" spans="10:25">
      <c r="J92" s="3"/>
      <c r="K92" s="3"/>
      <c r="L92" s="3"/>
      <c r="M92" s="4"/>
      <c r="N92" s="4"/>
      <c r="O92" s="5"/>
      <c r="P92" s="5"/>
      <c r="Q92" s="5"/>
      <c r="R92" s="5"/>
      <c r="S92" s="5"/>
      <c r="T92" s="6"/>
      <c r="U92" s="6"/>
      <c r="V92" s="6"/>
      <c r="W92" s="6"/>
      <c r="X92" s="7"/>
      <c r="Y92" s="7"/>
    </row>
    <row r="93" spans="10:25">
      <c r="J93" s="3"/>
      <c r="K93" s="3"/>
      <c r="L93" s="3"/>
      <c r="M93" s="4"/>
      <c r="N93" s="4"/>
      <c r="O93" s="5"/>
      <c r="P93" s="5"/>
      <c r="Q93" s="5"/>
      <c r="R93" s="5"/>
      <c r="S93" s="5"/>
      <c r="T93" s="6"/>
      <c r="U93" s="6"/>
      <c r="V93" s="6"/>
      <c r="W93" s="6"/>
      <c r="X93" s="7"/>
      <c r="Y93" s="7"/>
    </row>
    <row r="94" spans="10:25">
      <c r="J94" s="3"/>
      <c r="K94" s="3"/>
      <c r="L94" s="3"/>
      <c r="M94" s="4"/>
      <c r="N94" s="4"/>
      <c r="O94" s="5"/>
      <c r="P94" s="5"/>
      <c r="Q94" s="5"/>
      <c r="R94" s="5"/>
      <c r="S94" s="5"/>
      <c r="T94" s="6"/>
      <c r="U94" s="6"/>
      <c r="V94" s="6"/>
      <c r="W94" s="6"/>
      <c r="X94" s="7"/>
      <c r="Y94" s="7"/>
    </row>
    <row r="95" spans="10:25">
      <c r="J95" s="3"/>
      <c r="K95" s="3"/>
      <c r="L95" s="3"/>
      <c r="M95" s="4"/>
      <c r="N95" s="4"/>
      <c r="O95" s="5"/>
      <c r="P95" s="5"/>
      <c r="Q95" s="5"/>
      <c r="R95" s="5"/>
      <c r="S95" s="5"/>
      <c r="T95" s="6"/>
      <c r="U95" s="6"/>
      <c r="V95" s="6"/>
      <c r="W95" s="6"/>
      <c r="X95" s="7"/>
      <c r="Y95" s="7"/>
    </row>
    <row r="96" spans="10:25">
      <c r="J96" s="3"/>
      <c r="K96" s="3"/>
      <c r="L96" s="3"/>
      <c r="M96" s="4"/>
      <c r="N96" s="4"/>
      <c r="O96" s="5"/>
      <c r="P96" s="5"/>
      <c r="Q96" s="5"/>
      <c r="R96" s="5"/>
      <c r="S96" s="5"/>
      <c r="T96" s="6"/>
      <c r="U96" s="6"/>
      <c r="V96" s="6"/>
      <c r="W96" s="6"/>
      <c r="X96" s="7"/>
      <c r="Y96" s="7"/>
    </row>
    <row r="97" spans="4:25">
      <c r="J97" s="3"/>
      <c r="K97" s="3"/>
      <c r="L97" s="3"/>
      <c r="M97" s="4"/>
      <c r="N97" s="4"/>
      <c r="O97" s="5"/>
      <c r="P97" s="5"/>
      <c r="Q97" s="5"/>
      <c r="R97" s="5"/>
      <c r="S97" s="5"/>
      <c r="T97" s="6"/>
      <c r="U97" s="6"/>
      <c r="V97" s="6"/>
      <c r="W97" s="6"/>
      <c r="X97" s="7"/>
      <c r="Y97" s="7"/>
    </row>
    <row r="98" spans="4:25">
      <c r="J98" s="3"/>
      <c r="K98" s="3"/>
      <c r="L98" s="3"/>
      <c r="M98" s="4"/>
      <c r="N98" s="4"/>
      <c r="O98" s="5"/>
      <c r="P98" s="5"/>
      <c r="Q98" s="5"/>
      <c r="R98" s="5"/>
      <c r="S98" s="5"/>
      <c r="T98" s="6"/>
      <c r="U98" s="6"/>
      <c r="V98" s="6"/>
      <c r="W98" s="6"/>
      <c r="X98" s="7"/>
      <c r="Y98" s="7"/>
    </row>
    <row r="99" spans="4:25">
      <c r="J99" s="3"/>
      <c r="K99" s="3"/>
      <c r="L99" s="3"/>
      <c r="M99" s="4"/>
      <c r="N99" s="4"/>
      <c r="O99" s="5"/>
      <c r="P99" s="5"/>
      <c r="Q99" s="5"/>
      <c r="R99" s="5"/>
      <c r="S99" s="5"/>
      <c r="T99" s="6"/>
      <c r="U99" s="6"/>
      <c r="V99" s="6"/>
      <c r="W99" s="6"/>
      <c r="X99" s="7"/>
      <c r="Y99" s="7"/>
    </row>
    <row r="100" spans="4:25">
      <c r="J100" s="3"/>
      <c r="K100" s="3"/>
      <c r="L100" s="3"/>
      <c r="M100" s="4"/>
      <c r="N100" s="4"/>
      <c r="O100" s="5"/>
      <c r="P100" s="5"/>
      <c r="Q100" s="5"/>
      <c r="R100" s="5"/>
      <c r="S100" s="5"/>
      <c r="T100" s="6"/>
      <c r="U100" s="6"/>
      <c r="V100" s="6"/>
      <c r="W100" s="6"/>
      <c r="X100" s="7"/>
      <c r="Y100" s="7"/>
    </row>
    <row r="101" spans="4:25">
      <c r="J101" s="3"/>
      <c r="K101" s="3"/>
      <c r="L101" s="3"/>
      <c r="M101" s="4"/>
      <c r="N101" s="4"/>
      <c r="O101" s="5"/>
      <c r="P101" s="5"/>
      <c r="Q101" s="5"/>
      <c r="R101" s="5"/>
      <c r="S101" s="5"/>
      <c r="T101" s="6"/>
      <c r="U101" s="6"/>
      <c r="V101" s="6"/>
      <c r="W101" s="6"/>
      <c r="X101" s="7"/>
      <c r="Y101" s="7"/>
    </row>
    <row r="102" spans="4:25">
      <c r="J102" s="3"/>
      <c r="K102" s="3"/>
      <c r="L102" s="3"/>
      <c r="M102" s="4"/>
      <c r="N102" s="4"/>
      <c r="O102" s="5"/>
      <c r="P102" s="5"/>
      <c r="Q102" s="5"/>
      <c r="R102" s="5"/>
      <c r="S102" s="5"/>
      <c r="T102" s="6"/>
      <c r="U102" s="6"/>
      <c r="V102" s="6"/>
      <c r="W102" s="6"/>
      <c r="X102" s="7"/>
      <c r="Y102" s="7"/>
    </row>
    <row r="103" spans="4:25">
      <c r="J103" s="3"/>
      <c r="K103" s="3"/>
      <c r="L103" s="3"/>
      <c r="M103" s="4"/>
      <c r="N103" s="4"/>
      <c r="O103" s="5"/>
      <c r="P103" s="5"/>
      <c r="Q103" s="5"/>
      <c r="R103" s="5"/>
      <c r="S103" s="5"/>
      <c r="T103" s="6"/>
      <c r="U103" s="6"/>
      <c r="V103" s="6"/>
      <c r="W103" s="6"/>
      <c r="X103" s="7"/>
      <c r="Y103" s="7"/>
    </row>
    <row r="104" spans="4:25">
      <c r="J104" s="3"/>
      <c r="K104" s="3"/>
      <c r="L104" s="3"/>
      <c r="M104" s="4"/>
      <c r="N104" s="4"/>
      <c r="O104" s="5"/>
      <c r="P104" s="5"/>
      <c r="Q104" s="5"/>
      <c r="R104" s="5"/>
      <c r="S104" s="5"/>
      <c r="T104" s="6"/>
      <c r="U104" s="6"/>
      <c r="V104" s="6"/>
      <c r="W104" s="6"/>
      <c r="X104" s="7"/>
      <c r="Y104" s="7"/>
    </row>
    <row r="105" spans="4:25">
      <c r="J105" s="3"/>
      <c r="K105" s="3"/>
      <c r="L105" s="3"/>
      <c r="M105" s="4"/>
      <c r="N105" s="4"/>
      <c r="O105" s="5"/>
      <c r="P105" s="5"/>
      <c r="Q105" s="5"/>
      <c r="R105" s="5"/>
      <c r="S105" s="5"/>
      <c r="T105" s="6"/>
      <c r="U105" s="6"/>
      <c r="V105" s="6"/>
      <c r="W105" s="6"/>
      <c r="X105" s="7"/>
      <c r="Y105" s="7"/>
    </row>
    <row r="106" spans="4:25">
      <c r="D106" s="112"/>
      <c r="E106" s="112"/>
      <c r="J106" s="3"/>
      <c r="K106" s="3"/>
      <c r="L106" s="3"/>
      <c r="M106" s="4"/>
      <c r="N106" s="4"/>
      <c r="O106" s="5"/>
      <c r="P106" s="5"/>
      <c r="Q106" s="5"/>
      <c r="R106" s="5"/>
      <c r="S106" s="5"/>
      <c r="T106" s="6"/>
      <c r="U106" s="6"/>
      <c r="V106" s="6"/>
      <c r="W106" s="6"/>
      <c r="X106" s="7"/>
      <c r="Y106" s="7"/>
    </row>
    <row r="107" spans="4:25">
      <c r="J107" s="3"/>
      <c r="K107" s="3"/>
      <c r="L107" s="3"/>
      <c r="M107" s="4"/>
      <c r="N107" s="4"/>
      <c r="O107" s="5"/>
      <c r="P107" s="5"/>
      <c r="Q107" s="5"/>
      <c r="R107" s="5"/>
      <c r="S107" s="5"/>
      <c r="T107" s="6"/>
      <c r="U107" s="6"/>
      <c r="V107" s="6"/>
      <c r="W107" s="6"/>
      <c r="X107" s="7"/>
      <c r="Y107" s="7"/>
    </row>
    <row r="108" spans="4:25">
      <c r="J108" s="3"/>
      <c r="K108" s="3"/>
      <c r="L108" s="3"/>
      <c r="M108" s="4"/>
      <c r="N108" s="4"/>
      <c r="O108" s="5"/>
      <c r="P108" s="5"/>
      <c r="Q108" s="5"/>
      <c r="R108" s="5"/>
      <c r="S108" s="5"/>
      <c r="T108" s="6"/>
      <c r="U108" s="6"/>
      <c r="V108" s="6"/>
      <c r="W108" s="6"/>
      <c r="X108" s="7"/>
      <c r="Y108" s="7"/>
    </row>
    <row r="109" spans="4:25">
      <c r="J109" s="3"/>
      <c r="K109" s="3"/>
      <c r="L109" s="3"/>
      <c r="M109" s="4"/>
      <c r="N109" s="4"/>
      <c r="O109" s="5"/>
      <c r="P109" s="5"/>
      <c r="Q109" s="5"/>
      <c r="R109" s="5"/>
      <c r="S109" s="5"/>
      <c r="T109" s="6"/>
      <c r="U109" s="6"/>
      <c r="V109" s="6"/>
      <c r="W109" s="6"/>
      <c r="X109" s="7"/>
      <c r="Y109" s="7"/>
    </row>
    <row r="110" spans="4:25">
      <c r="J110" s="3"/>
      <c r="K110" s="3"/>
      <c r="L110" s="3"/>
      <c r="M110" s="4"/>
      <c r="N110" s="4"/>
      <c r="O110" s="5"/>
      <c r="P110" s="5"/>
      <c r="Q110" s="5"/>
      <c r="R110" s="5"/>
      <c r="S110" s="5"/>
      <c r="T110" s="6"/>
      <c r="U110" s="6"/>
      <c r="V110" s="6"/>
      <c r="W110" s="6"/>
      <c r="X110" s="7"/>
      <c r="Y110" s="7"/>
    </row>
    <row r="111" spans="4:25">
      <c r="J111" s="3"/>
      <c r="K111" s="3"/>
      <c r="L111" s="3"/>
      <c r="M111" s="4"/>
      <c r="N111" s="4"/>
      <c r="O111" s="5"/>
      <c r="P111" s="5"/>
      <c r="Q111" s="5"/>
      <c r="R111" s="5"/>
      <c r="S111" s="5"/>
      <c r="T111" s="6"/>
      <c r="U111" s="6"/>
      <c r="V111" s="6"/>
      <c r="W111" s="6"/>
      <c r="X111" s="7"/>
      <c r="Y111" s="7"/>
    </row>
    <row r="112" spans="4:25">
      <c r="J112" s="3"/>
      <c r="K112" s="3"/>
      <c r="L112" s="3"/>
      <c r="M112" s="4"/>
      <c r="N112" s="4"/>
      <c r="O112" s="5"/>
      <c r="P112" s="5"/>
      <c r="Q112" s="5"/>
      <c r="R112" s="5"/>
      <c r="S112" s="5"/>
      <c r="T112" s="6"/>
      <c r="U112" s="6"/>
      <c r="V112" s="6"/>
      <c r="W112" s="6"/>
      <c r="X112" s="7"/>
      <c r="Y112" s="7"/>
    </row>
    <row r="113" spans="10:25">
      <c r="J113" s="3"/>
      <c r="K113" s="3"/>
      <c r="L113" s="3"/>
      <c r="M113" s="4"/>
      <c r="N113" s="4"/>
      <c r="O113" s="5"/>
      <c r="P113" s="5"/>
      <c r="Q113" s="5"/>
      <c r="R113" s="5"/>
      <c r="S113" s="5"/>
      <c r="T113" s="6"/>
      <c r="U113" s="6"/>
      <c r="V113" s="6"/>
      <c r="W113" s="6"/>
      <c r="X113" s="7"/>
      <c r="Y113" s="7"/>
    </row>
    <row r="114" spans="10:25">
      <c r="J114" s="3"/>
      <c r="K114" s="3"/>
      <c r="L114" s="3"/>
      <c r="M114" s="4"/>
      <c r="N114" s="4"/>
      <c r="O114" s="5"/>
      <c r="P114" s="5"/>
      <c r="Q114" s="5"/>
      <c r="R114" s="5"/>
      <c r="S114" s="5"/>
      <c r="T114" s="6"/>
      <c r="U114" s="6"/>
      <c r="V114" s="6"/>
      <c r="W114" s="6"/>
      <c r="X114" s="7"/>
      <c r="Y114" s="7"/>
    </row>
    <row r="115" spans="10:25">
      <c r="J115" s="3"/>
      <c r="K115" s="3"/>
      <c r="L115" s="3"/>
      <c r="M115" s="4"/>
      <c r="N115" s="4"/>
      <c r="O115" s="5"/>
      <c r="P115" s="5"/>
      <c r="Q115" s="5"/>
      <c r="R115" s="5"/>
      <c r="S115" s="5"/>
      <c r="T115" s="6"/>
      <c r="U115" s="6"/>
      <c r="V115" s="6"/>
      <c r="W115" s="6"/>
      <c r="X115" s="7"/>
      <c r="Y115" s="7"/>
    </row>
    <row r="116" spans="10:25">
      <c r="J116" s="3"/>
      <c r="K116" s="3"/>
      <c r="L116" s="3"/>
      <c r="M116" s="4"/>
      <c r="N116" s="4"/>
      <c r="O116" s="5"/>
      <c r="P116" s="5"/>
      <c r="Q116" s="5"/>
      <c r="R116" s="5"/>
      <c r="S116" s="5"/>
      <c r="T116" s="6"/>
      <c r="U116" s="6"/>
      <c r="V116" s="6"/>
      <c r="W116" s="6"/>
      <c r="X116" s="7"/>
      <c r="Y116" s="7"/>
    </row>
    <row r="117" spans="10:25">
      <c r="J117" s="3"/>
      <c r="K117" s="3"/>
      <c r="L117" s="3"/>
      <c r="M117" s="4"/>
      <c r="N117" s="4"/>
      <c r="O117" s="5"/>
      <c r="P117" s="5"/>
      <c r="Q117" s="5"/>
      <c r="R117" s="5"/>
      <c r="S117" s="5"/>
      <c r="T117" s="6"/>
      <c r="U117" s="6"/>
      <c r="V117" s="6"/>
      <c r="W117" s="6"/>
      <c r="X117" s="7"/>
      <c r="Y117" s="7"/>
    </row>
    <row r="118" spans="10:25">
      <c r="J118" s="3"/>
      <c r="K118" s="3"/>
      <c r="L118" s="3"/>
      <c r="M118" s="4"/>
      <c r="N118" s="4"/>
      <c r="O118" s="5"/>
      <c r="P118" s="5"/>
      <c r="Q118" s="5"/>
      <c r="R118" s="5"/>
      <c r="S118" s="5"/>
      <c r="T118" s="6"/>
      <c r="U118" s="6"/>
      <c r="V118" s="6"/>
      <c r="W118" s="6"/>
      <c r="X118" s="7"/>
      <c r="Y118" s="7"/>
    </row>
    <row r="119" spans="10:25">
      <c r="J119" s="3"/>
      <c r="K119" s="3"/>
      <c r="L119" s="3"/>
      <c r="M119" s="4"/>
      <c r="N119" s="4"/>
      <c r="O119" s="5"/>
      <c r="P119" s="5"/>
      <c r="Q119" s="5"/>
      <c r="R119" s="5"/>
      <c r="S119" s="5"/>
      <c r="T119" s="6"/>
      <c r="U119" s="6"/>
      <c r="V119" s="6"/>
      <c r="W119" s="6"/>
      <c r="X119" s="7"/>
      <c r="Y119" s="7"/>
    </row>
    <row r="120" spans="10:25">
      <c r="J120" s="3"/>
      <c r="K120" s="3"/>
      <c r="L120" s="3"/>
      <c r="M120" s="4"/>
      <c r="N120" s="4"/>
      <c r="O120" s="5"/>
      <c r="P120" s="5"/>
      <c r="Q120" s="5"/>
      <c r="R120" s="5"/>
      <c r="S120" s="5"/>
      <c r="T120" s="6"/>
      <c r="U120" s="6"/>
      <c r="V120" s="6"/>
      <c r="W120" s="6"/>
      <c r="X120" s="7"/>
      <c r="Y120" s="7"/>
    </row>
    <row r="121" spans="10:25">
      <c r="J121" s="3"/>
      <c r="K121" s="3"/>
      <c r="L121" s="3"/>
      <c r="M121" s="4"/>
      <c r="N121" s="4"/>
      <c r="O121" s="5"/>
      <c r="P121" s="5"/>
      <c r="Q121" s="5"/>
      <c r="R121" s="5"/>
      <c r="S121" s="5"/>
      <c r="T121" s="6"/>
      <c r="U121" s="6"/>
      <c r="V121" s="6"/>
      <c r="W121" s="6"/>
      <c r="X121" s="7"/>
      <c r="Y121" s="7"/>
    </row>
    <row r="122" spans="10:25">
      <c r="J122" s="3"/>
      <c r="K122" s="3"/>
      <c r="L122" s="3"/>
      <c r="M122" s="4"/>
      <c r="N122" s="4"/>
      <c r="O122" s="5"/>
      <c r="P122" s="5"/>
      <c r="Q122" s="5"/>
      <c r="R122" s="5"/>
      <c r="S122" s="5"/>
      <c r="T122" s="6"/>
      <c r="U122" s="6"/>
      <c r="V122" s="6"/>
      <c r="W122" s="6"/>
      <c r="X122" s="7"/>
      <c r="Y122" s="7"/>
    </row>
    <row r="123" spans="10:25">
      <c r="J123" s="3"/>
      <c r="K123" s="3"/>
      <c r="L123" s="3"/>
      <c r="M123" s="4"/>
      <c r="N123" s="4"/>
      <c r="O123" s="5"/>
      <c r="P123" s="5"/>
      <c r="Q123" s="5"/>
      <c r="R123" s="5"/>
      <c r="S123" s="5"/>
      <c r="T123" s="6"/>
      <c r="U123" s="6"/>
      <c r="V123" s="6"/>
      <c r="W123" s="6"/>
      <c r="X123" s="7"/>
      <c r="Y123" s="7"/>
    </row>
    <row r="124" spans="10:25">
      <c r="J124" s="3"/>
      <c r="K124" s="3"/>
      <c r="L124" s="3"/>
      <c r="M124" s="4"/>
      <c r="N124" s="4"/>
      <c r="O124" s="5"/>
      <c r="P124" s="5"/>
      <c r="Q124" s="5"/>
      <c r="R124" s="5"/>
      <c r="S124" s="5"/>
      <c r="T124" s="6"/>
      <c r="U124" s="6"/>
      <c r="V124" s="6"/>
      <c r="W124" s="6"/>
      <c r="X124" s="7"/>
      <c r="Y124" s="7"/>
    </row>
    <row r="125" spans="10:25">
      <c r="J125" s="3"/>
      <c r="K125" s="3"/>
      <c r="L125" s="3"/>
      <c r="M125" s="4"/>
      <c r="N125" s="4"/>
      <c r="O125" s="5"/>
      <c r="P125" s="5"/>
      <c r="Q125" s="5"/>
      <c r="R125" s="5"/>
      <c r="S125" s="5"/>
      <c r="T125" s="6"/>
      <c r="U125" s="6"/>
      <c r="V125" s="6"/>
      <c r="W125" s="6"/>
      <c r="X125" s="7"/>
      <c r="Y125" s="7"/>
    </row>
    <row r="126" spans="10:25">
      <c r="J126" s="3"/>
      <c r="K126" s="3"/>
      <c r="L126" s="3"/>
      <c r="M126" s="4"/>
      <c r="N126" s="4"/>
      <c r="O126" s="5"/>
      <c r="P126" s="5"/>
      <c r="Q126" s="5"/>
      <c r="R126" s="5"/>
      <c r="S126" s="5"/>
      <c r="T126" s="6"/>
      <c r="U126" s="6"/>
      <c r="V126" s="6"/>
      <c r="W126" s="6"/>
      <c r="X126" s="7"/>
      <c r="Y126" s="7"/>
    </row>
    <row r="127" spans="10:25">
      <c r="J127" s="3"/>
      <c r="K127" s="3"/>
      <c r="L127" s="3"/>
      <c r="M127" s="4"/>
      <c r="N127" s="4"/>
      <c r="O127" s="5"/>
      <c r="P127" s="5"/>
      <c r="Q127" s="5"/>
      <c r="R127" s="5"/>
      <c r="S127" s="5"/>
      <c r="T127" s="6"/>
      <c r="U127" s="6"/>
      <c r="V127" s="6"/>
      <c r="W127" s="6"/>
      <c r="X127" s="7"/>
      <c r="Y127" s="7"/>
    </row>
    <row r="128" spans="10:25">
      <c r="J128" s="3"/>
      <c r="K128" s="3"/>
      <c r="L128" s="3"/>
      <c r="M128" s="4"/>
      <c r="N128" s="4"/>
      <c r="O128" s="5"/>
      <c r="P128" s="5"/>
      <c r="Q128" s="5"/>
      <c r="R128" s="5"/>
      <c r="S128" s="5"/>
      <c r="T128" s="6"/>
      <c r="U128" s="6"/>
      <c r="V128" s="6"/>
      <c r="W128" s="6"/>
      <c r="X128" s="7"/>
      <c r="Y128" s="7"/>
    </row>
    <row r="129" spans="10:25">
      <c r="J129" s="3"/>
      <c r="K129" s="3"/>
      <c r="L129" s="3"/>
      <c r="M129" s="4"/>
      <c r="N129" s="4"/>
      <c r="O129" s="5"/>
      <c r="P129" s="5"/>
      <c r="Q129" s="5"/>
      <c r="R129" s="5"/>
      <c r="S129" s="5"/>
      <c r="T129" s="6"/>
      <c r="U129" s="6"/>
      <c r="V129" s="6"/>
      <c r="W129" s="6"/>
      <c r="X129" s="7"/>
      <c r="Y129" s="7"/>
    </row>
    <row r="130" spans="10:25">
      <c r="J130" s="3"/>
      <c r="K130" s="3"/>
      <c r="L130" s="3"/>
      <c r="M130" s="4"/>
      <c r="N130" s="4"/>
      <c r="O130" s="5"/>
      <c r="P130" s="5"/>
      <c r="Q130" s="5"/>
      <c r="R130" s="5"/>
      <c r="S130" s="5"/>
      <c r="T130" s="6"/>
      <c r="U130" s="6"/>
      <c r="V130" s="6"/>
      <c r="W130" s="6"/>
      <c r="X130" s="7"/>
      <c r="Y130" s="7"/>
    </row>
    <row r="131" spans="10:25">
      <c r="J131" s="3"/>
      <c r="K131" s="3"/>
      <c r="L131" s="3"/>
      <c r="M131" s="4"/>
      <c r="N131" s="4"/>
      <c r="O131" s="5"/>
      <c r="P131" s="5"/>
      <c r="Q131" s="5"/>
      <c r="R131" s="5"/>
      <c r="S131" s="5"/>
      <c r="T131" s="6"/>
      <c r="U131" s="6"/>
      <c r="V131" s="6"/>
      <c r="W131" s="6"/>
      <c r="X131" s="7"/>
      <c r="Y131" s="7"/>
    </row>
    <row r="132" spans="10:25">
      <c r="J132" s="3"/>
      <c r="K132" s="3"/>
      <c r="L132" s="3"/>
      <c r="M132" s="4"/>
      <c r="N132" s="4"/>
      <c r="O132" s="5"/>
      <c r="P132" s="5"/>
      <c r="Q132" s="5"/>
      <c r="R132" s="5"/>
      <c r="S132" s="5"/>
      <c r="T132" s="6"/>
      <c r="U132" s="6"/>
      <c r="V132" s="6"/>
      <c r="W132" s="6"/>
      <c r="X132" s="7"/>
      <c r="Y132" s="7"/>
    </row>
    <row r="133" spans="10:25">
      <c r="J133" s="3"/>
      <c r="K133" s="3"/>
      <c r="L133" s="3"/>
      <c r="M133" s="4"/>
      <c r="N133" s="4"/>
      <c r="O133" s="5"/>
      <c r="P133" s="5"/>
      <c r="Q133" s="5"/>
      <c r="R133" s="5"/>
      <c r="S133" s="5"/>
      <c r="T133" s="6"/>
      <c r="U133" s="6"/>
      <c r="V133" s="6"/>
      <c r="W133" s="6"/>
      <c r="X133" s="7"/>
      <c r="Y133" s="7"/>
    </row>
    <row r="134" spans="10:25">
      <c r="J134" s="3"/>
      <c r="K134" s="3"/>
      <c r="L134" s="3"/>
      <c r="M134" s="4"/>
      <c r="N134" s="4"/>
      <c r="O134" s="5"/>
      <c r="P134" s="5"/>
      <c r="Q134" s="5"/>
      <c r="R134" s="5"/>
      <c r="S134" s="5"/>
      <c r="T134" s="6"/>
      <c r="U134" s="6"/>
      <c r="V134" s="6"/>
      <c r="W134" s="6"/>
      <c r="X134" s="7"/>
      <c r="Y134" s="7"/>
    </row>
    <row r="135" spans="10:25">
      <c r="J135" s="3"/>
      <c r="K135" s="3"/>
      <c r="L135" s="3"/>
      <c r="M135" s="4"/>
      <c r="N135" s="4"/>
      <c r="O135" s="5"/>
      <c r="P135" s="5"/>
      <c r="Q135" s="5"/>
      <c r="R135" s="5"/>
      <c r="S135" s="5"/>
      <c r="T135" s="6"/>
      <c r="U135" s="6"/>
      <c r="V135" s="6"/>
      <c r="W135" s="6"/>
      <c r="X135" s="7"/>
      <c r="Y135" s="7"/>
    </row>
    <row r="136" spans="10:25">
      <c r="J136" s="3"/>
      <c r="K136" s="3"/>
      <c r="L136" s="3"/>
      <c r="M136" s="4"/>
      <c r="N136" s="4"/>
      <c r="O136" s="5"/>
      <c r="P136" s="5"/>
      <c r="Q136" s="5"/>
      <c r="R136" s="5"/>
      <c r="S136" s="5"/>
      <c r="T136" s="6"/>
      <c r="U136" s="6"/>
      <c r="V136" s="6"/>
      <c r="W136" s="6"/>
      <c r="X136" s="7"/>
      <c r="Y136" s="7"/>
    </row>
    <row r="137" spans="10:25">
      <c r="J137" s="3"/>
      <c r="K137" s="3"/>
      <c r="L137" s="3"/>
      <c r="M137" s="4"/>
      <c r="N137" s="4"/>
      <c r="O137" s="5"/>
      <c r="P137" s="5"/>
      <c r="Q137" s="5"/>
      <c r="R137" s="5"/>
      <c r="S137" s="5"/>
      <c r="T137" s="6"/>
      <c r="U137" s="6"/>
      <c r="V137" s="6"/>
      <c r="W137" s="6"/>
      <c r="X137" s="7"/>
      <c r="Y137" s="7"/>
    </row>
    <row r="138" spans="10:25">
      <c r="J138" s="3"/>
      <c r="K138" s="3"/>
      <c r="L138" s="3"/>
      <c r="M138" s="4"/>
      <c r="N138" s="4"/>
      <c r="O138" s="5"/>
      <c r="P138" s="5"/>
      <c r="Q138" s="5"/>
      <c r="R138" s="5"/>
      <c r="S138" s="5"/>
      <c r="T138" s="6"/>
      <c r="U138" s="6"/>
      <c r="V138" s="6"/>
      <c r="W138" s="6"/>
      <c r="X138" s="7"/>
      <c r="Y138" s="7"/>
    </row>
    <row r="139" spans="10:25">
      <c r="J139" s="3"/>
      <c r="K139" s="3"/>
      <c r="L139" s="3"/>
      <c r="M139" s="4"/>
      <c r="N139" s="4"/>
      <c r="O139" s="5"/>
      <c r="P139" s="5"/>
      <c r="Q139" s="5"/>
      <c r="R139" s="5"/>
      <c r="S139" s="5"/>
      <c r="T139" s="6"/>
      <c r="U139" s="6"/>
      <c r="V139" s="6"/>
      <c r="W139" s="6"/>
      <c r="X139" s="7"/>
      <c r="Y139" s="7"/>
    </row>
    <row r="140" spans="10:25">
      <c r="J140" s="3"/>
      <c r="K140" s="3"/>
      <c r="L140" s="3"/>
      <c r="M140" s="4"/>
      <c r="N140" s="4"/>
      <c r="O140" s="5"/>
      <c r="P140" s="5"/>
      <c r="Q140" s="5"/>
      <c r="R140" s="5"/>
      <c r="S140" s="5"/>
      <c r="T140" s="6"/>
      <c r="U140" s="6"/>
      <c r="V140" s="6"/>
      <c r="W140" s="6"/>
      <c r="X140" s="7"/>
      <c r="Y140" s="7"/>
    </row>
    <row r="141" spans="10:25">
      <c r="J141" s="3"/>
      <c r="K141" s="3"/>
      <c r="L141" s="3"/>
      <c r="M141" s="4"/>
      <c r="N141" s="4"/>
      <c r="O141" s="5"/>
      <c r="P141" s="5"/>
      <c r="Q141" s="5"/>
      <c r="R141" s="5"/>
      <c r="S141" s="5"/>
      <c r="T141" s="6"/>
      <c r="U141" s="6"/>
      <c r="V141" s="6"/>
      <c r="W141" s="6"/>
      <c r="X141" s="7"/>
      <c r="Y141" s="7"/>
    </row>
    <row r="142" spans="10:25">
      <c r="J142" s="3"/>
      <c r="K142" s="3"/>
      <c r="L142" s="3"/>
      <c r="M142" s="4"/>
      <c r="N142" s="4"/>
      <c r="O142" s="5"/>
      <c r="P142" s="5"/>
      <c r="Q142" s="5"/>
      <c r="R142" s="5"/>
      <c r="S142" s="5"/>
      <c r="T142" s="6"/>
      <c r="U142" s="6"/>
      <c r="V142" s="6"/>
      <c r="W142" s="6"/>
      <c r="X142" s="7"/>
      <c r="Y142" s="7"/>
    </row>
    <row r="143" spans="10:25">
      <c r="J143" s="3"/>
      <c r="K143" s="3"/>
      <c r="L143" s="3"/>
      <c r="M143" s="4"/>
      <c r="N143" s="4"/>
      <c r="O143" s="5"/>
      <c r="P143" s="5"/>
      <c r="Q143" s="5"/>
      <c r="R143" s="5"/>
      <c r="S143" s="5"/>
      <c r="T143" s="6"/>
      <c r="U143" s="6"/>
      <c r="V143" s="6"/>
      <c r="W143" s="6"/>
      <c r="X143" s="7"/>
      <c r="Y143" s="7"/>
    </row>
    <row r="144" spans="10:25">
      <c r="J144" s="3"/>
      <c r="K144" s="3"/>
      <c r="L144" s="3"/>
      <c r="M144" s="4"/>
      <c r="N144" s="4"/>
      <c r="O144" s="5"/>
      <c r="P144" s="5"/>
      <c r="Q144" s="5"/>
      <c r="R144" s="5"/>
      <c r="S144" s="5"/>
      <c r="T144" s="6"/>
      <c r="U144" s="6"/>
      <c r="V144" s="6"/>
      <c r="W144" s="6"/>
      <c r="X144" s="7"/>
      <c r="Y144" s="7"/>
    </row>
    <row r="145" spans="10:25">
      <c r="J145" s="3"/>
      <c r="K145" s="3"/>
      <c r="L145" s="3"/>
      <c r="M145" s="4"/>
      <c r="N145" s="4"/>
      <c r="O145" s="5"/>
      <c r="P145" s="5"/>
      <c r="Q145" s="5"/>
      <c r="R145" s="5"/>
      <c r="S145" s="5"/>
      <c r="T145" s="6"/>
      <c r="U145" s="6"/>
      <c r="V145" s="6"/>
      <c r="W145" s="6"/>
      <c r="X145" s="7"/>
      <c r="Y145" s="7"/>
    </row>
    <row r="146" spans="10:25">
      <c r="J146" s="3"/>
      <c r="K146" s="3"/>
      <c r="L146" s="3"/>
      <c r="M146" s="4"/>
      <c r="N146" s="4"/>
      <c r="O146" s="5"/>
      <c r="P146" s="5"/>
      <c r="Q146" s="5"/>
      <c r="R146" s="5"/>
      <c r="S146" s="5"/>
      <c r="T146" s="6"/>
      <c r="U146" s="6"/>
      <c r="V146" s="6"/>
      <c r="W146" s="6"/>
      <c r="X146" s="7"/>
      <c r="Y146" s="7"/>
    </row>
    <row r="147" spans="10:25">
      <c r="J147" s="3"/>
      <c r="K147" s="3"/>
      <c r="L147" s="3"/>
      <c r="M147" s="4"/>
      <c r="N147" s="4"/>
      <c r="O147" s="5"/>
      <c r="P147" s="5"/>
      <c r="Q147" s="5"/>
      <c r="R147" s="5"/>
      <c r="S147" s="5"/>
      <c r="T147" s="6"/>
      <c r="U147" s="6"/>
      <c r="V147" s="6"/>
      <c r="W147" s="6"/>
      <c r="X147" s="7"/>
      <c r="Y147" s="7"/>
    </row>
    <row r="148" spans="10:25">
      <c r="J148" s="3"/>
      <c r="K148" s="3"/>
      <c r="L148" s="3"/>
      <c r="M148" s="4"/>
      <c r="N148" s="4"/>
      <c r="O148" s="5"/>
      <c r="P148" s="5"/>
      <c r="Q148" s="5"/>
      <c r="R148" s="5"/>
      <c r="S148" s="5"/>
      <c r="T148" s="6"/>
      <c r="U148" s="6"/>
      <c r="V148" s="6"/>
      <c r="W148" s="6"/>
      <c r="X148" s="7"/>
      <c r="Y148" s="7"/>
    </row>
    <row r="149" spans="10:25">
      <c r="J149" s="3"/>
      <c r="K149" s="3"/>
      <c r="L149" s="3"/>
      <c r="M149" s="4"/>
      <c r="N149" s="4"/>
      <c r="O149" s="5"/>
      <c r="P149" s="5"/>
      <c r="Q149" s="5"/>
      <c r="R149" s="5"/>
      <c r="S149" s="5"/>
      <c r="T149" s="6"/>
      <c r="U149" s="6"/>
      <c r="V149" s="6"/>
      <c r="W149" s="6"/>
      <c r="X149" s="7"/>
      <c r="Y149" s="7"/>
    </row>
    <row r="150" spans="10:25">
      <c r="J150" s="3"/>
      <c r="K150" s="3"/>
      <c r="L150" s="3"/>
      <c r="M150" s="4"/>
      <c r="N150" s="4"/>
      <c r="O150" s="5"/>
      <c r="P150" s="5"/>
      <c r="Q150" s="5"/>
      <c r="R150" s="5"/>
      <c r="S150" s="5"/>
      <c r="T150" s="6"/>
      <c r="U150" s="6"/>
      <c r="V150" s="6"/>
      <c r="W150" s="6"/>
      <c r="X150" s="7"/>
      <c r="Y150" s="7"/>
    </row>
    <row r="151" spans="10:25">
      <c r="J151" s="3"/>
      <c r="K151" s="3"/>
      <c r="L151" s="3"/>
      <c r="M151" s="4"/>
      <c r="N151" s="4"/>
      <c r="O151" s="5"/>
      <c r="P151" s="5"/>
      <c r="Q151" s="5"/>
      <c r="R151" s="5"/>
      <c r="S151" s="5"/>
      <c r="T151" s="6"/>
      <c r="U151" s="6"/>
      <c r="V151" s="6"/>
      <c r="W151" s="6"/>
      <c r="X151" s="7"/>
      <c r="Y151" s="7"/>
    </row>
    <row r="152" spans="10:25">
      <c r="J152" s="3"/>
      <c r="K152" s="3"/>
      <c r="L152" s="3"/>
      <c r="M152" s="4"/>
      <c r="N152" s="4"/>
      <c r="O152" s="5"/>
      <c r="P152" s="5"/>
      <c r="Q152" s="5"/>
      <c r="R152" s="5"/>
      <c r="S152" s="5"/>
      <c r="T152" s="6"/>
      <c r="U152" s="6"/>
      <c r="V152" s="6"/>
      <c r="W152" s="6"/>
      <c r="X152" s="7"/>
      <c r="Y152" s="7"/>
    </row>
    <row r="153" spans="10:25">
      <c r="J153" s="3"/>
      <c r="K153" s="3"/>
      <c r="L153" s="3"/>
      <c r="M153" s="4"/>
      <c r="N153" s="4"/>
      <c r="O153" s="5"/>
      <c r="P153" s="5"/>
      <c r="Q153" s="5"/>
      <c r="R153" s="5"/>
      <c r="S153" s="5"/>
      <c r="T153" s="6"/>
      <c r="U153" s="6"/>
      <c r="V153" s="6"/>
      <c r="W153" s="6"/>
      <c r="X153" s="7"/>
      <c r="Y153" s="7"/>
    </row>
    <row r="154" spans="10:25">
      <c r="J154" s="3"/>
      <c r="K154" s="3"/>
      <c r="L154" s="3"/>
      <c r="M154" s="4"/>
      <c r="N154" s="4"/>
      <c r="O154" s="5"/>
      <c r="P154" s="5"/>
      <c r="Q154" s="5"/>
      <c r="R154" s="5"/>
      <c r="S154" s="5"/>
      <c r="T154" s="6"/>
      <c r="U154" s="6"/>
      <c r="V154" s="6"/>
      <c r="W154" s="6"/>
      <c r="X154" s="7"/>
      <c r="Y154" s="7"/>
    </row>
    <row r="155" spans="10:25">
      <c r="J155" s="3"/>
      <c r="K155" s="3"/>
      <c r="L155" s="3"/>
      <c r="M155" s="4"/>
      <c r="N155" s="4"/>
      <c r="O155" s="5"/>
      <c r="P155" s="5"/>
      <c r="Q155" s="5"/>
      <c r="R155" s="5"/>
      <c r="S155" s="5"/>
      <c r="T155" s="6"/>
      <c r="U155" s="6"/>
      <c r="V155" s="6"/>
      <c r="W155" s="6"/>
      <c r="X155" s="7"/>
      <c r="Y155" s="7"/>
    </row>
    <row r="156" spans="10:25">
      <c r="J156" s="3"/>
      <c r="K156" s="3"/>
      <c r="L156" s="3"/>
      <c r="M156" s="4"/>
      <c r="N156" s="4"/>
      <c r="O156" s="5"/>
      <c r="P156" s="5"/>
      <c r="Q156" s="5"/>
      <c r="R156" s="5"/>
      <c r="S156" s="5"/>
      <c r="T156" s="6"/>
      <c r="U156" s="6"/>
      <c r="V156" s="6"/>
      <c r="W156" s="6"/>
      <c r="X156" s="7"/>
      <c r="Y156" s="7"/>
    </row>
    <row r="157" spans="10:25">
      <c r="J157" s="3"/>
      <c r="K157" s="3"/>
      <c r="L157" s="3"/>
      <c r="M157" s="4"/>
      <c r="N157" s="4"/>
      <c r="O157" s="5"/>
      <c r="P157" s="5"/>
      <c r="Q157" s="5"/>
      <c r="R157" s="5"/>
      <c r="S157" s="5"/>
      <c r="T157" s="6"/>
      <c r="U157" s="6"/>
      <c r="V157" s="6"/>
      <c r="W157" s="6"/>
      <c r="X157" s="7"/>
      <c r="Y157" s="7"/>
    </row>
    <row r="158" spans="10:25">
      <c r="J158" s="3"/>
      <c r="K158" s="3"/>
      <c r="L158" s="3"/>
      <c r="M158" s="4"/>
      <c r="N158" s="4"/>
      <c r="O158" s="5"/>
      <c r="P158" s="5"/>
      <c r="Q158" s="5"/>
      <c r="R158" s="5"/>
      <c r="S158" s="5"/>
      <c r="T158" s="6"/>
      <c r="U158" s="6"/>
      <c r="V158" s="6"/>
      <c r="W158" s="6"/>
      <c r="X158" s="7"/>
      <c r="Y158" s="7"/>
    </row>
    <row r="159" spans="10:25">
      <c r="J159" s="3"/>
      <c r="K159" s="3"/>
      <c r="L159" s="3"/>
      <c r="M159" s="4"/>
      <c r="N159" s="4"/>
      <c r="O159" s="5"/>
      <c r="P159" s="5"/>
      <c r="Q159" s="5"/>
      <c r="R159" s="5"/>
      <c r="S159" s="5"/>
      <c r="T159" s="6"/>
      <c r="U159" s="6"/>
      <c r="V159" s="6"/>
      <c r="W159" s="6"/>
      <c r="X159" s="7"/>
      <c r="Y159" s="7"/>
    </row>
    <row r="160" spans="10:25">
      <c r="J160" s="3"/>
      <c r="K160" s="3"/>
      <c r="L160" s="3"/>
      <c r="M160" s="4"/>
      <c r="N160" s="4"/>
      <c r="O160" s="5"/>
      <c r="P160" s="5"/>
      <c r="Q160" s="5"/>
      <c r="R160" s="5"/>
      <c r="S160" s="5"/>
      <c r="T160" s="6"/>
      <c r="U160" s="6"/>
      <c r="V160" s="6"/>
      <c r="W160" s="6"/>
      <c r="X160" s="7"/>
      <c r="Y160" s="7"/>
    </row>
    <row r="161" spans="10:25">
      <c r="J161" s="3"/>
      <c r="K161" s="3"/>
      <c r="L161" s="3"/>
      <c r="M161" s="4"/>
      <c r="N161" s="4"/>
      <c r="O161" s="5"/>
      <c r="P161" s="5"/>
      <c r="Q161" s="5"/>
      <c r="R161" s="5"/>
      <c r="S161" s="5"/>
      <c r="T161" s="6"/>
      <c r="U161" s="6"/>
      <c r="V161" s="6"/>
      <c r="W161" s="6"/>
      <c r="X161" s="7"/>
      <c r="Y161" s="7"/>
    </row>
    <row r="162" spans="10:25">
      <c r="J162" s="3"/>
      <c r="K162" s="3"/>
      <c r="L162" s="3"/>
      <c r="M162" s="4"/>
      <c r="N162" s="4"/>
      <c r="O162" s="5"/>
      <c r="P162" s="5"/>
      <c r="Q162" s="5"/>
      <c r="R162" s="5"/>
      <c r="S162" s="5"/>
      <c r="T162" s="6"/>
      <c r="U162" s="6"/>
      <c r="V162" s="6"/>
      <c r="W162" s="6"/>
      <c r="X162" s="7"/>
      <c r="Y162" s="7"/>
    </row>
    <row r="163" spans="10:25">
      <c r="J163" s="3"/>
      <c r="K163" s="3"/>
      <c r="L163" s="3"/>
      <c r="M163" s="4"/>
      <c r="N163" s="4"/>
      <c r="O163" s="5"/>
      <c r="P163" s="5"/>
      <c r="Q163" s="5"/>
      <c r="R163" s="5"/>
      <c r="S163" s="5"/>
      <c r="T163" s="6"/>
      <c r="U163" s="6"/>
      <c r="V163" s="6"/>
      <c r="W163" s="6"/>
      <c r="X163" s="7"/>
      <c r="Y163" s="7"/>
    </row>
    <row r="164" spans="10:25">
      <c r="J164" s="3"/>
      <c r="K164" s="3"/>
      <c r="L164" s="3"/>
      <c r="M164" s="4"/>
      <c r="N164" s="4"/>
      <c r="O164" s="5"/>
      <c r="P164" s="5"/>
      <c r="Q164" s="5"/>
      <c r="R164" s="5"/>
      <c r="S164" s="5"/>
      <c r="T164" s="6"/>
      <c r="U164" s="6"/>
      <c r="V164" s="6"/>
      <c r="W164" s="6"/>
      <c r="X164" s="7"/>
      <c r="Y164" s="7"/>
    </row>
    <row r="165" spans="10:25">
      <c r="J165" s="3"/>
      <c r="K165" s="3"/>
      <c r="L165" s="3"/>
      <c r="M165" s="4"/>
      <c r="N165" s="4"/>
      <c r="O165" s="5"/>
      <c r="P165" s="5"/>
      <c r="Q165" s="5"/>
      <c r="R165" s="5"/>
      <c r="S165" s="5"/>
      <c r="T165" s="6"/>
      <c r="U165" s="6"/>
      <c r="V165" s="6"/>
      <c r="W165" s="6"/>
      <c r="X165" s="7"/>
      <c r="Y165" s="7"/>
    </row>
    <row r="166" spans="10:25">
      <c r="J166" s="3"/>
      <c r="K166" s="3"/>
      <c r="L166" s="3"/>
      <c r="M166" s="4"/>
      <c r="N166" s="4"/>
      <c r="O166" s="5"/>
      <c r="P166" s="5"/>
      <c r="Q166" s="5"/>
      <c r="R166" s="5"/>
      <c r="S166" s="5"/>
      <c r="T166" s="6"/>
      <c r="U166" s="6"/>
      <c r="V166" s="6"/>
      <c r="W166" s="6"/>
      <c r="X166" s="7"/>
      <c r="Y166" s="7"/>
    </row>
    <row r="167" spans="10:25">
      <c r="J167" s="3"/>
      <c r="K167" s="3"/>
      <c r="L167" s="3"/>
      <c r="M167" s="4"/>
      <c r="N167" s="4"/>
      <c r="O167" s="5"/>
      <c r="P167" s="5"/>
      <c r="Q167" s="5"/>
      <c r="R167" s="5"/>
      <c r="S167" s="5"/>
      <c r="T167" s="6"/>
      <c r="U167" s="6"/>
      <c r="V167" s="6"/>
      <c r="W167" s="6"/>
      <c r="X167" s="7"/>
      <c r="Y167" s="7"/>
    </row>
    <row r="168" spans="10:25">
      <c r="J168" s="3"/>
      <c r="K168" s="3"/>
      <c r="L168" s="3"/>
      <c r="M168" s="4"/>
      <c r="N168" s="4"/>
      <c r="O168" s="5"/>
      <c r="P168" s="5"/>
      <c r="Q168" s="5"/>
      <c r="R168" s="5"/>
      <c r="S168" s="5"/>
      <c r="T168" s="6"/>
      <c r="U168" s="6"/>
      <c r="V168" s="6"/>
      <c r="W168" s="6"/>
      <c r="X168" s="7"/>
      <c r="Y168" s="7"/>
    </row>
    <row r="169" spans="10:25">
      <c r="J169" s="3"/>
      <c r="K169" s="3"/>
      <c r="L169" s="3"/>
      <c r="M169" s="4"/>
      <c r="N169" s="4"/>
      <c r="O169" s="5"/>
      <c r="P169" s="5"/>
      <c r="Q169" s="5"/>
      <c r="R169" s="5"/>
      <c r="S169" s="5"/>
      <c r="T169" s="6"/>
      <c r="U169" s="6"/>
      <c r="V169" s="6"/>
      <c r="W169" s="6"/>
      <c r="X169" s="7"/>
      <c r="Y169" s="7"/>
    </row>
    <row r="170" spans="10:25">
      <c r="J170" s="3"/>
      <c r="K170" s="3"/>
      <c r="L170" s="3"/>
      <c r="M170" s="4"/>
      <c r="N170" s="4"/>
      <c r="O170" s="5"/>
      <c r="P170" s="5"/>
      <c r="Q170" s="5"/>
      <c r="R170" s="5"/>
      <c r="S170" s="5"/>
      <c r="T170" s="6"/>
      <c r="U170" s="6"/>
      <c r="V170" s="6"/>
      <c r="W170" s="6"/>
      <c r="X170" s="7"/>
      <c r="Y170" s="7"/>
    </row>
    <row r="171" spans="10:25">
      <c r="J171" s="3"/>
      <c r="K171" s="3"/>
      <c r="L171" s="3"/>
      <c r="M171" s="4"/>
      <c r="N171" s="4"/>
      <c r="O171" s="5"/>
      <c r="P171" s="5"/>
      <c r="Q171" s="5"/>
      <c r="R171" s="5"/>
      <c r="S171" s="5"/>
      <c r="T171" s="6"/>
      <c r="U171" s="6"/>
      <c r="V171" s="6"/>
      <c r="W171" s="6"/>
      <c r="X171" s="7"/>
      <c r="Y171" s="7"/>
    </row>
    <row r="172" spans="10:25">
      <c r="J172" s="3"/>
      <c r="K172" s="3"/>
      <c r="L172" s="3"/>
      <c r="M172" s="4"/>
      <c r="N172" s="4"/>
      <c r="O172" s="5"/>
      <c r="P172" s="5"/>
      <c r="Q172" s="5"/>
      <c r="R172" s="5"/>
      <c r="S172" s="5"/>
      <c r="T172" s="6"/>
      <c r="U172" s="6"/>
      <c r="V172" s="6"/>
      <c r="W172" s="6"/>
      <c r="X172" s="7"/>
      <c r="Y172" s="7"/>
    </row>
    <row r="173" spans="10:25">
      <c r="J173" s="3"/>
      <c r="K173" s="3"/>
      <c r="L173" s="3"/>
      <c r="M173" s="4"/>
      <c r="N173" s="4"/>
      <c r="O173" s="5"/>
      <c r="P173" s="5"/>
      <c r="Q173" s="5"/>
      <c r="R173" s="5"/>
      <c r="S173" s="5"/>
      <c r="T173" s="6"/>
      <c r="U173" s="6"/>
      <c r="V173" s="6"/>
      <c r="W173" s="6"/>
      <c r="X173" s="7"/>
      <c r="Y173" s="7"/>
    </row>
    <row r="174" spans="10:25">
      <c r="J174" s="3"/>
      <c r="K174" s="3"/>
      <c r="L174" s="3"/>
      <c r="M174" s="4"/>
      <c r="N174" s="4"/>
      <c r="O174" s="5"/>
      <c r="P174" s="5"/>
      <c r="Q174" s="5"/>
      <c r="R174" s="5"/>
      <c r="S174" s="5"/>
      <c r="T174" s="6"/>
      <c r="U174" s="6"/>
      <c r="V174" s="6"/>
      <c r="W174" s="6"/>
      <c r="X174" s="7"/>
      <c r="Y174" s="7"/>
    </row>
    <row r="175" spans="10:25">
      <c r="J175" s="3"/>
      <c r="K175" s="3"/>
      <c r="L175" s="3"/>
      <c r="M175" s="4"/>
      <c r="N175" s="4"/>
      <c r="O175" s="5"/>
      <c r="P175" s="5"/>
      <c r="Q175" s="5"/>
      <c r="R175" s="5"/>
      <c r="S175" s="5"/>
      <c r="T175" s="6"/>
      <c r="U175" s="6"/>
      <c r="V175" s="6"/>
      <c r="W175" s="6"/>
      <c r="X175" s="7"/>
      <c r="Y175" s="7"/>
    </row>
    <row r="176" spans="10:25">
      <c r="J176" s="3"/>
      <c r="K176" s="3"/>
      <c r="L176" s="3"/>
      <c r="M176" s="4"/>
      <c r="N176" s="4"/>
      <c r="O176" s="5"/>
      <c r="P176" s="5"/>
      <c r="Q176" s="5"/>
      <c r="R176" s="5"/>
      <c r="S176" s="5"/>
      <c r="T176" s="6"/>
      <c r="U176" s="6"/>
      <c r="V176" s="6"/>
      <c r="W176" s="6"/>
      <c r="X176" s="7"/>
      <c r="Y176" s="7"/>
    </row>
    <row r="177" spans="10:25">
      <c r="J177" s="3"/>
      <c r="K177" s="3"/>
      <c r="L177" s="3"/>
      <c r="M177" s="4"/>
      <c r="N177" s="4"/>
      <c r="O177" s="5"/>
      <c r="P177" s="5"/>
      <c r="Q177" s="5"/>
      <c r="R177" s="5"/>
      <c r="S177" s="5"/>
      <c r="T177" s="6"/>
      <c r="U177" s="6"/>
      <c r="V177" s="6"/>
      <c r="W177" s="6"/>
      <c r="X177" s="7"/>
      <c r="Y177" s="7"/>
    </row>
    <row r="178" spans="10:25">
      <c r="J178" s="3"/>
      <c r="K178" s="3"/>
      <c r="L178" s="3"/>
      <c r="M178" s="4"/>
      <c r="N178" s="4"/>
      <c r="O178" s="5"/>
      <c r="P178" s="5"/>
      <c r="Q178" s="5"/>
      <c r="R178" s="5"/>
      <c r="S178" s="5"/>
      <c r="T178" s="6"/>
      <c r="U178" s="6"/>
      <c r="V178" s="6"/>
      <c r="W178" s="6"/>
      <c r="X178" s="7"/>
      <c r="Y178" s="7"/>
    </row>
    <row r="179" spans="10:25">
      <c r="J179" s="3"/>
      <c r="K179" s="3"/>
      <c r="L179" s="3"/>
      <c r="M179" s="4"/>
      <c r="N179" s="4"/>
      <c r="O179" s="5"/>
      <c r="P179" s="5"/>
      <c r="Q179" s="5"/>
      <c r="R179" s="5"/>
      <c r="S179" s="5"/>
      <c r="T179" s="6"/>
      <c r="U179" s="6"/>
      <c r="V179" s="6"/>
      <c r="W179" s="6"/>
      <c r="X179" s="7"/>
      <c r="Y179" s="7"/>
    </row>
    <row r="180" spans="10:25">
      <c r="J180" s="3"/>
      <c r="K180" s="3"/>
      <c r="L180" s="3"/>
      <c r="M180" s="4"/>
      <c r="N180" s="4"/>
      <c r="O180" s="5"/>
      <c r="P180" s="5"/>
      <c r="Q180" s="5"/>
      <c r="R180" s="5"/>
      <c r="S180" s="5"/>
      <c r="T180" s="6"/>
      <c r="U180" s="6"/>
      <c r="V180" s="6"/>
      <c r="W180" s="6"/>
      <c r="X180" s="7"/>
      <c r="Y180" s="7"/>
    </row>
    <row r="181" spans="10:25">
      <c r="J181" s="3"/>
      <c r="K181" s="3"/>
      <c r="L181" s="3"/>
      <c r="M181" s="4"/>
      <c r="N181" s="4"/>
      <c r="O181" s="5"/>
      <c r="P181" s="5"/>
      <c r="Q181" s="5"/>
      <c r="R181" s="5"/>
      <c r="S181" s="5"/>
      <c r="T181" s="6"/>
      <c r="U181" s="6"/>
      <c r="V181" s="6"/>
      <c r="W181" s="6"/>
      <c r="X181" s="7"/>
      <c r="Y181" s="7"/>
    </row>
    <row r="182" spans="10:25">
      <c r="J182" s="3"/>
      <c r="K182" s="3"/>
      <c r="L182" s="3"/>
      <c r="M182" s="4"/>
      <c r="N182" s="4"/>
      <c r="O182" s="5"/>
      <c r="P182" s="5"/>
      <c r="Q182" s="5"/>
      <c r="R182" s="5"/>
      <c r="S182" s="5"/>
      <c r="T182" s="6"/>
      <c r="U182" s="6"/>
      <c r="V182" s="6"/>
      <c r="W182" s="6"/>
      <c r="X182" s="7"/>
      <c r="Y182" s="7"/>
    </row>
    <row r="183" spans="10:25">
      <c r="J183" s="3"/>
      <c r="K183" s="3"/>
      <c r="L183" s="3"/>
      <c r="M183" s="4"/>
      <c r="N183" s="4"/>
      <c r="O183" s="5"/>
      <c r="P183" s="5"/>
      <c r="Q183" s="5"/>
      <c r="R183" s="5"/>
      <c r="S183" s="5"/>
      <c r="T183" s="6"/>
      <c r="U183" s="6"/>
      <c r="V183" s="6"/>
      <c r="W183" s="6"/>
      <c r="X183" s="7"/>
      <c r="Y183" s="7"/>
    </row>
    <row r="184" spans="10:25">
      <c r="J184" s="3"/>
      <c r="K184" s="3"/>
      <c r="L184" s="3"/>
      <c r="M184" s="4"/>
      <c r="N184" s="4"/>
      <c r="O184" s="5"/>
      <c r="P184" s="5"/>
      <c r="Q184" s="5"/>
      <c r="R184" s="5"/>
      <c r="S184" s="5"/>
      <c r="T184" s="6"/>
      <c r="U184" s="6"/>
      <c r="V184" s="6"/>
      <c r="W184" s="6"/>
      <c r="X184" s="7"/>
      <c r="Y184" s="7"/>
    </row>
    <row r="185" spans="10:25">
      <c r="J185" s="3"/>
      <c r="K185" s="3"/>
      <c r="L185" s="3"/>
      <c r="M185" s="4"/>
      <c r="N185" s="4"/>
      <c r="O185" s="5"/>
      <c r="P185" s="5"/>
      <c r="Q185" s="5"/>
      <c r="R185" s="5"/>
      <c r="S185" s="5"/>
      <c r="T185" s="6"/>
      <c r="U185" s="6"/>
      <c r="V185" s="6"/>
      <c r="W185" s="6"/>
      <c r="X185" s="7"/>
      <c r="Y185" s="7"/>
    </row>
    <row r="186" spans="10:25">
      <c r="J186" s="3"/>
      <c r="K186" s="3"/>
      <c r="L186" s="3"/>
      <c r="M186" s="4"/>
      <c r="N186" s="4"/>
      <c r="O186" s="5"/>
      <c r="P186" s="5"/>
      <c r="Q186" s="5"/>
      <c r="R186" s="5"/>
      <c r="S186" s="5"/>
      <c r="T186" s="6"/>
      <c r="U186" s="6"/>
      <c r="V186" s="6"/>
      <c r="W186" s="6"/>
      <c r="X186" s="7"/>
      <c r="Y186" s="7"/>
    </row>
    <row r="187" spans="10:25">
      <c r="J187" s="3"/>
      <c r="K187" s="3"/>
      <c r="L187" s="3"/>
      <c r="M187" s="4"/>
      <c r="N187" s="4"/>
      <c r="O187" s="5"/>
      <c r="P187" s="5"/>
      <c r="Q187" s="5"/>
      <c r="R187" s="5"/>
      <c r="S187" s="5"/>
      <c r="T187" s="6"/>
      <c r="U187" s="6"/>
      <c r="V187" s="6"/>
      <c r="W187" s="6"/>
      <c r="X187" s="7"/>
      <c r="Y187" s="7"/>
    </row>
    <row r="188" spans="10:25">
      <c r="J188" s="3"/>
      <c r="K188" s="3"/>
      <c r="L188" s="3"/>
      <c r="M188" s="4"/>
      <c r="N188" s="4"/>
      <c r="O188" s="5"/>
      <c r="P188" s="5"/>
      <c r="Q188" s="5"/>
      <c r="R188" s="5"/>
      <c r="S188" s="5"/>
      <c r="T188" s="6"/>
      <c r="U188" s="6"/>
      <c r="V188" s="6"/>
      <c r="W188" s="6"/>
      <c r="X188" s="7"/>
      <c r="Y188" s="7"/>
    </row>
    <row r="189" spans="10:25">
      <c r="J189" s="3"/>
      <c r="K189" s="3"/>
      <c r="L189" s="3"/>
      <c r="M189" s="4"/>
      <c r="N189" s="4"/>
      <c r="O189" s="5"/>
      <c r="P189" s="5"/>
      <c r="Q189" s="5"/>
      <c r="R189" s="5"/>
      <c r="S189" s="5"/>
      <c r="T189" s="6"/>
      <c r="U189" s="6"/>
      <c r="V189" s="6"/>
      <c r="W189" s="6"/>
      <c r="X189" s="7"/>
      <c r="Y189" s="7"/>
    </row>
    <row r="190" spans="10:25">
      <c r="J190" s="3"/>
      <c r="K190" s="3"/>
      <c r="L190" s="3"/>
      <c r="M190" s="4"/>
      <c r="N190" s="4"/>
      <c r="O190" s="5"/>
      <c r="P190" s="5"/>
      <c r="Q190" s="5"/>
      <c r="R190" s="5"/>
      <c r="S190" s="5"/>
      <c r="T190" s="6"/>
      <c r="U190" s="6"/>
      <c r="V190" s="6"/>
      <c r="W190" s="6"/>
      <c r="X190" s="7"/>
      <c r="Y190" s="7"/>
    </row>
    <row r="191" spans="10:25">
      <c r="J191" s="3"/>
      <c r="K191" s="3"/>
      <c r="L191" s="3"/>
      <c r="M191" s="4"/>
      <c r="N191" s="4"/>
      <c r="O191" s="5"/>
      <c r="P191" s="5"/>
      <c r="Q191" s="5"/>
      <c r="R191" s="5"/>
      <c r="S191" s="5"/>
      <c r="T191" s="6"/>
      <c r="U191" s="6"/>
      <c r="V191" s="6"/>
      <c r="W191" s="6"/>
      <c r="X191" s="7"/>
      <c r="Y191" s="7"/>
    </row>
    <row r="192" spans="10:25">
      <c r="J192" s="3"/>
      <c r="K192" s="3"/>
      <c r="L192" s="3"/>
      <c r="M192" s="4"/>
      <c r="N192" s="4"/>
      <c r="O192" s="5"/>
      <c r="P192" s="5"/>
      <c r="Q192" s="5"/>
      <c r="R192" s="5"/>
      <c r="S192" s="5"/>
      <c r="T192" s="6"/>
      <c r="U192" s="6"/>
      <c r="V192" s="6"/>
      <c r="W192" s="6"/>
      <c r="X192" s="7"/>
      <c r="Y192" s="7"/>
    </row>
    <row r="193" spans="10:25">
      <c r="J193" s="3"/>
      <c r="K193" s="3"/>
      <c r="L193" s="3"/>
      <c r="M193" s="4"/>
      <c r="N193" s="4"/>
      <c r="O193" s="5"/>
      <c r="P193" s="5"/>
      <c r="Q193" s="5"/>
      <c r="R193" s="5"/>
      <c r="S193" s="5"/>
      <c r="T193" s="6"/>
      <c r="U193" s="6"/>
      <c r="V193" s="6"/>
      <c r="W193" s="6"/>
      <c r="X193" s="7"/>
      <c r="Y193" s="7"/>
    </row>
    <row r="194" spans="10:25">
      <c r="J194" s="3"/>
      <c r="K194" s="3"/>
      <c r="L194" s="3"/>
      <c r="M194" s="4"/>
      <c r="N194" s="4"/>
      <c r="O194" s="5"/>
      <c r="P194" s="5"/>
      <c r="Q194" s="5"/>
      <c r="R194" s="5"/>
      <c r="S194" s="5"/>
      <c r="T194" s="6"/>
      <c r="U194" s="6"/>
      <c r="V194" s="6"/>
      <c r="W194" s="6"/>
      <c r="X194" s="7"/>
      <c r="Y194" s="7"/>
    </row>
    <row r="195" spans="10:25">
      <c r="J195" s="3"/>
      <c r="K195" s="3"/>
      <c r="L195" s="3"/>
      <c r="M195" s="4"/>
      <c r="N195" s="4"/>
      <c r="O195" s="5"/>
      <c r="P195" s="5"/>
      <c r="Q195" s="5"/>
      <c r="R195" s="5"/>
      <c r="S195" s="5"/>
      <c r="T195" s="6"/>
      <c r="U195" s="6"/>
      <c r="V195" s="6"/>
      <c r="W195" s="6"/>
      <c r="X195" s="7"/>
      <c r="Y195" s="7"/>
    </row>
    <row r="196" spans="10:25">
      <c r="J196" s="3"/>
      <c r="K196" s="3"/>
      <c r="L196" s="3"/>
      <c r="M196" s="4"/>
      <c r="N196" s="4"/>
      <c r="O196" s="5"/>
      <c r="P196" s="5"/>
      <c r="Q196" s="5"/>
      <c r="R196" s="5"/>
      <c r="S196" s="5"/>
      <c r="T196" s="6"/>
      <c r="U196" s="6"/>
      <c r="V196" s="6"/>
      <c r="W196" s="6"/>
      <c r="X196" s="7"/>
      <c r="Y196" s="7"/>
    </row>
    <row r="197" spans="10:25">
      <c r="J197" s="3"/>
      <c r="K197" s="3"/>
      <c r="L197" s="3"/>
      <c r="M197" s="4"/>
      <c r="N197" s="4"/>
      <c r="O197" s="5"/>
      <c r="P197" s="5"/>
      <c r="Q197" s="5"/>
      <c r="R197" s="5"/>
      <c r="S197" s="5"/>
      <c r="T197" s="6"/>
      <c r="U197" s="6"/>
      <c r="V197" s="6"/>
      <c r="W197" s="6"/>
      <c r="X197" s="7"/>
      <c r="Y197" s="7"/>
    </row>
    <row r="198" spans="10:25">
      <c r="J198" s="3"/>
      <c r="K198" s="3"/>
      <c r="L198" s="3"/>
      <c r="M198" s="4"/>
      <c r="N198" s="4"/>
      <c r="O198" s="5"/>
      <c r="P198" s="5"/>
      <c r="Q198" s="5"/>
      <c r="R198" s="5"/>
      <c r="S198" s="5"/>
      <c r="T198" s="6"/>
      <c r="U198" s="6"/>
      <c r="V198" s="6"/>
      <c r="W198" s="6"/>
      <c r="X198" s="7"/>
      <c r="Y198" s="7"/>
    </row>
    <row r="199" spans="10:25">
      <c r="J199" s="3"/>
      <c r="K199" s="3"/>
      <c r="L199" s="3"/>
      <c r="M199" s="4"/>
      <c r="N199" s="4"/>
      <c r="O199" s="5"/>
      <c r="P199" s="5"/>
      <c r="Q199" s="5"/>
      <c r="R199" s="5"/>
      <c r="S199" s="5"/>
      <c r="T199" s="6"/>
      <c r="U199" s="6"/>
      <c r="V199" s="6"/>
      <c r="W199" s="6"/>
      <c r="X199" s="7"/>
      <c r="Y199" s="7"/>
    </row>
    <row r="200" spans="10:25">
      <c r="J200" s="3"/>
      <c r="K200" s="3"/>
      <c r="L200" s="3"/>
      <c r="M200" s="4"/>
      <c r="N200" s="4"/>
      <c r="O200" s="5"/>
      <c r="P200" s="5"/>
      <c r="Q200" s="5"/>
      <c r="R200" s="5"/>
      <c r="S200" s="5"/>
      <c r="T200" s="6"/>
      <c r="U200" s="6"/>
      <c r="V200" s="6"/>
      <c r="W200" s="6"/>
      <c r="X200" s="7"/>
      <c r="Y200" s="7"/>
    </row>
    <row r="201" spans="10:25">
      <c r="J201" s="3"/>
      <c r="K201" s="3"/>
      <c r="L201" s="3"/>
      <c r="M201" s="4"/>
      <c r="N201" s="4"/>
      <c r="O201" s="5"/>
      <c r="P201" s="5"/>
      <c r="Q201" s="5"/>
      <c r="R201" s="5"/>
      <c r="S201" s="5"/>
      <c r="T201" s="6"/>
      <c r="U201" s="6"/>
      <c r="V201" s="6"/>
      <c r="W201" s="6"/>
      <c r="X201" s="7"/>
      <c r="Y201" s="7"/>
    </row>
    <row r="202" spans="10:25">
      <c r="J202" s="3"/>
      <c r="K202" s="3"/>
      <c r="L202" s="3"/>
      <c r="M202" s="4"/>
      <c r="N202" s="4"/>
      <c r="O202" s="5"/>
      <c r="P202" s="5"/>
      <c r="Q202" s="5"/>
      <c r="R202" s="5"/>
      <c r="S202" s="5"/>
      <c r="T202" s="6"/>
      <c r="U202" s="6"/>
      <c r="V202" s="6"/>
      <c r="W202" s="6"/>
      <c r="X202" s="7"/>
      <c r="Y202" s="7"/>
    </row>
    <row r="203" spans="10:25">
      <c r="J203" s="3"/>
      <c r="K203" s="3"/>
      <c r="L203" s="3"/>
      <c r="M203" s="4"/>
      <c r="N203" s="4"/>
      <c r="O203" s="5"/>
      <c r="P203" s="5"/>
      <c r="Q203" s="5"/>
      <c r="R203" s="5"/>
      <c r="S203" s="5"/>
      <c r="T203" s="6"/>
      <c r="U203" s="6"/>
      <c r="V203" s="6"/>
      <c r="W203" s="6"/>
      <c r="X203" s="7"/>
      <c r="Y203" s="7"/>
    </row>
    <row r="204" spans="10:25">
      <c r="J204" s="3"/>
      <c r="K204" s="3"/>
      <c r="L204" s="3"/>
      <c r="M204" s="4"/>
      <c r="N204" s="4"/>
      <c r="O204" s="5"/>
      <c r="P204" s="5"/>
      <c r="Q204" s="5"/>
      <c r="R204" s="5"/>
      <c r="S204" s="5"/>
      <c r="T204" s="6"/>
      <c r="U204" s="6"/>
      <c r="V204" s="6"/>
      <c r="W204" s="6"/>
      <c r="X204" s="7"/>
      <c r="Y204" s="7"/>
    </row>
    <row r="205" spans="10:25">
      <c r="J205" s="3"/>
      <c r="K205" s="3"/>
      <c r="L205" s="3"/>
      <c r="M205" s="4"/>
      <c r="N205" s="4"/>
      <c r="O205" s="5"/>
      <c r="P205" s="5"/>
      <c r="Q205" s="5"/>
      <c r="R205" s="5"/>
      <c r="S205" s="5"/>
      <c r="T205" s="6"/>
      <c r="U205" s="6"/>
      <c r="V205" s="6"/>
      <c r="W205" s="6"/>
      <c r="X205" s="7"/>
      <c r="Y205" s="7"/>
    </row>
    <row r="206" spans="10:25">
      <c r="J206" s="3"/>
      <c r="K206" s="3"/>
      <c r="L206" s="3"/>
      <c r="M206" s="4"/>
      <c r="N206" s="4"/>
      <c r="O206" s="5"/>
      <c r="P206" s="5"/>
      <c r="Q206" s="5"/>
      <c r="R206" s="5"/>
      <c r="S206" s="5"/>
      <c r="T206" s="6"/>
      <c r="U206" s="6"/>
      <c r="V206" s="6"/>
      <c r="W206" s="6"/>
      <c r="X206" s="7"/>
      <c r="Y206" s="7"/>
    </row>
    <row r="207" spans="10:25">
      <c r="J207" s="3"/>
      <c r="K207" s="3"/>
      <c r="L207" s="3"/>
      <c r="M207" s="4"/>
      <c r="N207" s="4"/>
      <c r="O207" s="5"/>
      <c r="P207" s="5"/>
      <c r="Q207" s="5"/>
      <c r="R207" s="5"/>
      <c r="S207" s="5"/>
      <c r="T207" s="6"/>
      <c r="U207" s="6"/>
      <c r="V207" s="6"/>
      <c r="W207" s="6"/>
      <c r="X207" s="7"/>
      <c r="Y207" s="7"/>
    </row>
    <row r="208" spans="10:25">
      <c r="J208" s="3"/>
      <c r="K208" s="3"/>
      <c r="L208" s="3"/>
      <c r="M208" s="4"/>
      <c r="N208" s="4"/>
      <c r="O208" s="5"/>
      <c r="P208" s="5"/>
      <c r="Q208" s="5"/>
      <c r="R208" s="5"/>
      <c r="S208" s="5"/>
      <c r="T208" s="6"/>
      <c r="U208" s="6"/>
      <c r="V208" s="6"/>
      <c r="W208" s="6"/>
      <c r="X208" s="7"/>
      <c r="Y208" s="7"/>
    </row>
    <row r="209" spans="10:25">
      <c r="J209" s="3"/>
      <c r="K209" s="3"/>
      <c r="L209" s="3"/>
      <c r="M209" s="4"/>
      <c r="N209" s="4"/>
      <c r="O209" s="5"/>
      <c r="P209" s="5"/>
      <c r="Q209" s="5"/>
      <c r="R209" s="5"/>
      <c r="S209" s="5"/>
      <c r="T209" s="6"/>
      <c r="U209" s="6"/>
      <c r="V209" s="6"/>
      <c r="W209" s="6"/>
      <c r="X209" s="7"/>
      <c r="Y209" s="7"/>
    </row>
    <row r="210" spans="10:25">
      <c r="J210" s="3"/>
      <c r="K210" s="3"/>
      <c r="L210" s="3"/>
      <c r="M210" s="4"/>
      <c r="N210" s="4"/>
      <c r="O210" s="5"/>
      <c r="P210" s="5"/>
      <c r="Q210" s="5"/>
      <c r="R210" s="5"/>
      <c r="S210" s="5"/>
      <c r="T210" s="6"/>
      <c r="U210" s="6"/>
      <c r="V210" s="6"/>
      <c r="W210" s="6"/>
      <c r="X210" s="7"/>
      <c r="Y210" s="7"/>
    </row>
    <row r="211" spans="10:25">
      <c r="J211" s="3"/>
      <c r="K211" s="3"/>
      <c r="L211" s="3"/>
      <c r="M211" s="4"/>
      <c r="N211" s="4"/>
      <c r="O211" s="5"/>
      <c r="P211" s="5"/>
      <c r="Q211" s="5"/>
      <c r="R211" s="5"/>
      <c r="S211" s="5"/>
      <c r="T211" s="6"/>
      <c r="U211" s="6"/>
      <c r="V211" s="6"/>
      <c r="W211" s="6"/>
      <c r="X211" s="7"/>
      <c r="Y211" s="7"/>
    </row>
    <row r="212" spans="10:25">
      <c r="J212" s="3"/>
      <c r="K212" s="3"/>
      <c r="L212" s="3"/>
      <c r="M212" s="4"/>
      <c r="N212" s="4"/>
      <c r="O212" s="5"/>
      <c r="P212" s="5"/>
      <c r="Q212" s="5"/>
      <c r="R212" s="5"/>
      <c r="S212" s="5"/>
      <c r="T212" s="6"/>
      <c r="U212" s="6"/>
      <c r="V212" s="6"/>
      <c r="W212" s="6"/>
      <c r="X212" s="7"/>
      <c r="Y212" s="7"/>
    </row>
    <row r="213" spans="10:25">
      <c r="J213" s="3"/>
      <c r="K213" s="3"/>
      <c r="L213" s="3"/>
      <c r="M213" s="4"/>
      <c r="N213" s="4"/>
      <c r="O213" s="5"/>
      <c r="P213" s="5"/>
      <c r="Q213" s="5"/>
      <c r="R213" s="5"/>
      <c r="S213" s="5"/>
      <c r="T213" s="6"/>
      <c r="U213" s="6"/>
      <c r="V213" s="6"/>
      <c r="W213" s="6"/>
      <c r="X213" s="7"/>
      <c r="Y213" s="7"/>
    </row>
    <row r="214" spans="10:25">
      <c r="J214" s="3"/>
      <c r="K214" s="3"/>
      <c r="L214" s="3"/>
      <c r="M214" s="4"/>
      <c r="N214" s="4"/>
      <c r="O214" s="5"/>
      <c r="P214" s="5"/>
      <c r="Q214" s="5"/>
      <c r="R214" s="5"/>
      <c r="S214" s="5"/>
      <c r="T214" s="6"/>
      <c r="U214" s="6"/>
      <c r="V214" s="6"/>
      <c r="W214" s="6"/>
      <c r="X214" s="7"/>
      <c r="Y214" s="7"/>
    </row>
    <row r="215" spans="10:25">
      <c r="J215" s="3"/>
      <c r="K215" s="3"/>
      <c r="L215" s="3"/>
      <c r="M215" s="4"/>
      <c r="N215" s="4"/>
      <c r="O215" s="5"/>
      <c r="P215" s="5"/>
      <c r="Q215" s="5"/>
      <c r="R215" s="5"/>
      <c r="S215" s="5"/>
      <c r="T215" s="6"/>
      <c r="U215" s="6"/>
      <c r="V215" s="6"/>
      <c r="W215" s="6"/>
      <c r="X215" s="7"/>
      <c r="Y215" s="7"/>
    </row>
    <row r="216" spans="10:25">
      <c r="J216" s="3"/>
      <c r="K216" s="3"/>
      <c r="L216" s="3"/>
      <c r="M216" s="4"/>
      <c r="N216" s="4"/>
      <c r="O216" s="5"/>
      <c r="P216" s="5"/>
      <c r="Q216" s="5"/>
      <c r="R216" s="5"/>
      <c r="S216" s="5"/>
      <c r="T216" s="6"/>
      <c r="U216" s="6"/>
      <c r="V216" s="6"/>
      <c r="W216" s="6"/>
      <c r="X216" s="7"/>
      <c r="Y216" s="7"/>
    </row>
    <row r="217" spans="10:25">
      <c r="J217" s="3"/>
      <c r="K217" s="3"/>
      <c r="L217" s="3"/>
      <c r="M217" s="4"/>
      <c r="N217" s="4"/>
      <c r="O217" s="5"/>
      <c r="P217" s="5"/>
      <c r="Q217" s="5"/>
      <c r="R217" s="5"/>
      <c r="S217" s="5"/>
      <c r="T217" s="6"/>
      <c r="U217" s="6"/>
      <c r="V217" s="6"/>
      <c r="W217" s="6"/>
      <c r="X217" s="7"/>
      <c r="Y217" s="7"/>
    </row>
    <row r="218" spans="10:25">
      <c r="J218" s="3"/>
      <c r="K218" s="3"/>
      <c r="L218" s="3"/>
      <c r="M218" s="4"/>
      <c r="N218" s="4"/>
      <c r="O218" s="5"/>
      <c r="P218" s="5"/>
      <c r="Q218" s="5"/>
      <c r="R218" s="5"/>
      <c r="S218" s="5"/>
      <c r="T218" s="6"/>
      <c r="U218" s="6"/>
      <c r="V218" s="6"/>
      <c r="W218" s="6"/>
      <c r="X218" s="7"/>
      <c r="Y218" s="7"/>
    </row>
    <row r="219" spans="10:25">
      <c r="J219" s="3"/>
      <c r="K219" s="3"/>
      <c r="L219" s="3"/>
      <c r="M219" s="4"/>
      <c r="N219" s="4"/>
      <c r="O219" s="5"/>
      <c r="P219" s="5"/>
      <c r="Q219" s="5"/>
      <c r="R219" s="5"/>
      <c r="S219" s="5"/>
      <c r="T219" s="6"/>
      <c r="U219" s="6"/>
      <c r="V219" s="6"/>
      <c r="W219" s="6"/>
      <c r="X219" s="7"/>
      <c r="Y219" s="7"/>
    </row>
    <row r="220" spans="10:25">
      <c r="J220" s="3"/>
      <c r="K220" s="3"/>
      <c r="L220" s="3"/>
      <c r="M220" s="4"/>
      <c r="N220" s="4"/>
      <c r="O220" s="5"/>
      <c r="P220" s="5"/>
      <c r="Q220" s="5"/>
      <c r="R220" s="5"/>
      <c r="S220" s="5"/>
      <c r="T220" s="6"/>
      <c r="U220" s="6"/>
      <c r="V220" s="6"/>
      <c r="W220" s="6"/>
      <c r="X220" s="7"/>
      <c r="Y220" s="7"/>
    </row>
    <row r="221" spans="10:25">
      <c r="J221" s="3"/>
      <c r="K221" s="3"/>
      <c r="L221" s="3"/>
      <c r="M221" s="4"/>
      <c r="N221" s="4"/>
      <c r="O221" s="5"/>
      <c r="P221" s="5"/>
      <c r="Q221" s="5"/>
      <c r="R221" s="5"/>
      <c r="S221" s="5"/>
      <c r="T221" s="6"/>
      <c r="U221" s="6"/>
      <c r="V221" s="6"/>
      <c r="W221" s="6"/>
      <c r="X221" s="7"/>
      <c r="Y221" s="7"/>
    </row>
    <row r="222" spans="10:25">
      <c r="J222" s="3"/>
      <c r="K222" s="3"/>
      <c r="L222" s="3"/>
      <c r="M222" s="4"/>
      <c r="N222" s="4"/>
      <c r="O222" s="5"/>
      <c r="P222" s="5"/>
      <c r="Q222" s="5"/>
      <c r="R222" s="5"/>
      <c r="S222" s="5"/>
      <c r="T222" s="6"/>
      <c r="U222" s="6"/>
      <c r="V222" s="6"/>
      <c r="W222" s="6"/>
      <c r="X222" s="7"/>
      <c r="Y222" s="7"/>
    </row>
    <row r="223" spans="10:25">
      <c r="J223" s="3"/>
      <c r="K223" s="3"/>
      <c r="L223" s="3"/>
      <c r="M223" s="4"/>
      <c r="N223" s="4"/>
      <c r="O223" s="5"/>
      <c r="P223" s="5"/>
      <c r="Q223" s="5"/>
      <c r="R223" s="5"/>
      <c r="S223" s="5"/>
      <c r="T223" s="6"/>
      <c r="U223" s="6"/>
      <c r="V223" s="6"/>
      <c r="W223" s="6"/>
      <c r="X223" s="7"/>
      <c r="Y223" s="7"/>
    </row>
    <row r="224" spans="10:25">
      <c r="J224" s="3"/>
      <c r="K224" s="3"/>
      <c r="L224" s="3"/>
      <c r="M224" s="4"/>
      <c r="N224" s="4"/>
      <c r="O224" s="5"/>
      <c r="P224" s="5"/>
      <c r="Q224" s="5"/>
      <c r="R224" s="5"/>
      <c r="S224" s="5"/>
      <c r="T224" s="6"/>
      <c r="U224" s="6"/>
      <c r="V224" s="6"/>
      <c r="W224" s="6"/>
      <c r="X224" s="7"/>
      <c r="Y224" s="7"/>
    </row>
    <row r="225" spans="2:25">
      <c r="J225" s="3"/>
      <c r="K225" s="3"/>
      <c r="L225" s="3"/>
      <c r="M225" s="4"/>
      <c r="N225" s="4"/>
      <c r="O225" s="5"/>
      <c r="P225" s="5"/>
      <c r="Q225" s="5"/>
      <c r="R225" s="5"/>
      <c r="S225" s="5"/>
      <c r="T225" s="6"/>
      <c r="U225" s="6"/>
      <c r="V225" s="6"/>
      <c r="W225" s="6"/>
      <c r="X225" s="7"/>
      <c r="Y225" s="7"/>
    </row>
    <row r="226" spans="2:25">
      <c r="J226" s="3"/>
      <c r="K226" s="3"/>
      <c r="L226" s="3"/>
      <c r="M226" s="4"/>
      <c r="N226" s="4"/>
      <c r="O226" s="5"/>
      <c r="P226" s="5"/>
      <c r="Q226" s="5"/>
      <c r="R226" s="5"/>
      <c r="S226" s="5"/>
      <c r="T226" s="6"/>
      <c r="U226" s="6"/>
      <c r="V226" s="6"/>
      <c r="W226" s="6"/>
      <c r="X226" s="7"/>
      <c r="Y226" s="7"/>
    </row>
    <row r="228" spans="2:25">
      <c r="B228" s="45"/>
      <c r="C228" s="45"/>
    </row>
    <row r="229" spans="2:25">
      <c r="C229" s="45"/>
    </row>
    <row r="230" spans="2:25">
      <c r="C230" s="45"/>
    </row>
    <row r="231" spans="2:25">
      <c r="C231" s="45"/>
    </row>
    <row r="232" spans="2:25">
      <c r="B232" s="2" t="s">
        <v>54</v>
      </c>
      <c r="C232" s="45" t="e">
        <f>COUNTIF(#REF!,"วิทยาศาสตร์")</f>
        <v>#REF!</v>
      </c>
    </row>
    <row r="233" spans="2:25">
      <c r="B233" s="2" t="s">
        <v>52</v>
      </c>
      <c r="C233" s="45" t="e">
        <f>COUNTIF(#REF!,"สาธารณสุขศาสตร์")</f>
        <v>#REF!</v>
      </c>
    </row>
    <row r="234" spans="2:25" ht="56.25">
      <c r="B234" s="2" t="s">
        <v>50</v>
      </c>
      <c r="C234" s="45" t="e">
        <f>COUNTIF(#REF!,"บริหารธุรกิจ เศรษฐศาสตร์และการสื่อสาร")</f>
        <v>#REF!</v>
      </c>
    </row>
    <row r="235" spans="2:25">
      <c r="C235" s="2" t="e">
        <f>SUBTOTAL(9,C232:C234)</f>
        <v>#REF!</v>
      </c>
    </row>
    <row r="236" spans="2:25">
      <c r="B236" s="2" t="s">
        <v>54</v>
      </c>
      <c r="C236" s="45" t="e">
        <f>COUNTIF(#REF!,"วิทยาศาสตร์")</f>
        <v>#REF!</v>
      </c>
    </row>
    <row r="237" spans="2:25" ht="56.25">
      <c r="B237" s="2" t="s">
        <v>50</v>
      </c>
      <c r="C237" s="45" t="e">
        <f>COUNTIF(#REF!,"บริหารธุรกิจ เศรษฐศาสตร์และการสื่อสาร")</f>
        <v>#REF!</v>
      </c>
    </row>
    <row r="238" spans="2:25">
      <c r="B238" s="2" t="s">
        <v>65</v>
      </c>
      <c r="C238" s="45" t="e">
        <f>COUNTIF(#REF!,"สหเวชศาสตร์")</f>
        <v>#REF!</v>
      </c>
    </row>
    <row r="239" spans="2:25">
      <c r="B239" s="2" t="s">
        <v>55</v>
      </c>
      <c r="C239" s="45" t="e">
        <f>COUNTIF(#REF!,"พยาบาลศาสตร์")</f>
        <v>#REF!</v>
      </c>
    </row>
    <row r="240" spans="2:25">
      <c r="B240" s="2" t="s">
        <v>54</v>
      </c>
      <c r="C240" s="45">
        <v>20</v>
      </c>
    </row>
    <row r="241" spans="2:3">
      <c r="B241" s="2" t="s">
        <v>69</v>
      </c>
      <c r="C241" s="45" t="e">
        <f>COUNTIF(#REF!,"มนุษยศาสตร์")</f>
        <v>#REF!</v>
      </c>
    </row>
    <row r="242" spans="2:3">
      <c r="B242" s="2" t="s">
        <v>65</v>
      </c>
      <c r="C242" s="45">
        <v>17</v>
      </c>
    </row>
    <row r="243" spans="2:3" ht="56.25">
      <c r="B243" s="2" t="s">
        <v>50</v>
      </c>
      <c r="C243" s="45">
        <v>3</v>
      </c>
    </row>
    <row r="244" spans="2:3">
      <c r="B244" s="2" t="s">
        <v>52</v>
      </c>
      <c r="C244" s="45">
        <v>5</v>
      </c>
    </row>
    <row r="245" spans="2:3">
      <c r="B245" s="2" t="s">
        <v>64</v>
      </c>
      <c r="C245" s="45">
        <f>COUNTIF(C27:C30,"ทันตแพทย์ศาสตร์")</f>
        <v>0</v>
      </c>
    </row>
    <row r="246" spans="2:3">
      <c r="B246" s="2" t="s">
        <v>66</v>
      </c>
      <c r="C246" s="45">
        <v>2</v>
      </c>
    </row>
    <row r="247" spans="2:3">
      <c r="B247" s="2" t="s">
        <v>53</v>
      </c>
      <c r="C247" s="45">
        <v>3</v>
      </c>
    </row>
    <row r="248" spans="2:3" ht="37.5">
      <c r="B248" s="2" t="s">
        <v>67</v>
      </c>
      <c r="C248" s="45">
        <f>COUNTIF(C27:C31,"เจ้าหน้าที่บัณฑิตวิทยาลัย")</f>
        <v>0</v>
      </c>
    </row>
    <row r="249" spans="2:3">
      <c r="B249" s="2" t="s">
        <v>55</v>
      </c>
      <c r="C249" s="45">
        <v>3</v>
      </c>
    </row>
    <row r="250" spans="2:3">
      <c r="B250" s="2" t="s">
        <v>51</v>
      </c>
      <c r="C250" s="2">
        <v>4</v>
      </c>
    </row>
    <row r="251" spans="2:3">
      <c r="B251" s="2" t="s">
        <v>56</v>
      </c>
      <c r="C251" s="2">
        <v>3</v>
      </c>
    </row>
    <row r="252" spans="2:3">
      <c r="C252" s="2" t="e">
        <f>SUBTOTAL(9,C240:C251)</f>
        <v>#REF!</v>
      </c>
    </row>
    <row r="253" spans="2:3">
      <c r="B253" s="2" t="s">
        <v>54</v>
      </c>
      <c r="C253" s="45"/>
    </row>
    <row r="254" spans="2:3" ht="56.25">
      <c r="B254" s="2" t="s">
        <v>50</v>
      </c>
      <c r="C254" s="45"/>
    </row>
    <row r="255" spans="2:3">
      <c r="B255" s="2" t="s">
        <v>55</v>
      </c>
      <c r="C255" s="45">
        <f>COUNTIF(C2:C26,"พยาบาลศาสตร์")</f>
        <v>0</v>
      </c>
    </row>
    <row r="256" spans="2:3">
      <c r="B256" s="2" t="s">
        <v>54</v>
      </c>
      <c r="C256" s="45">
        <f>COUNTIF(C2:C26,"วิทยาศาสตร์")</f>
        <v>0</v>
      </c>
    </row>
    <row r="1048337" spans="3:3">
      <c r="C1048337" s="2">
        <f>SUBTOTAL(9,C255:C1048336)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1" zoomScale="130" zoomScaleNormal="130" workbookViewId="0">
      <selection activeCell="D15" sqref="D15"/>
    </sheetView>
  </sheetViews>
  <sheetFormatPr defaultRowHeight="15"/>
  <cols>
    <col min="1" max="1" width="2.140625" customWidth="1"/>
    <col min="2" max="2" width="9.140625" customWidth="1"/>
    <col min="7" max="7" width="52.28515625" customWidth="1"/>
  </cols>
  <sheetData>
    <row r="1" spans="2:7" ht="23.25">
      <c r="B1" s="208" t="s">
        <v>42</v>
      </c>
      <c r="C1" s="208"/>
      <c r="D1" s="208"/>
      <c r="E1" s="208"/>
      <c r="F1" s="208"/>
      <c r="G1" s="208"/>
    </row>
    <row r="2" spans="2:7" ht="23.25">
      <c r="B2" s="208" t="s">
        <v>74</v>
      </c>
      <c r="C2" s="208"/>
      <c r="D2" s="208"/>
      <c r="E2" s="208"/>
      <c r="F2" s="208"/>
      <c r="G2" s="208"/>
    </row>
    <row r="3" spans="2:7" s="116" customFormat="1" ht="23.25">
      <c r="B3" s="208" t="s">
        <v>157</v>
      </c>
      <c r="C3" s="208"/>
      <c r="D3" s="208"/>
      <c r="E3" s="208"/>
      <c r="F3" s="208"/>
      <c r="G3" s="208"/>
    </row>
    <row r="4" spans="2:7" s="116" customFormat="1" ht="23.25">
      <c r="B4" s="208" t="s">
        <v>143</v>
      </c>
      <c r="C4" s="208"/>
      <c r="D4" s="208"/>
      <c r="E4" s="208"/>
      <c r="F4" s="208"/>
      <c r="G4" s="208"/>
    </row>
    <row r="5" spans="2:7" ht="21">
      <c r="B5" s="209"/>
      <c r="C5" s="209"/>
      <c r="D5" s="209"/>
      <c r="E5" s="209"/>
      <c r="F5" s="209"/>
      <c r="G5" s="209"/>
    </row>
    <row r="6" spans="2:7" s="85" customFormat="1" ht="21">
      <c r="B6" s="42" t="s">
        <v>156</v>
      </c>
      <c r="C6" s="42"/>
      <c r="D6" s="42"/>
      <c r="E6" s="42"/>
      <c r="F6" s="42"/>
      <c r="G6" s="42"/>
    </row>
    <row r="7" spans="2:7" s="85" customFormat="1" ht="21">
      <c r="B7" s="94" t="s">
        <v>144</v>
      </c>
      <c r="C7" s="94"/>
      <c r="D7" s="94"/>
      <c r="E7" s="94"/>
      <c r="F7" s="94"/>
      <c r="G7" s="107"/>
    </row>
    <row r="8" spans="2:7" s="85" customFormat="1" ht="21">
      <c r="B8" s="94" t="s">
        <v>109</v>
      </c>
      <c r="C8" s="94"/>
      <c r="D8" s="94"/>
      <c r="E8" s="94"/>
      <c r="F8" s="94"/>
      <c r="G8" s="107"/>
    </row>
    <row r="9" spans="2:7" s="85" customFormat="1" ht="21">
      <c r="B9" s="107" t="s">
        <v>96</v>
      </c>
      <c r="C9" s="94"/>
      <c r="D9" s="94"/>
      <c r="E9" s="94"/>
      <c r="F9" s="94"/>
      <c r="G9" s="94"/>
    </row>
    <row r="10" spans="2:7" s="85" customFormat="1" ht="21">
      <c r="B10" s="214" t="s">
        <v>106</v>
      </c>
      <c r="C10" s="214"/>
      <c r="D10" s="214"/>
      <c r="E10" s="214"/>
      <c r="F10" s="214"/>
      <c r="G10" s="214"/>
    </row>
    <row r="11" spans="2:7" s="85" customFormat="1" ht="21">
      <c r="B11" s="107" t="s">
        <v>155</v>
      </c>
      <c r="C11" s="94"/>
      <c r="D11" s="94"/>
      <c r="E11" s="94"/>
      <c r="F11" s="94"/>
      <c r="G11" s="94"/>
    </row>
    <row r="12" spans="2:7" s="85" customFormat="1" ht="21">
      <c r="B12" s="94" t="s">
        <v>145</v>
      </c>
      <c r="C12" s="94"/>
      <c r="D12" s="94"/>
      <c r="E12" s="94"/>
      <c r="F12" s="94"/>
      <c r="G12" s="94"/>
    </row>
    <row r="13" spans="2:7" s="85" customFormat="1" ht="21">
      <c r="B13" s="94" t="s">
        <v>146</v>
      </c>
      <c r="C13" s="94"/>
      <c r="D13" s="94"/>
      <c r="E13" s="94"/>
      <c r="F13" s="94"/>
      <c r="G13" s="94"/>
    </row>
    <row r="14" spans="2:7" s="41" customFormat="1" ht="21">
      <c r="B14" s="195" t="s">
        <v>99</v>
      </c>
    </row>
    <row r="15" spans="2:7" s="41" customFormat="1" ht="21">
      <c r="B15" s="195" t="s">
        <v>147</v>
      </c>
    </row>
    <row r="16" spans="2:7" s="41" customFormat="1" ht="21">
      <c r="B16" s="195" t="s">
        <v>98</v>
      </c>
    </row>
    <row r="17" spans="1:13" s="41" customFormat="1" ht="21">
      <c r="B17" s="195" t="s">
        <v>148</v>
      </c>
    </row>
    <row r="18" spans="1:13" s="35" customFormat="1" ht="21">
      <c r="A18" s="215" t="s">
        <v>97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13" s="41" customFormat="1" ht="21">
      <c r="B19" s="195" t="s">
        <v>108</v>
      </c>
    </row>
    <row r="20" spans="1:13" s="105" customFormat="1" ht="21">
      <c r="B20" s="214" t="s">
        <v>100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</row>
    <row r="21" spans="1:13" s="105" customFormat="1" ht="21">
      <c r="B21" s="214" t="s">
        <v>149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</row>
    <row r="22" spans="1:13" s="35" customFormat="1" ht="21">
      <c r="A22" s="196"/>
      <c r="B22" s="196" t="s">
        <v>150</v>
      </c>
    </row>
    <row r="23" spans="1:13" s="35" customFormat="1" ht="21">
      <c r="B23" s="211" t="s">
        <v>151</v>
      </c>
      <c r="C23" s="212"/>
      <c r="D23" s="212"/>
      <c r="E23" s="212"/>
      <c r="F23" s="212"/>
      <c r="G23" s="212"/>
      <c r="H23" s="212"/>
    </row>
    <row r="24" spans="1:13" s="35" customFormat="1" ht="21">
      <c r="B24" s="213" t="s">
        <v>152</v>
      </c>
      <c r="C24" s="213"/>
      <c r="D24" s="213"/>
      <c r="E24" s="213"/>
      <c r="F24" s="213"/>
      <c r="G24" s="213"/>
      <c r="H24" s="213"/>
    </row>
    <row r="25" spans="1:13" s="41" customFormat="1" ht="21"/>
    <row r="26" spans="1:13" s="197" customFormat="1" ht="21">
      <c r="A26" s="105" t="s">
        <v>154</v>
      </c>
      <c r="B26" s="192"/>
      <c r="C26" s="192"/>
      <c r="D26" s="192"/>
      <c r="E26" s="192"/>
      <c r="F26" s="192"/>
      <c r="G26" s="192"/>
    </row>
    <row r="27" spans="1:13" s="86" customFormat="1" ht="21">
      <c r="B27" s="210" t="s">
        <v>153</v>
      </c>
      <c r="C27" s="210"/>
      <c r="D27" s="210"/>
      <c r="E27" s="210"/>
      <c r="F27" s="210"/>
      <c r="G27" s="210"/>
    </row>
    <row r="28" spans="1:13" s="86" customFormat="1" ht="21">
      <c r="B28" s="42"/>
      <c r="C28" s="42"/>
      <c r="D28" s="42"/>
      <c r="E28" s="42"/>
      <c r="F28" s="42"/>
      <c r="G28" s="42"/>
    </row>
    <row r="29" spans="1:13" s="85" customFormat="1" ht="21">
      <c r="B29" s="41"/>
      <c r="C29" s="41"/>
      <c r="D29" s="41"/>
      <c r="E29" s="41"/>
      <c r="F29" s="41"/>
      <c r="G29" s="41"/>
    </row>
    <row r="30" spans="1:13" ht="21">
      <c r="B30" s="41"/>
      <c r="C30" s="41"/>
      <c r="D30" s="41"/>
      <c r="E30" s="41"/>
      <c r="F30" s="41"/>
      <c r="G30" s="41"/>
    </row>
    <row r="31" spans="1:13" ht="21">
      <c r="B31" s="41"/>
      <c r="C31" s="41"/>
      <c r="D31" s="41"/>
      <c r="E31" s="41"/>
      <c r="F31" s="41"/>
      <c r="G31" s="41"/>
    </row>
    <row r="32" spans="1:13" ht="21">
      <c r="B32" s="41"/>
      <c r="C32" s="41"/>
      <c r="D32" s="41"/>
      <c r="E32" s="41"/>
      <c r="F32" s="41"/>
      <c r="G32" s="41"/>
    </row>
    <row r="33" spans="2:7" ht="21">
      <c r="B33" s="41"/>
      <c r="C33" s="41"/>
      <c r="D33" s="41"/>
      <c r="E33" s="41"/>
      <c r="F33" s="41"/>
      <c r="G33" s="41"/>
    </row>
    <row r="34" spans="2:7" ht="21">
      <c r="B34" s="41"/>
      <c r="C34" s="41"/>
      <c r="D34" s="41"/>
      <c r="E34" s="41"/>
      <c r="F34" s="41"/>
      <c r="G34" s="41"/>
    </row>
    <row r="35" spans="2:7" ht="21">
      <c r="B35" s="41"/>
      <c r="C35" s="41"/>
      <c r="D35" s="41"/>
      <c r="E35" s="41"/>
      <c r="F35" s="41"/>
      <c r="G35" s="41"/>
    </row>
    <row r="36" spans="2:7" ht="21">
      <c r="B36" s="41"/>
      <c r="C36" s="41"/>
      <c r="D36" s="41"/>
      <c r="E36" s="41"/>
      <c r="F36" s="41"/>
      <c r="G36" s="41"/>
    </row>
    <row r="37" spans="2:7" ht="21">
      <c r="B37" s="41"/>
      <c r="C37" s="41"/>
      <c r="D37" s="41"/>
      <c r="E37" s="41"/>
      <c r="F37" s="41"/>
      <c r="G37" s="41"/>
    </row>
    <row r="38" spans="2:7" ht="21">
      <c r="B38" s="41"/>
      <c r="C38" s="41"/>
      <c r="D38" s="41"/>
      <c r="E38" s="41"/>
      <c r="F38" s="41"/>
      <c r="G38" s="41"/>
    </row>
    <row r="39" spans="2:7" ht="21">
      <c r="B39" s="41"/>
      <c r="C39" s="41"/>
      <c r="D39" s="41"/>
      <c r="E39" s="41"/>
      <c r="F39" s="41"/>
      <c r="G39" s="41"/>
    </row>
    <row r="40" spans="2:7" ht="21">
      <c r="B40" s="41"/>
      <c r="C40" s="41"/>
      <c r="D40" s="41"/>
      <c r="E40" s="41"/>
      <c r="F40" s="41"/>
      <c r="G40" s="41"/>
    </row>
    <row r="41" spans="2:7" ht="21">
      <c r="B41" s="41"/>
      <c r="C41" s="41"/>
      <c r="D41" s="41"/>
      <c r="E41" s="41"/>
      <c r="F41" s="41"/>
      <c r="G41" s="41"/>
    </row>
  </sheetData>
  <mergeCells count="12">
    <mergeCell ref="B27:G27"/>
    <mergeCell ref="B23:H23"/>
    <mergeCell ref="B24:H24"/>
    <mergeCell ref="B10:G10"/>
    <mergeCell ref="A18:M18"/>
    <mergeCell ref="B20:L20"/>
    <mergeCell ref="B21:L21"/>
    <mergeCell ref="B1:G1"/>
    <mergeCell ref="B2:G2"/>
    <mergeCell ref="B3:G3"/>
    <mergeCell ref="B4:G4"/>
    <mergeCell ref="B5:G5"/>
  </mergeCells>
  <pageMargins left="0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="130" zoomScaleNormal="130" workbookViewId="0">
      <selection activeCell="B18" sqref="B18"/>
    </sheetView>
  </sheetViews>
  <sheetFormatPr defaultRowHeight="19.5"/>
  <cols>
    <col min="1" max="1" width="5.7109375" style="8" customWidth="1"/>
    <col min="2" max="2" width="7.7109375" style="8" customWidth="1"/>
    <col min="3" max="3" width="9.140625" style="8"/>
    <col min="4" max="4" width="21.85546875" style="8" customWidth="1"/>
    <col min="5" max="5" width="12.28515625" style="8" customWidth="1"/>
    <col min="6" max="6" width="12.140625" style="10" customWidth="1"/>
    <col min="7" max="7" width="13.5703125" style="10" customWidth="1"/>
    <col min="8" max="8" width="17" style="10" customWidth="1"/>
    <col min="9" max="257" width="9.140625" style="8"/>
    <col min="258" max="258" width="10.85546875" style="8" customWidth="1"/>
    <col min="259" max="259" width="9.140625" style="8"/>
    <col min="260" max="260" width="15.42578125" style="8" customWidth="1"/>
    <col min="261" max="261" width="30.85546875" style="8" customWidth="1"/>
    <col min="262" max="262" width="6.85546875" style="8" customWidth="1"/>
    <col min="263" max="263" width="7" style="8" customWidth="1"/>
    <col min="264" max="264" width="13.7109375" style="8" customWidth="1"/>
    <col min="265" max="513" width="9.140625" style="8"/>
    <col min="514" max="514" width="10.85546875" style="8" customWidth="1"/>
    <col min="515" max="515" width="9.140625" style="8"/>
    <col min="516" max="516" width="15.42578125" style="8" customWidth="1"/>
    <col min="517" max="517" width="30.85546875" style="8" customWidth="1"/>
    <col min="518" max="518" width="6.85546875" style="8" customWidth="1"/>
    <col min="519" max="519" width="7" style="8" customWidth="1"/>
    <col min="520" max="520" width="13.7109375" style="8" customWidth="1"/>
    <col min="521" max="769" width="9.140625" style="8"/>
    <col min="770" max="770" width="10.85546875" style="8" customWidth="1"/>
    <col min="771" max="771" width="9.140625" style="8"/>
    <col min="772" max="772" width="15.42578125" style="8" customWidth="1"/>
    <col min="773" max="773" width="30.85546875" style="8" customWidth="1"/>
    <col min="774" max="774" width="6.85546875" style="8" customWidth="1"/>
    <col min="775" max="775" width="7" style="8" customWidth="1"/>
    <col min="776" max="776" width="13.7109375" style="8" customWidth="1"/>
    <col min="777" max="1025" width="9.140625" style="8"/>
    <col min="1026" max="1026" width="10.85546875" style="8" customWidth="1"/>
    <col min="1027" max="1027" width="9.140625" style="8"/>
    <col min="1028" max="1028" width="15.42578125" style="8" customWidth="1"/>
    <col min="1029" max="1029" width="30.85546875" style="8" customWidth="1"/>
    <col min="1030" max="1030" width="6.85546875" style="8" customWidth="1"/>
    <col min="1031" max="1031" width="7" style="8" customWidth="1"/>
    <col min="1032" max="1032" width="13.7109375" style="8" customWidth="1"/>
    <col min="1033" max="1281" width="9.140625" style="8"/>
    <col min="1282" max="1282" width="10.85546875" style="8" customWidth="1"/>
    <col min="1283" max="1283" width="9.140625" style="8"/>
    <col min="1284" max="1284" width="15.42578125" style="8" customWidth="1"/>
    <col min="1285" max="1285" width="30.85546875" style="8" customWidth="1"/>
    <col min="1286" max="1286" width="6.85546875" style="8" customWidth="1"/>
    <col min="1287" max="1287" width="7" style="8" customWidth="1"/>
    <col min="1288" max="1288" width="13.7109375" style="8" customWidth="1"/>
    <col min="1289" max="1537" width="9.140625" style="8"/>
    <col min="1538" max="1538" width="10.85546875" style="8" customWidth="1"/>
    <col min="1539" max="1539" width="9.140625" style="8"/>
    <col min="1540" max="1540" width="15.42578125" style="8" customWidth="1"/>
    <col min="1541" max="1541" width="30.85546875" style="8" customWidth="1"/>
    <col min="1542" max="1542" width="6.85546875" style="8" customWidth="1"/>
    <col min="1543" max="1543" width="7" style="8" customWidth="1"/>
    <col min="1544" max="1544" width="13.7109375" style="8" customWidth="1"/>
    <col min="1545" max="1793" width="9.140625" style="8"/>
    <col min="1794" max="1794" width="10.85546875" style="8" customWidth="1"/>
    <col min="1795" max="1795" width="9.140625" style="8"/>
    <col min="1796" max="1796" width="15.42578125" style="8" customWidth="1"/>
    <col min="1797" max="1797" width="30.85546875" style="8" customWidth="1"/>
    <col min="1798" max="1798" width="6.85546875" style="8" customWidth="1"/>
    <col min="1799" max="1799" width="7" style="8" customWidth="1"/>
    <col min="1800" max="1800" width="13.7109375" style="8" customWidth="1"/>
    <col min="1801" max="2049" width="9.140625" style="8"/>
    <col min="2050" max="2050" width="10.85546875" style="8" customWidth="1"/>
    <col min="2051" max="2051" width="9.140625" style="8"/>
    <col min="2052" max="2052" width="15.42578125" style="8" customWidth="1"/>
    <col min="2053" max="2053" width="30.85546875" style="8" customWidth="1"/>
    <col min="2054" max="2054" width="6.85546875" style="8" customWidth="1"/>
    <col min="2055" max="2055" width="7" style="8" customWidth="1"/>
    <col min="2056" max="2056" width="13.7109375" style="8" customWidth="1"/>
    <col min="2057" max="2305" width="9.140625" style="8"/>
    <col min="2306" max="2306" width="10.85546875" style="8" customWidth="1"/>
    <col min="2307" max="2307" width="9.140625" style="8"/>
    <col min="2308" max="2308" width="15.42578125" style="8" customWidth="1"/>
    <col min="2309" max="2309" width="30.85546875" style="8" customWidth="1"/>
    <col min="2310" max="2310" width="6.85546875" style="8" customWidth="1"/>
    <col min="2311" max="2311" width="7" style="8" customWidth="1"/>
    <col min="2312" max="2312" width="13.7109375" style="8" customWidth="1"/>
    <col min="2313" max="2561" width="9.140625" style="8"/>
    <col min="2562" max="2562" width="10.85546875" style="8" customWidth="1"/>
    <col min="2563" max="2563" width="9.140625" style="8"/>
    <col min="2564" max="2564" width="15.42578125" style="8" customWidth="1"/>
    <col min="2565" max="2565" width="30.85546875" style="8" customWidth="1"/>
    <col min="2566" max="2566" width="6.85546875" style="8" customWidth="1"/>
    <col min="2567" max="2567" width="7" style="8" customWidth="1"/>
    <col min="2568" max="2568" width="13.7109375" style="8" customWidth="1"/>
    <col min="2569" max="2817" width="9.140625" style="8"/>
    <col min="2818" max="2818" width="10.85546875" style="8" customWidth="1"/>
    <col min="2819" max="2819" width="9.140625" style="8"/>
    <col min="2820" max="2820" width="15.42578125" style="8" customWidth="1"/>
    <col min="2821" max="2821" width="30.85546875" style="8" customWidth="1"/>
    <col min="2822" max="2822" width="6.85546875" style="8" customWidth="1"/>
    <col min="2823" max="2823" width="7" style="8" customWidth="1"/>
    <col min="2824" max="2824" width="13.7109375" style="8" customWidth="1"/>
    <col min="2825" max="3073" width="9.140625" style="8"/>
    <col min="3074" max="3074" width="10.85546875" style="8" customWidth="1"/>
    <col min="3075" max="3075" width="9.140625" style="8"/>
    <col min="3076" max="3076" width="15.42578125" style="8" customWidth="1"/>
    <col min="3077" max="3077" width="30.85546875" style="8" customWidth="1"/>
    <col min="3078" max="3078" width="6.85546875" style="8" customWidth="1"/>
    <col min="3079" max="3079" width="7" style="8" customWidth="1"/>
    <col min="3080" max="3080" width="13.7109375" style="8" customWidth="1"/>
    <col min="3081" max="3329" width="9.140625" style="8"/>
    <col min="3330" max="3330" width="10.85546875" style="8" customWidth="1"/>
    <col min="3331" max="3331" width="9.140625" style="8"/>
    <col min="3332" max="3332" width="15.42578125" style="8" customWidth="1"/>
    <col min="3333" max="3333" width="30.85546875" style="8" customWidth="1"/>
    <col min="3334" max="3334" width="6.85546875" style="8" customWidth="1"/>
    <col min="3335" max="3335" width="7" style="8" customWidth="1"/>
    <col min="3336" max="3336" width="13.7109375" style="8" customWidth="1"/>
    <col min="3337" max="3585" width="9.140625" style="8"/>
    <col min="3586" max="3586" width="10.85546875" style="8" customWidth="1"/>
    <col min="3587" max="3587" width="9.140625" style="8"/>
    <col min="3588" max="3588" width="15.42578125" style="8" customWidth="1"/>
    <col min="3589" max="3589" width="30.85546875" style="8" customWidth="1"/>
    <col min="3590" max="3590" width="6.85546875" style="8" customWidth="1"/>
    <col min="3591" max="3591" width="7" style="8" customWidth="1"/>
    <col min="3592" max="3592" width="13.7109375" style="8" customWidth="1"/>
    <col min="3593" max="3841" width="9.140625" style="8"/>
    <col min="3842" max="3842" width="10.85546875" style="8" customWidth="1"/>
    <col min="3843" max="3843" width="9.140625" style="8"/>
    <col min="3844" max="3844" width="15.42578125" style="8" customWidth="1"/>
    <col min="3845" max="3845" width="30.85546875" style="8" customWidth="1"/>
    <col min="3846" max="3846" width="6.85546875" style="8" customWidth="1"/>
    <col min="3847" max="3847" width="7" style="8" customWidth="1"/>
    <col min="3848" max="3848" width="13.7109375" style="8" customWidth="1"/>
    <col min="3849" max="4097" width="9.140625" style="8"/>
    <col min="4098" max="4098" width="10.85546875" style="8" customWidth="1"/>
    <col min="4099" max="4099" width="9.140625" style="8"/>
    <col min="4100" max="4100" width="15.42578125" style="8" customWidth="1"/>
    <col min="4101" max="4101" width="30.85546875" style="8" customWidth="1"/>
    <col min="4102" max="4102" width="6.85546875" style="8" customWidth="1"/>
    <col min="4103" max="4103" width="7" style="8" customWidth="1"/>
    <col min="4104" max="4104" width="13.7109375" style="8" customWidth="1"/>
    <col min="4105" max="4353" width="9.140625" style="8"/>
    <col min="4354" max="4354" width="10.85546875" style="8" customWidth="1"/>
    <col min="4355" max="4355" width="9.140625" style="8"/>
    <col min="4356" max="4356" width="15.42578125" style="8" customWidth="1"/>
    <col min="4357" max="4357" width="30.85546875" style="8" customWidth="1"/>
    <col min="4358" max="4358" width="6.85546875" style="8" customWidth="1"/>
    <col min="4359" max="4359" width="7" style="8" customWidth="1"/>
    <col min="4360" max="4360" width="13.7109375" style="8" customWidth="1"/>
    <col min="4361" max="4609" width="9.140625" style="8"/>
    <col min="4610" max="4610" width="10.85546875" style="8" customWidth="1"/>
    <col min="4611" max="4611" width="9.140625" style="8"/>
    <col min="4612" max="4612" width="15.42578125" style="8" customWidth="1"/>
    <col min="4613" max="4613" width="30.85546875" style="8" customWidth="1"/>
    <col min="4614" max="4614" width="6.85546875" style="8" customWidth="1"/>
    <col min="4615" max="4615" width="7" style="8" customWidth="1"/>
    <col min="4616" max="4616" width="13.7109375" style="8" customWidth="1"/>
    <col min="4617" max="4865" width="9.140625" style="8"/>
    <col min="4866" max="4866" width="10.85546875" style="8" customWidth="1"/>
    <col min="4867" max="4867" width="9.140625" style="8"/>
    <col min="4868" max="4868" width="15.42578125" style="8" customWidth="1"/>
    <col min="4869" max="4869" width="30.85546875" style="8" customWidth="1"/>
    <col min="4870" max="4870" width="6.85546875" style="8" customWidth="1"/>
    <col min="4871" max="4871" width="7" style="8" customWidth="1"/>
    <col min="4872" max="4872" width="13.7109375" style="8" customWidth="1"/>
    <col min="4873" max="5121" width="9.140625" style="8"/>
    <col min="5122" max="5122" width="10.85546875" style="8" customWidth="1"/>
    <col min="5123" max="5123" width="9.140625" style="8"/>
    <col min="5124" max="5124" width="15.42578125" style="8" customWidth="1"/>
    <col min="5125" max="5125" width="30.85546875" style="8" customWidth="1"/>
    <col min="5126" max="5126" width="6.85546875" style="8" customWidth="1"/>
    <col min="5127" max="5127" width="7" style="8" customWidth="1"/>
    <col min="5128" max="5128" width="13.7109375" style="8" customWidth="1"/>
    <col min="5129" max="5377" width="9.140625" style="8"/>
    <col min="5378" max="5378" width="10.85546875" style="8" customWidth="1"/>
    <col min="5379" max="5379" width="9.140625" style="8"/>
    <col min="5380" max="5380" width="15.42578125" style="8" customWidth="1"/>
    <col min="5381" max="5381" width="30.85546875" style="8" customWidth="1"/>
    <col min="5382" max="5382" width="6.85546875" style="8" customWidth="1"/>
    <col min="5383" max="5383" width="7" style="8" customWidth="1"/>
    <col min="5384" max="5384" width="13.7109375" style="8" customWidth="1"/>
    <col min="5385" max="5633" width="9.140625" style="8"/>
    <col min="5634" max="5634" width="10.85546875" style="8" customWidth="1"/>
    <col min="5635" max="5635" width="9.140625" style="8"/>
    <col min="5636" max="5636" width="15.42578125" style="8" customWidth="1"/>
    <col min="5637" max="5637" width="30.85546875" style="8" customWidth="1"/>
    <col min="5638" max="5638" width="6.85546875" style="8" customWidth="1"/>
    <col min="5639" max="5639" width="7" style="8" customWidth="1"/>
    <col min="5640" max="5640" width="13.7109375" style="8" customWidth="1"/>
    <col min="5641" max="5889" width="9.140625" style="8"/>
    <col min="5890" max="5890" width="10.85546875" style="8" customWidth="1"/>
    <col min="5891" max="5891" width="9.140625" style="8"/>
    <col min="5892" max="5892" width="15.42578125" style="8" customWidth="1"/>
    <col min="5893" max="5893" width="30.85546875" style="8" customWidth="1"/>
    <col min="5894" max="5894" width="6.85546875" style="8" customWidth="1"/>
    <col min="5895" max="5895" width="7" style="8" customWidth="1"/>
    <col min="5896" max="5896" width="13.7109375" style="8" customWidth="1"/>
    <col min="5897" max="6145" width="9.140625" style="8"/>
    <col min="6146" max="6146" width="10.85546875" style="8" customWidth="1"/>
    <col min="6147" max="6147" width="9.140625" style="8"/>
    <col min="6148" max="6148" width="15.42578125" style="8" customWidth="1"/>
    <col min="6149" max="6149" width="30.85546875" style="8" customWidth="1"/>
    <col min="6150" max="6150" width="6.85546875" style="8" customWidth="1"/>
    <col min="6151" max="6151" width="7" style="8" customWidth="1"/>
    <col min="6152" max="6152" width="13.7109375" style="8" customWidth="1"/>
    <col min="6153" max="6401" width="9.140625" style="8"/>
    <col min="6402" max="6402" width="10.85546875" style="8" customWidth="1"/>
    <col min="6403" max="6403" width="9.140625" style="8"/>
    <col min="6404" max="6404" width="15.42578125" style="8" customWidth="1"/>
    <col min="6405" max="6405" width="30.85546875" style="8" customWidth="1"/>
    <col min="6406" max="6406" width="6.85546875" style="8" customWidth="1"/>
    <col min="6407" max="6407" width="7" style="8" customWidth="1"/>
    <col min="6408" max="6408" width="13.7109375" style="8" customWidth="1"/>
    <col min="6409" max="6657" width="9.140625" style="8"/>
    <col min="6658" max="6658" width="10.85546875" style="8" customWidth="1"/>
    <col min="6659" max="6659" width="9.140625" style="8"/>
    <col min="6660" max="6660" width="15.42578125" style="8" customWidth="1"/>
    <col min="6661" max="6661" width="30.85546875" style="8" customWidth="1"/>
    <col min="6662" max="6662" width="6.85546875" style="8" customWidth="1"/>
    <col min="6663" max="6663" width="7" style="8" customWidth="1"/>
    <col min="6664" max="6664" width="13.7109375" style="8" customWidth="1"/>
    <col min="6665" max="6913" width="9.140625" style="8"/>
    <col min="6914" max="6914" width="10.85546875" style="8" customWidth="1"/>
    <col min="6915" max="6915" width="9.140625" style="8"/>
    <col min="6916" max="6916" width="15.42578125" style="8" customWidth="1"/>
    <col min="6917" max="6917" width="30.85546875" style="8" customWidth="1"/>
    <col min="6918" max="6918" width="6.85546875" style="8" customWidth="1"/>
    <col min="6919" max="6919" width="7" style="8" customWidth="1"/>
    <col min="6920" max="6920" width="13.7109375" style="8" customWidth="1"/>
    <col min="6921" max="7169" width="9.140625" style="8"/>
    <col min="7170" max="7170" width="10.85546875" style="8" customWidth="1"/>
    <col min="7171" max="7171" width="9.140625" style="8"/>
    <col min="7172" max="7172" width="15.42578125" style="8" customWidth="1"/>
    <col min="7173" max="7173" width="30.85546875" style="8" customWidth="1"/>
    <col min="7174" max="7174" width="6.85546875" style="8" customWidth="1"/>
    <col min="7175" max="7175" width="7" style="8" customWidth="1"/>
    <col min="7176" max="7176" width="13.7109375" style="8" customWidth="1"/>
    <col min="7177" max="7425" width="9.140625" style="8"/>
    <col min="7426" max="7426" width="10.85546875" style="8" customWidth="1"/>
    <col min="7427" max="7427" width="9.140625" style="8"/>
    <col min="7428" max="7428" width="15.42578125" style="8" customWidth="1"/>
    <col min="7429" max="7429" width="30.85546875" style="8" customWidth="1"/>
    <col min="7430" max="7430" width="6.85546875" style="8" customWidth="1"/>
    <col min="7431" max="7431" width="7" style="8" customWidth="1"/>
    <col min="7432" max="7432" width="13.7109375" style="8" customWidth="1"/>
    <col min="7433" max="7681" width="9.140625" style="8"/>
    <col min="7682" max="7682" width="10.85546875" style="8" customWidth="1"/>
    <col min="7683" max="7683" width="9.140625" style="8"/>
    <col min="7684" max="7684" width="15.42578125" style="8" customWidth="1"/>
    <col min="7685" max="7685" width="30.85546875" style="8" customWidth="1"/>
    <col min="7686" max="7686" width="6.85546875" style="8" customWidth="1"/>
    <col min="7687" max="7687" width="7" style="8" customWidth="1"/>
    <col min="7688" max="7688" width="13.7109375" style="8" customWidth="1"/>
    <col min="7689" max="7937" width="9.140625" style="8"/>
    <col min="7938" max="7938" width="10.85546875" style="8" customWidth="1"/>
    <col min="7939" max="7939" width="9.140625" style="8"/>
    <col min="7940" max="7940" width="15.42578125" style="8" customWidth="1"/>
    <col min="7941" max="7941" width="30.85546875" style="8" customWidth="1"/>
    <col min="7942" max="7942" width="6.85546875" style="8" customWidth="1"/>
    <col min="7943" max="7943" width="7" style="8" customWidth="1"/>
    <col min="7944" max="7944" width="13.7109375" style="8" customWidth="1"/>
    <col min="7945" max="8193" width="9.140625" style="8"/>
    <col min="8194" max="8194" width="10.85546875" style="8" customWidth="1"/>
    <col min="8195" max="8195" width="9.140625" style="8"/>
    <col min="8196" max="8196" width="15.42578125" style="8" customWidth="1"/>
    <col min="8197" max="8197" width="30.85546875" style="8" customWidth="1"/>
    <col min="8198" max="8198" width="6.85546875" style="8" customWidth="1"/>
    <col min="8199" max="8199" width="7" style="8" customWidth="1"/>
    <col min="8200" max="8200" width="13.7109375" style="8" customWidth="1"/>
    <col min="8201" max="8449" width="9.140625" style="8"/>
    <col min="8450" max="8450" width="10.85546875" style="8" customWidth="1"/>
    <col min="8451" max="8451" width="9.140625" style="8"/>
    <col min="8452" max="8452" width="15.42578125" style="8" customWidth="1"/>
    <col min="8453" max="8453" width="30.85546875" style="8" customWidth="1"/>
    <col min="8454" max="8454" width="6.85546875" style="8" customWidth="1"/>
    <col min="8455" max="8455" width="7" style="8" customWidth="1"/>
    <col min="8456" max="8456" width="13.7109375" style="8" customWidth="1"/>
    <col min="8457" max="8705" width="9.140625" style="8"/>
    <col min="8706" max="8706" width="10.85546875" style="8" customWidth="1"/>
    <col min="8707" max="8707" width="9.140625" style="8"/>
    <col min="8708" max="8708" width="15.42578125" style="8" customWidth="1"/>
    <col min="8709" max="8709" width="30.85546875" style="8" customWidth="1"/>
    <col min="8710" max="8710" width="6.85546875" style="8" customWidth="1"/>
    <col min="8711" max="8711" width="7" style="8" customWidth="1"/>
    <col min="8712" max="8712" width="13.7109375" style="8" customWidth="1"/>
    <col min="8713" max="8961" width="9.140625" style="8"/>
    <col min="8962" max="8962" width="10.85546875" style="8" customWidth="1"/>
    <col min="8963" max="8963" width="9.140625" style="8"/>
    <col min="8964" max="8964" width="15.42578125" style="8" customWidth="1"/>
    <col min="8965" max="8965" width="30.85546875" style="8" customWidth="1"/>
    <col min="8966" max="8966" width="6.85546875" style="8" customWidth="1"/>
    <col min="8967" max="8967" width="7" style="8" customWidth="1"/>
    <col min="8968" max="8968" width="13.7109375" style="8" customWidth="1"/>
    <col min="8969" max="9217" width="9.140625" style="8"/>
    <col min="9218" max="9218" width="10.85546875" style="8" customWidth="1"/>
    <col min="9219" max="9219" width="9.140625" style="8"/>
    <col min="9220" max="9220" width="15.42578125" style="8" customWidth="1"/>
    <col min="9221" max="9221" width="30.85546875" style="8" customWidth="1"/>
    <col min="9222" max="9222" width="6.85546875" style="8" customWidth="1"/>
    <col min="9223" max="9223" width="7" style="8" customWidth="1"/>
    <col min="9224" max="9224" width="13.7109375" style="8" customWidth="1"/>
    <col min="9225" max="9473" width="9.140625" style="8"/>
    <col min="9474" max="9474" width="10.85546875" style="8" customWidth="1"/>
    <col min="9475" max="9475" width="9.140625" style="8"/>
    <col min="9476" max="9476" width="15.42578125" style="8" customWidth="1"/>
    <col min="9477" max="9477" width="30.85546875" style="8" customWidth="1"/>
    <col min="9478" max="9478" width="6.85546875" style="8" customWidth="1"/>
    <col min="9479" max="9479" width="7" style="8" customWidth="1"/>
    <col min="9480" max="9480" width="13.7109375" style="8" customWidth="1"/>
    <col min="9481" max="9729" width="9.140625" style="8"/>
    <col min="9730" max="9730" width="10.85546875" style="8" customWidth="1"/>
    <col min="9731" max="9731" width="9.140625" style="8"/>
    <col min="9732" max="9732" width="15.42578125" style="8" customWidth="1"/>
    <col min="9733" max="9733" width="30.85546875" style="8" customWidth="1"/>
    <col min="9734" max="9734" width="6.85546875" style="8" customWidth="1"/>
    <col min="9735" max="9735" width="7" style="8" customWidth="1"/>
    <col min="9736" max="9736" width="13.7109375" style="8" customWidth="1"/>
    <col min="9737" max="9985" width="9.140625" style="8"/>
    <col min="9986" max="9986" width="10.85546875" style="8" customWidth="1"/>
    <col min="9987" max="9987" width="9.140625" style="8"/>
    <col min="9988" max="9988" width="15.42578125" style="8" customWidth="1"/>
    <col min="9989" max="9989" width="30.85546875" style="8" customWidth="1"/>
    <col min="9990" max="9990" width="6.85546875" style="8" customWidth="1"/>
    <col min="9991" max="9991" width="7" style="8" customWidth="1"/>
    <col min="9992" max="9992" width="13.7109375" style="8" customWidth="1"/>
    <col min="9993" max="10241" width="9.140625" style="8"/>
    <col min="10242" max="10242" width="10.85546875" style="8" customWidth="1"/>
    <col min="10243" max="10243" width="9.140625" style="8"/>
    <col min="10244" max="10244" width="15.42578125" style="8" customWidth="1"/>
    <col min="10245" max="10245" width="30.85546875" style="8" customWidth="1"/>
    <col min="10246" max="10246" width="6.85546875" style="8" customWidth="1"/>
    <col min="10247" max="10247" width="7" style="8" customWidth="1"/>
    <col min="10248" max="10248" width="13.7109375" style="8" customWidth="1"/>
    <col min="10249" max="10497" width="9.140625" style="8"/>
    <col min="10498" max="10498" width="10.85546875" style="8" customWidth="1"/>
    <col min="10499" max="10499" width="9.140625" style="8"/>
    <col min="10500" max="10500" width="15.42578125" style="8" customWidth="1"/>
    <col min="10501" max="10501" width="30.85546875" style="8" customWidth="1"/>
    <col min="10502" max="10502" width="6.85546875" style="8" customWidth="1"/>
    <col min="10503" max="10503" width="7" style="8" customWidth="1"/>
    <col min="10504" max="10504" width="13.7109375" style="8" customWidth="1"/>
    <col min="10505" max="10753" width="9.140625" style="8"/>
    <col min="10754" max="10754" width="10.85546875" style="8" customWidth="1"/>
    <col min="10755" max="10755" width="9.140625" style="8"/>
    <col min="10756" max="10756" width="15.42578125" style="8" customWidth="1"/>
    <col min="10757" max="10757" width="30.85546875" style="8" customWidth="1"/>
    <col min="10758" max="10758" width="6.85546875" style="8" customWidth="1"/>
    <col min="10759" max="10759" width="7" style="8" customWidth="1"/>
    <col min="10760" max="10760" width="13.7109375" style="8" customWidth="1"/>
    <col min="10761" max="11009" width="9.140625" style="8"/>
    <col min="11010" max="11010" width="10.85546875" style="8" customWidth="1"/>
    <col min="11011" max="11011" width="9.140625" style="8"/>
    <col min="11012" max="11012" width="15.42578125" style="8" customWidth="1"/>
    <col min="11013" max="11013" width="30.85546875" style="8" customWidth="1"/>
    <col min="11014" max="11014" width="6.85546875" style="8" customWidth="1"/>
    <col min="11015" max="11015" width="7" style="8" customWidth="1"/>
    <col min="11016" max="11016" width="13.7109375" style="8" customWidth="1"/>
    <col min="11017" max="11265" width="9.140625" style="8"/>
    <col min="11266" max="11266" width="10.85546875" style="8" customWidth="1"/>
    <col min="11267" max="11267" width="9.140625" style="8"/>
    <col min="11268" max="11268" width="15.42578125" style="8" customWidth="1"/>
    <col min="11269" max="11269" width="30.85546875" style="8" customWidth="1"/>
    <col min="11270" max="11270" width="6.85546875" style="8" customWidth="1"/>
    <col min="11271" max="11271" width="7" style="8" customWidth="1"/>
    <col min="11272" max="11272" width="13.7109375" style="8" customWidth="1"/>
    <col min="11273" max="11521" width="9.140625" style="8"/>
    <col min="11522" max="11522" width="10.85546875" style="8" customWidth="1"/>
    <col min="11523" max="11523" width="9.140625" style="8"/>
    <col min="11524" max="11524" width="15.42578125" style="8" customWidth="1"/>
    <col min="11525" max="11525" width="30.85546875" style="8" customWidth="1"/>
    <col min="11526" max="11526" width="6.85546875" style="8" customWidth="1"/>
    <col min="11527" max="11527" width="7" style="8" customWidth="1"/>
    <col min="11528" max="11528" width="13.7109375" style="8" customWidth="1"/>
    <col min="11529" max="11777" width="9.140625" style="8"/>
    <col min="11778" max="11778" width="10.85546875" style="8" customWidth="1"/>
    <col min="11779" max="11779" width="9.140625" style="8"/>
    <col min="11780" max="11780" width="15.42578125" style="8" customWidth="1"/>
    <col min="11781" max="11781" width="30.85546875" style="8" customWidth="1"/>
    <col min="11782" max="11782" width="6.85546875" style="8" customWidth="1"/>
    <col min="11783" max="11783" width="7" style="8" customWidth="1"/>
    <col min="11784" max="11784" width="13.7109375" style="8" customWidth="1"/>
    <col min="11785" max="12033" width="9.140625" style="8"/>
    <col min="12034" max="12034" width="10.85546875" style="8" customWidth="1"/>
    <col min="12035" max="12035" width="9.140625" style="8"/>
    <col min="12036" max="12036" width="15.42578125" style="8" customWidth="1"/>
    <col min="12037" max="12037" width="30.85546875" style="8" customWidth="1"/>
    <col min="12038" max="12038" width="6.85546875" style="8" customWidth="1"/>
    <col min="12039" max="12039" width="7" style="8" customWidth="1"/>
    <col min="12040" max="12040" width="13.7109375" style="8" customWidth="1"/>
    <col min="12041" max="12289" width="9.140625" style="8"/>
    <col min="12290" max="12290" width="10.85546875" style="8" customWidth="1"/>
    <col min="12291" max="12291" width="9.140625" style="8"/>
    <col min="12292" max="12292" width="15.42578125" style="8" customWidth="1"/>
    <col min="12293" max="12293" width="30.85546875" style="8" customWidth="1"/>
    <col min="12294" max="12294" width="6.85546875" style="8" customWidth="1"/>
    <col min="12295" max="12295" width="7" style="8" customWidth="1"/>
    <col min="12296" max="12296" width="13.7109375" style="8" customWidth="1"/>
    <col min="12297" max="12545" width="9.140625" style="8"/>
    <col min="12546" max="12546" width="10.85546875" style="8" customWidth="1"/>
    <col min="12547" max="12547" width="9.140625" style="8"/>
    <col min="12548" max="12548" width="15.42578125" style="8" customWidth="1"/>
    <col min="12549" max="12549" width="30.85546875" style="8" customWidth="1"/>
    <col min="12550" max="12550" width="6.85546875" style="8" customWidth="1"/>
    <col min="12551" max="12551" width="7" style="8" customWidth="1"/>
    <col min="12552" max="12552" width="13.7109375" style="8" customWidth="1"/>
    <col min="12553" max="12801" width="9.140625" style="8"/>
    <col min="12802" max="12802" width="10.85546875" style="8" customWidth="1"/>
    <col min="12803" max="12803" width="9.140625" style="8"/>
    <col min="12804" max="12804" width="15.42578125" style="8" customWidth="1"/>
    <col min="12805" max="12805" width="30.85546875" style="8" customWidth="1"/>
    <col min="12806" max="12806" width="6.85546875" style="8" customWidth="1"/>
    <col min="12807" max="12807" width="7" style="8" customWidth="1"/>
    <col min="12808" max="12808" width="13.7109375" style="8" customWidth="1"/>
    <col min="12809" max="13057" width="9.140625" style="8"/>
    <col min="13058" max="13058" width="10.85546875" style="8" customWidth="1"/>
    <col min="13059" max="13059" width="9.140625" style="8"/>
    <col min="13060" max="13060" width="15.42578125" style="8" customWidth="1"/>
    <col min="13061" max="13061" width="30.85546875" style="8" customWidth="1"/>
    <col min="13062" max="13062" width="6.85546875" style="8" customWidth="1"/>
    <col min="13063" max="13063" width="7" style="8" customWidth="1"/>
    <col min="13064" max="13064" width="13.7109375" style="8" customWidth="1"/>
    <col min="13065" max="13313" width="9.140625" style="8"/>
    <col min="13314" max="13314" width="10.85546875" style="8" customWidth="1"/>
    <col min="13315" max="13315" width="9.140625" style="8"/>
    <col min="13316" max="13316" width="15.42578125" style="8" customWidth="1"/>
    <col min="13317" max="13317" width="30.85546875" style="8" customWidth="1"/>
    <col min="13318" max="13318" width="6.85546875" style="8" customWidth="1"/>
    <col min="13319" max="13319" width="7" style="8" customWidth="1"/>
    <col min="13320" max="13320" width="13.7109375" style="8" customWidth="1"/>
    <col min="13321" max="13569" width="9.140625" style="8"/>
    <col min="13570" max="13570" width="10.85546875" style="8" customWidth="1"/>
    <col min="13571" max="13571" width="9.140625" style="8"/>
    <col min="13572" max="13572" width="15.42578125" style="8" customWidth="1"/>
    <col min="13573" max="13573" width="30.85546875" style="8" customWidth="1"/>
    <col min="13574" max="13574" width="6.85546875" style="8" customWidth="1"/>
    <col min="13575" max="13575" width="7" style="8" customWidth="1"/>
    <col min="13576" max="13576" width="13.7109375" style="8" customWidth="1"/>
    <col min="13577" max="13825" width="9.140625" style="8"/>
    <col min="13826" max="13826" width="10.85546875" style="8" customWidth="1"/>
    <col min="13827" max="13827" width="9.140625" style="8"/>
    <col min="13828" max="13828" width="15.42578125" style="8" customWidth="1"/>
    <col min="13829" max="13829" width="30.85546875" style="8" customWidth="1"/>
    <col min="13830" max="13830" width="6.85546875" style="8" customWidth="1"/>
    <col min="13831" max="13831" width="7" style="8" customWidth="1"/>
    <col min="13832" max="13832" width="13.7109375" style="8" customWidth="1"/>
    <col min="13833" max="14081" width="9.140625" style="8"/>
    <col min="14082" max="14082" width="10.85546875" style="8" customWidth="1"/>
    <col min="14083" max="14083" width="9.140625" style="8"/>
    <col min="14084" max="14084" width="15.42578125" style="8" customWidth="1"/>
    <col min="14085" max="14085" width="30.85546875" style="8" customWidth="1"/>
    <col min="14086" max="14086" width="6.85546875" style="8" customWidth="1"/>
    <col min="14087" max="14087" width="7" style="8" customWidth="1"/>
    <col min="14088" max="14088" width="13.7109375" style="8" customWidth="1"/>
    <col min="14089" max="14337" width="9.140625" style="8"/>
    <col min="14338" max="14338" width="10.85546875" style="8" customWidth="1"/>
    <col min="14339" max="14339" width="9.140625" style="8"/>
    <col min="14340" max="14340" width="15.42578125" style="8" customWidth="1"/>
    <col min="14341" max="14341" width="30.85546875" style="8" customWidth="1"/>
    <col min="14342" max="14342" width="6.85546875" style="8" customWidth="1"/>
    <col min="14343" max="14343" width="7" style="8" customWidth="1"/>
    <col min="14344" max="14344" width="13.7109375" style="8" customWidth="1"/>
    <col min="14345" max="14593" width="9.140625" style="8"/>
    <col min="14594" max="14594" width="10.85546875" style="8" customWidth="1"/>
    <col min="14595" max="14595" width="9.140625" style="8"/>
    <col min="14596" max="14596" width="15.42578125" style="8" customWidth="1"/>
    <col min="14597" max="14597" width="30.85546875" style="8" customWidth="1"/>
    <col min="14598" max="14598" width="6.85546875" style="8" customWidth="1"/>
    <col min="14599" max="14599" width="7" style="8" customWidth="1"/>
    <col min="14600" max="14600" width="13.7109375" style="8" customWidth="1"/>
    <col min="14601" max="14849" width="9.140625" style="8"/>
    <col min="14850" max="14850" width="10.85546875" style="8" customWidth="1"/>
    <col min="14851" max="14851" width="9.140625" style="8"/>
    <col min="14852" max="14852" width="15.42578125" style="8" customWidth="1"/>
    <col min="14853" max="14853" width="30.85546875" style="8" customWidth="1"/>
    <col min="14854" max="14854" width="6.85546875" style="8" customWidth="1"/>
    <col min="14855" max="14855" width="7" style="8" customWidth="1"/>
    <col min="14856" max="14856" width="13.7109375" style="8" customWidth="1"/>
    <col min="14857" max="15105" width="9.140625" style="8"/>
    <col min="15106" max="15106" width="10.85546875" style="8" customWidth="1"/>
    <col min="15107" max="15107" width="9.140625" style="8"/>
    <col min="15108" max="15108" width="15.42578125" style="8" customWidth="1"/>
    <col min="15109" max="15109" width="30.85546875" style="8" customWidth="1"/>
    <col min="15110" max="15110" width="6.85546875" style="8" customWidth="1"/>
    <col min="15111" max="15111" width="7" style="8" customWidth="1"/>
    <col min="15112" max="15112" width="13.7109375" style="8" customWidth="1"/>
    <col min="15113" max="15361" width="9.140625" style="8"/>
    <col min="15362" max="15362" width="10.85546875" style="8" customWidth="1"/>
    <col min="15363" max="15363" width="9.140625" style="8"/>
    <col min="15364" max="15364" width="15.42578125" style="8" customWidth="1"/>
    <col min="15365" max="15365" width="30.85546875" style="8" customWidth="1"/>
    <col min="15366" max="15366" width="6.85546875" style="8" customWidth="1"/>
    <col min="15367" max="15367" width="7" style="8" customWidth="1"/>
    <col min="15368" max="15368" width="13.7109375" style="8" customWidth="1"/>
    <col min="15369" max="15617" width="9.140625" style="8"/>
    <col min="15618" max="15618" width="10.85546875" style="8" customWidth="1"/>
    <col min="15619" max="15619" width="9.140625" style="8"/>
    <col min="15620" max="15620" width="15.42578125" style="8" customWidth="1"/>
    <col min="15621" max="15621" width="30.85546875" style="8" customWidth="1"/>
    <col min="15622" max="15622" width="6.85546875" style="8" customWidth="1"/>
    <col min="15623" max="15623" width="7" style="8" customWidth="1"/>
    <col min="15624" max="15624" width="13.7109375" style="8" customWidth="1"/>
    <col min="15625" max="15873" width="9.140625" style="8"/>
    <col min="15874" max="15874" width="10.85546875" style="8" customWidth="1"/>
    <col min="15875" max="15875" width="9.140625" style="8"/>
    <col min="15876" max="15876" width="15.42578125" style="8" customWidth="1"/>
    <col min="15877" max="15877" width="30.85546875" style="8" customWidth="1"/>
    <col min="15878" max="15878" width="6.85546875" style="8" customWidth="1"/>
    <col min="15879" max="15879" width="7" style="8" customWidth="1"/>
    <col min="15880" max="15880" width="13.7109375" style="8" customWidth="1"/>
    <col min="15881" max="16129" width="9.140625" style="8"/>
    <col min="16130" max="16130" width="10.85546875" style="8" customWidth="1"/>
    <col min="16131" max="16131" width="9.140625" style="8"/>
    <col min="16132" max="16132" width="15.42578125" style="8" customWidth="1"/>
    <col min="16133" max="16133" width="30.85546875" style="8" customWidth="1"/>
    <col min="16134" max="16134" width="6.85546875" style="8" customWidth="1"/>
    <col min="16135" max="16135" width="7" style="8" customWidth="1"/>
    <col min="16136" max="16136" width="13.7109375" style="8" customWidth="1"/>
    <col min="16137" max="16384" width="9.140625" style="8"/>
  </cols>
  <sheetData>
    <row r="1" spans="1:9">
      <c r="A1" s="216" t="s">
        <v>8</v>
      </c>
      <c r="B1" s="216"/>
      <c r="C1" s="216"/>
      <c r="D1" s="216"/>
      <c r="E1" s="216"/>
      <c r="F1" s="216"/>
      <c r="G1" s="216"/>
      <c r="H1" s="91"/>
    </row>
    <row r="2" spans="1:9">
      <c r="B2" s="113"/>
      <c r="C2" s="113"/>
      <c r="D2" s="113"/>
      <c r="E2" s="113"/>
      <c r="F2" s="113"/>
      <c r="G2" s="113"/>
      <c r="H2" s="113"/>
    </row>
    <row r="3" spans="1:9" s="115" customFormat="1" ht="23.25">
      <c r="B3" s="104" t="s">
        <v>74</v>
      </c>
      <c r="C3" s="104"/>
      <c r="D3" s="104"/>
      <c r="E3" s="104"/>
      <c r="F3" s="104"/>
      <c r="G3" s="104"/>
      <c r="H3" s="104"/>
      <c r="I3" s="104"/>
    </row>
    <row r="4" spans="1:9" s="115" customFormat="1" ht="23.25">
      <c r="B4" s="208" t="s">
        <v>157</v>
      </c>
      <c r="C4" s="208"/>
      <c r="D4" s="208"/>
      <c r="E4" s="208"/>
      <c r="F4" s="208"/>
      <c r="G4" s="208"/>
      <c r="H4" s="104"/>
      <c r="I4" s="104"/>
    </row>
    <row r="5" spans="1:9" s="115" customFormat="1" ht="23.25">
      <c r="B5" s="229" t="s">
        <v>143</v>
      </c>
      <c r="C5" s="229"/>
      <c r="D5" s="229"/>
      <c r="E5" s="229"/>
      <c r="F5" s="229"/>
      <c r="G5" s="229"/>
      <c r="H5" s="104"/>
      <c r="I5" s="104"/>
    </row>
    <row r="6" spans="1:9">
      <c r="B6" s="230"/>
      <c r="C6" s="230"/>
      <c r="D6" s="230"/>
      <c r="E6" s="230"/>
      <c r="F6" s="230"/>
      <c r="G6" s="230"/>
      <c r="H6" s="230"/>
    </row>
    <row r="7" spans="1:9">
      <c r="B7" s="9" t="s">
        <v>9</v>
      </c>
    </row>
    <row r="9" spans="1:9">
      <c r="B9" s="11" t="s">
        <v>103</v>
      </c>
    </row>
    <row r="10" spans="1:9" ht="20.25" thickBot="1">
      <c r="B10" s="178"/>
      <c r="C10" s="178"/>
      <c r="D10" s="178"/>
      <c r="E10" s="178"/>
      <c r="F10" s="179"/>
      <c r="H10" s="8"/>
    </row>
    <row r="11" spans="1:9" ht="21" thickTop="1" thickBot="1">
      <c r="B11" s="220" t="s">
        <v>10</v>
      </c>
      <c r="C11" s="221"/>
      <c r="D11" s="222"/>
      <c r="E11" s="182" t="s">
        <v>11</v>
      </c>
      <c r="F11" s="182" t="s">
        <v>12</v>
      </c>
      <c r="H11" s="8"/>
    </row>
    <row r="12" spans="1:9" ht="20.25" thickTop="1">
      <c r="B12" s="223" t="s">
        <v>7</v>
      </c>
      <c r="C12" s="224"/>
      <c r="D12" s="225"/>
      <c r="E12" s="180">
        <f>DATA!C29</f>
        <v>18</v>
      </c>
      <c r="F12" s="181">
        <f>E12*100/E14</f>
        <v>78.260869565217391</v>
      </c>
      <c r="H12" s="8"/>
    </row>
    <row r="13" spans="1:9">
      <c r="B13" s="226" t="s">
        <v>49</v>
      </c>
      <c r="C13" s="227"/>
      <c r="D13" s="228"/>
      <c r="E13" s="110">
        <f>DATA!C30</f>
        <v>5</v>
      </c>
      <c r="F13" s="96">
        <f>E13*100/E14</f>
        <v>21.739130434782609</v>
      </c>
      <c r="H13" s="8"/>
    </row>
    <row r="14" spans="1:9" ht="20.25" thickBot="1">
      <c r="B14" s="217" t="s">
        <v>13</v>
      </c>
      <c r="C14" s="218"/>
      <c r="D14" s="219"/>
      <c r="E14" s="175">
        <f>SUM(E12:E13)</f>
        <v>23</v>
      </c>
      <c r="F14" s="176">
        <f>E14*100/E14</f>
        <v>100</v>
      </c>
      <c r="H14" s="8"/>
    </row>
    <row r="15" spans="1:9" ht="20.25" thickTop="1">
      <c r="H15" s="8"/>
    </row>
    <row r="16" spans="1:9">
      <c r="B16" s="11"/>
      <c r="C16" s="8" t="s">
        <v>92</v>
      </c>
      <c r="H16" s="8"/>
    </row>
    <row r="17" spans="2:8">
      <c r="B17" s="8" t="s">
        <v>158</v>
      </c>
      <c r="H17" s="8"/>
    </row>
    <row r="18" spans="2:8">
      <c r="H18" s="8"/>
    </row>
    <row r="19" spans="2:8">
      <c r="H19" s="8"/>
    </row>
    <row r="20" spans="2:8">
      <c r="B20" s="11" t="s">
        <v>104</v>
      </c>
      <c r="H20" s="8"/>
    </row>
    <row r="21" spans="2:8">
      <c r="B21" s="11"/>
      <c r="C21" s="8" t="s">
        <v>63</v>
      </c>
      <c r="H21" s="8"/>
    </row>
    <row r="22" spans="2:8" ht="20.25" thickBot="1">
      <c r="B22" s="178"/>
      <c r="C22" s="178"/>
      <c r="D22" s="178"/>
      <c r="E22" s="178"/>
      <c r="F22" s="179"/>
      <c r="G22" s="179"/>
      <c r="H22" s="8"/>
    </row>
    <row r="23" spans="2:8" ht="21" thickTop="1" thickBot="1">
      <c r="B23" s="233" t="s">
        <v>14</v>
      </c>
      <c r="C23" s="233"/>
      <c r="D23" s="233"/>
      <c r="E23" s="233"/>
      <c r="F23" s="182" t="s">
        <v>11</v>
      </c>
      <c r="G23" s="182" t="s">
        <v>12</v>
      </c>
      <c r="H23" s="8"/>
    </row>
    <row r="24" spans="2:8" ht="20.25" thickTop="1">
      <c r="B24" s="234" t="s">
        <v>85</v>
      </c>
      <c r="C24" s="234"/>
      <c r="D24" s="234"/>
      <c r="E24" s="234"/>
      <c r="F24" s="127">
        <f>DATA!F27</f>
        <v>16</v>
      </c>
      <c r="G24" s="128">
        <f>F24*100/F$31</f>
        <v>61.53846153846154</v>
      </c>
      <c r="H24" s="8"/>
    </row>
    <row r="25" spans="2:8">
      <c r="B25" s="235" t="s">
        <v>86</v>
      </c>
      <c r="C25" s="235"/>
      <c r="D25" s="235"/>
      <c r="E25" s="235"/>
      <c r="F25" s="95">
        <f>DATA!D27</f>
        <v>4</v>
      </c>
      <c r="G25" s="128">
        <f>F25*100/F$31</f>
        <v>15.384615384615385</v>
      </c>
      <c r="H25" s="8"/>
    </row>
    <row r="26" spans="2:8">
      <c r="B26" s="235" t="s">
        <v>15</v>
      </c>
      <c r="C26" s="235"/>
      <c r="D26" s="235"/>
      <c r="E26" s="235"/>
      <c r="F26" s="95">
        <f>DATA!E27</f>
        <v>1</v>
      </c>
      <c r="G26" s="128">
        <f>F26*100/F$31</f>
        <v>3.8461538461538463</v>
      </c>
      <c r="H26" s="8"/>
    </row>
    <row r="27" spans="2:8">
      <c r="B27" s="235" t="s">
        <v>16</v>
      </c>
      <c r="C27" s="235"/>
      <c r="D27" s="235"/>
      <c r="E27" s="235"/>
      <c r="F27" s="95">
        <f>DATA!G27</f>
        <v>1</v>
      </c>
      <c r="G27" s="128">
        <f>F27*100/F$31</f>
        <v>3.8461538461538463</v>
      </c>
      <c r="H27" s="8"/>
    </row>
    <row r="28" spans="2:8">
      <c r="B28" s="205" t="s">
        <v>115</v>
      </c>
      <c r="C28" s="206"/>
      <c r="D28" s="206"/>
      <c r="E28" s="207"/>
      <c r="F28" s="203">
        <v>3</v>
      </c>
      <c r="G28" s="204">
        <f>F28*100/F31</f>
        <v>11.538461538461538</v>
      </c>
      <c r="H28" s="8"/>
    </row>
    <row r="29" spans="2:8">
      <c r="B29" s="205" t="s">
        <v>119</v>
      </c>
      <c r="C29" s="206"/>
      <c r="D29" s="206"/>
      <c r="E29" s="207"/>
      <c r="F29" s="203">
        <v>1</v>
      </c>
      <c r="G29" s="96">
        <f>F29*100/F31</f>
        <v>3.8461538461538463</v>
      </c>
      <c r="H29" s="8"/>
    </row>
    <row r="30" spans="2:8" ht="20.25" thickBot="1">
      <c r="B30" s="231" t="s">
        <v>110</v>
      </c>
      <c r="C30" s="231"/>
      <c r="D30" s="231"/>
      <c r="E30" s="231"/>
      <c r="F30" s="184">
        <f>DATA!H27</f>
        <v>0</v>
      </c>
      <c r="G30" s="177">
        <f>F30*100/F$31</f>
        <v>0</v>
      </c>
      <c r="H30" s="8"/>
    </row>
    <row r="31" spans="2:8" ht="21" thickTop="1" thickBot="1">
      <c r="B31" s="232" t="s">
        <v>13</v>
      </c>
      <c r="C31" s="232"/>
      <c r="D31" s="232"/>
      <c r="E31" s="232"/>
      <c r="F31" s="183">
        <f>SUM(F24:F30)</f>
        <v>26</v>
      </c>
      <c r="G31" s="176">
        <f>F31*100/F$31</f>
        <v>100</v>
      </c>
      <c r="H31" s="8"/>
    </row>
    <row r="32" spans="2:8" ht="20.25" thickTop="1"/>
    <row r="33" spans="2:8">
      <c r="B33" s="14"/>
      <c r="C33" s="8" t="s">
        <v>93</v>
      </c>
    </row>
    <row r="34" spans="2:8">
      <c r="B34" s="8" t="s">
        <v>94</v>
      </c>
    </row>
    <row r="35" spans="2:8">
      <c r="B35" s="8" t="s">
        <v>120</v>
      </c>
    </row>
    <row r="39" spans="2:8" s="54" customFormat="1">
      <c r="B39" s="57"/>
      <c r="C39" s="57"/>
      <c r="D39" s="57"/>
      <c r="E39" s="57"/>
      <c r="F39" s="57"/>
      <c r="G39" s="57"/>
      <c r="H39" s="57"/>
    </row>
    <row r="40" spans="2:8" s="54" customFormat="1"/>
    <row r="41" spans="2:8" s="54" customFormat="1"/>
    <row r="42" spans="2:8" s="54" customFormat="1"/>
    <row r="43" spans="2:8" s="54" customFormat="1"/>
    <row r="44" spans="2:8" s="54" customFormat="1"/>
    <row r="45" spans="2:8" s="54" customFormat="1"/>
    <row r="46" spans="2:8" s="54" customFormat="1"/>
    <row r="47" spans="2:8" s="54" customFormat="1"/>
    <row r="48" spans="2:8" s="54" customFormat="1"/>
    <row r="49" spans="6:8" s="54" customFormat="1"/>
    <row r="50" spans="6:8" s="54" customFormat="1"/>
    <row r="51" spans="6:8" s="54" customFormat="1"/>
    <row r="52" spans="6:8" s="54" customFormat="1"/>
    <row r="53" spans="6:8" s="54" customFormat="1"/>
    <row r="54" spans="6:8" s="54" customFormat="1"/>
    <row r="55" spans="6:8" s="54" customFormat="1"/>
    <row r="56" spans="6:8">
      <c r="F56" s="8"/>
      <c r="G56" s="8"/>
      <c r="H56" s="8"/>
    </row>
    <row r="57" spans="6:8">
      <c r="F57" s="8"/>
      <c r="G57" s="8"/>
      <c r="H57" s="8"/>
    </row>
    <row r="58" spans="6:8">
      <c r="F58" s="8"/>
      <c r="G58" s="8"/>
      <c r="H58" s="8"/>
    </row>
    <row r="59" spans="6:8">
      <c r="F59" s="8"/>
      <c r="G59" s="8"/>
      <c r="H59" s="8"/>
    </row>
    <row r="60" spans="6:8">
      <c r="F60" s="8"/>
      <c r="G60" s="8"/>
      <c r="H60" s="8"/>
    </row>
    <row r="61" spans="6:8">
      <c r="F61" s="8"/>
      <c r="G61" s="8"/>
      <c r="H61" s="8"/>
    </row>
    <row r="62" spans="6:8" s="14" customFormat="1"/>
    <row r="63" spans="6:8" s="14" customFormat="1"/>
    <row r="64" spans="6:8" s="14" customFormat="1"/>
    <row r="65" spans="2:8" s="14" customFormat="1"/>
    <row r="66" spans="2:8" s="14" customFormat="1"/>
    <row r="67" spans="2:8" s="14" customFormat="1"/>
    <row r="68" spans="2:8" s="14" customFormat="1">
      <c r="B68" s="20"/>
      <c r="C68" s="20"/>
    </row>
    <row r="69" spans="2:8">
      <c r="B69" s="12"/>
      <c r="C69" s="12"/>
      <c r="D69" s="12"/>
      <c r="E69" s="12"/>
      <c r="F69" s="13"/>
      <c r="G69" s="13"/>
      <c r="H69" s="13"/>
    </row>
    <row r="70" spans="2:8">
      <c r="B70" s="12"/>
      <c r="C70" s="12"/>
      <c r="D70" s="12"/>
      <c r="E70" s="12"/>
      <c r="F70" s="13"/>
      <c r="G70" s="13"/>
      <c r="H70" s="13"/>
    </row>
    <row r="71" spans="2:8">
      <c r="B71" s="12"/>
      <c r="C71" s="12"/>
      <c r="D71" s="12"/>
      <c r="E71" s="12"/>
      <c r="F71" s="13"/>
      <c r="G71" s="13"/>
      <c r="H71" s="13"/>
    </row>
    <row r="72" spans="2:8">
      <c r="B72" s="12"/>
      <c r="C72" s="12"/>
      <c r="D72" s="12"/>
      <c r="E72" s="12"/>
      <c r="F72" s="13"/>
      <c r="G72" s="13"/>
      <c r="H72" s="13"/>
    </row>
    <row r="73" spans="2:8">
      <c r="B73" s="12"/>
      <c r="C73" s="12"/>
      <c r="D73" s="12"/>
      <c r="E73" s="12"/>
      <c r="F73" s="13"/>
      <c r="G73" s="13"/>
      <c r="H73" s="13"/>
    </row>
    <row r="74" spans="2:8">
      <c r="B74" s="12"/>
      <c r="C74" s="12"/>
      <c r="D74" s="12"/>
      <c r="E74" s="12"/>
      <c r="F74" s="13"/>
      <c r="G74" s="13"/>
      <c r="H74" s="13"/>
    </row>
    <row r="75" spans="2:8">
      <c r="B75" s="12"/>
      <c r="C75" s="12"/>
      <c r="D75" s="12"/>
      <c r="E75" s="12"/>
      <c r="F75" s="13"/>
      <c r="G75" s="13"/>
      <c r="H75" s="13"/>
    </row>
    <row r="76" spans="2:8">
      <c r="B76" s="12"/>
      <c r="C76" s="12"/>
      <c r="D76" s="12"/>
      <c r="E76" s="12"/>
      <c r="F76" s="13"/>
      <c r="G76" s="13"/>
      <c r="H76" s="13"/>
    </row>
    <row r="77" spans="2:8">
      <c r="B77" s="12"/>
      <c r="C77" s="12"/>
      <c r="D77" s="12"/>
      <c r="E77" s="12"/>
      <c r="F77" s="13"/>
      <c r="G77" s="13"/>
      <c r="H77" s="13"/>
    </row>
    <row r="78" spans="2:8">
      <c r="B78" s="12"/>
      <c r="C78" s="12"/>
      <c r="D78" s="12"/>
      <c r="E78" s="12"/>
      <c r="F78" s="13"/>
      <c r="G78" s="13"/>
      <c r="H78" s="13"/>
    </row>
    <row r="79" spans="2:8">
      <c r="B79" s="12"/>
      <c r="C79" s="12"/>
      <c r="D79" s="12"/>
      <c r="E79" s="12"/>
      <c r="F79" s="13"/>
      <c r="G79" s="13"/>
      <c r="H79" s="13"/>
    </row>
    <row r="80" spans="2:8">
      <c r="B80" s="12"/>
      <c r="C80" s="12"/>
      <c r="D80" s="12"/>
      <c r="E80" s="12"/>
      <c r="F80" s="13"/>
      <c r="G80" s="13"/>
      <c r="H80" s="13"/>
    </row>
  </sheetData>
  <mergeCells count="15">
    <mergeCell ref="B30:E30"/>
    <mergeCell ref="B31:E31"/>
    <mergeCell ref="B23:E23"/>
    <mergeCell ref="B24:E24"/>
    <mergeCell ref="B25:E25"/>
    <mergeCell ref="B26:E26"/>
    <mergeCell ref="B27:E27"/>
    <mergeCell ref="A1:G1"/>
    <mergeCell ref="B14:D14"/>
    <mergeCell ref="B11:D11"/>
    <mergeCell ref="B12:D12"/>
    <mergeCell ref="B13:D13"/>
    <mergeCell ref="B4:G4"/>
    <mergeCell ref="B5:G5"/>
    <mergeCell ref="B6:H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6" zoomScale="130" zoomScaleNormal="130" workbookViewId="0">
      <selection activeCell="B23" sqref="B23"/>
    </sheetView>
  </sheetViews>
  <sheetFormatPr defaultRowHeight="15"/>
  <cols>
    <col min="1" max="1" width="8.140625" customWidth="1"/>
    <col min="2" max="2" width="47.140625" customWidth="1"/>
    <col min="3" max="3" width="12.5703125" customWidth="1"/>
    <col min="4" max="4" width="16" customWidth="1"/>
    <col min="9" max="9" width="10.42578125" customWidth="1"/>
    <col min="258" max="258" width="49.85546875" customWidth="1"/>
    <col min="259" max="259" width="14.85546875" customWidth="1"/>
    <col min="260" max="260" width="16" customWidth="1"/>
    <col min="265" max="265" width="10.42578125" customWidth="1"/>
    <col min="514" max="514" width="49.85546875" customWidth="1"/>
    <col min="515" max="515" width="14.85546875" customWidth="1"/>
    <col min="516" max="516" width="16" customWidth="1"/>
    <col min="521" max="521" width="10.42578125" customWidth="1"/>
    <col min="770" max="770" width="49.85546875" customWidth="1"/>
    <col min="771" max="771" width="14.85546875" customWidth="1"/>
    <col min="772" max="772" width="16" customWidth="1"/>
    <col min="777" max="777" width="10.42578125" customWidth="1"/>
    <col min="1026" max="1026" width="49.85546875" customWidth="1"/>
    <col min="1027" max="1027" width="14.85546875" customWidth="1"/>
    <col min="1028" max="1028" width="16" customWidth="1"/>
    <col min="1033" max="1033" width="10.42578125" customWidth="1"/>
    <col min="1282" max="1282" width="49.85546875" customWidth="1"/>
    <col min="1283" max="1283" width="14.85546875" customWidth="1"/>
    <col min="1284" max="1284" width="16" customWidth="1"/>
    <col min="1289" max="1289" width="10.42578125" customWidth="1"/>
    <col min="1538" max="1538" width="49.85546875" customWidth="1"/>
    <col min="1539" max="1539" width="14.85546875" customWidth="1"/>
    <col min="1540" max="1540" width="16" customWidth="1"/>
    <col min="1545" max="1545" width="10.42578125" customWidth="1"/>
    <col min="1794" max="1794" width="49.85546875" customWidth="1"/>
    <col min="1795" max="1795" width="14.85546875" customWidth="1"/>
    <col min="1796" max="1796" width="16" customWidth="1"/>
    <col min="1801" max="1801" width="10.42578125" customWidth="1"/>
    <col min="2050" max="2050" width="49.85546875" customWidth="1"/>
    <col min="2051" max="2051" width="14.85546875" customWidth="1"/>
    <col min="2052" max="2052" width="16" customWidth="1"/>
    <col min="2057" max="2057" width="10.42578125" customWidth="1"/>
    <col min="2306" max="2306" width="49.85546875" customWidth="1"/>
    <col min="2307" max="2307" width="14.85546875" customWidth="1"/>
    <col min="2308" max="2308" width="16" customWidth="1"/>
    <col min="2313" max="2313" width="10.42578125" customWidth="1"/>
    <col min="2562" max="2562" width="49.85546875" customWidth="1"/>
    <col min="2563" max="2563" width="14.85546875" customWidth="1"/>
    <col min="2564" max="2564" width="16" customWidth="1"/>
    <col min="2569" max="2569" width="10.42578125" customWidth="1"/>
    <col min="2818" max="2818" width="49.85546875" customWidth="1"/>
    <col min="2819" max="2819" width="14.85546875" customWidth="1"/>
    <col min="2820" max="2820" width="16" customWidth="1"/>
    <col min="2825" max="2825" width="10.42578125" customWidth="1"/>
    <col min="3074" max="3074" width="49.85546875" customWidth="1"/>
    <col min="3075" max="3075" width="14.85546875" customWidth="1"/>
    <col min="3076" max="3076" width="16" customWidth="1"/>
    <col min="3081" max="3081" width="10.42578125" customWidth="1"/>
    <col min="3330" max="3330" width="49.85546875" customWidth="1"/>
    <col min="3331" max="3331" width="14.85546875" customWidth="1"/>
    <col min="3332" max="3332" width="16" customWidth="1"/>
    <col min="3337" max="3337" width="10.42578125" customWidth="1"/>
    <col min="3586" max="3586" width="49.85546875" customWidth="1"/>
    <col min="3587" max="3587" width="14.85546875" customWidth="1"/>
    <col min="3588" max="3588" width="16" customWidth="1"/>
    <col min="3593" max="3593" width="10.42578125" customWidth="1"/>
    <col min="3842" max="3842" width="49.85546875" customWidth="1"/>
    <col min="3843" max="3843" width="14.85546875" customWidth="1"/>
    <col min="3844" max="3844" width="16" customWidth="1"/>
    <col min="3849" max="3849" width="10.42578125" customWidth="1"/>
    <col min="4098" max="4098" width="49.85546875" customWidth="1"/>
    <col min="4099" max="4099" width="14.85546875" customWidth="1"/>
    <col min="4100" max="4100" width="16" customWidth="1"/>
    <col min="4105" max="4105" width="10.42578125" customWidth="1"/>
    <col min="4354" max="4354" width="49.85546875" customWidth="1"/>
    <col min="4355" max="4355" width="14.85546875" customWidth="1"/>
    <col min="4356" max="4356" width="16" customWidth="1"/>
    <col min="4361" max="4361" width="10.42578125" customWidth="1"/>
    <col min="4610" max="4610" width="49.85546875" customWidth="1"/>
    <col min="4611" max="4611" width="14.85546875" customWidth="1"/>
    <col min="4612" max="4612" width="16" customWidth="1"/>
    <col min="4617" max="4617" width="10.42578125" customWidth="1"/>
    <col min="4866" max="4866" width="49.85546875" customWidth="1"/>
    <col min="4867" max="4867" width="14.85546875" customWidth="1"/>
    <col min="4868" max="4868" width="16" customWidth="1"/>
    <col min="4873" max="4873" width="10.42578125" customWidth="1"/>
    <col min="5122" max="5122" width="49.85546875" customWidth="1"/>
    <col min="5123" max="5123" width="14.85546875" customWidth="1"/>
    <col min="5124" max="5124" width="16" customWidth="1"/>
    <col min="5129" max="5129" width="10.42578125" customWidth="1"/>
    <col min="5378" max="5378" width="49.85546875" customWidth="1"/>
    <col min="5379" max="5379" width="14.85546875" customWidth="1"/>
    <col min="5380" max="5380" width="16" customWidth="1"/>
    <col min="5385" max="5385" width="10.42578125" customWidth="1"/>
    <col min="5634" max="5634" width="49.85546875" customWidth="1"/>
    <col min="5635" max="5635" width="14.85546875" customWidth="1"/>
    <col min="5636" max="5636" width="16" customWidth="1"/>
    <col min="5641" max="5641" width="10.42578125" customWidth="1"/>
    <col min="5890" max="5890" width="49.85546875" customWidth="1"/>
    <col min="5891" max="5891" width="14.85546875" customWidth="1"/>
    <col min="5892" max="5892" width="16" customWidth="1"/>
    <col min="5897" max="5897" width="10.42578125" customWidth="1"/>
    <col min="6146" max="6146" width="49.85546875" customWidth="1"/>
    <col min="6147" max="6147" width="14.85546875" customWidth="1"/>
    <col min="6148" max="6148" width="16" customWidth="1"/>
    <col min="6153" max="6153" width="10.42578125" customWidth="1"/>
    <col min="6402" max="6402" width="49.85546875" customWidth="1"/>
    <col min="6403" max="6403" width="14.85546875" customWidth="1"/>
    <col min="6404" max="6404" width="16" customWidth="1"/>
    <col min="6409" max="6409" width="10.42578125" customWidth="1"/>
    <col min="6658" max="6658" width="49.85546875" customWidth="1"/>
    <col min="6659" max="6659" width="14.85546875" customWidth="1"/>
    <col min="6660" max="6660" width="16" customWidth="1"/>
    <col min="6665" max="6665" width="10.42578125" customWidth="1"/>
    <col min="6914" max="6914" width="49.85546875" customWidth="1"/>
    <col min="6915" max="6915" width="14.85546875" customWidth="1"/>
    <col min="6916" max="6916" width="16" customWidth="1"/>
    <col min="6921" max="6921" width="10.42578125" customWidth="1"/>
    <col min="7170" max="7170" width="49.85546875" customWidth="1"/>
    <col min="7171" max="7171" width="14.85546875" customWidth="1"/>
    <col min="7172" max="7172" width="16" customWidth="1"/>
    <col min="7177" max="7177" width="10.42578125" customWidth="1"/>
    <col min="7426" max="7426" width="49.85546875" customWidth="1"/>
    <col min="7427" max="7427" width="14.85546875" customWidth="1"/>
    <col min="7428" max="7428" width="16" customWidth="1"/>
    <col min="7433" max="7433" width="10.42578125" customWidth="1"/>
    <col min="7682" max="7682" width="49.85546875" customWidth="1"/>
    <col min="7683" max="7683" width="14.85546875" customWidth="1"/>
    <col min="7684" max="7684" width="16" customWidth="1"/>
    <col min="7689" max="7689" width="10.42578125" customWidth="1"/>
    <col min="7938" max="7938" width="49.85546875" customWidth="1"/>
    <col min="7939" max="7939" width="14.85546875" customWidth="1"/>
    <col min="7940" max="7940" width="16" customWidth="1"/>
    <col min="7945" max="7945" width="10.42578125" customWidth="1"/>
    <col min="8194" max="8194" width="49.85546875" customWidth="1"/>
    <col min="8195" max="8195" width="14.85546875" customWidth="1"/>
    <col min="8196" max="8196" width="16" customWidth="1"/>
    <col min="8201" max="8201" width="10.42578125" customWidth="1"/>
    <col min="8450" max="8450" width="49.85546875" customWidth="1"/>
    <col min="8451" max="8451" width="14.85546875" customWidth="1"/>
    <col min="8452" max="8452" width="16" customWidth="1"/>
    <col min="8457" max="8457" width="10.42578125" customWidth="1"/>
    <col min="8706" max="8706" width="49.85546875" customWidth="1"/>
    <col min="8707" max="8707" width="14.85546875" customWidth="1"/>
    <col min="8708" max="8708" width="16" customWidth="1"/>
    <col min="8713" max="8713" width="10.42578125" customWidth="1"/>
    <col min="8962" max="8962" width="49.85546875" customWidth="1"/>
    <col min="8963" max="8963" width="14.85546875" customWidth="1"/>
    <col min="8964" max="8964" width="16" customWidth="1"/>
    <col min="8969" max="8969" width="10.42578125" customWidth="1"/>
    <col min="9218" max="9218" width="49.85546875" customWidth="1"/>
    <col min="9219" max="9219" width="14.85546875" customWidth="1"/>
    <col min="9220" max="9220" width="16" customWidth="1"/>
    <col min="9225" max="9225" width="10.42578125" customWidth="1"/>
    <col min="9474" max="9474" width="49.85546875" customWidth="1"/>
    <col min="9475" max="9475" width="14.85546875" customWidth="1"/>
    <col min="9476" max="9476" width="16" customWidth="1"/>
    <col min="9481" max="9481" width="10.42578125" customWidth="1"/>
    <col min="9730" max="9730" width="49.85546875" customWidth="1"/>
    <col min="9731" max="9731" width="14.85546875" customWidth="1"/>
    <col min="9732" max="9732" width="16" customWidth="1"/>
    <col min="9737" max="9737" width="10.42578125" customWidth="1"/>
    <col min="9986" max="9986" width="49.85546875" customWidth="1"/>
    <col min="9987" max="9987" width="14.85546875" customWidth="1"/>
    <col min="9988" max="9988" width="16" customWidth="1"/>
    <col min="9993" max="9993" width="10.42578125" customWidth="1"/>
    <col min="10242" max="10242" width="49.85546875" customWidth="1"/>
    <col min="10243" max="10243" width="14.85546875" customWidth="1"/>
    <col min="10244" max="10244" width="16" customWidth="1"/>
    <col min="10249" max="10249" width="10.42578125" customWidth="1"/>
    <col min="10498" max="10498" width="49.85546875" customWidth="1"/>
    <col min="10499" max="10499" width="14.85546875" customWidth="1"/>
    <col min="10500" max="10500" width="16" customWidth="1"/>
    <col min="10505" max="10505" width="10.42578125" customWidth="1"/>
    <col min="10754" max="10754" width="49.85546875" customWidth="1"/>
    <col min="10755" max="10755" width="14.85546875" customWidth="1"/>
    <col min="10756" max="10756" width="16" customWidth="1"/>
    <col min="10761" max="10761" width="10.42578125" customWidth="1"/>
    <col min="11010" max="11010" width="49.85546875" customWidth="1"/>
    <col min="11011" max="11011" width="14.85546875" customWidth="1"/>
    <col min="11012" max="11012" width="16" customWidth="1"/>
    <col min="11017" max="11017" width="10.42578125" customWidth="1"/>
    <col min="11266" max="11266" width="49.85546875" customWidth="1"/>
    <col min="11267" max="11267" width="14.85546875" customWidth="1"/>
    <col min="11268" max="11268" width="16" customWidth="1"/>
    <col min="11273" max="11273" width="10.42578125" customWidth="1"/>
    <col min="11522" max="11522" width="49.85546875" customWidth="1"/>
    <col min="11523" max="11523" width="14.85546875" customWidth="1"/>
    <col min="11524" max="11524" width="16" customWidth="1"/>
    <col min="11529" max="11529" width="10.42578125" customWidth="1"/>
    <col min="11778" max="11778" width="49.85546875" customWidth="1"/>
    <col min="11779" max="11779" width="14.85546875" customWidth="1"/>
    <col min="11780" max="11780" width="16" customWidth="1"/>
    <col min="11785" max="11785" width="10.42578125" customWidth="1"/>
    <col min="12034" max="12034" width="49.85546875" customWidth="1"/>
    <col min="12035" max="12035" width="14.85546875" customWidth="1"/>
    <col min="12036" max="12036" width="16" customWidth="1"/>
    <col min="12041" max="12041" width="10.42578125" customWidth="1"/>
    <col min="12290" max="12290" width="49.85546875" customWidth="1"/>
    <col min="12291" max="12291" width="14.85546875" customWidth="1"/>
    <col min="12292" max="12292" width="16" customWidth="1"/>
    <col min="12297" max="12297" width="10.42578125" customWidth="1"/>
    <col min="12546" max="12546" width="49.85546875" customWidth="1"/>
    <col min="12547" max="12547" width="14.85546875" customWidth="1"/>
    <col min="12548" max="12548" width="16" customWidth="1"/>
    <col min="12553" max="12553" width="10.42578125" customWidth="1"/>
    <col min="12802" max="12802" width="49.85546875" customWidth="1"/>
    <col min="12803" max="12803" width="14.85546875" customWidth="1"/>
    <col min="12804" max="12804" width="16" customWidth="1"/>
    <col min="12809" max="12809" width="10.42578125" customWidth="1"/>
    <col min="13058" max="13058" width="49.85546875" customWidth="1"/>
    <col min="13059" max="13059" width="14.85546875" customWidth="1"/>
    <col min="13060" max="13060" width="16" customWidth="1"/>
    <col min="13065" max="13065" width="10.42578125" customWidth="1"/>
    <col min="13314" max="13314" width="49.85546875" customWidth="1"/>
    <col min="13315" max="13315" width="14.85546875" customWidth="1"/>
    <col min="13316" max="13316" width="16" customWidth="1"/>
    <col min="13321" max="13321" width="10.42578125" customWidth="1"/>
    <col min="13570" max="13570" width="49.85546875" customWidth="1"/>
    <col min="13571" max="13571" width="14.85546875" customWidth="1"/>
    <col min="13572" max="13572" width="16" customWidth="1"/>
    <col min="13577" max="13577" width="10.42578125" customWidth="1"/>
    <col min="13826" max="13826" width="49.85546875" customWidth="1"/>
    <col min="13827" max="13827" width="14.85546875" customWidth="1"/>
    <col min="13828" max="13828" width="16" customWidth="1"/>
    <col min="13833" max="13833" width="10.42578125" customWidth="1"/>
    <col min="14082" max="14082" width="49.85546875" customWidth="1"/>
    <col min="14083" max="14083" width="14.85546875" customWidth="1"/>
    <col min="14084" max="14084" width="16" customWidth="1"/>
    <col min="14089" max="14089" width="10.42578125" customWidth="1"/>
    <col min="14338" max="14338" width="49.85546875" customWidth="1"/>
    <col min="14339" max="14339" width="14.85546875" customWidth="1"/>
    <col min="14340" max="14340" width="16" customWidth="1"/>
    <col min="14345" max="14345" width="10.42578125" customWidth="1"/>
    <col min="14594" max="14594" width="49.85546875" customWidth="1"/>
    <col min="14595" max="14595" width="14.85546875" customWidth="1"/>
    <col min="14596" max="14596" width="16" customWidth="1"/>
    <col min="14601" max="14601" width="10.42578125" customWidth="1"/>
    <col min="14850" max="14850" width="49.85546875" customWidth="1"/>
    <col min="14851" max="14851" width="14.85546875" customWidth="1"/>
    <col min="14852" max="14852" width="16" customWidth="1"/>
    <col min="14857" max="14857" width="10.42578125" customWidth="1"/>
    <col min="15106" max="15106" width="49.85546875" customWidth="1"/>
    <col min="15107" max="15107" width="14.85546875" customWidth="1"/>
    <col min="15108" max="15108" width="16" customWidth="1"/>
    <col min="15113" max="15113" width="10.42578125" customWidth="1"/>
    <col min="15362" max="15362" width="49.85546875" customWidth="1"/>
    <col min="15363" max="15363" width="14.85546875" customWidth="1"/>
    <col min="15364" max="15364" width="16" customWidth="1"/>
    <col min="15369" max="15369" width="10.42578125" customWidth="1"/>
    <col min="15618" max="15618" width="49.85546875" customWidth="1"/>
    <col min="15619" max="15619" width="14.85546875" customWidth="1"/>
    <col min="15620" max="15620" width="16" customWidth="1"/>
    <col min="15625" max="15625" width="10.42578125" customWidth="1"/>
    <col min="15874" max="15874" width="49.85546875" customWidth="1"/>
    <col min="15875" max="15875" width="14.85546875" customWidth="1"/>
    <col min="15876" max="15876" width="16" customWidth="1"/>
    <col min="15881" max="15881" width="10.42578125" customWidth="1"/>
    <col min="16130" max="16130" width="49.85546875" customWidth="1"/>
    <col min="16131" max="16131" width="14.85546875" customWidth="1"/>
    <col min="16132" max="16132" width="16" customWidth="1"/>
    <col min="16137" max="16137" width="10.42578125" customWidth="1"/>
  </cols>
  <sheetData>
    <row r="1" spans="2:8" ht="19.5">
      <c r="B1" s="216" t="s">
        <v>72</v>
      </c>
      <c r="C1" s="216"/>
      <c r="D1" s="216"/>
      <c r="E1" s="91"/>
      <c r="F1" s="91"/>
      <c r="G1" s="91"/>
      <c r="H1" s="91"/>
    </row>
    <row r="2" spans="2:8" ht="19.5">
      <c r="B2" s="113"/>
      <c r="C2" s="113"/>
      <c r="D2" s="113"/>
      <c r="E2" s="91"/>
      <c r="F2" s="91"/>
      <c r="G2" s="91"/>
      <c r="H2" s="91"/>
    </row>
    <row r="3" spans="2:8" s="35" customFormat="1" ht="21">
      <c r="B3" s="92" t="s">
        <v>90</v>
      </c>
      <c r="C3" s="93"/>
      <c r="D3" s="93"/>
    </row>
    <row r="4" spans="2:8" s="35" customFormat="1" ht="11.25" customHeight="1">
      <c r="C4" s="93"/>
      <c r="D4" s="93"/>
    </row>
    <row r="5" spans="2:8" s="35" customFormat="1" ht="21">
      <c r="B5" s="122" t="s">
        <v>89</v>
      </c>
      <c r="C5" s="102" t="s">
        <v>11</v>
      </c>
      <c r="D5" s="121" t="s">
        <v>12</v>
      </c>
    </row>
    <row r="6" spans="2:8" s="35" customFormat="1" ht="21">
      <c r="B6" s="120" t="s">
        <v>7</v>
      </c>
      <c r="C6" s="151">
        <f>C7+C8+C9+C10</f>
        <v>18</v>
      </c>
      <c r="D6" s="111">
        <f t="shared" ref="D6:D11" si="0">C6*100/$C$15</f>
        <v>78.260869565217391</v>
      </c>
    </row>
    <row r="7" spans="2:8" s="35" customFormat="1" ht="21">
      <c r="B7" s="103" t="s">
        <v>121</v>
      </c>
      <c r="C7" s="49">
        <f>DATA!C36</f>
        <v>12</v>
      </c>
      <c r="D7" s="96">
        <f t="shared" si="0"/>
        <v>52.173913043478258</v>
      </c>
    </row>
    <row r="8" spans="2:8" s="35" customFormat="1" ht="21">
      <c r="B8" s="103" t="s">
        <v>122</v>
      </c>
      <c r="C8" s="49">
        <f>DATA!C37</f>
        <v>3</v>
      </c>
      <c r="D8" s="96">
        <f t="shared" si="0"/>
        <v>13.043478260869565</v>
      </c>
    </row>
    <row r="9" spans="2:8" s="35" customFormat="1" ht="21">
      <c r="B9" s="103" t="s">
        <v>123</v>
      </c>
      <c r="C9" s="49">
        <f>DATA!C39</f>
        <v>2</v>
      </c>
      <c r="D9" s="96">
        <f t="shared" si="0"/>
        <v>8.695652173913043</v>
      </c>
    </row>
    <row r="10" spans="2:8" s="35" customFormat="1" ht="21">
      <c r="B10" s="103" t="s">
        <v>56</v>
      </c>
      <c r="C10" s="49">
        <f>DATA!C40</f>
        <v>1</v>
      </c>
      <c r="D10" s="96">
        <f t="shared" si="0"/>
        <v>4.3478260869565215</v>
      </c>
    </row>
    <row r="11" spans="2:8" s="35" customFormat="1" ht="21">
      <c r="B11" s="120" t="s">
        <v>49</v>
      </c>
      <c r="C11" s="151">
        <f>C12+C13+C14</f>
        <v>5</v>
      </c>
      <c r="D11" s="111">
        <f t="shared" si="0"/>
        <v>21.739130434782609</v>
      </c>
    </row>
    <row r="12" spans="2:8" s="35" customFormat="1" ht="21">
      <c r="B12" s="185" t="s">
        <v>121</v>
      </c>
      <c r="C12" s="49">
        <f>DATA!C44</f>
        <v>3</v>
      </c>
      <c r="D12" s="186">
        <f>C12*100/C$15</f>
        <v>13.043478260869565</v>
      </c>
    </row>
    <row r="13" spans="2:8" s="35" customFormat="1" ht="21">
      <c r="B13" s="185" t="s">
        <v>122</v>
      </c>
      <c r="C13" s="49">
        <f>DATA!C45</f>
        <v>1</v>
      </c>
      <c r="D13" s="186">
        <f>C13*100/C$15</f>
        <v>4.3478260869565215</v>
      </c>
    </row>
    <row r="14" spans="2:8" s="130" customFormat="1" ht="21">
      <c r="B14" s="185" t="s">
        <v>124</v>
      </c>
      <c r="C14" s="129">
        <f>DATA!C46</f>
        <v>1</v>
      </c>
      <c r="D14" s="186">
        <f>C14*100/C$15</f>
        <v>4.3478260869565215</v>
      </c>
    </row>
    <row r="15" spans="2:8" s="123" customFormat="1" ht="21.75" thickBot="1">
      <c r="B15" s="131" t="s">
        <v>13</v>
      </c>
      <c r="C15" s="97">
        <f>C6+C11</f>
        <v>23</v>
      </c>
      <c r="D15" s="98">
        <f>C15*100/C$15</f>
        <v>100</v>
      </c>
    </row>
    <row r="16" spans="2:8" ht="20.25" thickTop="1">
      <c r="B16" s="117"/>
      <c r="C16" s="117"/>
      <c r="D16" s="117"/>
    </row>
    <row r="17" spans="1:7" s="35" customFormat="1" ht="21">
      <c r="B17" s="152" t="s">
        <v>95</v>
      </c>
      <c r="C17" s="188"/>
      <c r="D17" s="188"/>
      <c r="E17" s="189"/>
      <c r="F17" s="190"/>
      <c r="G17" s="93"/>
    </row>
    <row r="18" spans="1:7" s="35" customFormat="1" ht="21">
      <c r="A18" s="214" t="s">
        <v>125</v>
      </c>
      <c r="B18" s="214"/>
      <c r="C18" s="214"/>
      <c r="D18" s="214"/>
      <c r="E18" s="189"/>
      <c r="F18" s="190"/>
      <c r="G18" s="93"/>
    </row>
    <row r="19" spans="1:7" s="35" customFormat="1" ht="21">
      <c r="B19" s="35" t="s">
        <v>126</v>
      </c>
      <c r="E19" s="93"/>
      <c r="F19" s="93"/>
      <c r="G19" s="93"/>
    </row>
    <row r="20" spans="1:7" s="35" customFormat="1" ht="21">
      <c r="A20" s="35" t="s">
        <v>127</v>
      </c>
      <c r="E20" s="93"/>
      <c r="F20" s="93"/>
      <c r="G20" s="93"/>
    </row>
    <row r="21" spans="1:7" s="193" customFormat="1" ht="21">
      <c r="A21" s="35" t="s">
        <v>128</v>
      </c>
    </row>
    <row r="22" spans="1:7" ht="21">
      <c r="A22" t="s">
        <v>129</v>
      </c>
    </row>
  </sheetData>
  <mergeCells count="2">
    <mergeCell ref="B1:D1"/>
    <mergeCell ref="A18:D1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4"/>
  <sheetViews>
    <sheetView view="pageBreakPreview" topLeftCell="A73" zoomScaleNormal="130" zoomScaleSheetLayoutView="100" workbookViewId="0">
      <selection activeCell="B79" sqref="B79:H79"/>
    </sheetView>
  </sheetViews>
  <sheetFormatPr defaultRowHeight="15"/>
  <cols>
    <col min="1" max="1" width="3.5703125" customWidth="1"/>
    <col min="5" max="5" width="29.5703125" customWidth="1"/>
    <col min="6" max="7" width="7.28515625" customWidth="1"/>
    <col min="8" max="8" width="16.7109375" customWidth="1"/>
  </cols>
  <sheetData>
    <row r="1" spans="2:9" s="8" customFormat="1" ht="19.5">
      <c r="B1" s="216" t="s">
        <v>70</v>
      </c>
      <c r="C1" s="216"/>
      <c r="D1" s="216"/>
      <c r="E1" s="216"/>
      <c r="F1" s="216"/>
      <c r="G1" s="216"/>
      <c r="H1" s="216"/>
      <c r="I1" s="14"/>
    </row>
    <row r="2" spans="2:9" s="8" customFormat="1" ht="19.5">
      <c r="B2" s="10"/>
      <c r="C2" s="10"/>
      <c r="D2" s="10"/>
      <c r="E2" s="10"/>
      <c r="F2" s="10"/>
      <c r="G2" s="10"/>
      <c r="H2" s="10"/>
      <c r="I2" s="14"/>
    </row>
    <row r="3" spans="2:9" s="8" customFormat="1" ht="19.5">
      <c r="B3" s="9" t="s">
        <v>35</v>
      </c>
      <c r="F3" s="10"/>
      <c r="G3" s="10"/>
      <c r="H3" s="10"/>
    </row>
    <row r="4" spans="2:9" s="8" customFormat="1" ht="19.5">
      <c r="B4" s="39" t="s">
        <v>105</v>
      </c>
      <c r="C4" s="40"/>
      <c r="D4" s="40"/>
      <c r="E4" s="40"/>
      <c r="F4" s="10"/>
      <c r="G4" s="10"/>
      <c r="H4" s="10"/>
    </row>
    <row r="5" spans="2:9" s="8" customFormat="1" ht="20.25" thickBot="1">
      <c r="B5" s="9"/>
      <c r="F5" s="10"/>
      <c r="G5" s="10"/>
      <c r="H5" s="10"/>
    </row>
    <row r="6" spans="2:9" s="8" customFormat="1" ht="20.25" thickTop="1">
      <c r="B6" s="238" t="s">
        <v>17</v>
      </c>
      <c r="C6" s="239"/>
      <c r="D6" s="239"/>
      <c r="E6" s="240"/>
      <c r="F6" s="244" t="s">
        <v>130</v>
      </c>
      <c r="G6" s="245"/>
      <c r="H6" s="246"/>
    </row>
    <row r="7" spans="2:9" s="8" customFormat="1" ht="39.75" thickBot="1">
      <c r="B7" s="241"/>
      <c r="C7" s="242"/>
      <c r="D7" s="242"/>
      <c r="E7" s="243"/>
      <c r="F7" s="15"/>
      <c r="G7" s="100" t="s">
        <v>18</v>
      </c>
      <c r="H7" s="101" t="s">
        <v>68</v>
      </c>
    </row>
    <row r="8" spans="2:9" s="8" customFormat="1" ht="20.25" thickTop="1">
      <c r="B8" s="21" t="s">
        <v>36</v>
      </c>
      <c r="C8" s="22"/>
      <c r="D8" s="22"/>
      <c r="E8" s="38"/>
      <c r="F8" s="23"/>
      <c r="G8" s="18"/>
      <c r="H8" s="23"/>
      <c r="I8" s="12"/>
    </row>
    <row r="9" spans="2:9" s="8" customFormat="1" ht="42.75" customHeight="1">
      <c r="B9" s="236" t="s">
        <v>79</v>
      </c>
      <c r="C9" s="236"/>
      <c r="D9" s="236"/>
      <c r="E9" s="236"/>
      <c r="F9" s="87">
        <f>DATA!AA27</f>
        <v>3.0869565217391304</v>
      </c>
      <c r="G9" s="87">
        <f>DATA!Z28</f>
        <v>0.99603958840001916</v>
      </c>
      <c r="H9" s="88" t="str">
        <f>IF(F9&gt;4.5,"มากที่สุด",IF(F9&gt;3.5,"มาก",IF(F9&gt;2.5,"ปานกลาง",IF(F9&gt;1.5,"น้อย",IF(F9&lt;=1.5,"น้อยที่สุด")))))</f>
        <v>ปานกลาง</v>
      </c>
    </row>
    <row r="10" spans="2:9" s="8" customFormat="1" ht="19.5">
      <c r="B10" s="237" t="s">
        <v>80</v>
      </c>
      <c r="C10" s="237"/>
      <c r="D10" s="237"/>
      <c r="E10" s="237"/>
      <c r="F10" s="87">
        <f>DATA!AA27</f>
        <v>3.0869565217391304</v>
      </c>
      <c r="G10" s="87">
        <f>DATA!AA28</f>
        <v>0.94930804839682503</v>
      </c>
      <c r="H10" s="88" t="str">
        <f t="shared" ref="H10:H12" si="0">IF(F10&gt;4.5,"มากที่สุด",IF(F10&gt;3.5,"มาก",IF(F10&gt;2.5,"ปานกลาง",IF(F10&gt;1.5,"น้อย",IF(F10&lt;=1.5,"น้อยที่สุด")))))</f>
        <v>ปานกลาง</v>
      </c>
    </row>
    <row r="11" spans="2:9" s="8" customFormat="1" ht="20.25" customHeight="1">
      <c r="B11" s="236" t="s">
        <v>81</v>
      </c>
      <c r="C11" s="236"/>
      <c r="D11" s="236"/>
      <c r="E11" s="236"/>
      <c r="F11" s="89">
        <f>DATA!AB27</f>
        <v>3.2727272727272729</v>
      </c>
      <c r="G11" s="89">
        <f>DATA!AB28</f>
        <v>0.8827348295047498</v>
      </c>
      <c r="H11" s="90" t="str">
        <f t="shared" si="0"/>
        <v>ปานกลาง</v>
      </c>
    </row>
    <row r="12" spans="2:9" s="8" customFormat="1" ht="20.25" thickBot="1">
      <c r="B12" s="24"/>
      <c r="C12" s="25"/>
      <c r="D12" s="25"/>
      <c r="E12" s="26" t="s">
        <v>37</v>
      </c>
      <c r="F12" s="53">
        <f>AVERAGE(F9:F11)</f>
        <v>3.1488801054018443</v>
      </c>
      <c r="G12" s="52">
        <f>DATA!AB29</f>
        <v>0.93465143766057668</v>
      </c>
      <c r="H12" s="34" t="str">
        <f t="shared" si="0"/>
        <v>ปานกลาง</v>
      </c>
    </row>
    <row r="13" spans="2:9" s="8" customFormat="1" ht="20.25" thickTop="1">
      <c r="B13" s="27" t="s">
        <v>38</v>
      </c>
      <c r="C13" s="16"/>
      <c r="D13" s="16"/>
      <c r="E13" s="29"/>
      <c r="F13" s="28"/>
      <c r="G13" s="28"/>
      <c r="H13" s="29"/>
    </row>
    <row r="14" spans="2:9" s="8" customFormat="1" ht="42" customHeight="1">
      <c r="B14" s="236" t="s">
        <v>82</v>
      </c>
      <c r="C14" s="236"/>
      <c r="D14" s="236"/>
      <c r="E14" s="236"/>
      <c r="F14" s="87">
        <f>DATA!AC27</f>
        <v>4</v>
      </c>
      <c r="G14" s="87">
        <f>DATA!AC28</f>
        <v>0.5222329678670935</v>
      </c>
      <c r="H14" s="88" t="str">
        <f>IF(F14&gt;4.5,"มากที่สุด",IF(F14&gt;3.5,"มาก",IF(F14&gt;2.5,"ปานกลาง",IF(F14&gt;1.5,"น้อย",IF(F14&lt;=1.5,"น้อยที่สุด")))))</f>
        <v>มาก</v>
      </c>
    </row>
    <row r="15" spans="2:9" s="8" customFormat="1" ht="19.5">
      <c r="B15" s="237" t="s">
        <v>83</v>
      </c>
      <c r="C15" s="237"/>
      <c r="D15" s="237"/>
      <c r="E15" s="237"/>
      <c r="F15" s="87">
        <f>DATA!AD27</f>
        <v>4.0434782608695654</v>
      </c>
      <c r="G15" s="87">
        <f>DATA!AD28</f>
        <v>0.56232155711553333</v>
      </c>
      <c r="H15" s="88" t="str">
        <f t="shared" ref="H15:H17" si="1">IF(F15&gt;4.5,"มากที่สุด",IF(F15&gt;3.5,"มาก",IF(F15&gt;2.5,"ปานกลาง",IF(F15&gt;1.5,"น้อย",IF(F15&lt;=1.5,"น้อยที่สุด")))))</f>
        <v>มาก</v>
      </c>
    </row>
    <row r="16" spans="2:9" s="8" customFormat="1" ht="20.25" customHeight="1">
      <c r="B16" s="236" t="s">
        <v>84</v>
      </c>
      <c r="C16" s="236"/>
      <c r="D16" s="236"/>
      <c r="E16" s="236"/>
      <c r="F16" s="89">
        <f>DATA!AE27</f>
        <v>4.0909090909090908</v>
      </c>
      <c r="G16" s="89">
        <f>DATA!AE28</f>
        <v>0.42640143271122061</v>
      </c>
      <c r="H16" s="90" t="str">
        <f t="shared" si="1"/>
        <v>มาก</v>
      </c>
    </row>
    <row r="17" spans="2:10" s="8" customFormat="1" ht="20.25" thickBot="1">
      <c r="B17" s="30"/>
      <c r="C17" s="31"/>
      <c r="D17" s="32"/>
      <c r="E17" s="26" t="s">
        <v>37</v>
      </c>
      <c r="F17" s="52">
        <f>DATA!AE30</f>
        <v>4.0441176470588234</v>
      </c>
      <c r="G17" s="33">
        <f>DATA!AE29</f>
        <v>0.50175285375481005</v>
      </c>
      <c r="H17" s="34" t="str">
        <f t="shared" si="1"/>
        <v>มาก</v>
      </c>
      <c r="J17" s="17"/>
    </row>
    <row r="18" spans="2:10" s="8" customFormat="1" ht="20.25" thickTop="1">
      <c r="B18" s="12"/>
      <c r="C18" s="12"/>
      <c r="D18" s="12"/>
      <c r="E18" s="12"/>
      <c r="F18" s="13"/>
      <c r="G18" s="13"/>
      <c r="H18" s="13"/>
    </row>
    <row r="19" spans="2:10" s="41" customFormat="1" ht="21">
      <c r="B19" s="42"/>
      <c r="C19" s="42" t="s">
        <v>91</v>
      </c>
      <c r="D19" s="42"/>
      <c r="E19" s="42"/>
      <c r="F19" s="42"/>
      <c r="G19" s="42"/>
      <c r="H19" s="42"/>
      <c r="I19" s="42"/>
      <c r="J19" s="42"/>
    </row>
    <row r="20" spans="2:10" s="41" customFormat="1" ht="21">
      <c r="B20" s="42" t="s">
        <v>132</v>
      </c>
      <c r="C20" s="42"/>
      <c r="D20" s="42"/>
      <c r="E20" s="42"/>
      <c r="F20" s="42"/>
      <c r="G20" s="42"/>
      <c r="H20" s="42"/>
      <c r="I20" s="42"/>
      <c r="J20" s="42"/>
    </row>
    <row r="21" spans="2:10" s="41" customFormat="1" ht="21">
      <c r="B21" s="42" t="s">
        <v>133</v>
      </c>
      <c r="C21" s="42"/>
      <c r="D21" s="42"/>
      <c r="E21" s="42"/>
      <c r="F21" s="42"/>
      <c r="G21" s="42"/>
      <c r="H21" s="42"/>
      <c r="I21" s="42"/>
      <c r="J21" s="42"/>
    </row>
    <row r="22" spans="2:10" s="41" customFormat="1" ht="21">
      <c r="B22" s="42" t="s">
        <v>134</v>
      </c>
      <c r="C22" s="42"/>
      <c r="D22" s="42"/>
      <c r="E22" s="42"/>
      <c r="F22" s="42"/>
      <c r="G22" s="42"/>
      <c r="H22" s="42"/>
      <c r="I22" s="42"/>
      <c r="J22" s="42"/>
    </row>
    <row r="23" spans="2:10" s="35" customFormat="1" ht="21">
      <c r="B23" s="119" t="s">
        <v>135</v>
      </c>
      <c r="C23" s="119"/>
      <c r="D23" s="105"/>
      <c r="E23" s="105"/>
      <c r="F23" s="105"/>
      <c r="G23" s="105"/>
      <c r="H23" s="105"/>
      <c r="I23" s="105"/>
      <c r="J23" s="105"/>
    </row>
    <row r="24" spans="2:10" s="35" customFormat="1" ht="21">
      <c r="B24" s="119" t="s">
        <v>136</v>
      </c>
      <c r="C24" s="119"/>
      <c r="D24" s="105"/>
      <c r="E24" s="105"/>
      <c r="F24" s="105"/>
      <c r="G24" s="105"/>
      <c r="H24" s="105"/>
      <c r="I24" s="105"/>
      <c r="J24" s="105"/>
    </row>
    <row r="25" spans="2:10" s="8" customFormat="1" ht="19.5">
      <c r="B25" s="20"/>
      <c r="C25" s="20"/>
      <c r="D25" s="14"/>
      <c r="E25" s="14"/>
      <c r="F25" s="14"/>
      <c r="G25" s="14"/>
      <c r="H25" s="14"/>
      <c r="I25" s="14"/>
      <c r="J25" s="14"/>
    </row>
    <row r="26" spans="2:10" s="8" customFormat="1" ht="19.5">
      <c r="B26" s="20"/>
      <c r="C26" s="20"/>
      <c r="D26" s="14"/>
      <c r="E26" s="14"/>
      <c r="F26" s="14"/>
      <c r="G26" s="14"/>
      <c r="H26" s="14"/>
      <c r="I26" s="14"/>
      <c r="J26" s="14"/>
    </row>
    <row r="27" spans="2:10" s="8" customFormat="1" ht="19.5">
      <c r="B27" s="20"/>
      <c r="C27" s="20"/>
      <c r="D27" s="14"/>
      <c r="E27" s="14"/>
      <c r="F27" s="14"/>
      <c r="G27" s="14"/>
      <c r="H27" s="14"/>
      <c r="I27" s="14"/>
      <c r="J27" s="14"/>
    </row>
    <row r="28" spans="2:10" s="8" customFormat="1" ht="19.5">
      <c r="B28" s="20"/>
      <c r="C28" s="20"/>
      <c r="D28" s="14"/>
      <c r="E28" s="14"/>
      <c r="F28" s="14"/>
      <c r="G28" s="14"/>
      <c r="H28" s="14"/>
      <c r="I28" s="14"/>
      <c r="J28" s="14"/>
    </row>
    <row r="29" spans="2:10" s="8" customFormat="1" ht="19.5">
      <c r="B29" s="20"/>
      <c r="C29" s="20"/>
      <c r="D29" s="14"/>
      <c r="E29" s="14"/>
      <c r="F29" s="14"/>
      <c r="G29" s="14"/>
      <c r="H29" s="14"/>
      <c r="I29" s="14"/>
      <c r="J29" s="14"/>
    </row>
    <row r="30" spans="2:10" s="8" customFormat="1" ht="19.5">
      <c r="B30" s="20"/>
      <c r="C30" s="20"/>
      <c r="D30" s="14"/>
      <c r="E30" s="14"/>
      <c r="F30" s="14"/>
      <c r="G30" s="14"/>
      <c r="H30" s="14"/>
      <c r="I30" s="14"/>
      <c r="J30" s="14"/>
    </row>
    <row r="31" spans="2:10" s="8" customFormat="1" ht="19.5">
      <c r="B31" s="20"/>
      <c r="C31" s="20"/>
      <c r="D31" s="14"/>
      <c r="E31" s="14"/>
      <c r="F31" s="14"/>
      <c r="G31" s="14"/>
      <c r="H31" s="14"/>
      <c r="I31" s="14"/>
      <c r="J31" s="14"/>
    </row>
    <row r="32" spans="2:10" s="8" customFormat="1" ht="19.5">
      <c r="B32" s="20"/>
      <c r="C32" s="20"/>
      <c r="D32" s="14"/>
      <c r="E32" s="14"/>
      <c r="F32" s="14"/>
      <c r="G32" s="14"/>
      <c r="H32" s="14"/>
      <c r="I32" s="14"/>
      <c r="J32" s="14"/>
    </row>
    <row r="33" spans="2:10" s="8" customFormat="1" ht="19.5">
      <c r="B33" s="20"/>
      <c r="C33" s="20"/>
      <c r="D33" s="14"/>
      <c r="E33" s="14"/>
      <c r="F33" s="14"/>
      <c r="G33" s="14"/>
      <c r="H33" s="14"/>
      <c r="I33" s="14"/>
      <c r="J33" s="14"/>
    </row>
    <row r="34" spans="2:10" s="8" customFormat="1" ht="19.5">
      <c r="B34" s="20"/>
      <c r="C34" s="20"/>
      <c r="D34" s="14"/>
      <c r="E34" s="14"/>
      <c r="F34" s="14"/>
      <c r="G34" s="14"/>
      <c r="H34" s="14"/>
      <c r="I34" s="14"/>
      <c r="J34" s="14"/>
    </row>
    <row r="35" spans="2:10" s="8" customFormat="1" ht="19.5">
      <c r="B35" s="20"/>
      <c r="C35" s="20"/>
      <c r="D35" s="14"/>
      <c r="E35" s="14"/>
      <c r="F35" s="14"/>
      <c r="G35" s="14"/>
      <c r="H35" s="14"/>
      <c r="I35" s="14"/>
      <c r="J35" s="14"/>
    </row>
    <row r="36" spans="2:10" s="8" customFormat="1" ht="19.5">
      <c r="B36" s="20"/>
      <c r="C36" s="20"/>
      <c r="D36" s="14"/>
      <c r="E36" s="14"/>
      <c r="F36" s="14"/>
      <c r="G36" s="14"/>
      <c r="H36" s="14"/>
      <c r="I36" s="14"/>
      <c r="J36" s="14"/>
    </row>
    <row r="37" spans="2:10" s="8" customFormat="1" ht="19.5">
      <c r="B37" s="20"/>
      <c r="C37" s="20"/>
      <c r="D37" s="14"/>
      <c r="E37" s="14"/>
      <c r="F37" s="14"/>
      <c r="G37" s="14"/>
      <c r="H37" s="14"/>
      <c r="I37" s="14"/>
      <c r="J37" s="14"/>
    </row>
    <row r="38" spans="2:10" s="8" customFormat="1" ht="19.5">
      <c r="B38" s="216" t="s">
        <v>101</v>
      </c>
      <c r="C38" s="216"/>
      <c r="D38" s="216"/>
      <c r="E38" s="216"/>
      <c r="F38" s="216"/>
      <c r="G38" s="216"/>
      <c r="H38" s="216"/>
    </row>
    <row r="39" spans="2:10" s="8" customFormat="1" ht="19.5">
      <c r="B39" s="113"/>
      <c r="C39" s="113"/>
      <c r="D39" s="113"/>
      <c r="E39" s="113"/>
      <c r="F39" s="113"/>
      <c r="G39" s="113"/>
      <c r="H39" s="113"/>
    </row>
    <row r="40" spans="2:10" s="8" customFormat="1" ht="19.5">
      <c r="B40" s="9" t="s">
        <v>35</v>
      </c>
      <c r="F40" s="10"/>
      <c r="G40" s="10"/>
      <c r="H40" s="10"/>
    </row>
    <row r="41" spans="2:10" s="41" customFormat="1" ht="21">
      <c r="B41" s="194" t="s">
        <v>131</v>
      </c>
      <c r="F41" s="191"/>
      <c r="G41" s="191"/>
      <c r="H41" s="191"/>
    </row>
    <row r="42" spans="2:10" s="58" customFormat="1" ht="14.25" customHeight="1" thickBot="1">
      <c r="B42" s="59"/>
      <c r="F42" s="60"/>
      <c r="G42" s="60"/>
      <c r="H42" s="60"/>
    </row>
    <row r="43" spans="2:10" s="58" customFormat="1" ht="20.25" thickTop="1">
      <c r="B43" s="250" t="s">
        <v>17</v>
      </c>
      <c r="C43" s="251"/>
      <c r="D43" s="251"/>
      <c r="E43" s="252"/>
      <c r="F43" s="256" t="s">
        <v>130</v>
      </c>
      <c r="G43" s="257"/>
      <c r="H43" s="258"/>
    </row>
    <row r="44" spans="2:10" s="58" customFormat="1" ht="39">
      <c r="B44" s="253"/>
      <c r="C44" s="254"/>
      <c r="D44" s="254"/>
      <c r="E44" s="255"/>
      <c r="F44" s="78"/>
      <c r="G44" s="99" t="s">
        <v>18</v>
      </c>
      <c r="H44" s="108" t="s">
        <v>68</v>
      </c>
    </row>
    <row r="45" spans="2:10" s="58" customFormat="1" ht="19.5">
      <c r="B45" s="247" t="s">
        <v>19</v>
      </c>
      <c r="C45" s="248"/>
      <c r="D45" s="248"/>
      <c r="E45" s="249"/>
      <c r="F45" s="80"/>
      <c r="G45" s="81"/>
      <c r="H45" s="81"/>
    </row>
    <row r="46" spans="2:10" s="58" customFormat="1" ht="19.5">
      <c r="B46" s="247" t="s">
        <v>20</v>
      </c>
      <c r="C46" s="248"/>
      <c r="D46" s="248"/>
      <c r="E46" s="249"/>
      <c r="F46" s="80">
        <f>DATA!J27</f>
        <v>4.0869565217391308</v>
      </c>
      <c r="G46" s="80">
        <f>DATA!J28</f>
        <v>0.59643207936565845</v>
      </c>
      <c r="H46" s="81" t="str">
        <f>IF(F46&gt;4.5,"มากที่สุด",IF(F46&gt;3.5,"มาก",IF(F46&gt;2.5,"ปานกลาง",IF(F46&gt;1.5,"น้อย",IF(F46&lt;=1.5,"น้อยที่สุด")))))</f>
        <v>มาก</v>
      </c>
    </row>
    <row r="47" spans="2:10" s="58" customFormat="1" ht="19.5">
      <c r="B47" s="79" t="s">
        <v>75</v>
      </c>
      <c r="C47" s="79"/>
      <c r="D47" s="79"/>
      <c r="E47" s="79"/>
      <c r="F47" s="80">
        <f>DATA!K27</f>
        <v>4</v>
      </c>
      <c r="G47" s="80">
        <f>DATA!K28</f>
        <v>0.67419986246324204</v>
      </c>
      <c r="H47" s="81" t="str">
        <f>IF(F47&gt;4.5,"มากที่สุด",IF(F47&gt;3.5,"มาก",IF(F47&gt;2.5,"ปานกลาง",IF(F47&gt;1.5,"น้อย",IF(F47&lt;=1.5,"น้อยที่สุด")))))</f>
        <v>มาก</v>
      </c>
    </row>
    <row r="48" spans="2:10" s="58" customFormat="1" ht="19.5">
      <c r="B48" s="79" t="s">
        <v>76</v>
      </c>
      <c r="C48" s="79"/>
      <c r="D48" s="79"/>
      <c r="E48" s="79"/>
      <c r="F48" s="80">
        <f>DATA!L27</f>
        <v>3.8260869565217392</v>
      </c>
      <c r="G48" s="80">
        <f>DATA!L28</f>
        <v>0.71682214816149548</v>
      </c>
      <c r="H48" s="81" t="str">
        <f t="shared" ref="H48:H60" si="2">IF(F48&gt;4.5,"มากที่สุด",IF(F48&gt;3.5,"มาก",IF(F48&gt;2.5,"ปานกลาง",IF(F48&gt;1.5,"น้อย",IF(F48&lt;=1.5,"น้อยที่สุด")))))</f>
        <v>มาก</v>
      </c>
    </row>
    <row r="49" spans="2:10" s="58" customFormat="1" ht="19.5">
      <c r="B49" s="259" t="s">
        <v>21</v>
      </c>
      <c r="C49" s="260"/>
      <c r="D49" s="260"/>
      <c r="E49" s="261"/>
      <c r="F49" s="61">
        <f>AVERAGE(F46:F48)</f>
        <v>3.9710144927536235</v>
      </c>
      <c r="G49" s="61">
        <f>DATA!L29</f>
        <v>0.66356910391399648</v>
      </c>
      <c r="H49" s="62" t="str">
        <f>IF(F49&gt;4.5,"มากที่สุด",IF(F49&gt;3.5,"มาก",IF(F49&gt;2.5,"ปานกลาง",IF(F49&gt;1.5,"น้อย",IF(F49&lt;=1.5,"น้อยที่สุด")))))</f>
        <v>มาก</v>
      </c>
      <c r="J49" s="63"/>
    </row>
    <row r="50" spans="2:10" s="58" customFormat="1" ht="19.5">
      <c r="B50" s="247" t="s">
        <v>22</v>
      </c>
      <c r="C50" s="248"/>
      <c r="D50" s="248"/>
      <c r="E50" s="249"/>
      <c r="F50" s="81"/>
      <c r="G50" s="81"/>
      <c r="H50" s="81"/>
    </row>
    <row r="51" spans="2:10" s="58" customFormat="1" ht="19.5">
      <c r="B51" s="79" t="s">
        <v>23</v>
      </c>
      <c r="C51" s="79"/>
      <c r="D51" s="79"/>
      <c r="E51" s="79"/>
      <c r="F51" s="80">
        <f>DATA!M27</f>
        <v>4.4545454545454541</v>
      </c>
      <c r="G51" s="80">
        <f>DATA!M28</f>
        <v>0.59580060001510093</v>
      </c>
      <c r="H51" s="81" t="str">
        <f t="shared" si="2"/>
        <v>มาก</v>
      </c>
    </row>
    <row r="52" spans="2:10" s="58" customFormat="1" ht="19.5">
      <c r="B52" s="247" t="s">
        <v>24</v>
      </c>
      <c r="C52" s="248"/>
      <c r="D52" s="248"/>
      <c r="E52" s="249"/>
      <c r="F52" s="80">
        <f>DATA!N27</f>
        <v>4.2608695652173916</v>
      </c>
      <c r="G52" s="80">
        <f>DATA!N28</f>
        <v>0.81001634688038093</v>
      </c>
      <c r="H52" s="81" t="str">
        <f>IF(F52&gt;4.5,"มากที่สุด",IF(F52&gt;3.5,"มาก",IF(F52&gt;2.5,"ปานกลาง",IF(F52&gt;1.5,"น้อย",IF(F52&lt;=1.5,"น้อยที่สุด")))))</f>
        <v>มาก</v>
      </c>
    </row>
    <row r="53" spans="2:10" s="58" customFormat="1" ht="19.5">
      <c r="B53" s="262" t="s">
        <v>57</v>
      </c>
      <c r="C53" s="263"/>
      <c r="D53" s="263"/>
      <c r="E53" s="264"/>
      <c r="F53" s="61">
        <f>AVERAGE(F50:F52)</f>
        <v>4.3577075098814229</v>
      </c>
      <c r="G53" s="61">
        <f>DATA!N29</f>
        <v>0.71208897412521954</v>
      </c>
      <c r="H53" s="65" t="str">
        <f t="shared" si="2"/>
        <v>มาก</v>
      </c>
    </row>
    <row r="54" spans="2:10" s="58" customFormat="1" ht="19.5">
      <c r="B54" s="247" t="s">
        <v>25</v>
      </c>
      <c r="C54" s="248"/>
      <c r="D54" s="248"/>
      <c r="E54" s="249"/>
      <c r="F54" s="80"/>
      <c r="G54" s="80"/>
      <c r="H54" s="81"/>
    </row>
    <row r="55" spans="2:10" s="58" customFormat="1" ht="19.5">
      <c r="B55" s="247" t="s">
        <v>26</v>
      </c>
      <c r="C55" s="248"/>
      <c r="D55" s="248"/>
      <c r="E55" s="249"/>
      <c r="F55" s="80">
        <f>DATA!O27</f>
        <v>3.8695652173913042</v>
      </c>
      <c r="G55" s="80">
        <f>DATA!O28</f>
        <v>0.81488135366650816</v>
      </c>
      <c r="H55" s="81" t="str">
        <f t="shared" si="2"/>
        <v>มาก</v>
      </c>
    </row>
    <row r="56" spans="2:10" s="58" customFormat="1" ht="19.5">
      <c r="B56" s="247" t="s">
        <v>27</v>
      </c>
      <c r="C56" s="248"/>
      <c r="D56" s="248"/>
      <c r="E56" s="249"/>
      <c r="F56" s="80">
        <f>DATA!P27</f>
        <v>3.6086956521739131</v>
      </c>
      <c r="G56" s="80">
        <f>DATA!P28</f>
        <v>0.78271848153973744</v>
      </c>
      <c r="H56" s="81" t="str">
        <f t="shared" si="2"/>
        <v>มาก</v>
      </c>
    </row>
    <row r="57" spans="2:10" s="58" customFormat="1" ht="19.5">
      <c r="B57" s="79" t="s">
        <v>28</v>
      </c>
      <c r="C57" s="79"/>
      <c r="D57" s="79"/>
      <c r="E57" s="79"/>
      <c r="F57" s="80">
        <f>DATA!Q27</f>
        <v>3.9130434782608696</v>
      </c>
      <c r="G57" s="80">
        <f>DATA!Q28</f>
        <v>0.73317760952897693</v>
      </c>
      <c r="H57" s="81" t="str">
        <f t="shared" si="2"/>
        <v>มาก</v>
      </c>
    </row>
    <row r="58" spans="2:10" s="58" customFormat="1" ht="19.5">
      <c r="B58" s="247" t="s">
        <v>29</v>
      </c>
      <c r="C58" s="248"/>
      <c r="D58" s="248"/>
      <c r="E58" s="249"/>
      <c r="F58" s="80">
        <f>DATA!R27</f>
        <v>4.1304347826086953</v>
      </c>
      <c r="G58" s="80">
        <f>DATA!R28</f>
        <v>0.548083257285786</v>
      </c>
      <c r="H58" s="81" t="str">
        <f t="shared" si="2"/>
        <v>มาก</v>
      </c>
    </row>
    <row r="59" spans="2:10" s="58" customFormat="1" ht="19.5">
      <c r="B59" s="247" t="s">
        <v>30</v>
      </c>
      <c r="C59" s="248"/>
      <c r="D59" s="248"/>
      <c r="E59" s="249"/>
      <c r="F59" s="80">
        <f>DATA!S27</f>
        <v>4.0434782608695654</v>
      </c>
      <c r="G59" s="80">
        <f>DATA!S28</f>
        <v>0.63805534595827107</v>
      </c>
      <c r="H59" s="81" t="str">
        <f t="shared" si="2"/>
        <v>มาก</v>
      </c>
    </row>
    <row r="60" spans="2:10" s="58" customFormat="1" ht="19.5">
      <c r="B60" s="262" t="s">
        <v>58</v>
      </c>
      <c r="C60" s="263"/>
      <c r="D60" s="263"/>
      <c r="E60" s="264"/>
      <c r="F60" s="61">
        <f>DATA!S30</f>
        <v>3.9130434782608696</v>
      </c>
      <c r="G60" s="61">
        <f>DATA!S29</f>
        <v>0.72019998917581818</v>
      </c>
      <c r="H60" s="66" t="str">
        <f t="shared" si="2"/>
        <v>มาก</v>
      </c>
    </row>
    <row r="61" spans="2:10" s="58" customFormat="1" ht="19.5">
      <c r="B61" s="247" t="s">
        <v>107</v>
      </c>
      <c r="C61" s="248"/>
      <c r="D61" s="248"/>
      <c r="E61" s="249"/>
      <c r="F61" s="64"/>
      <c r="G61" s="64"/>
      <c r="H61" s="66"/>
    </row>
    <row r="62" spans="2:10" s="58" customFormat="1" ht="39.75" customHeight="1">
      <c r="B62" s="267" t="s">
        <v>77</v>
      </c>
      <c r="C62" s="268"/>
      <c r="D62" s="268"/>
      <c r="E62" s="269"/>
      <c r="F62" s="89">
        <f>DATA!AF27</f>
        <v>4.0476190476190474</v>
      </c>
      <c r="G62" s="89">
        <f>DATA!AF28</f>
        <v>0.58959227235357159</v>
      </c>
      <c r="H62" s="90" t="str">
        <f t="shared" ref="H62:H64" si="3">IF(F62&gt;4.5,"มากที่สุด",IF(F62&gt;3.5,"มาก",IF(F62&gt;2.5,"ปานกลาง",IF(F62&gt;1.5,"น้อย",IF(F62&lt;=1.5,"น้อยที่สุด")))))</f>
        <v>มาก</v>
      </c>
    </row>
    <row r="63" spans="2:10" s="58" customFormat="1" ht="39.75" customHeight="1">
      <c r="B63" s="236" t="s">
        <v>78</v>
      </c>
      <c r="C63" s="236"/>
      <c r="D63" s="236"/>
      <c r="E63" s="236"/>
      <c r="F63" s="89">
        <f>DATA!AG27</f>
        <v>4.2857142857142856</v>
      </c>
      <c r="G63" s="89">
        <f>DATA!AG28</f>
        <v>0.7171371656006359</v>
      </c>
      <c r="H63" s="90" t="str">
        <f t="shared" si="3"/>
        <v>มาก</v>
      </c>
    </row>
    <row r="64" spans="2:10" s="58" customFormat="1" ht="19.5">
      <c r="B64" s="262" t="s">
        <v>73</v>
      </c>
      <c r="C64" s="263"/>
      <c r="D64" s="263"/>
      <c r="E64" s="264"/>
      <c r="F64" s="64">
        <f>DATA!AG30</f>
        <v>4.166666666666667</v>
      </c>
      <c r="G64" s="64">
        <f>DATA!AG29</f>
        <v>0.65951448020001568</v>
      </c>
      <c r="H64" s="126" t="str">
        <f t="shared" si="3"/>
        <v>มาก</v>
      </c>
    </row>
    <row r="65" spans="2:8" s="58" customFormat="1" ht="19.5">
      <c r="B65" s="247" t="s">
        <v>31</v>
      </c>
      <c r="C65" s="248"/>
      <c r="D65" s="248"/>
      <c r="E65" s="249"/>
      <c r="F65" s="124"/>
      <c r="G65" s="124"/>
      <c r="H65" s="125"/>
    </row>
    <row r="66" spans="2:8" s="58" customFormat="1" ht="19.5">
      <c r="B66" s="79" t="s">
        <v>32</v>
      </c>
      <c r="C66" s="79"/>
      <c r="D66" s="79"/>
      <c r="E66" s="79"/>
      <c r="F66" s="82">
        <f>DATA!AH27</f>
        <v>3.8095238095238093</v>
      </c>
      <c r="G66" s="82">
        <f>DATA!AH28</f>
        <v>0.98076743517755627</v>
      </c>
      <c r="H66" s="81" t="str">
        <f t="shared" ref="H66:H70" si="4">IF(F66&gt;4.5,"มากที่สุด",IF(F66&gt;3.5,"มาก",IF(F66&gt;2.5,"ปานกลาง",IF(F66&gt;1.5,"น้อย",IF(F66&lt;=1.5,"น้อยที่สุด")))))</f>
        <v>มาก</v>
      </c>
    </row>
    <row r="67" spans="2:8" s="58" customFormat="1" ht="21" customHeight="1">
      <c r="B67" s="265" t="s">
        <v>60</v>
      </c>
      <c r="C67" s="266"/>
      <c r="D67" s="266"/>
      <c r="E67" s="266"/>
      <c r="F67" s="83">
        <f>DATA!AI27</f>
        <v>3.8571428571428572</v>
      </c>
      <c r="G67" s="83">
        <f>DATA!AI28</f>
        <v>0.85356395693083698</v>
      </c>
      <c r="H67" s="84" t="str">
        <f t="shared" si="4"/>
        <v>มาก</v>
      </c>
    </row>
    <row r="68" spans="2:8" s="58" customFormat="1" ht="19.5">
      <c r="B68" s="79" t="s">
        <v>33</v>
      </c>
      <c r="C68" s="79"/>
      <c r="D68" s="79"/>
      <c r="E68" s="79"/>
      <c r="F68" s="82">
        <f>DATA!AJ27</f>
        <v>4.2857142857142856</v>
      </c>
      <c r="G68" s="82">
        <f>DATA!AJ28</f>
        <v>0.64365030434678883</v>
      </c>
      <c r="H68" s="81" t="str">
        <f t="shared" si="4"/>
        <v>มาก</v>
      </c>
    </row>
    <row r="69" spans="2:8" s="58" customFormat="1" ht="20.25" thickBot="1">
      <c r="B69" s="273" t="s">
        <v>59</v>
      </c>
      <c r="C69" s="274"/>
      <c r="D69" s="274"/>
      <c r="E69" s="275"/>
      <c r="F69" s="200">
        <f>DATA!AJ30</f>
        <v>3.9841269841269842</v>
      </c>
      <c r="G69" s="200">
        <f>DATA!AJ29</f>
        <v>0.85179248366480353</v>
      </c>
      <c r="H69" s="201" t="str">
        <f t="shared" si="4"/>
        <v>มาก</v>
      </c>
    </row>
    <row r="70" spans="2:8" s="58" customFormat="1" ht="21" thickTop="1" thickBot="1">
      <c r="B70" s="270" t="s">
        <v>34</v>
      </c>
      <c r="C70" s="271"/>
      <c r="D70" s="271"/>
      <c r="E70" s="272"/>
      <c r="F70" s="67">
        <f>DATA!AK27</f>
        <v>4.0299401197604787</v>
      </c>
      <c r="G70" s="67">
        <f>DATA!AK28</f>
        <v>0.73867952716386787</v>
      </c>
      <c r="H70" s="68" t="str">
        <f t="shared" si="4"/>
        <v>มาก</v>
      </c>
    </row>
    <row r="71" spans="2:8" s="54" customFormat="1" ht="20.25" thickTop="1">
      <c r="B71" s="55"/>
      <c r="C71" s="55"/>
      <c r="D71" s="55"/>
      <c r="E71" s="55"/>
      <c r="F71" s="56"/>
      <c r="G71" s="56"/>
      <c r="H71" s="55"/>
    </row>
    <row r="72" spans="2:8" s="54" customFormat="1" ht="19.5">
      <c r="B72" s="55"/>
      <c r="C72" s="55"/>
      <c r="D72" s="55"/>
      <c r="E72" s="55"/>
      <c r="F72" s="56"/>
      <c r="G72" s="56"/>
      <c r="H72" s="55"/>
    </row>
    <row r="73" spans="2:8" s="54" customFormat="1" ht="19.5">
      <c r="B73" s="55"/>
      <c r="C73" s="55"/>
      <c r="D73" s="55"/>
      <c r="E73" s="55"/>
      <c r="F73" s="56"/>
      <c r="G73" s="56"/>
      <c r="H73" s="55"/>
    </row>
    <row r="74" spans="2:8" s="54" customFormat="1" ht="19.5">
      <c r="B74" s="55"/>
      <c r="C74" s="55"/>
      <c r="D74" s="55"/>
      <c r="E74" s="55"/>
      <c r="F74" s="56"/>
      <c r="G74" s="56"/>
      <c r="H74" s="55"/>
    </row>
    <row r="75" spans="2:8" s="8" customFormat="1" ht="19.5">
      <c r="B75" s="216" t="s">
        <v>43</v>
      </c>
      <c r="C75" s="216"/>
      <c r="D75" s="216"/>
      <c r="E75" s="216"/>
      <c r="F75" s="216"/>
      <c r="G75" s="216"/>
      <c r="H75" s="216"/>
    </row>
    <row r="76" spans="2:8" s="8" customFormat="1" ht="19.5">
      <c r="B76" s="18"/>
      <c r="C76" s="18"/>
      <c r="D76" s="18"/>
      <c r="E76" s="18"/>
      <c r="F76" s="19"/>
      <c r="G76" s="19"/>
      <c r="H76" s="18"/>
    </row>
    <row r="77" spans="2:8" s="35" customFormat="1" ht="21">
      <c r="B77" s="109"/>
      <c r="C77" s="276" t="s">
        <v>71</v>
      </c>
      <c r="D77" s="276"/>
      <c r="E77" s="276"/>
      <c r="F77" s="276"/>
      <c r="G77" s="276"/>
      <c r="H77" s="276"/>
    </row>
    <row r="78" spans="2:8" s="35" customFormat="1" ht="21">
      <c r="B78" s="211" t="s">
        <v>159</v>
      </c>
      <c r="C78" s="212"/>
      <c r="D78" s="212"/>
      <c r="E78" s="212"/>
      <c r="F78" s="212"/>
      <c r="G78" s="212"/>
      <c r="H78" s="212"/>
    </row>
    <row r="79" spans="2:8" s="35" customFormat="1" ht="21">
      <c r="B79" s="211" t="s">
        <v>137</v>
      </c>
      <c r="C79" s="212"/>
      <c r="D79" s="212"/>
      <c r="E79" s="212"/>
      <c r="F79" s="212"/>
      <c r="G79" s="212"/>
      <c r="H79" s="212"/>
    </row>
    <row r="80" spans="2:8" s="35" customFormat="1" ht="21">
      <c r="B80" s="106"/>
      <c r="C80" s="211" t="s">
        <v>138</v>
      </c>
      <c r="D80" s="211"/>
      <c r="E80" s="211"/>
      <c r="F80" s="211"/>
      <c r="G80" s="211"/>
      <c r="H80" s="211"/>
    </row>
    <row r="81" spans="2:8" s="35" customFormat="1" ht="21">
      <c r="B81" s="211" t="s">
        <v>139</v>
      </c>
      <c r="C81" s="212"/>
      <c r="D81" s="212"/>
      <c r="E81" s="212"/>
      <c r="F81" s="212"/>
      <c r="G81" s="212"/>
      <c r="H81" s="212"/>
    </row>
    <row r="82" spans="2:8" s="35" customFormat="1" ht="21">
      <c r="B82" s="211" t="s">
        <v>140</v>
      </c>
      <c r="C82" s="212"/>
      <c r="D82" s="212"/>
      <c r="E82" s="212"/>
      <c r="F82" s="212"/>
      <c r="G82" s="212"/>
      <c r="H82" s="212"/>
    </row>
    <row r="83" spans="2:8" s="35" customFormat="1" ht="21">
      <c r="B83" s="213" t="s">
        <v>141</v>
      </c>
      <c r="C83" s="213"/>
      <c r="D83" s="213"/>
      <c r="E83" s="213"/>
      <c r="F83" s="213"/>
      <c r="G83" s="213"/>
      <c r="H83" s="213"/>
    </row>
    <row r="84" spans="2:8" s="41" customFormat="1" ht="21">
      <c r="B84" s="41" t="s">
        <v>142</v>
      </c>
    </row>
  </sheetData>
  <mergeCells count="40">
    <mergeCell ref="B70:E70"/>
    <mergeCell ref="B69:E69"/>
    <mergeCell ref="B82:H82"/>
    <mergeCell ref="B83:H83"/>
    <mergeCell ref="B75:H75"/>
    <mergeCell ref="C77:H77"/>
    <mergeCell ref="B78:H78"/>
    <mergeCell ref="B79:H79"/>
    <mergeCell ref="C80:H80"/>
    <mergeCell ref="B81:H81"/>
    <mergeCell ref="B52:E52"/>
    <mergeCell ref="B53:E53"/>
    <mergeCell ref="B54:E54"/>
    <mergeCell ref="B55:E55"/>
    <mergeCell ref="B56:E56"/>
    <mergeCell ref="B58:E58"/>
    <mergeCell ref="B59:E59"/>
    <mergeCell ref="B60:E60"/>
    <mergeCell ref="B65:E65"/>
    <mergeCell ref="B67:E67"/>
    <mergeCell ref="B61:E61"/>
    <mergeCell ref="B62:E62"/>
    <mergeCell ref="B63:E63"/>
    <mergeCell ref="B64:E64"/>
    <mergeCell ref="B50:E50"/>
    <mergeCell ref="B16:E16"/>
    <mergeCell ref="B38:H38"/>
    <mergeCell ref="B43:E44"/>
    <mergeCell ref="F43:H43"/>
    <mergeCell ref="B45:E45"/>
    <mergeCell ref="B46:E46"/>
    <mergeCell ref="B49:E49"/>
    <mergeCell ref="B14:E14"/>
    <mergeCell ref="B15:E15"/>
    <mergeCell ref="B11:E11"/>
    <mergeCell ref="B1:H1"/>
    <mergeCell ref="B6:E7"/>
    <mergeCell ref="F6:H6"/>
    <mergeCell ref="B9:E9"/>
    <mergeCell ref="B10:E10"/>
  </mergeCells>
  <pageMargins left="0.7" right="0.7" top="0.75" bottom="0.75" header="0.3" footer="0.3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 sizeWithCells="1">
              <from>
                <xdr:col>5</xdr:col>
                <xdr:colOff>257175</xdr:colOff>
                <xdr:row>43</xdr:row>
                <xdr:rowOff>66675</xdr:rowOff>
              </from>
              <to>
                <xdr:col>5</xdr:col>
                <xdr:colOff>390525</xdr:colOff>
                <xdr:row>43</xdr:row>
                <xdr:rowOff>247650</xdr:rowOff>
              </to>
            </anchor>
          </objectPr>
        </oleObject>
      </mc:Choice>
      <mc:Fallback>
        <oleObject progId="Equation.3" shapeId="16385" r:id="rId4"/>
      </mc:Fallback>
    </mc:AlternateContent>
    <mc:AlternateContent xmlns:mc="http://schemas.openxmlformats.org/markup-compatibility/2006">
      <mc:Choice Requires="x14">
        <oleObject progId="Equation.3" shapeId="16386" r:id="rId6">
          <objectPr defaultSize="0" autoPict="0" r:id="rId5">
            <anchor moveWithCells="1" sizeWithCells="1">
              <from>
                <xdr:col>5</xdr:col>
                <xdr:colOff>180975</xdr:colOff>
                <xdr:row>6</xdr:row>
                <xdr:rowOff>57150</xdr:rowOff>
              </from>
              <to>
                <xdr:col>5</xdr:col>
                <xdr:colOff>314325</xdr:colOff>
                <xdr:row>6</xdr:row>
                <xdr:rowOff>247650</xdr:rowOff>
              </to>
            </anchor>
          </objectPr>
        </oleObject>
      </mc:Choice>
      <mc:Fallback>
        <oleObject progId="Equation.3" shapeId="1638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30" zoomScaleNormal="130" workbookViewId="0">
      <selection activeCell="C9" sqref="C9"/>
    </sheetView>
  </sheetViews>
  <sheetFormatPr defaultRowHeight="21"/>
  <cols>
    <col min="1" max="1" width="5.85546875" style="35" customWidth="1"/>
    <col min="2" max="2" width="5.5703125" style="35" customWidth="1"/>
    <col min="3" max="3" width="67.140625" style="35" customWidth="1"/>
    <col min="4" max="4" width="7.42578125" style="35" customWidth="1"/>
    <col min="5" max="256" width="9.140625" style="35"/>
    <col min="257" max="257" width="5.85546875" style="35" customWidth="1"/>
    <col min="258" max="258" width="5.5703125" style="35" customWidth="1"/>
    <col min="259" max="259" width="69.28515625" style="35" customWidth="1"/>
    <col min="260" max="260" width="7.42578125" style="35" customWidth="1"/>
    <col min="261" max="512" width="9.140625" style="35"/>
    <col min="513" max="513" width="5.85546875" style="35" customWidth="1"/>
    <col min="514" max="514" width="5.5703125" style="35" customWidth="1"/>
    <col min="515" max="515" width="69.28515625" style="35" customWidth="1"/>
    <col min="516" max="516" width="7.42578125" style="35" customWidth="1"/>
    <col min="517" max="768" width="9.140625" style="35"/>
    <col min="769" max="769" width="5.85546875" style="35" customWidth="1"/>
    <col min="770" max="770" width="5.5703125" style="35" customWidth="1"/>
    <col min="771" max="771" width="69.28515625" style="35" customWidth="1"/>
    <col min="772" max="772" width="7.42578125" style="35" customWidth="1"/>
    <col min="773" max="1024" width="9.140625" style="35"/>
    <col min="1025" max="1025" width="5.85546875" style="35" customWidth="1"/>
    <col min="1026" max="1026" width="5.5703125" style="35" customWidth="1"/>
    <col min="1027" max="1027" width="69.28515625" style="35" customWidth="1"/>
    <col min="1028" max="1028" width="7.42578125" style="35" customWidth="1"/>
    <col min="1029" max="1280" width="9.140625" style="35"/>
    <col min="1281" max="1281" width="5.85546875" style="35" customWidth="1"/>
    <col min="1282" max="1282" width="5.5703125" style="35" customWidth="1"/>
    <col min="1283" max="1283" width="69.28515625" style="35" customWidth="1"/>
    <col min="1284" max="1284" width="7.42578125" style="35" customWidth="1"/>
    <col min="1285" max="1536" width="9.140625" style="35"/>
    <col min="1537" max="1537" width="5.85546875" style="35" customWidth="1"/>
    <col min="1538" max="1538" width="5.5703125" style="35" customWidth="1"/>
    <col min="1539" max="1539" width="69.28515625" style="35" customWidth="1"/>
    <col min="1540" max="1540" width="7.42578125" style="35" customWidth="1"/>
    <col min="1541" max="1792" width="9.140625" style="35"/>
    <col min="1793" max="1793" width="5.85546875" style="35" customWidth="1"/>
    <col min="1794" max="1794" width="5.5703125" style="35" customWidth="1"/>
    <col min="1795" max="1795" width="69.28515625" style="35" customWidth="1"/>
    <col min="1796" max="1796" width="7.42578125" style="35" customWidth="1"/>
    <col min="1797" max="2048" width="9.140625" style="35"/>
    <col min="2049" max="2049" width="5.85546875" style="35" customWidth="1"/>
    <col min="2050" max="2050" width="5.5703125" style="35" customWidth="1"/>
    <col min="2051" max="2051" width="69.28515625" style="35" customWidth="1"/>
    <col min="2052" max="2052" width="7.42578125" style="35" customWidth="1"/>
    <col min="2053" max="2304" width="9.140625" style="35"/>
    <col min="2305" max="2305" width="5.85546875" style="35" customWidth="1"/>
    <col min="2306" max="2306" width="5.5703125" style="35" customWidth="1"/>
    <col min="2307" max="2307" width="69.28515625" style="35" customWidth="1"/>
    <col min="2308" max="2308" width="7.42578125" style="35" customWidth="1"/>
    <col min="2309" max="2560" width="9.140625" style="35"/>
    <col min="2561" max="2561" width="5.85546875" style="35" customWidth="1"/>
    <col min="2562" max="2562" width="5.5703125" style="35" customWidth="1"/>
    <col min="2563" max="2563" width="69.28515625" style="35" customWidth="1"/>
    <col min="2564" max="2564" width="7.42578125" style="35" customWidth="1"/>
    <col min="2565" max="2816" width="9.140625" style="35"/>
    <col min="2817" max="2817" width="5.85546875" style="35" customWidth="1"/>
    <col min="2818" max="2818" width="5.5703125" style="35" customWidth="1"/>
    <col min="2819" max="2819" width="69.28515625" style="35" customWidth="1"/>
    <col min="2820" max="2820" width="7.42578125" style="35" customWidth="1"/>
    <col min="2821" max="3072" width="9.140625" style="35"/>
    <col min="3073" max="3073" width="5.85546875" style="35" customWidth="1"/>
    <col min="3074" max="3074" width="5.5703125" style="35" customWidth="1"/>
    <col min="3075" max="3075" width="69.28515625" style="35" customWidth="1"/>
    <col min="3076" max="3076" width="7.42578125" style="35" customWidth="1"/>
    <col min="3077" max="3328" width="9.140625" style="35"/>
    <col min="3329" max="3329" width="5.85546875" style="35" customWidth="1"/>
    <col min="3330" max="3330" width="5.5703125" style="35" customWidth="1"/>
    <col min="3331" max="3331" width="69.28515625" style="35" customWidth="1"/>
    <col min="3332" max="3332" width="7.42578125" style="35" customWidth="1"/>
    <col min="3333" max="3584" width="9.140625" style="35"/>
    <col min="3585" max="3585" width="5.85546875" style="35" customWidth="1"/>
    <col min="3586" max="3586" width="5.5703125" style="35" customWidth="1"/>
    <col min="3587" max="3587" width="69.28515625" style="35" customWidth="1"/>
    <col min="3588" max="3588" width="7.42578125" style="35" customWidth="1"/>
    <col min="3589" max="3840" width="9.140625" style="35"/>
    <col min="3841" max="3841" width="5.85546875" style="35" customWidth="1"/>
    <col min="3842" max="3842" width="5.5703125" style="35" customWidth="1"/>
    <col min="3843" max="3843" width="69.28515625" style="35" customWidth="1"/>
    <col min="3844" max="3844" width="7.42578125" style="35" customWidth="1"/>
    <col min="3845" max="4096" width="9.140625" style="35"/>
    <col min="4097" max="4097" width="5.85546875" style="35" customWidth="1"/>
    <col min="4098" max="4098" width="5.5703125" style="35" customWidth="1"/>
    <col min="4099" max="4099" width="69.28515625" style="35" customWidth="1"/>
    <col min="4100" max="4100" width="7.42578125" style="35" customWidth="1"/>
    <col min="4101" max="4352" width="9.140625" style="35"/>
    <col min="4353" max="4353" width="5.85546875" style="35" customWidth="1"/>
    <col min="4354" max="4354" width="5.5703125" style="35" customWidth="1"/>
    <col min="4355" max="4355" width="69.28515625" style="35" customWidth="1"/>
    <col min="4356" max="4356" width="7.42578125" style="35" customWidth="1"/>
    <col min="4357" max="4608" width="9.140625" style="35"/>
    <col min="4609" max="4609" width="5.85546875" style="35" customWidth="1"/>
    <col min="4610" max="4610" width="5.5703125" style="35" customWidth="1"/>
    <col min="4611" max="4611" width="69.28515625" style="35" customWidth="1"/>
    <col min="4612" max="4612" width="7.42578125" style="35" customWidth="1"/>
    <col min="4613" max="4864" width="9.140625" style="35"/>
    <col min="4865" max="4865" width="5.85546875" style="35" customWidth="1"/>
    <col min="4866" max="4866" width="5.5703125" style="35" customWidth="1"/>
    <col min="4867" max="4867" width="69.28515625" style="35" customWidth="1"/>
    <col min="4868" max="4868" width="7.42578125" style="35" customWidth="1"/>
    <col min="4869" max="5120" width="9.140625" style="35"/>
    <col min="5121" max="5121" width="5.85546875" style="35" customWidth="1"/>
    <col min="5122" max="5122" width="5.5703125" style="35" customWidth="1"/>
    <col min="5123" max="5123" width="69.28515625" style="35" customWidth="1"/>
    <col min="5124" max="5124" width="7.42578125" style="35" customWidth="1"/>
    <col min="5125" max="5376" width="9.140625" style="35"/>
    <col min="5377" max="5377" width="5.85546875" style="35" customWidth="1"/>
    <col min="5378" max="5378" width="5.5703125" style="35" customWidth="1"/>
    <col min="5379" max="5379" width="69.28515625" style="35" customWidth="1"/>
    <col min="5380" max="5380" width="7.42578125" style="35" customWidth="1"/>
    <col min="5381" max="5632" width="9.140625" style="35"/>
    <col min="5633" max="5633" width="5.85546875" style="35" customWidth="1"/>
    <col min="5634" max="5634" width="5.5703125" style="35" customWidth="1"/>
    <col min="5635" max="5635" width="69.28515625" style="35" customWidth="1"/>
    <col min="5636" max="5636" width="7.42578125" style="35" customWidth="1"/>
    <col min="5637" max="5888" width="9.140625" style="35"/>
    <col min="5889" max="5889" width="5.85546875" style="35" customWidth="1"/>
    <col min="5890" max="5890" width="5.5703125" style="35" customWidth="1"/>
    <col min="5891" max="5891" width="69.28515625" style="35" customWidth="1"/>
    <col min="5892" max="5892" width="7.42578125" style="35" customWidth="1"/>
    <col min="5893" max="6144" width="9.140625" style="35"/>
    <col min="6145" max="6145" width="5.85546875" style="35" customWidth="1"/>
    <col min="6146" max="6146" width="5.5703125" style="35" customWidth="1"/>
    <col min="6147" max="6147" width="69.28515625" style="35" customWidth="1"/>
    <col min="6148" max="6148" width="7.42578125" style="35" customWidth="1"/>
    <col min="6149" max="6400" width="9.140625" style="35"/>
    <col min="6401" max="6401" width="5.85546875" style="35" customWidth="1"/>
    <col min="6402" max="6402" width="5.5703125" style="35" customWidth="1"/>
    <col min="6403" max="6403" width="69.28515625" style="35" customWidth="1"/>
    <col min="6404" max="6404" width="7.42578125" style="35" customWidth="1"/>
    <col min="6405" max="6656" width="9.140625" style="35"/>
    <col min="6657" max="6657" width="5.85546875" style="35" customWidth="1"/>
    <col min="6658" max="6658" width="5.5703125" style="35" customWidth="1"/>
    <col min="6659" max="6659" width="69.28515625" style="35" customWidth="1"/>
    <col min="6660" max="6660" width="7.42578125" style="35" customWidth="1"/>
    <col min="6661" max="6912" width="9.140625" style="35"/>
    <col min="6913" max="6913" width="5.85546875" style="35" customWidth="1"/>
    <col min="6914" max="6914" width="5.5703125" style="35" customWidth="1"/>
    <col min="6915" max="6915" width="69.28515625" style="35" customWidth="1"/>
    <col min="6916" max="6916" width="7.42578125" style="35" customWidth="1"/>
    <col min="6917" max="7168" width="9.140625" style="35"/>
    <col min="7169" max="7169" width="5.85546875" style="35" customWidth="1"/>
    <col min="7170" max="7170" width="5.5703125" style="35" customWidth="1"/>
    <col min="7171" max="7171" width="69.28515625" style="35" customWidth="1"/>
    <col min="7172" max="7172" width="7.42578125" style="35" customWidth="1"/>
    <col min="7173" max="7424" width="9.140625" style="35"/>
    <col min="7425" max="7425" width="5.85546875" style="35" customWidth="1"/>
    <col min="7426" max="7426" width="5.5703125" style="35" customWidth="1"/>
    <col min="7427" max="7427" width="69.28515625" style="35" customWidth="1"/>
    <col min="7428" max="7428" width="7.42578125" style="35" customWidth="1"/>
    <col min="7429" max="7680" width="9.140625" style="35"/>
    <col min="7681" max="7681" width="5.85546875" style="35" customWidth="1"/>
    <col min="7682" max="7682" width="5.5703125" style="35" customWidth="1"/>
    <col min="7683" max="7683" width="69.28515625" style="35" customWidth="1"/>
    <col min="7684" max="7684" width="7.42578125" style="35" customWidth="1"/>
    <col min="7685" max="7936" width="9.140625" style="35"/>
    <col min="7937" max="7937" width="5.85546875" style="35" customWidth="1"/>
    <col min="7938" max="7938" width="5.5703125" style="35" customWidth="1"/>
    <col min="7939" max="7939" width="69.28515625" style="35" customWidth="1"/>
    <col min="7940" max="7940" width="7.42578125" style="35" customWidth="1"/>
    <col min="7941" max="8192" width="9.140625" style="35"/>
    <col min="8193" max="8193" width="5.85546875" style="35" customWidth="1"/>
    <col min="8194" max="8194" width="5.5703125" style="35" customWidth="1"/>
    <col min="8195" max="8195" width="69.28515625" style="35" customWidth="1"/>
    <col min="8196" max="8196" width="7.42578125" style="35" customWidth="1"/>
    <col min="8197" max="8448" width="9.140625" style="35"/>
    <col min="8449" max="8449" width="5.85546875" style="35" customWidth="1"/>
    <col min="8450" max="8450" width="5.5703125" style="35" customWidth="1"/>
    <col min="8451" max="8451" width="69.28515625" style="35" customWidth="1"/>
    <col min="8452" max="8452" width="7.42578125" style="35" customWidth="1"/>
    <col min="8453" max="8704" width="9.140625" style="35"/>
    <col min="8705" max="8705" width="5.85546875" style="35" customWidth="1"/>
    <col min="8706" max="8706" width="5.5703125" style="35" customWidth="1"/>
    <col min="8707" max="8707" width="69.28515625" style="35" customWidth="1"/>
    <col min="8708" max="8708" width="7.42578125" style="35" customWidth="1"/>
    <col min="8709" max="8960" width="9.140625" style="35"/>
    <col min="8961" max="8961" width="5.85546875" style="35" customWidth="1"/>
    <col min="8962" max="8962" width="5.5703125" style="35" customWidth="1"/>
    <col min="8963" max="8963" width="69.28515625" style="35" customWidth="1"/>
    <col min="8964" max="8964" width="7.42578125" style="35" customWidth="1"/>
    <col min="8965" max="9216" width="9.140625" style="35"/>
    <col min="9217" max="9217" width="5.85546875" style="35" customWidth="1"/>
    <col min="9218" max="9218" width="5.5703125" style="35" customWidth="1"/>
    <col min="9219" max="9219" width="69.28515625" style="35" customWidth="1"/>
    <col min="9220" max="9220" width="7.42578125" style="35" customWidth="1"/>
    <col min="9221" max="9472" width="9.140625" style="35"/>
    <col min="9473" max="9473" width="5.85546875" style="35" customWidth="1"/>
    <col min="9474" max="9474" width="5.5703125" style="35" customWidth="1"/>
    <col min="9475" max="9475" width="69.28515625" style="35" customWidth="1"/>
    <col min="9476" max="9476" width="7.42578125" style="35" customWidth="1"/>
    <col min="9477" max="9728" width="9.140625" style="35"/>
    <col min="9729" max="9729" width="5.85546875" style="35" customWidth="1"/>
    <col min="9730" max="9730" width="5.5703125" style="35" customWidth="1"/>
    <col min="9731" max="9731" width="69.28515625" style="35" customWidth="1"/>
    <col min="9732" max="9732" width="7.42578125" style="35" customWidth="1"/>
    <col min="9733" max="9984" width="9.140625" style="35"/>
    <col min="9985" max="9985" width="5.85546875" style="35" customWidth="1"/>
    <col min="9986" max="9986" width="5.5703125" style="35" customWidth="1"/>
    <col min="9987" max="9987" width="69.28515625" style="35" customWidth="1"/>
    <col min="9988" max="9988" width="7.42578125" style="35" customWidth="1"/>
    <col min="9989" max="10240" width="9.140625" style="35"/>
    <col min="10241" max="10241" width="5.85546875" style="35" customWidth="1"/>
    <col min="10242" max="10242" width="5.5703125" style="35" customWidth="1"/>
    <col min="10243" max="10243" width="69.28515625" style="35" customWidth="1"/>
    <col min="10244" max="10244" width="7.42578125" style="35" customWidth="1"/>
    <col min="10245" max="10496" width="9.140625" style="35"/>
    <col min="10497" max="10497" width="5.85546875" style="35" customWidth="1"/>
    <col min="10498" max="10498" width="5.5703125" style="35" customWidth="1"/>
    <col min="10499" max="10499" width="69.28515625" style="35" customWidth="1"/>
    <col min="10500" max="10500" width="7.42578125" style="35" customWidth="1"/>
    <col min="10501" max="10752" width="9.140625" style="35"/>
    <col min="10753" max="10753" width="5.85546875" style="35" customWidth="1"/>
    <col min="10754" max="10754" width="5.5703125" style="35" customWidth="1"/>
    <col min="10755" max="10755" width="69.28515625" style="35" customWidth="1"/>
    <col min="10756" max="10756" width="7.42578125" style="35" customWidth="1"/>
    <col min="10757" max="11008" width="9.140625" style="35"/>
    <col min="11009" max="11009" width="5.85546875" style="35" customWidth="1"/>
    <col min="11010" max="11010" width="5.5703125" style="35" customWidth="1"/>
    <col min="11011" max="11011" width="69.28515625" style="35" customWidth="1"/>
    <col min="11012" max="11012" width="7.42578125" style="35" customWidth="1"/>
    <col min="11013" max="11264" width="9.140625" style="35"/>
    <col min="11265" max="11265" width="5.85546875" style="35" customWidth="1"/>
    <col min="11266" max="11266" width="5.5703125" style="35" customWidth="1"/>
    <col min="11267" max="11267" width="69.28515625" style="35" customWidth="1"/>
    <col min="11268" max="11268" width="7.42578125" style="35" customWidth="1"/>
    <col min="11269" max="11520" width="9.140625" style="35"/>
    <col min="11521" max="11521" width="5.85546875" style="35" customWidth="1"/>
    <col min="11522" max="11522" width="5.5703125" style="35" customWidth="1"/>
    <col min="11523" max="11523" width="69.28515625" style="35" customWidth="1"/>
    <col min="11524" max="11524" width="7.42578125" style="35" customWidth="1"/>
    <col min="11525" max="11776" width="9.140625" style="35"/>
    <col min="11777" max="11777" width="5.85546875" style="35" customWidth="1"/>
    <col min="11778" max="11778" width="5.5703125" style="35" customWidth="1"/>
    <col min="11779" max="11779" width="69.28515625" style="35" customWidth="1"/>
    <col min="11780" max="11780" width="7.42578125" style="35" customWidth="1"/>
    <col min="11781" max="12032" width="9.140625" style="35"/>
    <col min="12033" max="12033" width="5.85546875" style="35" customWidth="1"/>
    <col min="12034" max="12034" width="5.5703125" style="35" customWidth="1"/>
    <col min="12035" max="12035" width="69.28515625" style="35" customWidth="1"/>
    <col min="12036" max="12036" width="7.42578125" style="35" customWidth="1"/>
    <col min="12037" max="12288" width="9.140625" style="35"/>
    <col min="12289" max="12289" width="5.85546875" style="35" customWidth="1"/>
    <col min="12290" max="12290" width="5.5703125" style="35" customWidth="1"/>
    <col min="12291" max="12291" width="69.28515625" style="35" customWidth="1"/>
    <col min="12292" max="12292" width="7.42578125" style="35" customWidth="1"/>
    <col min="12293" max="12544" width="9.140625" style="35"/>
    <col min="12545" max="12545" width="5.85546875" style="35" customWidth="1"/>
    <col min="12546" max="12546" width="5.5703125" style="35" customWidth="1"/>
    <col min="12547" max="12547" width="69.28515625" style="35" customWidth="1"/>
    <col min="12548" max="12548" width="7.42578125" style="35" customWidth="1"/>
    <col min="12549" max="12800" width="9.140625" style="35"/>
    <col min="12801" max="12801" width="5.85546875" style="35" customWidth="1"/>
    <col min="12802" max="12802" width="5.5703125" style="35" customWidth="1"/>
    <col min="12803" max="12803" width="69.28515625" style="35" customWidth="1"/>
    <col min="12804" max="12804" width="7.42578125" style="35" customWidth="1"/>
    <col min="12805" max="13056" width="9.140625" style="35"/>
    <col min="13057" max="13057" width="5.85546875" style="35" customWidth="1"/>
    <col min="13058" max="13058" width="5.5703125" style="35" customWidth="1"/>
    <col min="13059" max="13059" width="69.28515625" style="35" customWidth="1"/>
    <col min="13060" max="13060" width="7.42578125" style="35" customWidth="1"/>
    <col min="13061" max="13312" width="9.140625" style="35"/>
    <col min="13313" max="13313" width="5.85546875" style="35" customWidth="1"/>
    <col min="13314" max="13314" width="5.5703125" style="35" customWidth="1"/>
    <col min="13315" max="13315" width="69.28515625" style="35" customWidth="1"/>
    <col min="13316" max="13316" width="7.42578125" style="35" customWidth="1"/>
    <col min="13317" max="13568" width="9.140625" style="35"/>
    <col min="13569" max="13569" width="5.85546875" style="35" customWidth="1"/>
    <col min="13570" max="13570" width="5.5703125" style="35" customWidth="1"/>
    <col min="13571" max="13571" width="69.28515625" style="35" customWidth="1"/>
    <col min="13572" max="13572" width="7.42578125" style="35" customWidth="1"/>
    <col min="13573" max="13824" width="9.140625" style="35"/>
    <col min="13825" max="13825" width="5.85546875" style="35" customWidth="1"/>
    <col min="13826" max="13826" width="5.5703125" style="35" customWidth="1"/>
    <col min="13827" max="13827" width="69.28515625" style="35" customWidth="1"/>
    <col min="13828" max="13828" width="7.42578125" style="35" customWidth="1"/>
    <col min="13829" max="14080" width="9.140625" style="35"/>
    <col min="14081" max="14081" width="5.85546875" style="35" customWidth="1"/>
    <col min="14082" max="14082" width="5.5703125" style="35" customWidth="1"/>
    <col min="14083" max="14083" width="69.28515625" style="35" customWidth="1"/>
    <col min="14084" max="14084" width="7.42578125" style="35" customWidth="1"/>
    <col min="14085" max="14336" width="9.140625" style="35"/>
    <col min="14337" max="14337" width="5.85546875" style="35" customWidth="1"/>
    <col min="14338" max="14338" width="5.5703125" style="35" customWidth="1"/>
    <col min="14339" max="14339" width="69.28515625" style="35" customWidth="1"/>
    <col min="14340" max="14340" width="7.42578125" style="35" customWidth="1"/>
    <col min="14341" max="14592" width="9.140625" style="35"/>
    <col min="14593" max="14593" width="5.85546875" style="35" customWidth="1"/>
    <col min="14594" max="14594" width="5.5703125" style="35" customWidth="1"/>
    <col min="14595" max="14595" width="69.28515625" style="35" customWidth="1"/>
    <col min="14596" max="14596" width="7.42578125" style="35" customWidth="1"/>
    <col min="14597" max="14848" width="9.140625" style="35"/>
    <col min="14849" max="14849" width="5.85546875" style="35" customWidth="1"/>
    <col min="14850" max="14850" width="5.5703125" style="35" customWidth="1"/>
    <col min="14851" max="14851" width="69.28515625" style="35" customWidth="1"/>
    <col min="14852" max="14852" width="7.42578125" style="35" customWidth="1"/>
    <col min="14853" max="15104" width="9.140625" style="35"/>
    <col min="15105" max="15105" width="5.85546875" style="35" customWidth="1"/>
    <col min="15106" max="15106" width="5.5703125" style="35" customWidth="1"/>
    <col min="15107" max="15107" width="69.28515625" style="35" customWidth="1"/>
    <col min="15108" max="15108" width="7.42578125" style="35" customWidth="1"/>
    <col min="15109" max="15360" width="9.140625" style="35"/>
    <col min="15361" max="15361" width="5.85546875" style="35" customWidth="1"/>
    <col min="15362" max="15362" width="5.5703125" style="35" customWidth="1"/>
    <col min="15363" max="15363" width="69.28515625" style="35" customWidth="1"/>
    <col min="15364" max="15364" width="7.42578125" style="35" customWidth="1"/>
    <col min="15365" max="15616" width="9.140625" style="35"/>
    <col min="15617" max="15617" width="5.85546875" style="35" customWidth="1"/>
    <col min="15618" max="15618" width="5.5703125" style="35" customWidth="1"/>
    <col min="15619" max="15619" width="69.28515625" style="35" customWidth="1"/>
    <col min="15620" max="15620" width="7.42578125" style="35" customWidth="1"/>
    <col min="15621" max="15872" width="9.140625" style="35"/>
    <col min="15873" max="15873" width="5.85546875" style="35" customWidth="1"/>
    <col min="15874" max="15874" width="5.5703125" style="35" customWidth="1"/>
    <col min="15875" max="15875" width="69.28515625" style="35" customWidth="1"/>
    <col min="15876" max="15876" width="7.42578125" style="35" customWidth="1"/>
    <col min="15877" max="16128" width="9.140625" style="35"/>
    <col min="16129" max="16129" width="5.85546875" style="35" customWidth="1"/>
    <col min="16130" max="16130" width="5.5703125" style="35" customWidth="1"/>
    <col min="16131" max="16131" width="69.28515625" style="35" customWidth="1"/>
    <col min="16132" max="16132" width="7.42578125" style="35" customWidth="1"/>
    <col min="16133" max="16384" width="9.140625" style="35"/>
  </cols>
  <sheetData>
    <row r="1" spans="1:5" ht="21" customHeight="1">
      <c r="A1" s="277" t="s">
        <v>102</v>
      </c>
      <c r="B1" s="277"/>
      <c r="C1" s="277"/>
      <c r="D1" s="277"/>
    </row>
    <row r="2" spans="1:5" ht="21" customHeight="1">
      <c r="A2" s="118"/>
      <c r="B2" s="118"/>
      <c r="C2" s="118"/>
      <c r="D2" s="118"/>
    </row>
    <row r="3" spans="1:5">
      <c r="A3" s="36" t="s">
        <v>39</v>
      </c>
    </row>
    <row r="4" spans="1:5">
      <c r="A4" s="36"/>
    </row>
    <row r="5" spans="1:5">
      <c r="B5" s="35" t="s">
        <v>61</v>
      </c>
    </row>
    <row r="6" spans="1:5">
      <c r="B6" s="214" t="s">
        <v>62</v>
      </c>
      <c r="C6" s="214"/>
      <c r="D6" s="214"/>
    </row>
    <row r="8" spans="1:5">
      <c r="B8" s="46" t="s">
        <v>40</v>
      </c>
      <c r="C8" s="46" t="s">
        <v>17</v>
      </c>
      <c r="D8" s="47" t="s">
        <v>41</v>
      </c>
    </row>
    <row r="9" spans="1:5">
      <c r="B9" s="48">
        <v>1</v>
      </c>
      <c r="C9" s="50" t="s">
        <v>116</v>
      </c>
      <c r="D9" s="49">
        <v>1</v>
      </c>
    </row>
    <row r="10" spans="1:5" s="37" customFormat="1" ht="21.75" thickBot="1">
      <c r="B10" s="278" t="s">
        <v>13</v>
      </c>
      <c r="C10" s="279"/>
      <c r="D10" s="51">
        <f>SUM(D9:D9)</f>
        <v>1</v>
      </c>
      <c r="E10" s="35"/>
    </row>
    <row r="11" spans="1:5" ht="21.75" thickTop="1"/>
  </sheetData>
  <mergeCells count="3">
    <mergeCell ref="A1:D1"/>
    <mergeCell ref="B6:D6"/>
    <mergeCell ref="B10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สรุป</vt:lpstr>
      <vt:lpstr>สถานภาพ</vt:lpstr>
      <vt:lpstr>คณะ</vt:lpstr>
      <vt:lpstr>ก่อน-หลัง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Ornusa Bumrungthai</cp:lastModifiedBy>
  <cp:lastPrinted>2017-09-22T06:43:40Z</cp:lastPrinted>
  <dcterms:created xsi:type="dcterms:W3CDTF">2014-10-15T08:34:52Z</dcterms:created>
  <dcterms:modified xsi:type="dcterms:W3CDTF">2017-09-25T03:36:30Z</dcterms:modified>
</cp:coreProperties>
</file>