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0\"/>
    </mc:Choice>
  </mc:AlternateContent>
  <bookViews>
    <workbookView xWindow="0" yWindow="0" windowWidth="20490" windowHeight="7755" activeTab="2"/>
  </bookViews>
  <sheets>
    <sheet name="Sheet4" sheetId="4" r:id="rId1"/>
    <sheet name="คีย์" sheetId="1" r:id="rId2"/>
    <sheet name="บทสรุป" sheetId="5" r:id="rId3"/>
    <sheet name="ตาราง 1" sheetId="6" r:id="rId4"/>
    <sheet name="ตาราง 2" sheetId="11" r:id="rId5"/>
    <sheet name="ตาราง  3" sheetId="10" r:id="rId6"/>
    <sheet name="ข้อเสนอแนะ" sheetId="9" r:id="rId7"/>
  </sheets>
  <externalReferences>
    <externalReference r:id="rId8"/>
  </externalReferences>
  <definedNames>
    <definedName name="_xlnm._FilterDatabase" localSheetId="1" hidden="1">คีย์!$D$1:$D$76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D15" i="9" l="1"/>
  <c r="C7" i="11" l="1"/>
  <c r="O54" i="1" l="1"/>
  <c r="O53" i="1"/>
  <c r="D23" i="10" l="1"/>
  <c r="D22" i="10"/>
  <c r="C22" i="10"/>
  <c r="B21" i="11" l="1"/>
  <c r="C8" i="11" s="1"/>
  <c r="C19" i="11" l="1"/>
  <c r="C11" i="11"/>
  <c r="C18" i="11"/>
  <c r="C14" i="11"/>
  <c r="C10" i="11"/>
  <c r="C15" i="11"/>
  <c r="C21" i="11"/>
  <c r="C17" i="11"/>
  <c r="C13" i="11"/>
  <c r="C9" i="11"/>
  <c r="C20" i="11"/>
  <c r="C16" i="11"/>
  <c r="C12" i="11"/>
  <c r="B22" i="11"/>
  <c r="C22" i="11" s="1"/>
  <c r="D18" i="6" l="1"/>
  <c r="D17" i="6"/>
  <c r="E54" i="1"/>
  <c r="E53" i="1"/>
  <c r="N53" i="1"/>
  <c r="N55" i="1"/>
  <c r="N56" i="1"/>
  <c r="L56" i="1"/>
  <c r="L55" i="1"/>
  <c r="K56" i="1"/>
  <c r="K55" i="1"/>
  <c r="I56" i="1"/>
  <c r="I55" i="1"/>
  <c r="G55" i="1"/>
  <c r="G56" i="1"/>
  <c r="F54" i="1"/>
  <c r="G54" i="1"/>
  <c r="H54" i="1"/>
  <c r="I54" i="1"/>
  <c r="J54" i="1"/>
  <c r="K54" i="1"/>
  <c r="L54" i="1"/>
  <c r="M54" i="1"/>
  <c r="N54" i="1"/>
  <c r="F53" i="1"/>
  <c r="G53" i="1"/>
  <c r="H53" i="1"/>
  <c r="I53" i="1"/>
  <c r="J53" i="1"/>
  <c r="K53" i="1"/>
  <c r="L53" i="1"/>
  <c r="M53" i="1"/>
  <c r="D72" i="1" l="1"/>
  <c r="D73" i="1" s="1"/>
  <c r="D71" i="1"/>
  <c r="D68" i="1"/>
  <c r="D67" i="1"/>
  <c r="D66" i="1"/>
  <c r="D65" i="1"/>
  <c r="D64" i="1"/>
  <c r="D63" i="1"/>
  <c r="D60" i="1"/>
  <c r="D61" i="1"/>
  <c r="D70" i="1"/>
  <c r="D69" i="1"/>
  <c r="D62" i="1"/>
  <c r="C57" i="1"/>
  <c r="C56" i="1"/>
  <c r="C58" i="1" l="1"/>
  <c r="D28" i="10" l="1"/>
  <c r="D27" i="10"/>
  <c r="D19" i="10"/>
  <c r="D15" i="10"/>
  <c r="D11" i="10"/>
  <c r="D19" i="6" l="1"/>
  <c r="E17" i="6" s="1"/>
  <c r="D25" i="10"/>
  <c r="D9" i="10"/>
  <c r="D10" i="10"/>
  <c r="D13" i="10"/>
  <c r="D14" i="10"/>
  <c r="D17" i="10"/>
  <c r="D18" i="10"/>
  <c r="D26" i="10"/>
  <c r="C9" i="10"/>
  <c r="E9" i="10" s="1"/>
  <c r="C10" i="10"/>
  <c r="E10" i="10" s="1"/>
  <c r="C13" i="10"/>
  <c r="C14" i="10"/>
  <c r="E14" i="10" s="1"/>
  <c r="C17" i="10"/>
  <c r="C18" i="10"/>
  <c r="C25" i="10"/>
  <c r="C26" i="10"/>
  <c r="E26" i="10" s="1"/>
  <c r="E18" i="6" l="1"/>
  <c r="C27" i="10"/>
  <c r="E27" i="10" s="1"/>
  <c r="C23" i="10"/>
  <c r="E23" i="10" s="1"/>
  <c r="C8" i="10"/>
  <c r="C11" i="10" s="1"/>
  <c r="D8" i="10"/>
  <c r="C15" i="10"/>
  <c r="E15" i="10" s="1"/>
  <c r="C19" i="10"/>
  <c r="E19" i="10" s="1"/>
  <c r="E18" i="10"/>
  <c r="E17" i="10"/>
  <c r="E25" i="10"/>
  <c r="E22" i="10"/>
  <c r="E13" i="10"/>
  <c r="E8" i="10" l="1"/>
  <c r="E11" i="10"/>
  <c r="C28" i="10"/>
  <c r="E28" i="10" s="1"/>
  <c r="E19" i="6"/>
</calcChain>
</file>

<file path=xl/sharedStrings.xml><?xml version="1.0" encoding="utf-8"?>
<sst xmlns="http://schemas.openxmlformats.org/spreadsheetml/2006/main" count="299" uniqueCount="134">
  <si>
    <t>รายการ</t>
  </si>
  <si>
    <t>ความถี่</t>
  </si>
  <si>
    <t>ระดับ</t>
  </si>
  <si>
    <t>ที่</t>
  </si>
  <si>
    <t>บทสรุปผู้บริหาร</t>
  </si>
  <si>
    <t>รวม</t>
  </si>
  <si>
    <t>จำนวน</t>
  </si>
  <si>
    <t>ร้อยละ</t>
  </si>
  <si>
    <t>SD</t>
  </si>
  <si>
    <t>ด้านกระบวนการขั้นตอนการให้บริการ</t>
  </si>
  <si>
    <t>1.1  ความสะดวกในการลงทะเบียน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</si>
  <si>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</si>
  <si>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</si>
  <si>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</si>
  <si>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</si>
  <si>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รวมทุกด้าน</t>
  </si>
  <si>
    <t>ปริญญาโท</t>
  </si>
  <si>
    <t>ปริญญาเอก</t>
  </si>
  <si>
    <t>ระดับการศึกษา</t>
  </si>
  <si>
    <t>ตอนที่ 1 ข้อมูลทั่วไปของผู้ตอบแบบประเมิน</t>
  </si>
  <si>
    <t>-3-</t>
  </si>
  <si>
    <t>-2-</t>
  </si>
  <si>
    <t xml:space="preserve">   </t>
  </si>
  <si>
    <t>ตาราง  1  แสดงจำนวนร้อยละของผู้ตอบแบบประเมิน  จำแนกตามระดับการศึกษา</t>
  </si>
  <si>
    <t>ระดับ
ความพึงพอใจ</t>
  </si>
  <si>
    <t>3.1  ความเหมาะสมของขนาดห้องอบรม</t>
  </si>
  <si>
    <t xml:space="preserve">4.1  ความรู้ และความสามารถในการถ่ายทอดความรู้ของวิทยากร </t>
  </si>
  <si>
    <t>ด้านเอกสารประกอบการอบรม</t>
  </si>
  <si>
    <t>5.1  ความชัดเจน ความสมบูรณ์ของเอกสารประกอบการอบรม</t>
  </si>
  <si>
    <t>5.2  เนื้อหาสาระของเอกสารประกอบการอบรมตรงตามเนื้อหาในการอบรม</t>
  </si>
  <si>
    <t>รวมเฉลี่ยด้านสิ่งอำนวยความสะดวก</t>
  </si>
  <si>
    <t>รวมเฉลี่ยด้านกระบวนการขั้นตอนการให้บริการ</t>
  </si>
  <si>
    <t xml:space="preserve">รวมเฉลี่ยคุณภาพการให้บริการ  </t>
  </si>
  <si>
    <t>รวมเฉลี่ยด้านเอกสารประกอบการอบรม</t>
  </si>
  <si>
    <t>คณะ/วิทยาลัย</t>
  </si>
  <si>
    <t>ไม่ระบุ</t>
  </si>
  <si>
    <t>School of Renewable Energy Technology (SERT)</t>
  </si>
  <si>
    <t>B.E.C</t>
  </si>
  <si>
    <t>Faculty of Architecture</t>
  </si>
  <si>
    <t>Faculty of Science</t>
  </si>
  <si>
    <t>School of Logistics &amp; Supply Chain</t>
  </si>
  <si>
    <t>Faculty of Engineering</t>
  </si>
  <si>
    <t> Faculty of Agriculture</t>
  </si>
  <si>
    <t>Allied Health Sciences</t>
  </si>
  <si>
    <t>Faculty of Humanities</t>
  </si>
  <si>
    <t>Faculty of Health</t>
  </si>
  <si>
    <t>Faculty of Education</t>
  </si>
  <si>
    <t> Faculty Of Pharmaceutical Sciences</t>
  </si>
  <si>
    <t>Faculty of Medicine</t>
  </si>
  <si>
    <t>Master's Degree</t>
  </si>
  <si>
    <t>Doctoral Degree</t>
  </si>
  <si>
    <t>Thai Program</t>
  </si>
  <si>
    <t>International Program</t>
  </si>
  <si>
    <t>ณ ห้องปราบไตรจักร 34 อาคารปราบไตรจักร มหาวิทยาลัยนเรศวร</t>
  </si>
  <si>
    <t>ผลการประเมินกิจกรรมอบรมเชิงปฏิบัติการการใช้โปรแกรมตรวจสอบ</t>
  </si>
  <si>
    <t>ตาราง  2  แสดงจำนวนและร้อยละของผู้ตอบแบบสอบถาม จำแนกตามคณะที่สังกัด</t>
  </si>
  <si>
    <t>คณะ</t>
  </si>
  <si>
    <t>วิทยาลัยพลังงานทดแทน</t>
  </si>
  <si>
    <t>วิทยาลัยโลจิสติกส์และโซ่อุปทาน</t>
  </si>
  <si>
    <t>คณะเกษตรศาสตร์ ทรัพยากรธรรมชาติและสิ่งแวดล้อม</t>
  </si>
  <si>
    <t>คณะเภสัชศาสตร์</t>
  </si>
  <si>
    <t>คณะแพทยศาสตร์</t>
  </si>
  <si>
    <t>คณะบริหารธุรกิจเศรษฐศาสตร์ และการสื่อสาร</t>
  </si>
  <si>
    <t>คณะมนุษยศาสตร์</t>
  </si>
  <si>
    <t>คณะวิทยาศาสตร์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</si>
  <si>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</si>
  <si>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</si>
  <si>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</si>
  <si>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</si>
  <si>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คณะสาธารณสุขศาสตร์</t>
  </si>
  <si>
    <t xml:space="preserve">          วิทยาลัยโลจิสติกส์และโซ่อุปทาน และวิทยาลัยพลังงานทดแทน คิดเป็นร้อยละ 13.73</t>
  </si>
  <si>
    <t xml:space="preserve">          และคณะวิศวกรรมศาสตร์ คิดเป็นร้อยละ 7.84</t>
  </si>
  <si>
    <t>N = 51</t>
  </si>
  <si>
    <t>1.3  ความเหมาะสมของระยะเวลาในการจัดโครงการ (13.30 - 16.30 น.)</t>
  </si>
  <si>
    <t xml:space="preserve">      (อาจารย์จิรวัฒน์ พรหมพร)</t>
  </si>
  <si>
    <t>ด้านคุณภาพการให้บริการ  (กิจกรรมอบรมเชิงปฏิบัติการการใช้โปรแกรมตรวจสอบฯ)</t>
  </si>
  <si>
    <t xml:space="preserve">ตาราง 3 ผลการประเมินกิจกรรมอบรมเชิงปฏิบัติการการใช้โปรแกรมตรวจสอบการคัดลอกผลงานวิจัย (Turnitin) </t>
  </si>
  <si>
    <t>จากตาราง  3  พบว่า ผู้ตอบแบบประเมิน ความความพึงพอใจในการจัดกิจกรรมอบรมเชิงปฏิบัติการ</t>
  </si>
  <si>
    <t>ด้านกระบวนการขั้นตอนการให้บริการ (ค่าเฉลี่ย = 4.54) และด้านสิ่งอำนวยความสะดวก (ค่าเฉลี่ย = 4.45)</t>
  </si>
  <si>
    <t xml:space="preserve">          คิดเป็นร้อยละ 15.69 รองลงมาได้แก่ คณะเกษตรศาสตร์ ทรัพยากรธรรมชาติและสิ่งแวดล้อม</t>
  </si>
  <si>
    <t>การใช้โปรแกรมตรวจสอบการคัดลอกผลงานวิจัย (Turnitin) ภาพรวมอยู่ในระดับมากที่สุด  (ค่าเฉลี่ย = 4.51)</t>
  </si>
  <si>
    <t>รวมเฉลี่ยด้านเจ้าหน้าที่ผู้ให้บริการ</t>
  </si>
  <si>
    <t>เมื่อพิจารณารายด้านพบว่า  ด้านเจ้าหน้าที่ผู้ให้บริการมีค่าเฉลี่ยสูงที่สุด  (ค่าเฉลี่ย = 4.59)  รองลงมาคือ</t>
  </si>
  <si>
    <t xml:space="preserve">และพิจารณารายข้อแล้วพบว่าข้อที่มีค่าเฉลี่ยสูงที่สุด คือ ความสะดวกในการลงทะเบียน (ค่าเฉลี่ย = 4.75) </t>
  </si>
  <si>
    <t xml:space="preserve">รองลงมาคือ ความเหมาะสมของขนาดห้องอบรม (ค่าเฉลี่ย = 4.67)  และเจ้าหน้าที่ให้บริการด้วยความเต็มใจ </t>
  </si>
  <si>
    <t>ยิ้มแย้มแจ่มใส และเจ้าหน้าที่ให้บริการด้วยความรวดเร็ว (ค่าเฉลี่ย = 4.59)</t>
  </si>
  <si>
    <t>-4-</t>
  </si>
  <si>
    <t>จำนวน  51 คน คิดเป็นร้อยละ  83.61  ของผู้เข้าร่วมกิจกรรม</t>
  </si>
  <si>
    <t>จากการจัดกิจกรรมอบรมเชิงปฏิบัติการการใช้โปรแกรมตรวจสอบการคัดลอกผลงานวิจัย (Turnitin)</t>
  </si>
  <si>
    <t>จากการประเมินกิจกรรมอบรมเชิงปฏิบัติการการใช้โปรแกรมตรวจสอบการคัดลอกผลงานวิจัย (Turnitin)</t>
  </si>
  <si>
    <t xml:space="preserve">รองลงมาได้แก่ นิสิตปริญญาเอก คิดเป็นร้อยละ 29.41  </t>
  </si>
  <si>
    <t xml:space="preserve">ผู้เข้าร่วมกิจกรรมส่วนใหญ่เป็นนิสิตปริญญาโท  คิดเป็นร้อยละ 70.59 รองลงมาได้แก่ นิสิตปริญญาเอก </t>
  </si>
  <si>
    <t xml:space="preserve">                    จากตาราง 1 พบว่า ผู้ตอบแบบสอบถามส่วนใหญ่สังกัดคณะวิทยาศาสตร์ มากที่สุด </t>
  </si>
  <si>
    <t>คิดเป็นร้อยละ 15.69 รองลงมาได้แก่ คณะเกษตรศาสตร์ ทรัพยากรธรรมชาติและสิ่งแวดล้อม</t>
  </si>
  <si>
    <t>วิทยาลัยโลจิสติกส์และโซ่อุปทาน และวิทยาลัยพลังงานทดแทน คิดเป็นร้อยละ 13.73</t>
  </si>
  <si>
    <t>และคณะวิศวกรรมศาสตร์ คิดเป็นร้อยละ 7.84</t>
  </si>
  <si>
    <t xml:space="preserve">ผลการประเมินตามวัตถุประสงค์กิจกรรมฯ พบว่า การจัดกิจกรรมบรรลุตามวัตถุประสงค์ของกิจกรรมฯ </t>
  </si>
  <si>
    <t>จากการสอบถามความคิดเห็นเกี่ยวกับการเข้าร่วมกิจกรรมฯ พบว่า ผู้ตอบแบบประเมินกิจกรรมฯ</t>
  </si>
  <si>
    <t xml:space="preserve">มีความพึงพอใจโดยรวมอยู่ในระดับมากที่สุด (ค่าเฉลี่ย = 4.51) </t>
  </si>
  <si>
    <t>พบว่า มีเป้าหมายผู้เข้าร่วมกิจกรรมจำนวนทั้งสิ้น 100 คน มีผู้เข้าร่วมกิจกรรมจำนวน 61  คน มีผู้ตอบแบบประเมิน</t>
  </si>
  <si>
    <t xml:space="preserve">คิดเป็นร้อยละ 29.41 ผู้เข้าร่วมกิจกรรมจำแนกตามคณะที่สังกัด พบว่า คณะวิทยาศาสตร์ มากที่สุด </t>
  </si>
  <si>
    <t xml:space="preserve">และพิจารณารายข้อแล้ว พบว่า ข้อที่มีค่าเฉลี่ยสูงที่สุด คือ ความสะดวกในการลงทะเบียน (ค่าเฉลี่ย = 4.75) </t>
  </si>
  <si>
    <t xml:space="preserve">บัณฑิตวิทยาลัยได้จัดกิจกรรมอบรมเชิงปฏิบัติการการใช้โปรแกรมตรวจสอบ </t>
  </si>
  <si>
    <t xml:space="preserve">อาคารปราบไตรจักร มหาวิทยาลัยนเรศวร โดยมีเป้าหมายผู้เข้าร่วมกิจกรรมจำนวนทั้งสิ้น 100 คน </t>
  </si>
  <si>
    <t xml:space="preserve">มีผู้เข้าร่วมกิจกรรม จำนวน 61 คน ผู้ตอบแบบสอบถาม จำนวน 51 คน คิดเป็นร้อยละ 83.61 </t>
  </si>
  <si>
    <t>ของผู้เข้าร่วมกิจกรรม</t>
  </si>
  <si>
    <t>จากตาราง 1 พบว่าจำนวนผู้ตอบแบบประเมินเป็นนิสิตปริญญาโท  คิดเป็นร้อยละ 70.59</t>
  </si>
  <si>
    <t>3.2  ความเหมาะสมของจอภาพนำเสนอ/อุปกรณ์สื่อโสตทัศนูปกรณ์</t>
  </si>
  <si>
    <t xml:space="preserve">      ผลงานวิจัย (Turnitin) ในครั้งต่อไป</t>
  </si>
  <si>
    <t>ควรใช้จอโปรเจคเตอร์ขนาดใหญ่ขึ้น</t>
  </si>
  <si>
    <t>ควรมีใบประกาศนียบัตร</t>
  </si>
  <si>
    <t>ควรใช้ระยะเวลา 2 ชั่วโมง ในการจัดกิจกรรม</t>
  </si>
  <si>
    <t>ควรจัดอบรมอย่างต่อเนื่อง</t>
  </si>
  <si>
    <t>ควรจัดอบรมช่วงต้นเทอม เดือนมกราคม</t>
  </si>
  <si>
    <t>ควรจัดอบรมในช่วงวันหยุดสุดสัปดาห์จะดีกับนิสิตทุกคน</t>
  </si>
  <si>
    <t>ควรปรับปรุงเรื่องประสิทธิภาพเครื่องคอมพิวเตอร์</t>
  </si>
  <si>
    <t>ควรมีปฏิสัมพันธ์ระหว่างวิทยากรและผู้เข้ารับการอบรม</t>
  </si>
  <si>
    <t>-5-</t>
  </si>
  <si>
    <t>ตอนที่ 2 ข้อเสนอแนะ</t>
  </si>
  <si>
    <t>2.1 ข้อเสนอแนะการจัดกิจกรรมอบรมเชิงปฏิบัติการการใช้โปรแกรมตรวจสอบการคัดลอก</t>
  </si>
  <si>
    <t>ควรใช้จอโปรเจคเตอร์ขนาดใหญ่ขึ้น ควรจัดอบรมอย่างต่อเนื่อง ควรมีปฏิสัมพันธ์ระหว่างวิทยากร</t>
  </si>
  <si>
    <t xml:space="preserve">ข้อเสนอแนะสำหรับการจัดการโครงการฯ ครั้งต่อไป คือ </t>
  </si>
  <si>
    <t>(สำหรับนิสิตต่างชาติ)</t>
  </si>
  <si>
    <t xml:space="preserve">และผู้เข้ารับการอบรม ควรมีใบประกาศนียบัตร ควรใช้ระยะเวลา 2 ชั่วโมง ควรจัดอบรมช่วงต้นเทอม </t>
  </si>
  <si>
    <t>เครื่องคอมพิวเตอร์</t>
  </si>
  <si>
    <t>เดือนมกราคม ควรจัดอบรมในช่วงวันหยุดสุดสัปดาห์จะดีกับนิสิตทุกคน และควรปรับปรุงเรื่องประสิทธิภาพ</t>
  </si>
  <si>
    <t>การคัดลอกผลงานวิจัย (Turnitin) วันพุธที่ 22 มีนาคม 2560</t>
  </si>
  <si>
    <t>ในวันพุธที่ 22  มีนาคม 2560 เวลา 13.30 - 16.30 น. ณ ห้องปราบไตรจักร 34 อาคารปราบไตรจักร</t>
  </si>
  <si>
    <t xml:space="preserve">การคัดลอกผลงานวิจัย (Turnitin) ในวันพุธที่ 22 มีนาคม 2560 ณ ห้องปราบไตรจักร 34 </t>
  </si>
  <si>
    <t>1.2  ความเหมาะสมของวันจัดกิจกรรม (วันพุธที่ 22 มี.ค.60)</t>
  </si>
  <si>
    <t>มหาวิทยาลัยนเรศวร โดยมีวัตถุประสงค์ เพื่อให้นิสิตบัณฑิตศึกษาต่างชาติ มีความรู้ ความเข้าใจในการใช้งาน</t>
  </si>
  <si>
    <t>โปรแกรมตรวจสอบการคัดลอกผลงานวิจัย (Turnitin)</t>
  </si>
  <si>
    <t>ซึ่งพิจารณาได้จากความพึงพอใจของผู้รับการอบรม พบว่า ผู้เข้ารับการอบรมมีความพึงพอใจความสามารถ</t>
  </si>
  <si>
    <t>ในการถ่ายทอดความรู้ของวิทยากร (อาจารย์จิรวัฒน์ พรหมพร) อยู่ในระดับมากที่สุด (ค่าเฉลี่ย = 4.51)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</si>
</sst>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Arial"/>
    </font>
    <font>
      <b/>
      <sz val="14"/>
      <color rgb="FF000000"/>
      <name val="Cordia New"/>
      <family val="2"/>
    </font>
    <font>
      <sz val="14"/>
      <color rgb="FF000000"/>
      <name val="Cordia New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2" fontId="2" fillId="4" borderId="0" xfId="0" applyNumberFormat="1" applyFont="1" applyFill="1" applyAlignment="1">
      <alignment horizont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9" fontId="6" fillId="0" borderId="0" xfId="0" applyNumberFormat="1" applyFont="1" applyAlignment="1"/>
    <xf numFmtId="0" fontId="5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1" fillId="0" borderId="12" xfId="0" applyFont="1" applyBorder="1" applyAlignment="1"/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/>
    <xf numFmtId="0" fontId="9" fillId="0" borderId="15" xfId="0" applyFont="1" applyBorder="1"/>
    <xf numFmtId="0" fontId="9" fillId="0" borderId="20" xfId="0" applyFont="1" applyBorder="1"/>
    <xf numFmtId="0" fontId="4" fillId="0" borderId="21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2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/>
    <xf numFmtId="2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Alignment="1">
      <alignment horizontal="center" wrapText="1"/>
    </xf>
    <xf numFmtId="0" fontId="11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8" borderId="0" xfId="0" applyNumberFormat="1" applyFont="1" applyFill="1" applyAlignment="1">
      <alignment horizontal="center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1" fillId="6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6" fillId="0" borderId="0" xfId="0" applyNumberFormat="1" applyFont="1" applyAlignment="1">
      <alignment wrapText="1"/>
    </xf>
    <xf numFmtId="2" fontId="16" fillId="8" borderId="0" xfId="0" applyNumberFormat="1" applyFont="1" applyFill="1" applyAlignment="1">
      <alignment wrapText="1"/>
    </xf>
    <xf numFmtId="2" fontId="9" fillId="8" borderId="0" xfId="0" applyNumberFormat="1" applyFont="1" applyFill="1" applyAlignment="1">
      <alignment wrapText="1"/>
    </xf>
    <xf numFmtId="0" fontId="17" fillId="8" borderId="0" xfId="0" applyFont="1" applyFill="1" applyBorder="1" applyAlignment="1">
      <alignment horizontal="center"/>
    </xf>
    <xf numFmtId="0" fontId="2" fillId="8" borderId="0" xfId="0" applyFont="1" applyFill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/>
    <xf numFmtId="0" fontId="6" fillId="0" borderId="0" xfId="0" applyFont="1" applyAlignment="1"/>
    <xf numFmtId="0" fontId="13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/>
    <xf numFmtId="0" fontId="8" fillId="0" borderId="26" xfId="0" applyFont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/>
    </xf>
    <xf numFmtId="0" fontId="18" fillId="0" borderId="0" xfId="0" applyFont="1" applyAlignment="1">
      <alignment horizontal="left" indent="5"/>
    </xf>
    <xf numFmtId="0" fontId="0" fillId="0" borderId="0" xfId="0"/>
    <xf numFmtId="0" fontId="17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</xdr:row>
      <xdr:rowOff>19050</xdr:rowOff>
    </xdr:from>
    <xdr:to>
      <xdr:col>2</xdr:col>
      <xdr:colOff>352425</xdr:colOff>
      <xdr:row>5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5</xdr:row>
      <xdr:rowOff>19050</xdr:rowOff>
    </xdr:from>
    <xdr:to>
      <xdr:col>2</xdr:col>
      <xdr:colOff>352425</xdr:colOff>
      <xdr:row>5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91;&#3634;&#3609;\&#3591;&#3634;&#3609;&#3611;&#3619;&#3632;&#3585;&#3633;&#3609;&#3631;\&#3611;&#3619;&#3632;&#3648;&#3617;&#3636;&#3609;&#3650;&#3588;&#3619;&#3591;&#3585;&#3634;&#3619;&#3631;\&#3611;&#3600;&#3617;&#3609;&#3636;&#3648;&#3607;&#3624;\Teacher_2557%20%20(9%20March%209%2020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data"/>
      <sheetName val="คีย์ข้อเสนอแนะ"/>
      <sheetName val="บทสรุป"/>
      <sheetName val="เพศ"/>
      <sheetName val="อายุ อายุราชการ"/>
      <sheetName val="ประชาสัมพันธ์"/>
      <sheetName val="สรุป"/>
      <sheetName val="ข้อเสนอแนะ"/>
      <sheetName val="Sheet3"/>
    </sheetNames>
    <sheetDataSet>
      <sheetData sheetId="0"/>
      <sheetData sheetId="1"/>
      <sheetData sheetId="2">
        <row r="10">
          <cell r="AH10">
            <v>0.51639777949432131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N52" sheet="คีย์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F27" sqref="F27"/>
    </sheetView>
  </sheetViews>
  <sheetFormatPr defaultRowHeight="12.75"/>
  <cols>
    <col min="1" max="1" width="9.28515625" bestFit="1" customWidth="1"/>
    <col min="2" max="2" width="10.85546875" bestFit="1" customWidth="1"/>
    <col min="3" max="4" width="7.140625" customWidth="1"/>
  </cols>
  <sheetData>
    <row r="3" spans="1:3">
      <c r="A3" s="1"/>
      <c r="B3" s="2"/>
      <c r="C3" s="3"/>
    </row>
    <row r="4" spans="1:3">
      <c r="A4" s="4"/>
      <c r="B4" s="5"/>
      <c r="C4" s="6"/>
    </row>
    <row r="5" spans="1:3">
      <c r="A5" s="4"/>
      <c r="B5" s="5"/>
      <c r="C5" s="6"/>
    </row>
    <row r="6" spans="1:3">
      <c r="A6" s="4"/>
      <c r="B6" s="5"/>
      <c r="C6" s="6"/>
    </row>
    <row r="7" spans="1:3">
      <c r="A7" s="4"/>
      <c r="B7" s="5"/>
      <c r="C7" s="6"/>
    </row>
    <row r="8" spans="1:3">
      <c r="A8" s="4"/>
      <c r="B8" s="5"/>
      <c r="C8" s="6"/>
    </row>
    <row r="9" spans="1:3">
      <c r="A9" s="4"/>
      <c r="B9" s="5"/>
      <c r="C9" s="6"/>
    </row>
    <row r="10" spans="1:3">
      <c r="A10" s="4"/>
      <c r="B10" s="5"/>
      <c r="C10" s="6"/>
    </row>
    <row r="11" spans="1:3">
      <c r="A11" s="4"/>
      <c r="B11" s="5"/>
      <c r="C11" s="6"/>
    </row>
    <row r="12" spans="1:3">
      <c r="A12" s="4"/>
      <c r="B12" s="5"/>
      <c r="C12" s="6"/>
    </row>
    <row r="13" spans="1:3">
      <c r="A13" s="4"/>
      <c r="B13" s="5"/>
      <c r="C13" s="6"/>
    </row>
    <row r="14" spans="1:3">
      <c r="A14" s="4"/>
      <c r="B14" s="5"/>
      <c r="C14" s="6"/>
    </row>
    <row r="15" spans="1:3">
      <c r="A15" s="4"/>
      <c r="B15" s="5"/>
      <c r="C15" s="6"/>
    </row>
    <row r="16" spans="1:3">
      <c r="A16" s="4"/>
      <c r="B16" s="5"/>
      <c r="C16" s="6"/>
    </row>
    <row r="17" spans="1:3">
      <c r="A17" s="4"/>
      <c r="B17" s="5"/>
      <c r="C17" s="6"/>
    </row>
    <row r="18" spans="1:3">
      <c r="A18" s="4"/>
      <c r="B18" s="5"/>
      <c r="C18" s="6"/>
    </row>
    <row r="19" spans="1:3">
      <c r="A19" s="4"/>
      <c r="B19" s="5"/>
      <c r="C19" s="6"/>
    </row>
    <row r="20" spans="1:3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="160" zoomScaleNormal="160" workbookViewId="0">
      <pane ySplit="1" topLeftCell="A45" activePane="bottomLeft" state="frozen"/>
      <selection pane="bottomLeft" activeCell="C51" sqref="C51"/>
    </sheetView>
  </sheetViews>
  <sheetFormatPr defaultColWidth="17.140625" defaultRowHeight="12.75" customHeight="1"/>
  <cols>
    <col min="1" max="1" width="7.42578125" style="23" customWidth="1"/>
    <col min="2" max="2" width="17.140625" style="18" customWidth="1"/>
    <col min="3" max="3" width="42.7109375" style="18" customWidth="1"/>
    <col min="4" max="4" width="41.28515625" style="18" customWidth="1"/>
    <col min="5" max="11" width="7.7109375" style="18" customWidth="1"/>
    <col min="12" max="12" width="9.140625" style="18" bestFit="1" customWidth="1"/>
    <col min="13" max="14" width="7.5703125" style="18" customWidth="1"/>
    <col min="15" max="15" width="4.42578125" style="17" bestFit="1" customWidth="1"/>
    <col min="16" max="16384" width="17.140625" style="17"/>
  </cols>
  <sheetData>
    <row r="1" spans="1:14" s="10" customFormat="1" ht="27.75" customHeight="1">
      <c r="A1" s="23" t="s">
        <v>3</v>
      </c>
      <c r="B1" s="11" t="s">
        <v>2</v>
      </c>
      <c r="C1" s="11"/>
      <c r="D1" s="11" t="s">
        <v>34</v>
      </c>
      <c r="E1" s="12">
        <v>1.1000000000000001</v>
      </c>
      <c r="F1" s="12">
        <v>1.2</v>
      </c>
      <c r="G1" s="12">
        <v>1.3</v>
      </c>
      <c r="H1" s="13">
        <v>2.1</v>
      </c>
      <c r="I1" s="13">
        <v>2.2000000000000002</v>
      </c>
      <c r="J1" s="14">
        <v>3.1</v>
      </c>
      <c r="K1" s="14">
        <v>3.2</v>
      </c>
      <c r="L1" s="15">
        <v>4.0999999999999996</v>
      </c>
      <c r="M1" s="16">
        <v>5.0999999999999996</v>
      </c>
      <c r="N1" s="16">
        <v>5.2</v>
      </c>
    </row>
    <row r="2" spans="1:14" s="10" customFormat="1" ht="21">
      <c r="A2" s="23">
        <v>1</v>
      </c>
      <c r="B2" s="11" t="s">
        <v>49</v>
      </c>
      <c r="C2" s="11" t="s">
        <v>52</v>
      </c>
      <c r="D2" s="11" t="s">
        <v>36</v>
      </c>
      <c r="E2" s="12">
        <v>5</v>
      </c>
      <c r="F2" s="12">
        <v>5</v>
      </c>
      <c r="G2" s="12">
        <v>5</v>
      </c>
      <c r="H2" s="13">
        <v>1</v>
      </c>
      <c r="I2" s="13">
        <v>3</v>
      </c>
      <c r="J2" s="14">
        <v>5</v>
      </c>
      <c r="K2" s="14">
        <v>5</v>
      </c>
      <c r="L2" s="15">
        <v>4</v>
      </c>
      <c r="M2" s="16">
        <v>5</v>
      </c>
      <c r="N2" s="16">
        <v>5</v>
      </c>
    </row>
    <row r="3" spans="1:14" s="10" customFormat="1" ht="21">
      <c r="A3" s="23">
        <v>2</v>
      </c>
      <c r="B3" s="11" t="s">
        <v>49</v>
      </c>
      <c r="C3" s="11" t="s">
        <v>35</v>
      </c>
      <c r="D3" s="11" t="s">
        <v>36</v>
      </c>
      <c r="E3" s="12">
        <v>5</v>
      </c>
      <c r="F3" s="12">
        <v>5</v>
      </c>
      <c r="G3" s="12">
        <v>5</v>
      </c>
      <c r="H3" s="13">
        <v>5</v>
      </c>
      <c r="I3" s="13">
        <v>5</v>
      </c>
      <c r="J3" s="14">
        <v>5</v>
      </c>
      <c r="K3" s="14">
        <v>5</v>
      </c>
      <c r="L3" s="15">
        <v>4</v>
      </c>
      <c r="M3" s="16">
        <v>4</v>
      </c>
      <c r="N3" s="16">
        <v>4</v>
      </c>
    </row>
    <row r="4" spans="1:14" s="10" customFormat="1" ht="21">
      <c r="A4" s="23">
        <v>3</v>
      </c>
      <c r="B4" s="11" t="s">
        <v>50</v>
      </c>
      <c r="C4" s="11" t="s">
        <v>35</v>
      </c>
      <c r="D4" s="11" t="s">
        <v>37</v>
      </c>
      <c r="E4" s="12">
        <v>5</v>
      </c>
      <c r="F4" s="12">
        <v>5</v>
      </c>
      <c r="G4" s="12">
        <v>5</v>
      </c>
      <c r="H4" s="13">
        <v>5</v>
      </c>
      <c r="I4" s="13">
        <v>5</v>
      </c>
      <c r="J4" s="14">
        <v>5</v>
      </c>
      <c r="K4" s="14">
        <v>5</v>
      </c>
      <c r="L4" s="15">
        <v>5</v>
      </c>
      <c r="M4" s="16">
        <v>5</v>
      </c>
      <c r="N4" s="16">
        <v>5</v>
      </c>
    </row>
    <row r="5" spans="1:14" s="10" customFormat="1" ht="21">
      <c r="A5" s="23">
        <v>4</v>
      </c>
      <c r="B5" s="11" t="s">
        <v>49</v>
      </c>
      <c r="C5" s="11" t="s">
        <v>52</v>
      </c>
      <c r="D5" s="11" t="s">
        <v>38</v>
      </c>
      <c r="E5" s="12">
        <v>5</v>
      </c>
      <c r="F5" s="12">
        <v>5</v>
      </c>
      <c r="G5" s="12">
        <v>5</v>
      </c>
      <c r="H5" s="13">
        <v>5</v>
      </c>
      <c r="I5" s="13">
        <v>5</v>
      </c>
      <c r="J5" s="14">
        <v>5</v>
      </c>
      <c r="K5" s="14">
        <v>5</v>
      </c>
      <c r="L5" s="15">
        <v>5</v>
      </c>
      <c r="M5" s="16">
        <v>5</v>
      </c>
      <c r="N5" s="16">
        <v>5</v>
      </c>
    </row>
    <row r="6" spans="1:14" s="10" customFormat="1" ht="21">
      <c r="A6" s="23">
        <v>5</v>
      </c>
      <c r="B6" s="11" t="s">
        <v>49</v>
      </c>
      <c r="C6" s="11" t="s">
        <v>51</v>
      </c>
      <c r="D6" s="11" t="s">
        <v>39</v>
      </c>
      <c r="E6" s="12">
        <v>5</v>
      </c>
      <c r="F6" s="12">
        <v>5</v>
      </c>
      <c r="G6" s="12">
        <v>5</v>
      </c>
      <c r="H6" s="13">
        <v>5</v>
      </c>
      <c r="I6" s="13">
        <v>5</v>
      </c>
      <c r="J6" s="14">
        <v>5</v>
      </c>
      <c r="K6" s="14">
        <v>5</v>
      </c>
      <c r="L6" s="15">
        <v>5</v>
      </c>
      <c r="M6" s="16">
        <v>5</v>
      </c>
      <c r="N6" s="16">
        <v>5</v>
      </c>
    </row>
    <row r="7" spans="1:14" s="10" customFormat="1" ht="21">
      <c r="A7" s="23">
        <v>6</v>
      </c>
      <c r="B7" s="11" t="s">
        <v>49</v>
      </c>
      <c r="C7" s="11" t="s">
        <v>51</v>
      </c>
      <c r="D7" s="11" t="s">
        <v>39</v>
      </c>
      <c r="E7" s="12">
        <v>5</v>
      </c>
      <c r="F7" s="12">
        <v>5</v>
      </c>
      <c r="G7" s="12">
        <v>5</v>
      </c>
      <c r="H7" s="13">
        <v>5</v>
      </c>
      <c r="I7" s="13">
        <v>5</v>
      </c>
      <c r="J7" s="14">
        <v>5</v>
      </c>
      <c r="K7" s="14">
        <v>5</v>
      </c>
      <c r="L7" s="15">
        <v>5</v>
      </c>
      <c r="M7" s="16">
        <v>5</v>
      </c>
      <c r="N7" s="16">
        <v>5</v>
      </c>
    </row>
    <row r="8" spans="1:14" s="10" customFormat="1" ht="21">
      <c r="A8" s="23">
        <v>7</v>
      </c>
      <c r="B8" s="11" t="s">
        <v>49</v>
      </c>
      <c r="C8" s="11" t="s">
        <v>52</v>
      </c>
      <c r="D8" s="11" t="s">
        <v>40</v>
      </c>
      <c r="E8" s="12">
        <v>5</v>
      </c>
      <c r="F8" s="12">
        <v>4</v>
      </c>
      <c r="G8" s="12">
        <v>3</v>
      </c>
      <c r="H8" s="13">
        <v>4</v>
      </c>
      <c r="I8" s="13">
        <v>4</v>
      </c>
      <c r="J8" s="14">
        <v>5</v>
      </c>
      <c r="K8" s="14">
        <v>3</v>
      </c>
      <c r="L8" s="15">
        <v>4</v>
      </c>
      <c r="M8" s="16">
        <v>4</v>
      </c>
      <c r="N8" s="16">
        <v>3</v>
      </c>
    </row>
    <row r="9" spans="1:14" s="10" customFormat="1" ht="21">
      <c r="A9" s="23">
        <v>8</v>
      </c>
      <c r="B9" s="11" t="s">
        <v>50</v>
      </c>
      <c r="C9" s="11" t="s">
        <v>52</v>
      </c>
      <c r="D9" s="11" t="s">
        <v>41</v>
      </c>
      <c r="E9" s="12">
        <v>5</v>
      </c>
      <c r="F9" s="12">
        <v>5</v>
      </c>
      <c r="G9" s="12">
        <v>5</v>
      </c>
      <c r="H9" s="13">
        <v>5</v>
      </c>
      <c r="I9" s="13">
        <v>5</v>
      </c>
      <c r="J9" s="14">
        <v>5</v>
      </c>
      <c r="K9" s="14">
        <v>5</v>
      </c>
      <c r="L9" s="15">
        <v>5</v>
      </c>
      <c r="M9" s="16">
        <v>5</v>
      </c>
      <c r="N9" s="16">
        <v>5</v>
      </c>
    </row>
    <row r="10" spans="1:14" s="95" customFormat="1" ht="21">
      <c r="A10" s="88">
        <v>9</v>
      </c>
      <c r="B10" s="11" t="s">
        <v>49</v>
      </c>
      <c r="C10" s="11" t="s">
        <v>52</v>
      </c>
      <c r="D10" s="89" t="s">
        <v>42</v>
      </c>
      <c r="E10" s="90">
        <v>5</v>
      </c>
      <c r="F10" s="90">
        <v>3</v>
      </c>
      <c r="G10" s="90">
        <v>4</v>
      </c>
      <c r="H10" s="91">
        <v>5</v>
      </c>
      <c r="I10" s="91">
        <v>5</v>
      </c>
      <c r="J10" s="92">
        <v>5</v>
      </c>
      <c r="K10" s="92">
        <v>5</v>
      </c>
      <c r="L10" s="93">
        <v>5</v>
      </c>
      <c r="M10" s="94">
        <v>5</v>
      </c>
      <c r="N10" s="94">
        <v>5</v>
      </c>
    </row>
    <row r="11" spans="1:14" s="10" customFormat="1" ht="21">
      <c r="A11" s="23">
        <v>10</v>
      </c>
      <c r="B11" s="11" t="s">
        <v>49</v>
      </c>
      <c r="C11" s="11" t="s">
        <v>52</v>
      </c>
      <c r="D11" s="11" t="s">
        <v>36</v>
      </c>
      <c r="E11" s="12">
        <v>5</v>
      </c>
      <c r="F11" s="12">
        <v>3</v>
      </c>
      <c r="G11" s="12">
        <v>5</v>
      </c>
      <c r="H11" s="13">
        <v>5</v>
      </c>
      <c r="I11" s="13">
        <v>5</v>
      </c>
      <c r="J11" s="14">
        <v>3</v>
      </c>
      <c r="K11" s="14">
        <v>3</v>
      </c>
      <c r="L11" s="15">
        <v>3</v>
      </c>
      <c r="M11" s="16">
        <v>1</v>
      </c>
      <c r="N11" s="16">
        <v>1</v>
      </c>
    </row>
    <row r="12" spans="1:14" s="10" customFormat="1" ht="21">
      <c r="A12" s="23">
        <v>11</v>
      </c>
      <c r="B12" s="11" t="s">
        <v>50</v>
      </c>
      <c r="C12" s="11" t="s">
        <v>35</v>
      </c>
      <c r="D12" s="11" t="s">
        <v>38</v>
      </c>
      <c r="E12" s="12">
        <v>5</v>
      </c>
      <c r="F12" s="12">
        <v>5</v>
      </c>
      <c r="G12" s="12">
        <v>5</v>
      </c>
      <c r="H12" s="13">
        <v>5</v>
      </c>
      <c r="I12" s="13">
        <v>5</v>
      </c>
      <c r="J12" s="14">
        <v>4</v>
      </c>
      <c r="K12" s="14">
        <v>4</v>
      </c>
      <c r="L12" s="15">
        <v>5</v>
      </c>
      <c r="M12" s="16">
        <v>5</v>
      </c>
      <c r="N12" s="16">
        <v>5</v>
      </c>
    </row>
    <row r="13" spans="1:14" s="10" customFormat="1" ht="21">
      <c r="A13" s="23">
        <v>12</v>
      </c>
      <c r="B13" s="11" t="s">
        <v>49</v>
      </c>
      <c r="C13" s="11" t="s">
        <v>35</v>
      </c>
      <c r="D13" s="11" t="s">
        <v>44</v>
      </c>
      <c r="E13" s="12">
        <v>5</v>
      </c>
      <c r="F13" s="12">
        <v>5</v>
      </c>
      <c r="G13" s="12">
        <v>5</v>
      </c>
      <c r="H13" s="13">
        <v>5</v>
      </c>
      <c r="I13" s="13">
        <v>5</v>
      </c>
      <c r="J13" s="14">
        <v>5</v>
      </c>
      <c r="K13" s="14">
        <v>5</v>
      </c>
      <c r="L13" s="15">
        <v>5</v>
      </c>
      <c r="M13" s="16">
        <v>5</v>
      </c>
      <c r="N13" s="16">
        <v>5</v>
      </c>
    </row>
    <row r="14" spans="1:14" s="10" customFormat="1" ht="21">
      <c r="A14" s="23">
        <v>13</v>
      </c>
      <c r="B14" s="11" t="s">
        <v>50</v>
      </c>
      <c r="C14" s="11" t="s">
        <v>35</v>
      </c>
      <c r="D14" s="11" t="s">
        <v>37</v>
      </c>
      <c r="E14" s="12">
        <v>5</v>
      </c>
      <c r="F14" s="12">
        <v>5</v>
      </c>
      <c r="G14" s="12">
        <v>4</v>
      </c>
      <c r="H14" s="13">
        <v>5</v>
      </c>
      <c r="I14" s="13">
        <v>5</v>
      </c>
      <c r="J14" s="14">
        <v>5</v>
      </c>
      <c r="K14" s="14">
        <v>2</v>
      </c>
      <c r="L14" s="15">
        <v>3</v>
      </c>
      <c r="M14" s="16">
        <v>5</v>
      </c>
      <c r="N14" s="16">
        <v>4</v>
      </c>
    </row>
    <row r="15" spans="1:14" s="10" customFormat="1" ht="21">
      <c r="A15" s="23">
        <v>14</v>
      </c>
      <c r="B15" s="11" t="s">
        <v>49</v>
      </c>
      <c r="C15" s="11" t="s">
        <v>51</v>
      </c>
      <c r="D15" s="11" t="s">
        <v>43</v>
      </c>
      <c r="E15" s="12">
        <v>4</v>
      </c>
      <c r="F15" s="12">
        <v>4</v>
      </c>
      <c r="G15" s="12">
        <v>4</v>
      </c>
      <c r="H15" s="13">
        <v>4</v>
      </c>
      <c r="I15" s="13">
        <v>4</v>
      </c>
      <c r="J15" s="14">
        <v>4</v>
      </c>
      <c r="K15" s="14">
        <v>4</v>
      </c>
      <c r="L15" s="15">
        <v>4</v>
      </c>
      <c r="M15" s="16">
        <v>4</v>
      </c>
      <c r="N15" s="16">
        <v>4</v>
      </c>
    </row>
    <row r="16" spans="1:14" s="10" customFormat="1" ht="21">
      <c r="A16" s="23">
        <v>15</v>
      </c>
      <c r="B16" s="11" t="s">
        <v>50</v>
      </c>
      <c r="C16" s="11" t="s">
        <v>52</v>
      </c>
      <c r="D16" s="11" t="s">
        <v>41</v>
      </c>
      <c r="E16" s="12">
        <v>5</v>
      </c>
      <c r="F16" s="12">
        <v>5</v>
      </c>
      <c r="G16" s="12">
        <v>4</v>
      </c>
      <c r="H16" s="13">
        <v>5</v>
      </c>
      <c r="I16" s="13">
        <v>5</v>
      </c>
      <c r="J16" s="14">
        <v>5</v>
      </c>
      <c r="K16" s="14">
        <v>5</v>
      </c>
      <c r="L16" s="15">
        <v>4</v>
      </c>
      <c r="M16" s="16">
        <v>4</v>
      </c>
      <c r="N16" s="16">
        <v>4</v>
      </c>
    </row>
    <row r="17" spans="1:14" s="10" customFormat="1" ht="21">
      <c r="A17" s="23">
        <v>16</v>
      </c>
      <c r="B17" s="11" t="s">
        <v>50</v>
      </c>
      <c r="C17" s="11" t="s">
        <v>52</v>
      </c>
      <c r="D17" s="11" t="s">
        <v>41</v>
      </c>
      <c r="E17" s="12">
        <v>4</v>
      </c>
      <c r="F17" s="12">
        <v>4</v>
      </c>
      <c r="G17" s="12">
        <v>4</v>
      </c>
      <c r="H17" s="13">
        <v>5</v>
      </c>
      <c r="I17" s="13">
        <v>5</v>
      </c>
      <c r="J17" s="14">
        <v>5</v>
      </c>
      <c r="K17" s="14">
        <v>4</v>
      </c>
      <c r="L17" s="15">
        <v>4</v>
      </c>
      <c r="M17" s="16">
        <v>3</v>
      </c>
      <c r="N17" s="16">
        <v>3</v>
      </c>
    </row>
    <row r="18" spans="1:14" s="10" customFormat="1" ht="21">
      <c r="A18" s="23">
        <v>17</v>
      </c>
      <c r="B18" s="11" t="s">
        <v>49</v>
      </c>
      <c r="C18" s="11" t="s">
        <v>52</v>
      </c>
      <c r="D18" s="11" t="s">
        <v>39</v>
      </c>
      <c r="E18" s="12">
        <v>5</v>
      </c>
      <c r="F18" s="12">
        <v>5</v>
      </c>
      <c r="G18" s="12">
        <v>2</v>
      </c>
      <c r="H18" s="13">
        <v>5</v>
      </c>
      <c r="I18" s="13">
        <v>5</v>
      </c>
      <c r="J18" s="14">
        <v>5</v>
      </c>
      <c r="K18" s="14">
        <v>1</v>
      </c>
      <c r="L18" s="15">
        <v>5</v>
      </c>
      <c r="M18" s="16">
        <v>5</v>
      </c>
      <c r="N18" s="16">
        <v>5</v>
      </c>
    </row>
    <row r="19" spans="1:14" s="10" customFormat="1" ht="21">
      <c r="A19" s="23">
        <v>18</v>
      </c>
      <c r="B19" s="11" t="s">
        <v>49</v>
      </c>
      <c r="C19" s="11" t="s">
        <v>52</v>
      </c>
      <c r="D19" s="11" t="s">
        <v>39</v>
      </c>
      <c r="E19" s="12">
        <v>4</v>
      </c>
      <c r="F19" s="12">
        <v>4</v>
      </c>
      <c r="G19" s="12">
        <v>4</v>
      </c>
      <c r="H19" s="13">
        <v>4</v>
      </c>
      <c r="I19" s="13">
        <v>4</v>
      </c>
      <c r="J19" s="14">
        <v>4</v>
      </c>
      <c r="K19" s="14">
        <v>4</v>
      </c>
      <c r="L19" s="15">
        <v>4</v>
      </c>
      <c r="M19" s="16">
        <v>4</v>
      </c>
      <c r="N19" s="16">
        <v>4</v>
      </c>
    </row>
    <row r="20" spans="1:14" s="10" customFormat="1" ht="21">
      <c r="A20" s="23">
        <v>19</v>
      </c>
      <c r="B20" s="11" t="s">
        <v>49</v>
      </c>
      <c r="C20" s="11" t="s">
        <v>51</v>
      </c>
      <c r="D20" s="11" t="s">
        <v>36</v>
      </c>
      <c r="E20" s="12">
        <v>5</v>
      </c>
      <c r="F20" s="12">
        <v>5</v>
      </c>
      <c r="G20" s="12">
        <v>3</v>
      </c>
      <c r="H20" s="13">
        <v>5</v>
      </c>
      <c r="I20" s="13">
        <v>5</v>
      </c>
      <c r="J20" s="14">
        <v>5</v>
      </c>
      <c r="K20" s="14">
        <v>3</v>
      </c>
      <c r="L20" s="15">
        <v>5</v>
      </c>
      <c r="M20" s="16">
        <v>5</v>
      </c>
      <c r="N20" s="16">
        <v>5</v>
      </c>
    </row>
    <row r="21" spans="1:14" s="10" customFormat="1" ht="21">
      <c r="A21" s="23">
        <v>20</v>
      </c>
      <c r="B21" s="11" t="s">
        <v>50</v>
      </c>
      <c r="C21" s="11" t="s">
        <v>35</v>
      </c>
      <c r="D21" s="11" t="s">
        <v>39</v>
      </c>
      <c r="E21" s="12">
        <v>5</v>
      </c>
      <c r="F21" s="12">
        <v>5</v>
      </c>
      <c r="G21" s="12">
        <v>5</v>
      </c>
      <c r="H21" s="13">
        <v>5</v>
      </c>
      <c r="I21" s="13">
        <v>5</v>
      </c>
      <c r="J21" s="14">
        <v>5</v>
      </c>
      <c r="K21" s="14">
        <v>5</v>
      </c>
      <c r="L21" s="15">
        <v>5</v>
      </c>
      <c r="M21" s="16">
        <v>5</v>
      </c>
      <c r="N21" s="16">
        <v>5</v>
      </c>
    </row>
    <row r="22" spans="1:14" s="10" customFormat="1" ht="21">
      <c r="A22" s="23">
        <v>21</v>
      </c>
      <c r="B22" s="11" t="s">
        <v>49</v>
      </c>
      <c r="C22" s="11" t="s">
        <v>52</v>
      </c>
      <c r="D22" s="11" t="s">
        <v>36</v>
      </c>
      <c r="E22" s="12">
        <v>4</v>
      </c>
      <c r="F22" s="12">
        <v>4</v>
      </c>
      <c r="G22" s="12">
        <v>5</v>
      </c>
      <c r="H22" s="13">
        <v>4</v>
      </c>
      <c r="I22" s="13">
        <v>4</v>
      </c>
      <c r="J22" s="14">
        <v>4</v>
      </c>
      <c r="K22" s="14">
        <v>4</v>
      </c>
      <c r="L22" s="15">
        <v>5</v>
      </c>
      <c r="M22" s="16">
        <v>5</v>
      </c>
      <c r="N22" s="16">
        <v>5</v>
      </c>
    </row>
    <row r="23" spans="1:14" s="10" customFormat="1" ht="21">
      <c r="A23" s="23">
        <v>22</v>
      </c>
      <c r="B23" s="11" t="s">
        <v>50</v>
      </c>
      <c r="C23" s="11" t="s">
        <v>52</v>
      </c>
      <c r="D23" s="11" t="s">
        <v>45</v>
      </c>
      <c r="E23" s="12">
        <v>5</v>
      </c>
      <c r="F23" s="12">
        <v>5</v>
      </c>
      <c r="G23" s="12">
        <v>5</v>
      </c>
      <c r="H23" s="13">
        <v>5</v>
      </c>
      <c r="I23" s="13">
        <v>5</v>
      </c>
      <c r="J23" s="14">
        <v>5</v>
      </c>
      <c r="K23" s="14">
        <v>5</v>
      </c>
      <c r="L23" s="15">
        <v>5</v>
      </c>
      <c r="M23" s="16">
        <v>5</v>
      </c>
      <c r="N23" s="16">
        <v>5</v>
      </c>
    </row>
    <row r="24" spans="1:14" s="95" customFormat="1" ht="21">
      <c r="A24" s="88">
        <v>23</v>
      </c>
      <c r="B24" s="11" t="s">
        <v>50</v>
      </c>
      <c r="C24" s="11" t="s">
        <v>52</v>
      </c>
      <c r="D24" s="89" t="s">
        <v>42</v>
      </c>
      <c r="E24" s="90">
        <v>5</v>
      </c>
      <c r="F24" s="90">
        <v>5</v>
      </c>
      <c r="G24" s="90">
        <v>5</v>
      </c>
      <c r="H24" s="91">
        <v>5</v>
      </c>
      <c r="I24" s="91">
        <v>5</v>
      </c>
      <c r="J24" s="92">
        <v>5</v>
      </c>
      <c r="K24" s="92">
        <v>5</v>
      </c>
      <c r="L24" s="93">
        <v>5</v>
      </c>
      <c r="M24" s="94">
        <v>5</v>
      </c>
      <c r="N24" s="94">
        <v>5</v>
      </c>
    </row>
    <row r="25" spans="1:14" s="10" customFormat="1" ht="21">
      <c r="A25" s="23">
        <v>24</v>
      </c>
      <c r="B25" s="11" t="s">
        <v>49</v>
      </c>
      <c r="C25" s="11" t="s">
        <v>35</v>
      </c>
      <c r="D25" s="11" t="s">
        <v>40</v>
      </c>
      <c r="E25" s="12">
        <v>4</v>
      </c>
      <c r="F25" s="12">
        <v>4</v>
      </c>
      <c r="G25" s="12">
        <v>4</v>
      </c>
      <c r="H25" s="13">
        <v>4</v>
      </c>
      <c r="I25" s="13">
        <v>3</v>
      </c>
      <c r="J25" s="14">
        <v>5</v>
      </c>
      <c r="K25" s="14">
        <v>3</v>
      </c>
      <c r="L25" s="15">
        <v>4</v>
      </c>
      <c r="M25" s="16">
        <v>4</v>
      </c>
      <c r="N25" s="16">
        <v>4</v>
      </c>
    </row>
    <row r="26" spans="1:14" s="10" customFormat="1" ht="21">
      <c r="A26" s="23">
        <v>25</v>
      </c>
      <c r="B26" s="11" t="s">
        <v>49</v>
      </c>
      <c r="C26" s="11" t="s">
        <v>51</v>
      </c>
      <c r="D26" s="11" t="s">
        <v>46</v>
      </c>
      <c r="E26" s="12">
        <v>5</v>
      </c>
      <c r="F26" s="12">
        <v>4</v>
      </c>
      <c r="G26" s="12">
        <v>4</v>
      </c>
      <c r="H26" s="13">
        <v>5</v>
      </c>
      <c r="I26" s="13">
        <v>4</v>
      </c>
      <c r="J26" s="14">
        <v>4</v>
      </c>
      <c r="K26" s="14">
        <v>3</v>
      </c>
      <c r="L26" s="15">
        <v>4</v>
      </c>
      <c r="M26" s="16">
        <v>4</v>
      </c>
      <c r="N26" s="16">
        <v>4</v>
      </c>
    </row>
    <row r="27" spans="1:14" s="95" customFormat="1" ht="21">
      <c r="A27" s="88">
        <v>26</v>
      </c>
      <c r="B27" s="11" t="s">
        <v>49</v>
      </c>
      <c r="C27" s="11" t="s">
        <v>52</v>
      </c>
      <c r="D27" s="89" t="s">
        <v>42</v>
      </c>
      <c r="E27" s="90">
        <v>5</v>
      </c>
      <c r="F27" s="90">
        <v>4</v>
      </c>
      <c r="G27" s="90">
        <v>5</v>
      </c>
      <c r="H27" s="91">
        <v>5</v>
      </c>
      <c r="I27" s="91">
        <v>4</v>
      </c>
      <c r="J27" s="92">
        <v>5</v>
      </c>
      <c r="K27" s="92">
        <v>3</v>
      </c>
      <c r="L27" s="93">
        <v>4</v>
      </c>
      <c r="M27" s="94">
        <v>4</v>
      </c>
      <c r="N27" s="94">
        <v>4</v>
      </c>
    </row>
    <row r="28" spans="1:14" s="10" customFormat="1" ht="21">
      <c r="A28" s="23">
        <v>27</v>
      </c>
      <c r="B28" s="11" t="s">
        <v>49</v>
      </c>
      <c r="C28" s="11" t="s">
        <v>51</v>
      </c>
      <c r="D28" s="11" t="s">
        <v>40</v>
      </c>
      <c r="E28" s="12">
        <v>5</v>
      </c>
      <c r="F28" s="12">
        <v>5</v>
      </c>
      <c r="G28" s="12">
        <v>4</v>
      </c>
      <c r="H28" s="13">
        <v>5</v>
      </c>
      <c r="I28" s="13">
        <v>5</v>
      </c>
      <c r="J28" s="14">
        <v>5</v>
      </c>
      <c r="K28" s="14">
        <v>5</v>
      </c>
      <c r="L28" s="15">
        <v>5</v>
      </c>
      <c r="M28" s="16">
        <v>5</v>
      </c>
      <c r="N28" s="16">
        <v>5</v>
      </c>
    </row>
    <row r="29" spans="1:14" s="10" customFormat="1" ht="21">
      <c r="A29" s="23">
        <v>28</v>
      </c>
      <c r="B29" s="11" t="s">
        <v>49</v>
      </c>
      <c r="C29" s="11" t="s">
        <v>51</v>
      </c>
      <c r="D29" s="11" t="s">
        <v>46</v>
      </c>
      <c r="E29" s="12">
        <v>4</v>
      </c>
      <c r="F29" s="12">
        <v>4</v>
      </c>
      <c r="G29" s="12">
        <v>4</v>
      </c>
      <c r="H29" s="13">
        <v>4</v>
      </c>
      <c r="I29" s="13">
        <v>4</v>
      </c>
      <c r="J29" s="14">
        <v>4</v>
      </c>
      <c r="K29" s="14">
        <v>4</v>
      </c>
      <c r="L29" s="15">
        <v>4</v>
      </c>
      <c r="M29" s="16">
        <v>4</v>
      </c>
      <c r="N29" s="16">
        <v>4</v>
      </c>
    </row>
    <row r="30" spans="1:14" s="95" customFormat="1" ht="21">
      <c r="A30" s="88">
        <v>29</v>
      </c>
      <c r="B30" s="11" t="s">
        <v>49</v>
      </c>
      <c r="C30" s="11" t="s">
        <v>52</v>
      </c>
      <c r="D30" s="89" t="s">
        <v>42</v>
      </c>
      <c r="E30" s="90">
        <v>5</v>
      </c>
      <c r="F30" s="90">
        <v>5</v>
      </c>
      <c r="G30" s="90">
        <v>5</v>
      </c>
      <c r="H30" s="91">
        <v>4</v>
      </c>
      <c r="I30" s="91">
        <v>4</v>
      </c>
      <c r="J30" s="92">
        <v>4</v>
      </c>
      <c r="K30" s="92">
        <v>4</v>
      </c>
      <c r="L30" s="93">
        <v>4</v>
      </c>
      <c r="M30" s="94">
        <v>4</v>
      </c>
      <c r="N30" s="94">
        <v>4</v>
      </c>
    </row>
    <row r="31" spans="1:14" s="10" customFormat="1" ht="21">
      <c r="A31" s="23">
        <v>30</v>
      </c>
      <c r="B31" s="11" t="s">
        <v>49</v>
      </c>
      <c r="C31" s="11" t="s">
        <v>51</v>
      </c>
      <c r="D31" s="11" t="s">
        <v>48</v>
      </c>
      <c r="E31" s="12">
        <v>4</v>
      </c>
      <c r="F31" s="12">
        <v>4</v>
      </c>
      <c r="G31" s="12">
        <v>4</v>
      </c>
      <c r="H31" s="13">
        <v>3</v>
      </c>
      <c r="I31" s="13">
        <v>3</v>
      </c>
      <c r="J31" s="14">
        <v>4</v>
      </c>
      <c r="K31" s="14">
        <v>5</v>
      </c>
      <c r="L31" s="15">
        <v>4</v>
      </c>
      <c r="M31" s="16">
        <v>3</v>
      </c>
      <c r="N31" s="16">
        <v>3</v>
      </c>
    </row>
    <row r="32" spans="1:14" s="10" customFormat="1" ht="21">
      <c r="A32" s="23">
        <v>31</v>
      </c>
      <c r="B32" s="11" t="s">
        <v>50</v>
      </c>
      <c r="C32" s="11" t="s">
        <v>52</v>
      </c>
      <c r="D32" s="11" t="s">
        <v>37</v>
      </c>
      <c r="E32" s="12">
        <v>4</v>
      </c>
      <c r="F32" s="12">
        <v>4</v>
      </c>
      <c r="G32" s="12">
        <v>4</v>
      </c>
      <c r="H32" s="13">
        <v>5</v>
      </c>
      <c r="I32" s="13">
        <v>5</v>
      </c>
      <c r="J32" s="14">
        <v>4</v>
      </c>
      <c r="K32" s="14">
        <v>4</v>
      </c>
      <c r="L32" s="15">
        <v>5</v>
      </c>
      <c r="M32" s="16">
        <v>5</v>
      </c>
      <c r="N32" s="16">
        <v>4</v>
      </c>
    </row>
    <row r="33" spans="1:14" s="10" customFormat="1" ht="21">
      <c r="A33" s="23">
        <v>32</v>
      </c>
      <c r="B33" s="11" t="s">
        <v>49</v>
      </c>
      <c r="C33" s="11" t="s">
        <v>52</v>
      </c>
      <c r="D33" s="11" t="s">
        <v>47</v>
      </c>
      <c r="E33" s="12">
        <v>4</v>
      </c>
      <c r="F33" s="12">
        <v>4</v>
      </c>
      <c r="G33" s="12">
        <v>4</v>
      </c>
      <c r="H33" s="13">
        <v>4</v>
      </c>
      <c r="I33" s="13">
        <v>4</v>
      </c>
      <c r="J33" s="14">
        <v>4</v>
      </c>
      <c r="K33" s="14">
        <v>4</v>
      </c>
      <c r="L33" s="15">
        <v>4</v>
      </c>
      <c r="M33" s="16">
        <v>4</v>
      </c>
      <c r="N33" s="16">
        <v>4</v>
      </c>
    </row>
    <row r="34" spans="1:14" s="95" customFormat="1" ht="21">
      <c r="A34" s="88">
        <v>33</v>
      </c>
      <c r="B34" s="11" t="s">
        <v>49</v>
      </c>
      <c r="C34" s="11" t="s">
        <v>52</v>
      </c>
      <c r="D34" s="89" t="s">
        <v>42</v>
      </c>
      <c r="E34" s="90">
        <v>5</v>
      </c>
      <c r="F34" s="90">
        <v>5</v>
      </c>
      <c r="G34" s="90">
        <v>4</v>
      </c>
      <c r="H34" s="91">
        <v>4</v>
      </c>
      <c r="I34" s="91">
        <v>5</v>
      </c>
      <c r="J34" s="92">
        <v>5</v>
      </c>
      <c r="K34" s="92">
        <v>5</v>
      </c>
      <c r="L34" s="93">
        <v>5</v>
      </c>
      <c r="M34" s="94">
        <v>5</v>
      </c>
      <c r="N34" s="94">
        <v>5</v>
      </c>
    </row>
    <row r="35" spans="1:14" s="10" customFormat="1" ht="21">
      <c r="A35" s="23">
        <v>34</v>
      </c>
      <c r="B35" s="11" t="s">
        <v>49</v>
      </c>
      <c r="C35" s="11" t="s">
        <v>52</v>
      </c>
      <c r="D35" s="11" t="s">
        <v>46</v>
      </c>
      <c r="E35" s="12">
        <v>5</v>
      </c>
      <c r="F35" s="12">
        <v>5</v>
      </c>
      <c r="G35" s="12">
        <v>5</v>
      </c>
      <c r="H35" s="13">
        <v>5</v>
      </c>
      <c r="I35" s="13">
        <v>5</v>
      </c>
      <c r="J35" s="14">
        <v>5</v>
      </c>
      <c r="K35" s="14">
        <v>5</v>
      </c>
      <c r="L35" s="15">
        <v>5</v>
      </c>
      <c r="M35" s="16">
        <v>5</v>
      </c>
      <c r="N35" s="16">
        <v>5</v>
      </c>
    </row>
    <row r="36" spans="1:14" s="10" customFormat="1" ht="21">
      <c r="A36" s="23">
        <v>35</v>
      </c>
      <c r="B36" s="11" t="s">
        <v>49</v>
      </c>
      <c r="C36" s="11" t="s">
        <v>52</v>
      </c>
      <c r="D36" s="11" t="s">
        <v>41</v>
      </c>
      <c r="E36" s="12">
        <v>5</v>
      </c>
      <c r="F36" s="12">
        <v>4</v>
      </c>
      <c r="G36" s="12">
        <v>4</v>
      </c>
      <c r="H36" s="13">
        <v>4</v>
      </c>
      <c r="I36" s="13">
        <v>4</v>
      </c>
      <c r="J36" s="14">
        <v>5</v>
      </c>
      <c r="K36" s="14">
        <v>4</v>
      </c>
      <c r="L36" s="15">
        <v>5</v>
      </c>
      <c r="M36" s="16">
        <v>4</v>
      </c>
      <c r="N36" s="16">
        <v>5</v>
      </c>
    </row>
    <row r="37" spans="1:14" s="10" customFormat="1" ht="21">
      <c r="A37" s="23">
        <v>36</v>
      </c>
      <c r="B37" s="11" t="s">
        <v>50</v>
      </c>
      <c r="C37" s="11" t="s">
        <v>52</v>
      </c>
      <c r="D37" s="11" t="s">
        <v>45</v>
      </c>
      <c r="E37" s="12">
        <v>5</v>
      </c>
      <c r="F37" s="12">
        <v>5</v>
      </c>
      <c r="G37" s="12">
        <v>5</v>
      </c>
      <c r="H37" s="13">
        <v>5</v>
      </c>
      <c r="I37" s="13">
        <v>5</v>
      </c>
      <c r="J37" s="14">
        <v>5</v>
      </c>
      <c r="K37" s="14">
        <v>5</v>
      </c>
      <c r="L37" s="15">
        <v>5</v>
      </c>
      <c r="M37" s="16">
        <v>5</v>
      </c>
      <c r="N37" s="16">
        <v>5</v>
      </c>
    </row>
    <row r="38" spans="1:14" s="10" customFormat="1" ht="21">
      <c r="A38" s="23">
        <v>37</v>
      </c>
      <c r="B38" s="11" t="s">
        <v>49</v>
      </c>
      <c r="C38" s="11" t="s">
        <v>51</v>
      </c>
      <c r="D38" s="11" t="s">
        <v>39</v>
      </c>
      <c r="E38" s="12">
        <v>5</v>
      </c>
      <c r="F38" s="12">
        <v>5</v>
      </c>
      <c r="G38" s="12">
        <v>5</v>
      </c>
      <c r="H38" s="13">
        <v>5</v>
      </c>
      <c r="I38" s="13">
        <v>5</v>
      </c>
      <c r="J38" s="14">
        <v>5</v>
      </c>
      <c r="K38" s="14">
        <v>5</v>
      </c>
      <c r="L38" s="15">
        <v>5</v>
      </c>
      <c r="M38" s="16">
        <v>5</v>
      </c>
      <c r="N38" s="16">
        <v>5</v>
      </c>
    </row>
    <row r="39" spans="1:14" s="10" customFormat="1" ht="21">
      <c r="A39" s="23">
        <v>38</v>
      </c>
      <c r="B39" s="11" t="s">
        <v>49</v>
      </c>
      <c r="C39" s="11" t="s">
        <v>52</v>
      </c>
      <c r="D39" s="11" t="s">
        <v>35</v>
      </c>
      <c r="E39" s="12">
        <v>5</v>
      </c>
      <c r="F39" s="12">
        <v>5</v>
      </c>
      <c r="G39" s="12">
        <v>5</v>
      </c>
      <c r="H39" s="13">
        <v>4</v>
      </c>
      <c r="I39" s="13">
        <v>5</v>
      </c>
      <c r="J39" s="14">
        <v>5</v>
      </c>
      <c r="K39" s="14">
        <v>5</v>
      </c>
      <c r="L39" s="15">
        <v>5</v>
      </c>
      <c r="M39" s="16">
        <v>5</v>
      </c>
      <c r="N39" s="16">
        <v>5</v>
      </c>
    </row>
    <row r="40" spans="1:14" s="10" customFormat="1" ht="21">
      <c r="A40" s="23">
        <v>39</v>
      </c>
      <c r="B40" s="11" t="s">
        <v>50</v>
      </c>
      <c r="C40" s="11" t="s">
        <v>52</v>
      </c>
      <c r="D40" s="11" t="s">
        <v>36</v>
      </c>
      <c r="E40" s="12">
        <v>5</v>
      </c>
      <c r="F40" s="12">
        <v>5</v>
      </c>
      <c r="G40" s="12">
        <v>5</v>
      </c>
      <c r="H40" s="13">
        <v>5</v>
      </c>
      <c r="I40" s="13">
        <v>5</v>
      </c>
      <c r="J40" s="14">
        <v>5</v>
      </c>
      <c r="K40" s="14">
        <v>5</v>
      </c>
      <c r="L40" s="15">
        <v>5</v>
      </c>
      <c r="M40" s="16">
        <v>5</v>
      </c>
      <c r="N40" s="16">
        <v>5</v>
      </c>
    </row>
    <row r="41" spans="1:14" s="95" customFormat="1" ht="21">
      <c r="A41" s="88">
        <v>40</v>
      </c>
      <c r="B41" s="11" t="s">
        <v>49</v>
      </c>
      <c r="C41" s="11" t="s">
        <v>51</v>
      </c>
      <c r="D41" s="89" t="s">
        <v>42</v>
      </c>
      <c r="E41" s="90">
        <v>4</v>
      </c>
      <c r="F41" s="90">
        <v>3</v>
      </c>
      <c r="G41" s="90">
        <v>4</v>
      </c>
      <c r="H41" s="91">
        <v>4</v>
      </c>
      <c r="I41" s="91">
        <v>3</v>
      </c>
      <c r="J41" s="92">
        <v>2</v>
      </c>
      <c r="K41" s="92">
        <v>1</v>
      </c>
      <c r="L41" s="93">
        <v>4</v>
      </c>
      <c r="M41" s="94">
        <v>5</v>
      </c>
      <c r="N41" s="94">
        <v>4</v>
      </c>
    </row>
    <row r="42" spans="1:14" s="10" customFormat="1" ht="21">
      <c r="A42" s="23">
        <v>41</v>
      </c>
      <c r="B42" s="11" t="s">
        <v>49</v>
      </c>
      <c r="C42" s="11" t="s">
        <v>52</v>
      </c>
      <c r="D42" s="11" t="s">
        <v>44</v>
      </c>
      <c r="E42" s="12">
        <v>5</v>
      </c>
      <c r="F42" s="12">
        <v>3</v>
      </c>
      <c r="G42" s="12">
        <v>4</v>
      </c>
      <c r="H42" s="13">
        <v>5</v>
      </c>
      <c r="I42" s="13">
        <v>5</v>
      </c>
      <c r="J42" s="14">
        <v>5</v>
      </c>
      <c r="K42" s="14">
        <v>4</v>
      </c>
      <c r="L42" s="15">
        <v>5</v>
      </c>
      <c r="M42" s="16">
        <v>4</v>
      </c>
      <c r="N42" s="16">
        <v>4</v>
      </c>
    </row>
    <row r="43" spans="1:14" s="10" customFormat="1" ht="21">
      <c r="A43" s="23">
        <v>42</v>
      </c>
      <c r="B43" s="11" t="s">
        <v>49</v>
      </c>
      <c r="C43" s="11" t="s">
        <v>52</v>
      </c>
      <c r="D43" s="11" t="s">
        <v>40</v>
      </c>
      <c r="E43" s="12">
        <v>4</v>
      </c>
      <c r="F43" s="12">
        <v>4</v>
      </c>
      <c r="G43" s="12">
        <v>4</v>
      </c>
      <c r="H43" s="13">
        <v>5</v>
      </c>
      <c r="I43" s="13">
        <v>5</v>
      </c>
      <c r="J43" s="14">
        <v>4</v>
      </c>
      <c r="K43" s="14">
        <v>4</v>
      </c>
      <c r="L43" s="15">
        <v>4</v>
      </c>
      <c r="M43" s="16">
        <v>4</v>
      </c>
      <c r="N43" s="16">
        <v>4</v>
      </c>
    </row>
    <row r="44" spans="1:14" s="10" customFormat="1" ht="21">
      <c r="A44" s="23">
        <v>43</v>
      </c>
      <c r="B44" s="11" t="s">
        <v>49</v>
      </c>
      <c r="C44" s="11" t="s">
        <v>35</v>
      </c>
      <c r="D44" s="11" t="s">
        <v>40</v>
      </c>
      <c r="E44" s="12">
        <v>4</v>
      </c>
      <c r="F44" s="12">
        <v>4</v>
      </c>
      <c r="G44" s="12">
        <v>4</v>
      </c>
      <c r="H44" s="13">
        <v>4</v>
      </c>
      <c r="I44" s="13">
        <v>4</v>
      </c>
      <c r="J44" s="14">
        <v>4</v>
      </c>
      <c r="K44" s="14">
        <v>4</v>
      </c>
      <c r="L44" s="15">
        <v>4</v>
      </c>
      <c r="M44" s="16">
        <v>4</v>
      </c>
      <c r="N44" s="16">
        <v>4</v>
      </c>
    </row>
    <row r="45" spans="1:14" s="10" customFormat="1" ht="21">
      <c r="A45" s="23">
        <v>44</v>
      </c>
      <c r="B45" s="11" t="s">
        <v>49</v>
      </c>
      <c r="C45" s="11" t="s">
        <v>51</v>
      </c>
      <c r="D45" s="11" t="s">
        <v>40</v>
      </c>
      <c r="E45" s="12">
        <v>5</v>
      </c>
      <c r="F45" s="12">
        <v>4</v>
      </c>
      <c r="G45" s="12">
        <v>4</v>
      </c>
      <c r="H45" s="13">
        <v>4</v>
      </c>
      <c r="I45" s="13">
        <v>4</v>
      </c>
      <c r="J45" s="14">
        <v>5</v>
      </c>
      <c r="K45" s="14">
        <v>3</v>
      </c>
      <c r="L45" s="15">
        <v>4</v>
      </c>
      <c r="M45" s="16">
        <v>4</v>
      </c>
      <c r="N45" s="16">
        <v>4</v>
      </c>
    </row>
    <row r="46" spans="1:14" s="95" customFormat="1" ht="21">
      <c r="A46" s="88">
        <v>45</v>
      </c>
      <c r="B46" s="11" t="s">
        <v>49</v>
      </c>
      <c r="C46" s="11" t="s">
        <v>52</v>
      </c>
      <c r="D46" s="89" t="s">
        <v>42</v>
      </c>
      <c r="E46" s="90">
        <v>5</v>
      </c>
      <c r="F46" s="90">
        <v>5</v>
      </c>
      <c r="G46" s="90">
        <v>4</v>
      </c>
      <c r="H46" s="91">
        <v>5</v>
      </c>
      <c r="I46" s="91">
        <v>5</v>
      </c>
      <c r="J46" s="92">
        <v>5</v>
      </c>
      <c r="K46" s="92">
        <v>5</v>
      </c>
      <c r="L46" s="93">
        <v>5</v>
      </c>
      <c r="M46" s="94">
        <v>5</v>
      </c>
      <c r="N46" s="94">
        <v>5</v>
      </c>
    </row>
    <row r="47" spans="1:14" s="10" customFormat="1" ht="21">
      <c r="A47" s="23">
        <v>46</v>
      </c>
      <c r="B47" s="11" t="s">
        <v>50</v>
      </c>
      <c r="C47" s="11" t="s">
        <v>35</v>
      </c>
      <c r="D47" s="11" t="s">
        <v>39</v>
      </c>
      <c r="E47" s="12">
        <v>4</v>
      </c>
      <c r="F47" s="12">
        <v>5</v>
      </c>
      <c r="G47" s="12">
        <v>4</v>
      </c>
      <c r="H47" s="13">
        <v>5</v>
      </c>
      <c r="I47" s="13">
        <v>5</v>
      </c>
      <c r="J47" s="14">
        <v>5</v>
      </c>
      <c r="K47" s="14">
        <v>5</v>
      </c>
      <c r="L47" s="15">
        <v>5</v>
      </c>
      <c r="M47" s="16">
        <v>5</v>
      </c>
      <c r="N47" s="16">
        <v>5</v>
      </c>
    </row>
    <row r="48" spans="1:14" s="10" customFormat="1" ht="21">
      <c r="A48" s="23">
        <v>47</v>
      </c>
      <c r="B48" s="11" t="s">
        <v>49</v>
      </c>
      <c r="C48" s="11" t="s">
        <v>52</v>
      </c>
      <c r="D48" s="11" t="s">
        <v>44</v>
      </c>
      <c r="E48" s="12">
        <v>5</v>
      </c>
      <c r="F48" s="12">
        <v>5</v>
      </c>
      <c r="G48" s="12">
        <v>5</v>
      </c>
      <c r="H48" s="13">
        <v>5</v>
      </c>
      <c r="I48" s="13">
        <v>5</v>
      </c>
      <c r="J48" s="14">
        <v>5</v>
      </c>
      <c r="K48" s="14">
        <v>5</v>
      </c>
      <c r="L48" s="15">
        <v>5</v>
      </c>
      <c r="M48" s="16">
        <v>5</v>
      </c>
      <c r="N48" s="16">
        <v>5</v>
      </c>
    </row>
    <row r="49" spans="1:15" s="10" customFormat="1" ht="21">
      <c r="A49" s="23">
        <v>48</v>
      </c>
      <c r="B49" s="11" t="s">
        <v>50</v>
      </c>
      <c r="C49" s="11" t="s">
        <v>52</v>
      </c>
      <c r="D49" s="11" t="s">
        <v>39</v>
      </c>
      <c r="E49" s="12">
        <v>5</v>
      </c>
      <c r="F49" s="12">
        <v>5</v>
      </c>
      <c r="G49" s="12">
        <v>5</v>
      </c>
      <c r="H49" s="13">
        <v>5</v>
      </c>
      <c r="I49" s="13">
        <v>5</v>
      </c>
      <c r="J49" s="14">
        <v>5</v>
      </c>
      <c r="K49" s="14">
        <v>5</v>
      </c>
      <c r="L49" s="15">
        <v>5</v>
      </c>
      <c r="M49" s="16">
        <v>5</v>
      </c>
      <c r="N49" s="16">
        <v>5</v>
      </c>
    </row>
    <row r="50" spans="1:15" s="10" customFormat="1" ht="21">
      <c r="A50" s="23">
        <v>49</v>
      </c>
      <c r="B50" s="11" t="s">
        <v>49</v>
      </c>
      <c r="C50" s="11" t="s">
        <v>52</v>
      </c>
      <c r="D50" s="11" t="s">
        <v>40</v>
      </c>
      <c r="E50" s="12">
        <v>5</v>
      </c>
      <c r="F50" s="12">
        <v>4</v>
      </c>
      <c r="G50" s="12">
        <v>2</v>
      </c>
      <c r="H50" s="13">
        <v>5</v>
      </c>
      <c r="I50" s="13">
        <v>5</v>
      </c>
      <c r="J50" s="14">
        <v>5</v>
      </c>
      <c r="K50" s="14">
        <v>5</v>
      </c>
      <c r="L50" s="15">
        <v>4</v>
      </c>
      <c r="M50" s="16">
        <v>4</v>
      </c>
      <c r="N50" s="16">
        <v>4</v>
      </c>
    </row>
    <row r="51" spans="1:15" s="95" customFormat="1" ht="21">
      <c r="A51" s="88">
        <v>50</v>
      </c>
      <c r="B51" s="11" t="s">
        <v>49</v>
      </c>
      <c r="C51" s="89" t="s">
        <v>35</v>
      </c>
      <c r="D51" s="89" t="s">
        <v>42</v>
      </c>
      <c r="E51" s="90">
        <v>5</v>
      </c>
      <c r="F51" s="90">
        <v>5</v>
      </c>
      <c r="G51" s="90">
        <v>5</v>
      </c>
      <c r="H51" s="91">
        <v>5</v>
      </c>
      <c r="I51" s="91">
        <v>5</v>
      </c>
      <c r="J51" s="92">
        <v>5</v>
      </c>
      <c r="K51" s="92">
        <v>5</v>
      </c>
      <c r="L51" s="93">
        <v>4</v>
      </c>
      <c r="M51" s="94">
        <v>4</v>
      </c>
      <c r="N51" s="94">
        <v>4</v>
      </c>
    </row>
    <row r="52" spans="1:15" s="10" customFormat="1" ht="21">
      <c r="A52" s="23">
        <v>51</v>
      </c>
      <c r="B52" s="11" t="s">
        <v>50</v>
      </c>
      <c r="C52" s="11" t="s">
        <v>52</v>
      </c>
      <c r="D52" s="11" t="s">
        <v>36</v>
      </c>
      <c r="E52" s="12">
        <v>5</v>
      </c>
      <c r="F52" s="12">
        <v>5</v>
      </c>
      <c r="G52" s="12">
        <v>4</v>
      </c>
      <c r="H52" s="13">
        <v>4</v>
      </c>
      <c r="I52" s="13">
        <v>4</v>
      </c>
      <c r="J52" s="14">
        <v>5</v>
      </c>
      <c r="K52" s="14">
        <v>4</v>
      </c>
      <c r="L52" s="15">
        <v>4</v>
      </c>
      <c r="M52" s="16">
        <v>4</v>
      </c>
      <c r="N52" s="16">
        <v>4</v>
      </c>
    </row>
    <row r="53" spans="1:15" ht="21.75">
      <c r="A53" s="18"/>
      <c r="E53" s="87">
        <f>AVERAGE(E2:E52)</f>
        <v>4.7450980392156863</v>
      </c>
      <c r="F53" s="87">
        <f t="shared" ref="F53:M53" si="0">AVERAGE(F2:F52)</f>
        <v>4.5098039215686274</v>
      </c>
      <c r="G53" s="87">
        <f t="shared" si="0"/>
        <v>4.3529411764705879</v>
      </c>
      <c r="H53" s="87">
        <f t="shared" si="0"/>
        <v>4.5882352941176467</v>
      </c>
      <c r="I53" s="87">
        <f t="shared" si="0"/>
        <v>4.5882352941176467</v>
      </c>
      <c r="J53" s="87">
        <f t="shared" si="0"/>
        <v>4.666666666666667</v>
      </c>
      <c r="K53" s="87">
        <f t="shared" si="0"/>
        <v>4.2352941176470589</v>
      </c>
      <c r="L53" s="87">
        <f t="shared" si="0"/>
        <v>4.5098039215686274</v>
      </c>
      <c r="M53" s="87">
        <f t="shared" si="0"/>
        <v>4.4705882352941178</v>
      </c>
      <c r="N53" s="87">
        <f>AVERAGE(N2:N52)</f>
        <v>4.4117647058823533</v>
      </c>
      <c r="O53" s="96">
        <f>AVERAGE(E2:K52,M2:N52)</f>
        <v>4.507625272331155</v>
      </c>
    </row>
    <row r="54" spans="1:15" ht="21.75">
      <c r="A54" s="18"/>
      <c r="E54" s="87">
        <f>STDEVA(E2:E52)</f>
        <v>0.44014257939453949</v>
      </c>
      <c r="F54" s="87">
        <f t="shared" ref="F54:N54" si="1">STDEVA(F2:F52)</f>
        <v>0.64412883865288462</v>
      </c>
      <c r="G54" s="87">
        <f t="shared" si="1"/>
        <v>0.74360014555578713</v>
      </c>
      <c r="H54" s="87">
        <f t="shared" si="1"/>
        <v>0.72598817037842289</v>
      </c>
      <c r="I54" s="87">
        <f t="shared" si="1"/>
        <v>0.63801161708029264</v>
      </c>
      <c r="J54" s="87">
        <f t="shared" si="1"/>
        <v>0.62182527020591982</v>
      </c>
      <c r="K54" s="87">
        <f t="shared" si="1"/>
        <v>1.031275623567582</v>
      </c>
      <c r="L54" s="87">
        <f t="shared" si="1"/>
        <v>0.57870714595926132</v>
      </c>
      <c r="M54" s="87">
        <f t="shared" si="1"/>
        <v>0.75770551473433545</v>
      </c>
      <c r="N54" s="87">
        <f t="shared" si="1"/>
        <v>0.77913979716698611</v>
      </c>
      <c r="O54" s="96">
        <f>STDEVA(E8:K52,M2:N52,K8,J7,I8,E2:K52)</f>
        <v>0.7288550495753866</v>
      </c>
    </row>
    <row r="55" spans="1:15" ht="21.75">
      <c r="A55" s="18"/>
      <c r="E55" s="19"/>
      <c r="F55" s="19"/>
      <c r="G55" s="97">
        <f>STDEV(E2:G52)</f>
        <v>0.63893562593592002</v>
      </c>
      <c r="H55" s="20"/>
      <c r="I55" s="97">
        <f>STDEV(H2:I52)</f>
        <v>0.680025351543595</v>
      </c>
      <c r="J55" s="21"/>
      <c r="K55" s="97">
        <f>STDEV(J2:K52)</f>
        <v>0.87458562726225153</v>
      </c>
      <c r="L55" s="97">
        <f>STDEV(L2:L52)</f>
        <v>0.57870714595926132</v>
      </c>
      <c r="M55" s="22"/>
      <c r="N55" s="97">
        <f>STDEV(M2:N52)</f>
        <v>0.76525449609742369</v>
      </c>
    </row>
    <row r="56" spans="1:15" ht="23.25">
      <c r="A56" s="18"/>
      <c r="B56" s="100" t="s">
        <v>49</v>
      </c>
      <c r="C56" s="99">
        <f>COUNTIF(B2:B52,"Master's Degree")</f>
        <v>36</v>
      </c>
      <c r="E56" s="24"/>
      <c r="F56" s="19"/>
      <c r="G56" s="98">
        <f>AVERAGE(E2:G52)</f>
        <v>4.5359477124183005</v>
      </c>
      <c r="H56" s="20"/>
      <c r="I56" s="98">
        <f>AVERAGE(H2:I52)</f>
        <v>4.5882352941176467</v>
      </c>
      <c r="J56" s="21"/>
      <c r="K56" s="98">
        <f>AVERAGE(J2:K52)</f>
        <v>4.4509803921568629</v>
      </c>
      <c r="L56" s="98">
        <f>AVERAGE(L2:L52)</f>
        <v>4.5098039215686274</v>
      </c>
      <c r="M56" s="22"/>
      <c r="N56" s="98">
        <f>AVERAGE(M2:N52)</f>
        <v>4.4411764705882355</v>
      </c>
    </row>
    <row r="57" spans="1:15" ht="23.25">
      <c r="A57" s="18"/>
      <c r="B57" s="100" t="s">
        <v>50</v>
      </c>
      <c r="C57" s="99">
        <f>COUNTIF(B3:B53,"Doctoral Degree")</f>
        <v>15</v>
      </c>
    </row>
    <row r="58" spans="1:15" ht="21.75">
      <c r="A58" s="18"/>
      <c r="C58" s="101">
        <f>SUM(C56:C57)</f>
        <v>51</v>
      </c>
    </row>
    <row r="59" spans="1:15" ht="21.75">
      <c r="A59" s="18"/>
    </row>
    <row r="60" spans="1:15" ht="23.25">
      <c r="A60" s="18"/>
      <c r="C60" s="11" t="s">
        <v>36</v>
      </c>
      <c r="D60" s="99">
        <f>COUNTIF(D2:D54,"School of Renewable Energy Technology (SERT)")</f>
        <v>7</v>
      </c>
    </row>
    <row r="61" spans="1:15" ht="23.25">
      <c r="A61" s="18"/>
      <c r="C61" s="11" t="s">
        <v>37</v>
      </c>
      <c r="D61" s="99">
        <f>COUNTIF(D2:D54,"B.E.C")</f>
        <v>3</v>
      </c>
    </row>
    <row r="62" spans="1:15" ht="23.25">
      <c r="A62" s="18"/>
      <c r="C62" s="11" t="s">
        <v>38</v>
      </c>
      <c r="D62" s="99">
        <f>COUNTIF(D2:D54,"Faculty of Architecture")</f>
        <v>2</v>
      </c>
    </row>
    <row r="63" spans="1:15" ht="23.25">
      <c r="A63" s="18"/>
      <c r="C63" s="11" t="s">
        <v>40</v>
      </c>
      <c r="D63" s="99">
        <f>COUNTIF(D2:D54,"School of Logistics &amp; Supply Chain")</f>
        <v>7</v>
      </c>
    </row>
    <row r="64" spans="1:15" ht="23.25">
      <c r="A64" s="18"/>
      <c r="C64" s="11" t="s">
        <v>44</v>
      </c>
      <c r="D64" s="99">
        <f>COUNTIF(D2:D54,"Faculty of Humanities")</f>
        <v>3</v>
      </c>
    </row>
    <row r="65" spans="1:4" ht="23.25">
      <c r="A65" s="18"/>
      <c r="C65" s="11" t="s">
        <v>39</v>
      </c>
      <c r="D65" s="99">
        <f>COUNTIF(D2:D54,"Faculty of Science")</f>
        <v>8</v>
      </c>
    </row>
    <row r="66" spans="1:4" ht="23.25">
      <c r="A66" s="18"/>
      <c r="B66" s="89"/>
      <c r="C66" s="89" t="s">
        <v>42</v>
      </c>
      <c r="D66" s="99">
        <f>COUNTIF(D2:D54,"School of Renewable Energy Technology (SERT)")</f>
        <v>7</v>
      </c>
    </row>
    <row r="67" spans="1:4" ht="23.25">
      <c r="A67" s="18"/>
      <c r="C67" s="11" t="s">
        <v>41</v>
      </c>
      <c r="D67" s="99">
        <f>COUNTIF(D2:D54,"Faculty of Engineering")</f>
        <v>4</v>
      </c>
    </row>
    <row r="68" spans="1:4" ht="23.25">
      <c r="A68" s="18"/>
      <c r="C68" s="11" t="s">
        <v>46</v>
      </c>
      <c r="D68" s="99">
        <f>COUNTIF(D2:D54,"Faculty of Education")</f>
        <v>3</v>
      </c>
    </row>
    <row r="69" spans="1:4" ht="23.25">
      <c r="A69" s="18"/>
      <c r="C69" s="11" t="s">
        <v>45</v>
      </c>
      <c r="D69" s="99">
        <f>COUNTIF(D2:D54,"Faculty of Health")</f>
        <v>2</v>
      </c>
    </row>
    <row r="70" spans="1:4" ht="23.25">
      <c r="A70" s="18"/>
      <c r="C70" s="11" t="s">
        <v>44</v>
      </c>
      <c r="D70" s="99">
        <f>COUNTIF(D2:D54,"Faculty of Humanities")</f>
        <v>3</v>
      </c>
    </row>
    <row r="71" spans="1:4" ht="23.25">
      <c r="A71" s="18"/>
      <c r="C71" s="11" t="s">
        <v>48</v>
      </c>
      <c r="D71" s="99">
        <f>COUNTIF(D2:D54,"Faculty of Medicine")</f>
        <v>1</v>
      </c>
    </row>
    <row r="72" spans="1:4" ht="23.25">
      <c r="A72" s="18"/>
      <c r="C72" s="11" t="s">
        <v>35</v>
      </c>
      <c r="D72" s="99">
        <f>COUNTIF(D2:D54,"ไม่ระบุ")</f>
        <v>1</v>
      </c>
    </row>
    <row r="73" spans="1:4" ht="21.75">
      <c r="A73" s="18"/>
      <c r="D73" s="11">
        <f>SUM(D60:D72)</f>
        <v>51</v>
      </c>
    </row>
    <row r="74" spans="1:4" ht="21.75">
      <c r="A74" s="18"/>
    </row>
    <row r="75" spans="1:4" ht="21.75">
      <c r="A75" s="18"/>
    </row>
  </sheetData>
  <autoFilter ref="D1:D76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abSelected="1" topLeftCell="A16" zoomScale="140" zoomScaleNormal="140" workbookViewId="0">
      <selection activeCell="C23" sqref="C23"/>
    </sheetView>
  </sheetViews>
  <sheetFormatPr defaultRowHeight="18.75"/>
  <cols>
    <col min="1" max="1" width="9.5703125" style="25" customWidth="1"/>
    <col min="2" max="2" width="5.42578125" style="25" customWidth="1"/>
    <col min="3" max="3" width="5.7109375" style="25" customWidth="1"/>
    <col min="4" max="11" width="7.140625" style="25" customWidth="1"/>
    <col min="12" max="12" width="9.140625" style="25"/>
    <col min="13" max="13" width="10.7109375" style="25" customWidth="1"/>
    <col min="14" max="14" width="10.85546875" style="25" customWidth="1"/>
    <col min="15" max="257" width="9.140625" style="25"/>
    <col min="258" max="258" width="7.140625" style="25" customWidth="1"/>
    <col min="259" max="259" width="3.85546875" style="25" customWidth="1"/>
    <col min="260" max="267" width="7.140625" style="25" customWidth="1"/>
    <col min="268" max="513" width="9.140625" style="25"/>
    <col min="514" max="514" width="7.140625" style="25" customWidth="1"/>
    <col min="515" max="515" width="3.85546875" style="25" customWidth="1"/>
    <col min="516" max="523" width="7.140625" style="25" customWidth="1"/>
    <col min="524" max="769" width="9.140625" style="25"/>
    <col min="770" max="770" width="7.140625" style="25" customWidth="1"/>
    <col min="771" max="771" width="3.85546875" style="25" customWidth="1"/>
    <col min="772" max="779" width="7.140625" style="25" customWidth="1"/>
    <col min="780" max="1025" width="9.140625" style="25"/>
    <col min="1026" max="1026" width="7.140625" style="25" customWidth="1"/>
    <col min="1027" max="1027" width="3.85546875" style="25" customWidth="1"/>
    <col min="1028" max="1035" width="7.140625" style="25" customWidth="1"/>
    <col min="1036" max="1281" width="9.140625" style="25"/>
    <col min="1282" max="1282" width="7.140625" style="25" customWidth="1"/>
    <col min="1283" max="1283" width="3.85546875" style="25" customWidth="1"/>
    <col min="1284" max="1291" width="7.140625" style="25" customWidth="1"/>
    <col min="1292" max="1537" width="9.140625" style="25"/>
    <col min="1538" max="1538" width="7.140625" style="25" customWidth="1"/>
    <col min="1539" max="1539" width="3.85546875" style="25" customWidth="1"/>
    <col min="1540" max="1547" width="7.140625" style="25" customWidth="1"/>
    <col min="1548" max="1793" width="9.140625" style="25"/>
    <col min="1794" max="1794" width="7.140625" style="25" customWidth="1"/>
    <col min="1795" max="1795" width="3.85546875" style="25" customWidth="1"/>
    <col min="1796" max="1803" width="7.140625" style="25" customWidth="1"/>
    <col min="1804" max="2049" width="9.140625" style="25"/>
    <col min="2050" max="2050" width="7.140625" style="25" customWidth="1"/>
    <col min="2051" max="2051" width="3.85546875" style="25" customWidth="1"/>
    <col min="2052" max="2059" width="7.140625" style="25" customWidth="1"/>
    <col min="2060" max="2305" width="9.140625" style="25"/>
    <col min="2306" max="2306" width="7.140625" style="25" customWidth="1"/>
    <col min="2307" max="2307" width="3.85546875" style="25" customWidth="1"/>
    <col min="2308" max="2315" width="7.140625" style="25" customWidth="1"/>
    <col min="2316" max="2561" width="9.140625" style="25"/>
    <col min="2562" max="2562" width="7.140625" style="25" customWidth="1"/>
    <col min="2563" max="2563" width="3.85546875" style="25" customWidth="1"/>
    <col min="2564" max="2571" width="7.140625" style="25" customWidth="1"/>
    <col min="2572" max="2817" width="9.140625" style="25"/>
    <col min="2818" max="2818" width="7.140625" style="25" customWidth="1"/>
    <col min="2819" max="2819" width="3.85546875" style="25" customWidth="1"/>
    <col min="2820" max="2827" width="7.140625" style="25" customWidth="1"/>
    <col min="2828" max="3073" width="9.140625" style="25"/>
    <col min="3074" max="3074" width="7.140625" style="25" customWidth="1"/>
    <col min="3075" max="3075" width="3.85546875" style="25" customWidth="1"/>
    <col min="3076" max="3083" width="7.140625" style="25" customWidth="1"/>
    <col min="3084" max="3329" width="9.140625" style="25"/>
    <col min="3330" max="3330" width="7.140625" style="25" customWidth="1"/>
    <col min="3331" max="3331" width="3.85546875" style="25" customWidth="1"/>
    <col min="3332" max="3339" width="7.140625" style="25" customWidth="1"/>
    <col min="3340" max="3585" width="9.140625" style="25"/>
    <col min="3586" max="3586" width="7.140625" style="25" customWidth="1"/>
    <col min="3587" max="3587" width="3.85546875" style="25" customWidth="1"/>
    <col min="3588" max="3595" width="7.140625" style="25" customWidth="1"/>
    <col min="3596" max="3841" width="9.140625" style="25"/>
    <col min="3842" max="3842" width="7.140625" style="25" customWidth="1"/>
    <col min="3843" max="3843" width="3.85546875" style="25" customWidth="1"/>
    <col min="3844" max="3851" width="7.140625" style="25" customWidth="1"/>
    <col min="3852" max="4097" width="9.140625" style="25"/>
    <col min="4098" max="4098" width="7.140625" style="25" customWidth="1"/>
    <col min="4099" max="4099" width="3.85546875" style="25" customWidth="1"/>
    <col min="4100" max="4107" width="7.140625" style="25" customWidth="1"/>
    <col min="4108" max="4353" width="9.140625" style="25"/>
    <col min="4354" max="4354" width="7.140625" style="25" customWidth="1"/>
    <col min="4355" max="4355" width="3.85546875" style="25" customWidth="1"/>
    <col min="4356" max="4363" width="7.140625" style="25" customWidth="1"/>
    <col min="4364" max="4609" width="9.140625" style="25"/>
    <col min="4610" max="4610" width="7.140625" style="25" customWidth="1"/>
    <col min="4611" max="4611" width="3.85546875" style="25" customWidth="1"/>
    <col min="4612" max="4619" width="7.140625" style="25" customWidth="1"/>
    <col min="4620" max="4865" width="9.140625" style="25"/>
    <col min="4866" max="4866" width="7.140625" style="25" customWidth="1"/>
    <col min="4867" max="4867" width="3.85546875" style="25" customWidth="1"/>
    <col min="4868" max="4875" width="7.140625" style="25" customWidth="1"/>
    <col min="4876" max="5121" width="9.140625" style="25"/>
    <col min="5122" max="5122" width="7.140625" style="25" customWidth="1"/>
    <col min="5123" max="5123" width="3.85546875" style="25" customWidth="1"/>
    <col min="5124" max="5131" width="7.140625" style="25" customWidth="1"/>
    <col min="5132" max="5377" width="9.140625" style="25"/>
    <col min="5378" max="5378" width="7.140625" style="25" customWidth="1"/>
    <col min="5379" max="5379" width="3.85546875" style="25" customWidth="1"/>
    <col min="5380" max="5387" width="7.140625" style="25" customWidth="1"/>
    <col min="5388" max="5633" width="9.140625" style="25"/>
    <col min="5634" max="5634" width="7.140625" style="25" customWidth="1"/>
    <col min="5635" max="5635" width="3.85546875" style="25" customWidth="1"/>
    <col min="5636" max="5643" width="7.140625" style="25" customWidth="1"/>
    <col min="5644" max="5889" width="9.140625" style="25"/>
    <col min="5890" max="5890" width="7.140625" style="25" customWidth="1"/>
    <col min="5891" max="5891" width="3.85546875" style="25" customWidth="1"/>
    <col min="5892" max="5899" width="7.140625" style="25" customWidth="1"/>
    <col min="5900" max="6145" width="9.140625" style="25"/>
    <col min="6146" max="6146" width="7.140625" style="25" customWidth="1"/>
    <col min="6147" max="6147" width="3.85546875" style="25" customWidth="1"/>
    <col min="6148" max="6155" width="7.140625" style="25" customWidth="1"/>
    <col min="6156" max="6401" width="9.140625" style="25"/>
    <col min="6402" max="6402" width="7.140625" style="25" customWidth="1"/>
    <col min="6403" max="6403" width="3.85546875" style="25" customWidth="1"/>
    <col min="6404" max="6411" width="7.140625" style="25" customWidth="1"/>
    <col min="6412" max="6657" width="9.140625" style="25"/>
    <col min="6658" max="6658" width="7.140625" style="25" customWidth="1"/>
    <col min="6659" max="6659" width="3.85546875" style="25" customWidth="1"/>
    <col min="6660" max="6667" width="7.140625" style="25" customWidth="1"/>
    <col min="6668" max="6913" width="9.140625" style="25"/>
    <col min="6914" max="6914" width="7.140625" style="25" customWidth="1"/>
    <col min="6915" max="6915" width="3.85546875" style="25" customWidth="1"/>
    <col min="6916" max="6923" width="7.140625" style="25" customWidth="1"/>
    <col min="6924" max="7169" width="9.140625" style="25"/>
    <col min="7170" max="7170" width="7.140625" style="25" customWidth="1"/>
    <col min="7171" max="7171" width="3.85546875" style="25" customWidth="1"/>
    <col min="7172" max="7179" width="7.140625" style="25" customWidth="1"/>
    <col min="7180" max="7425" width="9.140625" style="25"/>
    <col min="7426" max="7426" width="7.140625" style="25" customWidth="1"/>
    <col min="7427" max="7427" width="3.85546875" style="25" customWidth="1"/>
    <col min="7428" max="7435" width="7.140625" style="25" customWidth="1"/>
    <col min="7436" max="7681" width="9.140625" style="25"/>
    <col min="7682" max="7682" width="7.140625" style="25" customWidth="1"/>
    <col min="7683" max="7683" width="3.85546875" style="25" customWidth="1"/>
    <col min="7684" max="7691" width="7.140625" style="25" customWidth="1"/>
    <col min="7692" max="7937" width="9.140625" style="25"/>
    <col min="7938" max="7938" width="7.140625" style="25" customWidth="1"/>
    <col min="7939" max="7939" width="3.85546875" style="25" customWidth="1"/>
    <col min="7940" max="7947" width="7.140625" style="25" customWidth="1"/>
    <col min="7948" max="8193" width="9.140625" style="25"/>
    <col min="8194" max="8194" width="7.140625" style="25" customWidth="1"/>
    <col min="8195" max="8195" width="3.85546875" style="25" customWidth="1"/>
    <col min="8196" max="8203" width="7.140625" style="25" customWidth="1"/>
    <col min="8204" max="8449" width="9.140625" style="25"/>
    <col min="8450" max="8450" width="7.140625" style="25" customWidth="1"/>
    <col min="8451" max="8451" width="3.85546875" style="25" customWidth="1"/>
    <col min="8452" max="8459" width="7.140625" style="25" customWidth="1"/>
    <col min="8460" max="8705" width="9.140625" style="25"/>
    <col min="8706" max="8706" width="7.140625" style="25" customWidth="1"/>
    <col min="8707" max="8707" width="3.85546875" style="25" customWidth="1"/>
    <col min="8708" max="8715" width="7.140625" style="25" customWidth="1"/>
    <col min="8716" max="8961" width="9.140625" style="25"/>
    <col min="8962" max="8962" width="7.140625" style="25" customWidth="1"/>
    <col min="8963" max="8963" width="3.85546875" style="25" customWidth="1"/>
    <col min="8964" max="8971" width="7.140625" style="25" customWidth="1"/>
    <col min="8972" max="9217" width="9.140625" style="25"/>
    <col min="9218" max="9218" width="7.140625" style="25" customWidth="1"/>
    <col min="9219" max="9219" width="3.85546875" style="25" customWidth="1"/>
    <col min="9220" max="9227" width="7.140625" style="25" customWidth="1"/>
    <col min="9228" max="9473" width="9.140625" style="25"/>
    <col min="9474" max="9474" width="7.140625" style="25" customWidth="1"/>
    <col min="9475" max="9475" width="3.85546875" style="25" customWidth="1"/>
    <col min="9476" max="9483" width="7.140625" style="25" customWidth="1"/>
    <col min="9484" max="9729" width="9.140625" style="25"/>
    <col min="9730" max="9730" width="7.140625" style="25" customWidth="1"/>
    <col min="9731" max="9731" width="3.85546875" style="25" customWidth="1"/>
    <col min="9732" max="9739" width="7.140625" style="25" customWidth="1"/>
    <col min="9740" max="9985" width="9.140625" style="25"/>
    <col min="9986" max="9986" width="7.140625" style="25" customWidth="1"/>
    <col min="9987" max="9987" width="3.85546875" style="25" customWidth="1"/>
    <col min="9988" max="9995" width="7.140625" style="25" customWidth="1"/>
    <col min="9996" max="10241" width="9.140625" style="25"/>
    <col min="10242" max="10242" width="7.140625" style="25" customWidth="1"/>
    <col min="10243" max="10243" width="3.85546875" style="25" customWidth="1"/>
    <col min="10244" max="10251" width="7.140625" style="25" customWidth="1"/>
    <col min="10252" max="10497" width="9.140625" style="25"/>
    <col min="10498" max="10498" width="7.140625" style="25" customWidth="1"/>
    <col min="10499" max="10499" width="3.85546875" style="25" customWidth="1"/>
    <col min="10500" max="10507" width="7.140625" style="25" customWidth="1"/>
    <col min="10508" max="10753" width="9.140625" style="25"/>
    <col min="10754" max="10754" width="7.140625" style="25" customWidth="1"/>
    <col min="10755" max="10755" width="3.85546875" style="25" customWidth="1"/>
    <col min="10756" max="10763" width="7.140625" style="25" customWidth="1"/>
    <col min="10764" max="11009" width="9.140625" style="25"/>
    <col min="11010" max="11010" width="7.140625" style="25" customWidth="1"/>
    <col min="11011" max="11011" width="3.85546875" style="25" customWidth="1"/>
    <col min="11012" max="11019" width="7.140625" style="25" customWidth="1"/>
    <col min="11020" max="11265" width="9.140625" style="25"/>
    <col min="11266" max="11266" width="7.140625" style="25" customWidth="1"/>
    <col min="11267" max="11267" width="3.85546875" style="25" customWidth="1"/>
    <col min="11268" max="11275" width="7.140625" style="25" customWidth="1"/>
    <col min="11276" max="11521" width="9.140625" style="25"/>
    <col min="11522" max="11522" width="7.140625" style="25" customWidth="1"/>
    <col min="11523" max="11523" width="3.85546875" style="25" customWidth="1"/>
    <col min="11524" max="11531" width="7.140625" style="25" customWidth="1"/>
    <col min="11532" max="11777" width="9.140625" style="25"/>
    <col min="11778" max="11778" width="7.140625" style="25" customWidth="1"/>
    <col min="11779" max="11779" width="3.85546875" style="25" customWidth="1"/>
    <col min="11780" max="11787" width="7.140625" style="25" customWidth="1"/>
    <col min="11788" max="12033" width="9.140625" style="25"/>
    <col min="12034" max="12034" width="7.140625" style="25" customWidth="1"/>
    <col min="12035" max="12035" width="3.85546875" style="25" customWidth="1"/>
    <col min="12036" max="12043" width="7.140625" style="25" customWidth="1"/>
    <col min="12044" max="12289" width="9.140625" style="25"/>
    <col min="12290" max="12290" width="7.140625" style="25" customWidth="1"/>
    <col min="12291" max="12291" width="3.85546875" style="25" customWidth="1"/>
    <col min="12292" max="12299" width="7.140625" style="25" customWidth="1"/>
    <col min="12300" max="12545" width="9.140625" style="25"/>
    <col min="12546" max="12546" width="7.140625" style="25" customWidth="1"/>
    <col min="12547" max="12547" width="3.85546875" style="25" customWidth="1"/>
    <col min="12548" max="12555" width="7.140625" style="25" customWidth="1"/>
    <col min="12556" max="12801" width="9.140625" style="25"/>
    <col min="12802" max="12802" width="7.140625" style="25" customWidth="1"/>
    <col min="12803" max="12803" width="3.85546875" style="25" customWidth="1"/>
    <col min="12804" max="12811" width="7.140625" style="25" customWidth="1"/>
    <col min="12812" max="13057" width="9.140625" style="25"/>
    <col min="13058" max="13058" width="7.140625" style="25" customWidth="1"/>
    <col min="13059" max="13059" width="3.85546875" style="25" customWidth="1"/>
    <col min="13060" max="13067" width="7.140625" style="25" customWidth="1"/>
    <col min="13068" max="13313" width="9.140625" style="25"/>
    <col min="13314" max="13314" width="7.140625" style="25" customWidth="1"/>
    <col min="13315" max="13315" width="3.85546875" style="25" customWidth="1"/>
    <col min="13316" max="13323" width="7.140625" style="25" customWidth="1"/>
    <col min="13324" max="13569" width="9.140625" style="25"/>
    <col min="13570" max="13570" width="7.140625" style="25" customWidth="1"/>
    <col min="13571" max="13571" width="3.85546875" style="25" customWidth="1"/>
    <col min="13572" max="13579" width="7.140625" style="25" customWidth="1"/>
    <col min="13580" max="13825" width="9.140625" style="25"/>
    <col min="13826" max="13826" width="7.140625" style="25" customWidth="1"/>
    <col min="13827" max="13827" width="3.85546875" style="25" customWidth="1"/>
    <col min="13828" max="13835" width="7.140625" style="25" customWidth="1"/>
    <col min="13836" max="14081" width="9.140625" style="25"/>
    <col min="14082" max="14082" width="7.140625" style="25" customWidth="1"/>
    <col min="14083" max="14083" width="3.85546875" style="25" customWidth="1"/>
    <col min="14084" max="14091" width="7.140625" style="25" customWidth="1"/>
    <col min="14092" max="14337" width="9.140625" style="25"/>
    <col min="14338" max="14338" width="7.140625" style="25" customWidth="1"/>
    <col min="14339" max="14339" width="3.85546875" style="25" customWidth="1"/>
    <col min="14340" max="14347" width="7.140625" style="25" customWidth="1"/>
    <col min="14348" max="14593" width="9.140625" style="25"/>
    <col min="14594" max="14594" width="7.140625" style="25" customWidth="1"/>
    <col min="14595" max="14595" width="3.85546875" style="25" customWidth="1"/>
    <col min="14596" max="14603" width="7.140625" style="25" customWidth="1"/>
    <col min="14604" max="14849" width="9.140625" style="25"/>
    <col min="14850" max="14850" width="7.140625" style="25" customWidth="1"/>
    <col min="14851" max="14851" width="3.85546875" style="25" customWidth="1"/>
    <col min="14852" max="14859" width="7.140625" style="25" customWidth="1"/>
    <col min="14860" max="15105" width="9.140625" style="25"/>
    <col min="15106" max="15106" width="7.140625" style="25" customWidth="1"/>
    <col min="15107" max="15107" width="3.85546875" style="25" customWidth="1"/>
    <col min="15108" max="15115" width="7.140625" style="25" customWidth="1"/>
    <col min="15116" max="15361" width="9.140625" style="25"/>
    <col min="15362" max="15362" width="7.140625" style="25" customWidth="1"/>
    <col min="15363" max="15363" width="3.85546875" style="25" customWidth="1"/>
    <col min="15364" max="15371" width="7.140625" style="25" customWidth="1"/>
    <col min="15372" max="15617" width="9.140625" style="25"/>
    <col min="15618" max="15618" width="7.140625" style="25" customWidth="1"/>
    <col min="15619" max="15619" width="3.85546875" style="25" customWidth="1"/>
    <col min="15620" max="15627" width="7.140625" style="25" customWidth="1"/>
    <col min="15628" max="15873" width="9.140625" style="25"/>
    <col min="15874" max="15874" width="7.140625" style="25" customWidth="1"/>
    <col min="15875" max="15875" width="3.85546875" style="25" customWidth="1"/>
    <col min="15876" max="15883" width="7.140625" style="25" customWidth="1"/>
    <col min="15884" max="16129" width="9.140625" style="25"/>
    <col min="16130" max="16130" width="7.140625" style="25" customWidth="1"/>
    <col min="16131" max="16131" width="3.85546875" style="25" customWidth="1"/>
    <col min="16132" max="16139" width="7.140625" style="25" customWidth="1"/>
    <col min="16140" max="16384" width="9.140625" style="25"/>
  </cols>
  <sheetData>
    <row r="2" spans="2:14" ht="26.25">
      <c r="B2" s="133" t="s">
        <v>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14"/>
    </row>
    <row r="3" spans="2:14" s="26" customFormat="1" ht="23.25">
      <c r="B3" s="134" t="s">
        <v>54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51"/>
    </row>
    <row r="4" spans="2:14" s="26" customFormat="1" ht="23.25">
      <c r="B4" s="134" t="s">
        <v>126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51"/>
    </row>
    <row r="5" spans="2:14" s="26" customFormat="1" ht="23.25">
      <c r="B5" s="134" t="s">
        <v>53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51"/>
    </row>
    <row r="6" spans="2:14" s="26" customFormat="1" ht="23.25">
      <c r="B6" s="134" t="s">
        <v>122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09"/>
    </row>
    <row r="7" spans="2:14" s="110" customFormat="1" ht="21">
      <c r="C7" s="111" t="s">
        <v>88</v>
      </c>
      <c r="D7" s="111"/>
      <c r="E7" s="111"/>
      <c r="F7" s="111"/>
      <c r="G7" s="111"/>
      <c r="H7" s="111"/>
    </row>
    <row r="8" spans="2:14" ht="21">
      <c r="B8" s="26" t="s">
        <v>127</v>
      </c>
      <c r="C8" s="26"/>
    </row>
    <row r="9" spans="2:14" ht="21">
      <c r="B9" s="26" t="s">
        <v>130</v>
      </c>
      <c r="C9" s="26"/>
    </row>
    <row r="10" spans="2:14" s="106" customFormat="1" ht="21">
      <c r="B10" s="106" t="s">
        <v>131</v>
      </c>
      <c r="C10" s="111"/>
      <c r="D10" s="111"/>
      <c r="E10" s="111"/>
      <c r="F10" s="111"/>
      <c r="G10" s="111"/>
      <c r="H10" s="111"/>
    </row>
    <row r="11" spans="2:14" s="26" customFormat="1" ht="21">
      <c r="C11" s="26" t="s">
        <v>89</v>
      </c>
    </row>
    <row r="12" spans="2:14" s="26" customFormat="1" ht="21">
      <c r="B12" s="26" t="s">
        <v>99</v>
      </c>
    </row>
    <row r="13" spans="2:14" s="26" customFormat="1" ht="21">
      <c r="B13" s="26" t="s">
        <v>87</v>
      </c>
    </row>
    <row r="14" spans="2:14" s="26" customFormat="1" ht="21">
      <c r="C14" s="28" t="s">
        <v>91</v>
      </c>
      <c r="E14" s="31"/>
      <c r="F14" s="31"/>
    </row>
    <row r="15" spans="2:14" s="26" customFormat="1" ht="21">
      <c r="B15" s="26" t="s">
        <v>100</v>
      </c>
      <c r="C15" s="28"/>
      <c r="E15" s="31"/>
      <c r="F15" s="31"/>
    </row>
    <row r="16" spans="2:14" s="26" customFormat="1" ht="21">
      <c r="B16" s="112" t="s">
        <v>93</v>
      </c>
      <c r="C16" s="112"/>
      <c r="D16" s="112"/>
      <c r="E16" s="112"/>
    </row>
    <row r="17" spans="2:13" s="26" customFormat="1" ht="21">
      <c r="B17" s="112" t="s">
        <v>94</v>
      </c>
      <c r="C17" s="112"/>
      <c r="D17" s="112"/>
      <c r="E17" s="112"/>
    </row>
    <row r="18" spans="2:13" s="26" customFormat="1" ht="21">
      <c r="B18" s="132" t="s">
        <v>95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2:13" s="26" customFormat="1" ht="21">
      <c r="C19" s="26" t="s">
        <v>96</v>
      </c>
    </row>
    <row r="20" spans="2:13" s="26" customFormat="1" ht="21">
      <c r="B20" s="26" t="s">
        <v>132</v>
      </c>
    </row>
    <row r="21" spans="2:13" s="26" customFormat="1" ht="21">
      <c r="B21" s="26" t="s">
        <v>133</v>
      </c>
    </row>
    <row r="22" spans="2:13" s="112" customFormat="1" ht="21">
      <c r="C22" s="132" t="s">
        <v>97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2:13" s="112" customFormat="1" ht="21">
      <c r="B23" s="112" t="s">
        <v>98</v>
      </c>
    </row>
    <row r="24" spans="2:13" s="84" customFormat="1" ht="21">
      <c r="B24" s="113"/>
      <c r="C24" s="113" t="s">
        <v>82</v>
      </c>
      <c r="F24" s="83"/>
    </row>
    <row r="25" spans="2:13" s="84" customFormat="1" ht="21">
      <c r="B25" s="113" t="s">
        <v>78</v>
      </c>
      <c r="C25" s="113"/>
      <c r="F25" s="83"/>
    </row>
    <row r="26" spans="2:13" s="84" customFormat="1" ht="21">
      <c r="B26" s="107" t="s">
        <v>101</v>
      </c>
      <c r="C26" s="108"/>
      <c r="D26" s="108"/>
      <c r="E26" s="108"/>
      <c r="F26" s="108"/>
    </row>
    <row r="27" spans="2:13" s="84" customFormat="1" ht="21">
      <c r="B27" s="50" t="s">
        <v>84</v>
      </c>
      <c r="C27" s="50"/>
      <c r="D27" s="50"/>
      <c r="E27" s="50"/>
      <c r="F27" s="50"/>
    </row>
    <row r="28" spans="2:13" s="84" customFormat="1" ht="21">
      <c r="B28" s="106" t="s">
        <v>85</v>
      </c>
      <c r="C28" s="106"/>
      <c r="D28" s="106"/>
      <c r="E28" s="106"/>
      <c r="F28" s="106"/>
    </row>
    <row r="29" spans="2:13" s="116" customFormat="1" ht="21">
      <c r="B29" s="129"/>
      <c r="C29" s="129" t="s">
        <v>121</v>
      </c>
      <c r="F29" s="130"/>
    </row>
    <row r="30" spans="2:13" s="126" customFormat="1" ht="21">
      <c r="B30" s="128" t="s">
        <v>120</v>
      </c>
      <c r="C30" s="128"/>
      <c r="D30" s="128"/>
      <c r="E30" s="128"/>
      <c r="F30" s="128"/>
      <c r="G30" s="128"/>
    </row>
    <row r="31" spans="2:13" s="126" customFormat="1" ht="21">
      <c r="B31" s="131" t="s">
        <v>123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2:13" s="127" customFormat="1" ht="21">
      <c r="B32" s="106" t="s">
        <v>125</v>
      </c>
      <c r="C32" s="106"/>
      <c r="D32" s="106"/>
      <c r="E32" s="106"/>
      <c r="F32" s="106"/>
      <c r="G32" s="106"/>
    </row>
    <row r="33" spans="2:2" s="26" customFormat="1" ht="21">
      <c r="B33" s="26" t="s">
        <v>124</v>
      </c>
    </row>
  </sheetData>
  <mergeCells count="8">
    <mergeCell ref="B31:M31"/>
    <mergeCell ref="C22:M22"/>
    <mergeCell ref="B2:M2"/>
    <mergeCell ref="B3:M3"/>
    <mergeCell ref="B4:M4"/>
    <mergeCell ref="B5:M5"/>
    <mergeCell ref="B18:M18"/>
    <mergeCell ref="B6:M6"/>
  </mergeCells>
  <pageMargins left="0" right="0" top="0.74803149606299202" bottom="0.74803149606299202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zoomScale="130" zoomScaleNormal="130" workbookViewId="0">
      <selection activeCell="B1" sqref="B1:G1"/>
    </sheetView>
  </sheetViews>
  <sheetFormatPr defaultRowHeight="21"/>
  <cols>
    <col min="1" max="1" width="5.28515625" style="26" customWidth="1"/>
    <col min="2" max="2" width="9.140625" style="26"/>
    <col min="3" max="3" width="24" style="26" customWidth="1"/>
    <col min="4" max="5" width="18" style="31" customWidth="1"/>
    <col min="6" max="6" width="10" style="26" customWidth="1"/>
    <col min="7" max="258" width="9.140625" style="26"/>
    <col min="259" max="259" width="19.28515625" style="26" customWidth="1"/>
    <col min="260" max="261" width="18" style="26" customWidth="1"/>
    <col min="262" max="262" width="10" style="26" customWidth="1"/>
    <col min="263" max="514" width="9.140625" style="26"/>
    <col min="515" max="515" width="19.28515625" style="26" customWidth="1"/>
    <col min="516" max="517" width="18" style="26" customWidth="1"/>
    <col min="518" max="518" width="10" style="26" customWidth="1"/>
    <col min="519" max="770" width="9.140625" style="26"/>
    <col min="771" max="771" width="19.28515625" style="26" customWidth="1"/>
    <col min="772" max="773" width="18" style="26" customWidth="1"/>
    <col min="774" max="774" width="10" style="26" customWidth="1"/>
    <col min="775" max="1026" width="9.140625" style="26"/>
    <col min="1027" max="1027" width="19.28515625" style="26" customWidth="1"/>
    <col min="1028" max="1029" width="18" style="26" customWidth="1"/>
    <col min="1030" max="1030" width="10" style="26" customWidth="1"/>
    <col min="1031" max="1282" width="9.140625" style="26"/>
    <col min="1283" max="1283" width="19.28515625" style="26" customWidth="1"/>
    <col min="1284" max="1285" width="18" style="26" customWidth="1"/>
    <col min="1286" max="1286" width="10" style="26" customWidth="1"/>
    <col min="1287" max="1538" width="9.140625" style="26"/>
    <col min="1539" max="1539" width="19.28515625" style="26" customWidth="1"/>
    <col min="1540" max="1541" width="18" style="26" customWidth="1"/>
    <col min="1542" max="1542" width="10" style="26" customWidth="1"/>
    <col min="1543" max="1794" width="9.140625" style="26"/>
    <col min="1795" max="1795" width="19.28515625" style="26" customWidth="1"/>
    <col min="1796" max="1797" width="18" style="26" customWidth="1"/>
    <col min="1798" max="1798" width="10" style="26" customWidth="1"/>
    <col min="1799" max="2050" width="9.140625" style="26"/>
    <col min="2051" max="2051" width="19.28515625" style="26" customWidth="1"/>
    <col min="2052" max="2053" width="18" style="26" customWidth="1"/>
    <col min="2054" max="2054" width="10" style="26" customWidth="1"/>
    <col min="2055" max="2306" width="9.140625" style="26"/>
    <col min="2307" max="2307" width="19.28515625" style="26" customWidth="1"/>
    <col min="2308" max="2309" width="18" style="26" customWidth="1"/>
    <col min="2310" max="2310" width="10" style="26" customWidth="1"/>
    <col min="2311" max="2562" width="9.140625" style="26"/>
    <col min="2563" max="2563" width="19.28515625" style="26" customWidth="1"/>
    <col min="2564" max="2565" width="18" style="26" customWidth="1"/>
    <col min="2566" max="2566" width="10" style="26" customWidth="1"/>
    <col min="2567" max="2818" width="9.140625" style="26"/>
    <col min="2819" max="2819" width="19.28515625" style="26" customWidth="1"/>
    <col min="2820" max="2821" width="18" style="26" customWidth="1"/>
    <col min="2822" max="2822" width="10" style="26" customWidth="1"/>
    <col min="2823" max="3074" width="9.140625" style="26"/>
    <col min="3075" max="3075" width="19.28515625" style="26" customWidth="1"/>
    <col min="3076" max="3077" width="18" style="26" customWidth="1"/>
    <col min="3078" max="3078" width="10" style="26" customWidth="1"/>
    <col min="3079" max="3330" width="9.140625" style="26"/>
    <col min="3331" max="3331" width="19.28515625" style="26" customWidth="1"/>
    <col min="3332" max="3333" width="18" style="26" customWidth="1"/>
    <col min="3334" max="3334" width="10" style="26" customWidth="1"/>
    <col min="3335" max="3586" width="9.140625" style="26"/>
    <col min="3587" max="3587" width="19.28515625" style="26" customWidth="1"/>
    <col min="3588" max="3589" width="18" style="26" customWidth="1"/>
    <col min="3590" max="3590" width="10" style="26" customWidth="1"/>
    <col min="3591" max="3842" width="9.140625" style="26"/>
    <col min="3843" max="3843" width="19.28515625" style="26" customWidth="1"/>
    <col min="3844" max="3845" width="18" style="26" customWidth="1"/>
    <col min="3846" max="3846" width="10" style="26" customWidth="1"/>
    <col min="3847" max="4098" width="9.140625" style="26"/>
    <col min="4099" max="4099" width="19.28515625" style="26" customWidth="1"/>
    <col min="4100" max="4101" width="18" style="26" customWidth="1"/>
    <col min="4102" max="4102" width="10" style="26" customWidth="1"/>
    <col min="4103" max="4354" width="9.140625" style="26"/>
    <col min="4355" max="4355" width="19.28515625" style="26" customWidth="1"/>
    <col min="4356" max="4357" width="18" style="26" customWidth="1"/>
    <col min="4358" max="4358" width="10" style="26" customWidth="1"/>
    <col min="4359" max="4610" width="9.140625" style="26"/>
    <col min="4611" max="4611" width="19.28515625" style="26" customWidth="1"/>
    <col min="4612" max="4613" width="18" style="26" customWidth="1"/>
    <col min="4614" max="4614" width="10" style="26" customWidth="1"/>
    <col min="4615" max="4866" width="9.140625" style="26"/>
    <col min="4867" max="4867" width="19.28515625" style="26" customWidth="1"/>
    <col min="4868" max="4869" width="18" style="26" customWidth="1"/>
    <col min="4870" max="4870" width="10" style="26" customWidth="1"/>
    <col min="4871" max="5122" width="9.140625" style="26"/>
    <col min="5123" max="5123" width="19.28515625" style="26" customWidth="1"/>
    <col min="5124" max="5125" width="18" style="26" customWidth="1"/>
    <col min="5126" max="5126" width="10" style="26" customWidth="1"/>
    <col min="5127" max="5378" width="9.140625" style="26"/>
    <col min="5379" max="5379" width="19.28515625" style="26" customWidth="1"/>
    <col min="5380" max="5381" width="18" style="26" customWidth="1"/>
    <col min="5382" max="5382" width="10" style="26" customWidth="1"/>
    <col min="5383" max="5634" width="9.140625" style="26"/>
    <col min="5635" max="5635" width="19.28515625" style="26" customWidth="1"/>
    <col min="5636" max="5637" width="18" style="26" customWidth="1"/>
    <col min="5638" max="5638" width="10" style="26" customWidth="1"/>
    <col min="5639" max="5890" width="9.140625" style="26"/>
    <col min="5891" max="5891" width="19.28515625" style="26" customWidth="1"/>
    <col min="5892" max="5893" width="18" style="26" customWidth="1"/>
    <col min="5894" max="5894" width="10" style="26" customWidth="1"/>
    <col min="5895" max="6146" width="9.140625" style="26"/>
    <col min="6147" max="6147" width="19.28515625" style="26" customWidth="1"/>
    <col min="6148" max="6149" width="18" style="26" customWidth="1"/>
    <col min="6150" max="6150" width="10" style="26" customWidth="1"/>
    <col min="6151" max="6402" width="9.140625" style="26"/>
    <col min="6403" max="6403" width="19.28515625" style="26" customWidth="1"/>
    <col min="6404" max="6405" width="18" style="26" customWidth="1"/>
    <col min="6406" max="6406" width="10" style="26" customWidth="1"/>
    <col min="6407" max="6658" width="9.140625" style="26"/>
    <col min="6659" max="6659" width="19.28515625" style="26" customWidth="1"/>
    <col min="6660" max="6661" width="18" style="26" customWidth="1"/>
    <col min="6662" max="6662" width="10" style="26" customWidth="1"/>
    <col min="6663" max="6914" width="9.140625" style="26"/>
    <col min="6915" max="6915" width="19.28515625" style="26" customWidth="1"/>
    <col min="6916" max="6917" width="18" style="26" customWidth="1"/>
    <col min="6918" max="6918" width="10" style="26" customWidth="1"/>
    <col min="6919" max="7170" width="9.140625" style="26"/>
    <col min="7171" max="7171" width="19.28515625" style="26" customWidth="1"/>
    <col min="7172" max="7173" width="18" style="26" customWidth="1"/>
    <col min="7174" max="7174" width="10" style="26" customWidth="1"/>
    <col min="7175" max="7426" width="9.140625" style="26"/>
    <col min="7427" max="7427" width="19.28515625" style="26" customWidth="1"/>
    <col min="7428" max="7429" width="18" style="26" customWidth="1"/>
    <col min="7430" max="7430" width="10" style="26" customWidth="1"/>
    <col min="7431" max="7682" width="9.140625" style="26"/>
    <col min="7683" max="7683" width="19.28515625" style="26" customWidth="1"/>
    <col min="7684" max="7685" width="18" style="26" customWidth="1"/>
    <col min="7686" max="7686" width="10" style="26" customWidth="1"/>
    <col min="7687" max="7938" width="9.140625" style="26"/>
    <col min="7939" max="7939" width="19.28515625" style="26" customWidth="1"/>
    <col min="7940" max="7941" width="18" style="26" customWidth="1"/>
    <col min="7942" max="7942" width="10" style="26" customWidth="1"/>
    <col min="7943" max="8194" width="9.140625" style="26"/>
    <col min="8195" max="8195" width="19.28515625" style="26" customWidth="1"/>
    <col min="8196" max="8197" width="18" style="26" customWidth="1"/>
    <col min="8198" max="8198" width="10" style="26" customWidth="1"/>
    <col min="8199" max="8450" width="9.140625" style="26"/>
    <col min="8451" max="8451" width="19.28515625" style="26" customWidth="1"/>
    <col min="8452" max="8453" width="18" style="26" customWidth="1"/>
    <col min="8454" max="8454" width="10" style="26" customWidth="1"/>
    <col min="8455" max="8706" width="9.140625" style="26"/>
    <col min="8707" max="8707" width="19.28515625" style="26" customWidth="1"/>
    <col min="8708" max="8709" width="18" style="26" customWidth="1"/>
    <col min="8710" max="8710" width="10" style="26" customWidth="1"/>
    <col min="8711" max="8962" width="9.140625" style="26"/>
    <col min="8963" max="8963" width="19.28515625" style="26" customWidth="1"/>
    <col min="8964" max="8965" width="18" style="26" customWidth="1"/>
    <col min="8966" max="8966" width="10" style="26" customWidth="1"/>
    <col min="8967" max="9218" width="9.140625" style="26"/>
    <col min="9219" max="9219" width="19.28515625" style="26" customWidth="1"/>
    <col min="9220" max="9221" width="18" style="26" customWidth="1"/>
    <col min="9222" max="9222" width="10" style="26" customWidth="1"/>
    <col min="9223" max="9474" width="9.140625" style="26"/>
    <col min="9475" max="9475" width="19.28515625" style="26" customWidth="1"/>
    <col min="9476" max="9477" width="18" style="26" customWidth="1"/>
    <col min="9478" max="9478" width="10" style="26" customWidth="1"/>
    <col min="9479" max="9730" width="9.140625" style="26"/>
    <col min="9731" max="9731" width="19.28515625" style="26" customWidth="1"/>
    <col min="9732" max="9733" width="18" style="26" customWidth="1"/>
    <col min="9734" max="9734" width="10" style="26" customWidth="1"/>
    <col min="9735" max="9986" width="9.140625" style="26"/>
    <col min="9987" max="9987" width="19.28515625" style="26" customWidth="1"/>
    <col min="9988" max="9989" width="18" style="26" customWidth="1"/>
    <col min="9990" max="9990" width="10" style="26" customWidth="1"/>
    <col min="9991" max="10242" width="9.140625" style="26"/>
    <col min="10243" max="10243" width="19.28515625" style="26" customWidth="1"/>
    <col min="10244" max="10245" width="18" style="26" customWidth="1"/>
    <col min="10246" max="10246" width="10" style="26" customWidth="1"/>
    <col min="10247" max="10498" width="9.140625" style="26"/>
    <col min="10499" max="10499" width="19.28515625" style="26" customWidth="1"/>
    <col min="10500" max="10501" width="18" style="26" customWidth="1"/>
    <col min="10502" max="10502" width="10" style="26" customWidth="1"/>
    <col min="10503" max="10754" width="9.140625" style="26"/>
    <col min="10755" max="10755" width="19.28515625" style="26" customWidth="1"/>
    <col min="10756" max="10757" width="18" style="26" customWidth="1"/>
    <col min="10758" max="10758" width="10" style="26" customWidth="1"/>
    <col min="10759" max="11010" width="9.140625" style="26"/>
    <col min="11011" max="11011" width="19.28515625" style="26" customWidth="1"/>
    <col min="11012" max="11013" width="18" style="26" customWidth="1"/>
    <col min="11014" max="11014" width="10" style="26" customWidth="1"/>
    <col min="11015" max="11266" width="9.140625" style="26"/>
    <col min="11267" max="11267" width="19.28515625" style="26" customWidth="1"/>
    <col min="11268" max="11269" width="18" style="26" customWidth="1"/>
    <col min="11270" max="11270" width="10" style="26" customWidth="1"/>
    <col min="11271" max="11522" width="9.140625" style="26"/>
    <col min="11523" max="11523" width="19.28515625" style="26" customWidth="1"/>
    <col min="11524" max="11525" width="18" style="26" customWidth="1"/>
    <col min="11526" max="11526" width="10" style="26" customWidth="1"/>
    <col min="11527" max="11778" width="9.140625" style="26"/>
    <col min="11779" max="11779" width="19.28515625" style="26" customWidth="1"/>
    <col min="11780" max="11781" width="18" style="26" customWidth="1"/>
    <col min="11782" max="11782" width="10" style="26" customWidth="1"/>
    <col min="11783" max="12034" width="9.140625" style="26"/>
    <col min="12035" max="12035" width="19.28515625" style="26" customWidth="1"/>
    <col min="12036" max="12037" width="18" style="26" customWidth="1"/>
    <col min="12038" max="12038" width="10" style="26" customWidth="1"/>
    <col min="12039" max="12290" width="9.140625" style="26"/>
    <col min="12291" max="12291" width="19.28515625" style="26" customWidth="1"/>
    <col min="12292" max="12293" width="18" style="26" customWidth="1"/>
    <col min="12294" max="12294" width="10" style="26" customWidth="1"/>
    <col min="12295" max="12546" width="9.140625" style="26"/>
    <col min="12547" max="12547" width="19.28515625" style="26" customWidth="1"/>
    <col min="12548" max="12549" width="18" style="26" customWidth="1"/>
    <col min="12550" max="12550" width="10" style="26" customWidth="1"/>
    <col min="12551" max="12802" width="9.140625" style="26"/>
    <col min="12803" max="12803" width="19.28515625" style="26" customWidth="1"/>
    <col min="12804" max="12805" width="18" style="26" customWidth="1"/>
    <col min="12806" max="12806" width="10" style="26" customWidth="1"/>
    <col min="12807" max="13058" width="9.140625" style="26"/>
    <col min="13059" max="13059" width="19.28515625" style="26" customWidth="1"/>
    <col min="13060" max="13061" width="18" style="26" customWidth="1"/>
    <col min="13062" max="13062" width="10" style="26" customWidth="1"/>
    <col min="13063" max="13314" width="9.140625" style="26"/>
    <col min="13315" max="13315" width="19.28515625" style="26" customWidth="1"/>
    <col min="13316" max="13317" width="18" style="26" customWidth="1"/>
    <col min="13318" max="13318" width="10" style="26" customWidth="1"/>
    <col min="13319" max="13570" width="9.140625" style="26"/>
    <col min="13571" max="13571" width="19.28515625" style="26" customWidth="1"/>
    <col min="13572" max="13573" width="18" style="26" customWidth="1"/>
    <col min="13574" max="13574" width="10" style="26" customWidth="1"/>
    <col min="13575" max="13826" width="9.140625" style="26"/>
    <col min="13827" max="13827" width="19.28515625" style="26" customWidth="1"/>
    <col min="13828" max="13829" width="18" style="26" customWidth="1"/>
    <col min="13830" max="13830" width="10" style="26" customWidth="1"/>
    <col min="13831" max="14082" width="9.140625" style="26"/>
    <col min="14083" max="14083" width="19.28515625" style="26" customWidth="1"/>
    <col min="14084" max="14085" width="18" style="26" customWidth="1"/>
    <col min="14086" max="14086" width="10" style="26" customWidth="1"/>
    <col min="14087" max="14338" width="9.140625" style="26"/>
    <col min="14339" max="14339" width="19.28515625" style="26" customWidth="1"/>
    <col min="14340" max="14341" width="18" style="26" customWidth="1"/>
    <col min="14342" max="14342" width="10" style="26" customWidth="1"/>
    <col min="14343" max="14594" width="9.140625" style="26"/>
    <col min="14595" max="14595" width="19.28515625" style="26" customWidth="1"/>
    <col min="14596" max="14597" width="18" style="26" customWidth="1"/>
    <col min="14598" max="14598" width="10" style="26" customWidth="1"/>
    <col min="14599" max="14850" width="9.140625" style="26"/>
    <col min="14851" max="14851" width="19.28515625" style="26" customWidth="1"/>
    <col min="14852" max="14853" width="18" style="26" customWidth="1"/>
    <col min="14854" max="14854" width="10" style="26" customWidth="1"/>
    <col min="14855" max="15106" width="9.140625" style="26"/>
    <col min="15107" max="15107" width="19.28515625" style="26" customWidth="1"/>
    <col min="15108" max="15109" width="18" style="26" customWidth="1"/>
    <col min="15110" max="15110" width="10" style="26" customWidth="1"/>
    <col min="15111" max="15362" width="9.140625" style="26"/>
    <col min="15363" max="15363" width="19.28515625" style="26" customWidth="1"/>
    <col min="15364" max="15365" width="18" style="26" customWidth="1"/>
    <col min="15366" max="15366" width="10" style="26" customWidth="1"/>
    <col min="15367" max="15618" width="9.140625" style="26"/>
    <col min="15619" max="15619" width="19.28515625" style="26" customWidth="1"/>
    <col min="15620" max="15621" width="18" style="26" customWidth="1"/>
    <col min="15622" max="15622" width="10" style="26" customWidth="1"/>
    <col min="15623" max="15874" width="9.140625" style="26"/>
    <col min="15875" max="15875" width="19.28515625" style="26" customWidth="1"/>
    <col min="15876" max="15877" width="18" style="26" customWidth="1"/>
    <col min="15878" max="15878" width="10" style="26" customWidth="1"/>
    <col min="15879" max="16130" width="9.140625" style="26"/>
    <col min="16131" max="16131" width="19.28515625" style="26" customWidth="1"/>
    <col min="16132" max="16133" width="18" style="26" customWidth="1"/>
    <col min="16134" max="16134" width="10" style="26" customWidth="1"/>
    <col min="16135" max="16384" width="9.140625" style="26"/>
  </cols>
  <sheetData>
    <row r="1" spans="2:10">
      <c r="B1" s="135" t="s">
        <v>21</v>
      </c>
      <c r="C1" s="135"/>
      <c r="D1" s="135"/>
      <c r="E1" s="135"/>
      <c r="F1" s="135"/>
      <c r="G1" s="135"/>
      <c r="H1" s="50"/>
      <c r="I1" s="50"/>
      <c r="J1" s="50"/>
    </row>
    <row r="2" spans="2:10">
      <c r="B2" s="102"/>
      <c r="C2" s="102"/>
      <c r="D2" s="102"/>
      <c r="E2" s="102"/>
      <c r="F2" s="102"/>
      <c r="G2" s="102"/>
      <c r="H2" s="50"/>
      <c r="I2" s="50"/>
      <c r="J2" s="50"/>
    </row>
    <row r="3" spans="2:10" ht="23.25">
      <c r="B3" s="134" t="s">
        <v>54</v>
      </c>
      <c r="C3" s="134"/>
      <c r="D3" s="134"/>
      <c r="E3" s="134"/>
      <c r="F3" s="134"/>
      <c r="G3" s="51"/>
      <c r="H3" s="51"/>
      <c r="I3" s="51"/>
      <c r="J3" s="51"/>
    </row>
    <row r="4" spans="2:10" ht="23.25">
      <c r="B4" s="134" t="s">
        <v>126</v>
      </c>
      <c r="C4" s="134"/>
      <c r="D4" s="134"/>
      <c r="E4" s="134"/>
      <c r="F4" s="134"/>
      <c r="G4" s="51"/>
      <c r="H4" s="51"/>
      <c r="I4" s="51"/>
      <c r="J4" s="51"/>
    </row>
    <row r="5" spans="2:10" ht="23.25">
      <c r="B5" s="134" t="s">
        <v>53</v>
      </c>
      <c r="C5" s="134"/>
      <c r="D5" s="134"/>
      <c r="E5" s="134"/>
      <c r="F5" s="134"/>
      <c r="G5" s="51"/>
      <c r="H5" s="51"/>
      <c r="I5" s="51"/>
      <c r="J5" s="51"/>
    </row>
    <row r="6" spans="2:10">
      <c r="C6" s="30"/>
      <c r="D6" s="30"/>
      <c r="E6" s="30"/>
      <c r="F6" s="30"/>
    </row>
    <row r="7" spans="2:10">
      <c r="C7" s="26" t="s">
        <v>102</v>
      </c>
    </row>
    <row r="8" spans="2:10">
      <c r="B8" s="26" t="s">
        <v>128</v>
      </c>
    </row>
    <row r="9" spans="2:10">
      <c r="B9" s="26" t="s">
        <v>103</v>
      </c>
    </row>
    <row r="10" spans="2:10">
      <c r="B10" s="26" t="s">
        <v>104</v>
      </c>
    </row>
    <row r="11" spans="2:10">
      <c r="B11" s="26" t="s">
        <v>105</v>
      </c>
    </row>
    <row r="13" spans="2:10">
      <c r="B13" s="29" t="s">
        <v>19</v>
      </c>
    </row>
    <row r="14" spans="2:10">
      <c r="B14" s="29" t="s">
        <v>23</v>
      </c>
    </row>
    <row r="16" spans="2:10">
      <c r="C16" s="36" t="s">
        <v>18</v>
      </c>
      <c r="D16" s="40" t="s">
        <v>6</v>
      </c>
      <c r="E16" s="40" t="s">
        <v>7</v>
      </c>
    </row>
    <row r="17" spans="2:5">
      <c r="C17" s="33" t="s">
        <v>16</v>
      </c>
      <c r="D17" s="34">
        <f>คีย์!C56</f>
        <v>36</v>
      </c>
      <c r="E17" s="35">
        <f>D17*100/$D$19</f>
        <v>70.588235294117652</v>
      </c>
    </row>
    <row r="18" spans="2:5">
      <c r="C18" s="33" t="s">
        <v>17</v>
      </c>
      <c r="D18" s="34">
        <f>คีย์!C57</f>
        <v>15</v>
      </c>
      <c r="E18" s="35">
        <f>D18*100/$D$19</f>
        <v>29.411764705882351</v>
      </c>
    </row>
    <row r="19" spans="2:5">
      <c r="C19" s="36" t="s">
        <v>5</v>
      </c>
      <c r="D19" s="36">
        <f>SUM(D17:D18)</f>
        <v>51</v>
      </c>
      <c r="E19" s="41">
        <f>D19*100/$D$19</f>
        <v>100</v>
      </c>
    </row>
    <row r="21" spans="2:5">
      <c r="B21" s="28" t="s">
        <v>22</v>
      </c>
      <c r="C21" s="26" t="s">
        <v>106</v>
      </c>
    </row>
    <row r="22" spans="2:5">
      <c r="B22" s="28" t="s">
        <v>90</v>
      </c>
    </row>
    <row r="23" spans="2:5">
      <c r="C23" s="28"/>
    </row>
  </sheetData>
  <mergeCells count="4">
    <mergeCell ref="B1:G1"/>
    <mergeCell ref="B3:F3"/>
    <mergeCell ref="B4:F4"/>
    <mergeCell ref="B5:F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120" zoomScaleNormal="120" workbookViewId="0">
      <selection sqref="A1:C1"/>
    </sheetView>
  </sheetViews>
  <sheetFormatPr defaultColWidth="6.42578125" defaultRowHeight="21"/>
  <cols>
    <col min="1" max="1" width="46.7109375" style="26" customWidth="1"/>
    <col min="2" max="2" width="17.42578125" style="31" customWidth="1"/>
    <col min="3" max="3" width="15" style="31" customWidth="1"/>
    <col min="4" max="6" width="6.42578125" style="26"/>
    <col min="7" max="7" width="6.42578125" style="26" customWidth="1"/>
    <col min="8" max="250" width="6.42578125" style="26"/>
    <col min="251" max="251" width="19.7109375" style="26" customWidth="1"/>
    <col min="252" max="259" width="10" style="26" customWidth="1"/>
    <col min="260" max="506" width="6.42578125" style="26"/>
    <col min="507" max="507" width="19.7109375" style="26" customWidth="1"/>
    <col min="508" max="515" width="10" style="26" customWidth="1"/>
    <col min="516" max="762" width="6.42578125" style="26"/>
    <col min="763" max="763" width="19.7109375" style="26" customWidth="1"/>
    <col min="764" max="771" width="10" style="26" customWidth="1"/>
    <col min="772" max="1018" width="6.42578125" style="26"/>
    <col min="1019" max="1019" width="19.7109375" style="26" customWidth="1"/>
    <col min="1020" max="1027" width="10" style="26" customWidth="1"/>
    <col min="1028" max="1274" width="6.42578125" style="26"/>
    <col min="1275" max="1275" width="19.7109375" style="26" customWidth="1"/>
    <col min="1276" max="1283" width="10" style="26" customWidth="1"/>
    <col min="1284" max="1530" width="6.42578125" style="26"/>
    <col min="1531" max="1531" width="19.7109375" style="26" customWidth="1"/>
    <col min="1532" max="1539" width="10" style="26" customWidth="1"/>
    <col min="1540" max="1786" width="6.42578125" style="26"/>
    <col min="1787" max="1787" width="19.7109375" style="26" customWidth="1"/>
    <col min="1788" max="1795" width="10" style="26" customWidth="1"/>
    <col min="1796" max="2042" width="6.42578125" style="26"/>
    <col min="2043" max="2043" width="19.7109375" style="26" customWidth="1"/>
    <col min="2044" max="2051" width="10" style="26" customWidth="1"/>
    <col min="2052" max="2298" width="6.42578125" style="26"/>
    <col min="2299" max="2299" width="19.7109375" style="26" customWidth="1"/>
    <col min="2300" max="2307" width="10" style="26" customWidth="1"/>
    <col min="2308" max="2554" width="6.42578125" style="26"/>
    <col min="2555" max="2555" width="19.7109375" style="26" customWidth="1"/>
    <col min="2556" max="2563" width="10" style="26" customWidth="1"/>
    <col min="2564" max="2810" width="6.42578125" style="26"/>
    <col min="2811" max="2811" width="19.7109375" style="26" customWidth="1"/>
    <col min="2812" max="2819" width="10" style="26" customWidth="1"/>
    <col min="2820" max="3066" width="6.42578125" style="26"/>
    <col min="3067" max="3067" width="19.7109375" style="26" customWidth="1"/>
    <col min="3068" max="3075" width="10" style="26" customWidth="1"/>
    <col min="3076" max="3322" width="6.42578125" style="26"/>
    <col min="3323" max="3323" width="19.7109375" style="26" customWidth="1"/>
    <col min="3324" max="3331" width="10" style="26" customWidth="1"/>
    <col min="3332" max="3578" width="6.42578125" style="26"/>
    <col min="3579" max="3579" width="19.7109375" style="26" customWidth="1"/>
    <col min="3580" max="3587" width="10" style="26" customWidth="1"/>
    <col min="3588" max="3834" width="6.42578125" style="26"/>
    <col min="3835" max="3835" width="19.7109375" style="26" customWidth="1"/>
    <col min="3836" max="3843" width="10" style="26" customWidth="1"/>
    <col min="3844" max="4090" width="6.42578125" style="26"/>
    <col min="4091" max="4091" width="19.7109375" style="26" customWidth="1"/>
    <col min="4092" max="4099" width="10" style="26" customWidth="1"/>
    <col min="4100" max="4346" width="6.42578125" style="26"/>
    <col min="4347" max="4347" width="19.7109375" style="26" customWidth="1"/>
    <col min="4348" max="4355" width="10" style="26" customWidth="1"/>
    <col min="4356" max="4602" width="6.42578125" style="26"/>
    <col min="4603" max="4603" width="19.7109375" style="26" customWidth="1"/>
    <col min="4604" max="4611" width="10" style="26" customWidth="1"/>
    <col min="4612" max="4858" width="6.42578125" style="26"/>
    <col min="4859" max="4859" width="19.7109375" style="26" customWidth="1"/>
    <col min="4860" max="4867" width="10" style="26" customWidth="1"/>
    <col min="4868" max="5114" width="6.42578125" style="26"/>
    <col min="5115" max="5115" width="19.7109375" style="26" customWidth="1"/>
    <col min="5116" max="5123" width="10" style="26" customWidth="1"/>
    <col min="5124" max="5370" width="6.42578125" style="26"/>
    <col min="5371" max="5371" width="19.7109375" style="26" customWidth="1"/>
    <col min="5372" max="5379" width="10" style="26" customWidth="1"/>
    <col min="5380" max="5626" width="6.42578125" style="26"/>
    <col min="5627" max="5627" width="19.7109375" style="26" customWidth="1"/>
    <col min="5628" max="5635" width="10" style="26" customWidth="1"/>
    <col min="5636" max="5882" width="6.42578125" style="26"/>
    <col min="5883" max="5883" width="19.7109375" style="26" customWidth="1"/>
    <col min="5884" max="5891" width="10" style="26" customWidth="1"/>
    <col min="5892" max="6138" width="6.42578125" style="26"/>
    <col min="6139" max="6139" width="19.7109375" style="26" customWidth="1"/>
    <col min="6140" max="6147" width="10" style="26" customWidth="1"/>
    <col min="6148" max="6394" width="6.42578125" style="26"/>
    <col min="6395" max="6395" width="19.7109375" style="26" customWidth="1"/>
    <col min="6396" max="6403" width="10" style="26" customWidth="1"/>
    <col min="6404" max="6650" width="6.42578125" style="26"/>
    <col min="6651" max="6651" width="19.7109375" style="26" customWidth="1"/>
    <col min="6652" max="6659" width="10" style="26" customWidth="1"/>
    <col min="6660" max="6906" width="6.42578125" style="26"/>
    <col min="6907" max="6907" width="19.7109375" style="26" customWidth="1"/>
    <col min="6908" max="6915" width="10" style="26" customWidth="1"/>
    <col min="6916" max="7162" width="6.42578125" style="26"/>
    <col min="7163" max="7163" width="19.7109375" style="26" customWidth="1"/>
    <col min="7164" max="7171" width="10" style="26" customWidth="1"/>
    <col min="7172" max="7418" width="6.42578125" style="26"/>
    <col min="7419" max="7419" width="19.7109375" style="26" customWidth="1"/>
    <col min="7420" max="7427" width="10" style="26" customWidth="1"/>
    <col min="7428" max="7674" width="6.42578125" style="26"/>
    <col min="7675" max="7675" width="19.7109375" style="26" customWidth="1"/>
    <col min="7676" max="7683" width="10" style="26" customWidth="1"/>
    <col min="7684" max="7930" width="6.42578125" style="26"/>
    <col min="7931" max="7931" width="19.7109375" style="26" customWidth="1"/>
    <col min="7932" max="7939" width="10" style="26" customWidth="1"/>
    <col min="7940" max="8186" width="6.42578125" style="26"/>
    <col min="8187" max="8187" width="19.7109375" style="26" customWidth="1"/>
    <col min="8188" max="8195" width="10" style="26" customWidth="1"/>
    <col min="8196" max="8442" width="6.42578125" style="26"/>
    <col min="8443" max="8443" width="19.7109375" style="26" customWidth="1"/>
    <col min="8444" max="8451" width="10" style="26" customWidth="1"/>
    <col min="8452" max="8698" width="6.42578125" style="26"/>
    <col min="8699" max="8699" width="19.7109375" style="26" customWidth="1"/>
    <col min="8700" max="8707" width="10" style="26" customWidth="1"/>
    <col min="8708" max="8954" width="6.42578125" style="26"/>
    <col min="8955" max="8955" width="19.7109375" style="26" customWidth="1"/>
    <col min="8956" max="8963" width="10" style="26" customWidth="1"/>
    <col min="8964" max="9210" width="6.42578125" style="26"/>
    <col min="9211" max="9211" width="19.7109375" style="26" customWidth="1"/>
    <col min="9212" max="9219" width="10" style="26" customWidth="1"/>
    <col min="9220" max="9466" width="6.42578125" style="26"/>
    <col min="9467" max="9467" width="19.7109375" style="26" customWidth="1"/>
    <col min="9468" max="9475" width="10" style="26" customWidth="1"/>
    <col min="9476" max="9722" width="6.42578125" style="26"/>
    <col min="9723" max="9723" width="19.7109375" style="26" customWidth="1"/>
    <col min="9724" max="9731" width="10" style="26" customWidth="1"/>
    <col min="9732" max="9978" width="6.42578125" style="26"/>
    <col min="9979" max="9979" width="19.7109375" style="26" customWidth="1"/>
    <col min="9980" max="9987" width="10" style="26" customWidth="1"/>
    <col min="9988" max="10234" width="6.42578125" style="26"/>
    <col min="10235" max="10235" width="19.7109375" style="26" customWidth="1"/>
    <col min="10236" max="10243" width="10" style="26" customWidth="1"/>
    <col min="10244" max="10490" width="6.42578125" style="26"/>
    <col min="10491" max="10491" width="19.7109375" style="26" customWidth="1"/>
    <col min="10492" max="10499" width="10" style="26" customWidth="1"/>
    <col min="10500" max="10746" width="6.42578125" style="26"/>
    <col min="10747" max="10747" width="19.7109375" style="26" customWidth="1"/>
    <col min="10748" max="10755" width="10" style="26" customWidth="1"/>
    <col min="10756" max="11002" width="6.42578125" style="26"/>
    <col min="11003" max="11003" width="19.7109375" style="26" customWidth="1"/>
    <col min="11004" max="11011" width="10" style="26" customWidth="1"/>
    <col min="11012" max="11258" width="6.42578125" style="26"/>
    <col min="11259" max="11259" width="19.7109375" style="26" customWidth="1"/>
    <col min="11260" max="11267" width="10" style="26" customWidth="1"/>
    <col min="11268" max="11514" width="6.42578125" style="26"/>
    <col min="11515" max="11515" width="19.7109375" style="26" customWidth="1"/>
    <col min="11516" max="11523" width="10" style="26" customWidth="1"/>
    <col min="11524" max="11770" width="6.42578125" style="26"/>
    <col min="11771" max="11771" width="19.7109375" style="26" customWidth="1"/>
    <col min="11772" max="11779" width="10" style="26" customWidth="1"/>
    <col min="11780" max="12026" width="6.42578125" style="26"/>
    <col min="12027" max="12027" width="19.7109375" style="26" customWidth="1"/>
    <col min="12028" max="12035" width="10" style="26" customWidth="1"/>
    <col min="12036" max="12282" width="6.42578125" style="26"/>
    <col min="12283" max="12283" width="19.7109375" style="26" customWidth="1"/>
    <col min="12284" max="12291" width="10" style="26" customWidth="1"/>
    <col min="12292" max="12538" width="6.42578125" style="26"/>
    <col min="12539" max="12539" width="19.7109375" style="26" customWidth="1"/>
    <col min="12540" max="12547" width="10" style="26" customWidth="1"/>
    <col min="12548" max="12794" width="6.42578125" style="26"/>
    <col min="12795" max="12795" width="19.7109375" style="26" customWidth="1"/>
    <col min="12796" max="12803" width="10" style="26" customWidth="1"/>
    <col min="12804" max="13050" width="6.42578125" style="26"/>
    <col min="13051" max="13051" width="19.7109375" style="26" customWidth="1"/>
    <col min="13052" max="13059" width="10" style="26" customWidth="1"/>
    <col min="13060" max="13306" width="6.42578125" style="26"/>
    <col min="13307" max="13307" width="19.7109375" style="26" customWidth="1"/>
    <col min="13308" max="13315" width="10" style="26" customWidth="1"/>
    <col min="13316" max="13562" width="6.42578125" style="26"/>
    <col min="13563" max="13563" width="19.7109375" style="26" customWidth="1"/>
    <col min="13564" max="13571" width="10" style="26" customWidth="1"/>
    <col min="13572" max="13818" width="6.42578125" style="26"/>
    <col min="13819" max="13819" width="19.7109375" style="26" customWidth="1"/>
    <col min="13820" max="13827" width="10" style="26" customWidth="1"/>
    <col min="13828" max="14074" width="6.42578125" style="26"/>
    <col min="14075" max="14075" width="19.7109375" style="26" customWidth="1"/>
    <col min="14076" max="14083" width="10" style="26" customWidth="1"/>
    <col min="14084" max="14330" width="6.42578125" style="26"/>
    <col min="14331" max="14331" width="19.7109375" style="26" customWidth="1"/>
    <col min="14332" max="14339" width="10" style="26" customWidth="1"/>
    <col min="14340" max="14586" width="6.42578125" style="26"/>
    <col min="14587" max="14587" width="19.7109375" style="26" customWidth="1"/>
    <col min="14588" max="14595" width="10" style="26" customWidth="1"/>
    <col min="14596" max="14842" width="6.42578125" style="26"/>
    <col min="14843" max="14843" width="19.7109375" style="26" customWidth="1"/>
    <col min="14844" max="14851" width="10" style="26" customWidth="1"/>
    <col min="14852" max="15098" width="6.42578125" style="26"/>
    <col min="15099" max="15099" width="19.7109375" style="26" customWidth="1"/>
    <col min="15100" max="15107" width="10" style="26" customWidth="1"/>
    <col min="15108" max="15354" width="6.42578125" style="26"/>
    <col min="15355" max="15355" width="19.7109375" style="26" customWidth="1"/>
    <col min="15356" max="15363" width="10" style="26" customWidth="1"/>
    <col min="15364" max="15610" width="6.42578125" style="26"/>
    <col min="15611" max="15611" width="19.7109375" style="26" customWidth="1"/>
    <col min="15612" max="15619" width="10" style="26" customWidth="1"/>
    <col min="15620" max="15866" width="6.42578125" style="26"/>
    <col min="15867" max="15867" width="19.7109375" style="26" customWidth="1"/>
    <col min="15868" max="15875" width="10" style="26" customWidth="1"/>
    <col min="15876" max="16122" width="6.42578125" style="26"/>
    <col min="16123" max="16123" width="19.7109375" style="26" customWidth="1"/>
    <col min="16124" max="16131" width="10" style="26" customWidth="1"/>
    <col min="16132" max="16384" width="6.42578125" style="26"/>
  </cols>
  <sheetData>
    <row r="1" spans="1:3">
      <c r="A1" s="135" t="s">
        <v>20</v>
      </c>
      <c r="B1" s="135"/>
      <c r="C1" s="135"/>
    </row>
    <row r="2" spans="1:3">
      <c r="A2" s="102"/>
      <c r="B2" s="102"/>
      <c r="C2" s="102"/>
    </row>
    <row r="3" spans="1:3">
      <c r="A3" s="29" t="s">
        <v>55</v>
      </c>
    </row>
    <row r="5" spans="1:3" s="104" customFormat="1">
      <c r="A5" s="137" t="s">
        <v>56</v>
      </c>
      <c r="B5" s="138" t="s">
        <v>6</v>
      </c>
      <c r="C5" s="140" t="s">
        <v>7</v>
      </c>
    </row>
    <row r="6" spans="1:3" s="29" customFormat="1">
      <c r="A6" s="137"/>
      <c r="B6" s="139"/>
      <c r="C6" s="141"/>
    </row>
    <row r="7" spans="1:3" s="29" customFormat="1">
      <c r="A7" s="49" t="s">
        <v>64</v>
      </c>
      <c r="B7" s="103">
        <v>8</v>
      </c>
      <c r="C7" s="38">
        <f>B7*100/$B$21</f>
        <v>15.686274509803921</v>
      </c>
    </row>
    <row r="8" spans="1:3">
      <c r="A8" s="49" t="s">
        <v>59</v>
      </c>
      <c r="B8" s="37">
        <v>7</v>
      </c>
      <c r="C8" s="38">
        <f t="shared" ref="C8:C21" si="0">B8*100/$B$21</f>
        <v>13.725490196078431</v>
      </c>
    </row>
    <row r="9" spans="1:3">
      <c r="A9" s="49" t="s">
        <v>58</v>
      </c>
      <c r="B9" s="37">
        <v>7</v>
      </c>
      <c r="C9" s="38">
        <f t="shared" si="0"/>
        <v>13.725490196078431</v>
      </c>
    </row>
    <row r="10" spans="1:3">
      <c r="A10" s="49" t="s">
        <v>57</v>
      </c>
      <c r="B10" s="37">
        <v>7</v>
      </c>
      <c r="C10" s="38">
        <f t="shared" si="0"/>
        <v>13.725490196078431</v>
      </c>
    </row>
    <row r="11" spans="1:3">
      <c r="A11" s="49" t="s">
        <v>65</v>
      </c>
      <c r="B11" s="37">
        <v>4</v>
      </c>
      <c r="C11" s="38">
        <f t="shared" si="0"/>
        <v>7.8431372549019605</v>
      </c>
    </row>
    <row r="12" spans="1:3">
      <c r="A12" s="49" t="s">
        <v>62</v>
      </c>
      <c r="B12" s="37">
        <v>3</v>
      </c>
      <c r="C12" s="38">
        <f t="shared" si="0"/>
        <v>5.882352941176471</v>
      </c>
    </row>
    <row r="13" spans="1:3">
      <c r="A13" s="49" t="s">
        <v>63</v>
      </c>
      <c r="B13" s="37">
        <v>3</v>
      </c>
      <c r="C13" s="38">
        <f t="shared" si="0"/>
        <v>5.882352941176471</v>
      </c>
    </row>
    <row r="14" spans="1:3">
      <c r="A14" s="49" t="s">
        <v>66</v>
      </c>
      <c r="B14" s="37">
        <v>3</v>
      </c>
      <c r="C14" s="38">
        <f t="shared" si="0"/>
        <v>5.882352941176471</v>
      </c>
    </row>
    <row r="15" spans="1:3">
      <c r="A15" s="49" t="s">
        <v>67</v>
      </c>
      <c r="B15" s="37">
        <v>2</v>
      </c>
      <c r="C15" s="38">
        <f t="shared" si="0"/>
        <v>3.9215686274509802</v>
      </c>
    </row>
    <row r="16" spans="1:3">
      <c r="A16" s="49" t="s">
        <v>68</v>
      </c>
      <c r="B16" s="37">
        <v>2</v>
      </c>
      <c r="C16" s="38">
        <f t="shared" si="0"/>
        <v>3.9215686274509802</v>
      </c>
    </row>
    <row r="17" spans="1:4">
      <c r="A17" s="49" t="s">
        <v>69</v>
      </c>
      <c r="B17" s="37">
        <v>2</v>
      </c>
      <c r="C17" s="38">
        <f t="shared" si="0"/>
        <v>3.9215686274509802</v>
      </c>
    </row>
    <row r="18" spans="1:4">
      <c r="A18" s="49" t="s">
        <v>60</v>
      </c>
      <c r="B18" s="37">
        <v>1</v>
      </c>
      <c r="C18" s="38">
        <f t="shared" si="0"/>
        <v>1.9607843137254901</v>
      </c>
    </row>
    <row r="19" spans="1:4">
      <c r="A19" s="49" t="s">
        <v>61</v>
      </c>
      <c r="B19" s="37">
        <v>1</v>
      </c>
      <c r="C19" s="38">
        <f t="shared" si="0"/>
        <v>1.9607843137254901</v>
      </c>
    </row>
    <row r="20" spans="1:4">
      <c r="A20" s="49" t="s">
        <v>35</v>
      </c>
      <c r="B20" s="37">
        <v>1</v>
      </c>
      <c r="C20" s="38">
        <f t="shared" si="0"/>
        <v>1.9607843137254901</v>
      </c>
    </row>
    <row r="21" spans="1:4">
      <c r="A21" s="40" t="s">
        <v>5</v>
      </c>
      <c r="B21" s="40">
        <f>SUM(B7:B20)</f>
        <v>51</v>
      </c>
      <c r="C21" s="39">
        <f t="shared" si="0"/>
        <v>100</v>
      </c>
    </row>
    <row r="22" spans="1:4" s="32" customFormat="1" hidden="1">
      <c r="A22" s="36" t="s">
        <v>5</v>
      </c>
      <c r="B22" s="36">
        <f>SUM(B21:B21)</f>
        <v>51</v>
      </c>
      <c r="C22" s="38">
        <f>B22*100/$B$21</f>
        <v>100</v>
      </c>
    </row>
    <row r="24" spans="1:4">
      <c r="A24" s="136" t="s">
        <v>92</v>
      </c>
      <c r="B24" s="136"/>
      <c r="C24" s="136"/>
      <c r="D24" s="136"/>
    </row>
    <row r="25" spans="1:4">
      <c r="A25" s="132" t="s">
        <v>79</v>
      </c>
      <c r="B25" s="132"/>
      <c r="C25" s="132"/>
      <c r="D25" s="132"/>
    </row>
    <row r="26" spans="1:4">
      <c r="A26" s="132" t="s">
        <v>70</v>
      </c>
      <c r="B26" s="132"/>
      <c r="C26" s="132"/>
      <c r="D26" s="132"/>
    </row>
    <row r="27" spans="1:4">
      <c r="A27" s="105" t="s">
        <v>71</v>
      </c>
      <c r="B27" s="105"/>
      <c r="C27" s="105"/>
      <c r="D27" s="105"/>
    </row>
  </sheetData>
  <mergeCells count="7">
    <mergeCell ref="A26:D26"/>
    <mergeCell ref="A24:D24"/>
    <mergeCell ref="A1:C1"/>
    <mergeCell ref="A5:A6"/>
    <mergeCell ref="B5:B6"/>
    <mergeCell ref="C5:C6"/>
    <mergeCell ref="A25:D2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4" zoomScale="130" zoomScaleNormal="130" workbookViewId="0">
      <selection activeCell="B16" sqref="B16"/>
    </sheetView>
  </sheetViews>
  <sheetFormatPr defaultRowHeight="12.75"/>
  <cols>
    <col min="1" max="1" width="4.140625" customWidth="1"/>
    <col min="2" max="2" width="58.85546875" customWidth="1"/>
    <col min="3" max="3" width="7.85546875" customWidth="1"/>
    <col min="4" max="4" width="7.7109375" customWidth="1"/>
    <col min="5" max="5" width="10.42578125" style="77" customWidth="1"/>
  </cols>
  <sheetData>
    <row r="1" spans="1:6" s="80" customFormat="1" ht="21">
      <c r="A1" s="135" t="s">
        <v>86</v>
      </c>
      <c r="B1" s="135"/>
      <c r="C1" s="135"/>
      <c r="D1" s="135"/>
      <c r="E1" s="135"/>
      <c r="F1" s="50"/>
    </row>
    <row r="2" spans="1:6" s="80" customFormat="1" ht="21">
      <c r="A2" s="102"/>
      <c r="B2" s="102"/>
      <c r="C2" s="102"/>
      <c r="D2" s="102"/>
      <c r="E2" s="102"/>
      <c r="F2" s="50"/>
    </row>
    <row r="3" spans="1:6" s="46" customFormat="1" ht="19.5">
      <c r="A3" s="147" t="s">
        <v>76</v>
      </c>
      <c r="B3" s="147"/>
      <c r="C3" s="147"/>
      <c r="D3" s="147"/>
      <c r="E3" s="147"/>
    </row>
    <row r="4" spans="1:6" s="46" customFormat="1" ht="20.25" thickBot="1">
      <c r="A4" s="52"/>
      <c r="B4" s="53"/>
      <c r="C4" s="54"/>
      <c r="D4" s="54"/>
      <c r="E4" s="78"/>
    </row>
    <row r="5" spans="1:6" s="45" customFormat="1" ht="23.25" customHeight="1">
      <c r="A5" s="148" t="s">
        <v>0</v>
      </c>
      <c r="B5" s="149"/>
      <c r="C5" s="150" t="s">
        <v>72</v>
      </c>
      <c r="D5" s="150"/>
      <c r="E5" s="145" t="s">
        <v>24</v>
      </c>
      <c r="F5" s="75"/>
    </row>
    <row r="6" spans="1:6" s="45" customFormat="1" ht="19.5">
      <c r="A6" s="55"/>
      <c r="B6" s="56"/>
      <c r="C6" s="42"/>
      <c r="D6" s="57" t="s">
        <v>8</v>
      </c>
      <c r="E6" s="146"/>
      <c r="F6" s="75"/>
    </row>
    <row r="7" spans="1:6" s="45" customFormat="1" ht="19.5">
      <c r="A7" s="58">
        <v>1</v>
      </c>
      <c r="B7" s="59" t="s">
        <v>9</v>
      </c>
      <c r="C7" s="60"/>
      <c r="D7" s="61"/>
      <c r="E7" s="70"/>
      <c r="F7" s="25"/>
    </row>
    <row r="8" spans="1:6" s="45" customFormat="1" ht="19.5">
      <c r="A8" s="62"/>
      <c r="B8" s="25" t="s">
        <v>10</v>
      </c>
      <c r="C8" s="63">
        <f>คีย์!E53</f>
        <v>4.7450980392156863</v>
      </c>
      <c r="D8" s="63">
        <f>คีย์!E54</f>
        <v>0.44014257939453949</v>
      </c>
      <c r="E8" s="71" t="str">
        <f>IF(C8&gt;4.5,"มากที่สุด",IF(C8&gt;3.5,"มาก",IF(C8&gt;2.5,"ปานกลาง",IF(C8&gt;1.5,"น้อย",IF(C8&lt;=1.5,"น้อยที่สุด")))))</f>
        <v>มากที่สุด</v>
      </c>
      <c r="F8" s="76"/>
    </row>
    <row r="9" spans="1:6" s="45" customFormat="1" ht="19.5">
      <c r="A9" s="62"/>
      <c r="B9" s="25" t="s">
        <v>129</v>
      </c>
      <c r="C9" s="63">
        <f>คีย์!F53</f>
        <v>4.5098039215686274</v>
      </c>
      <c r="D9" s="63">
        <f>คีย์!F54</f>
        <v>0.64412883865288462</v>
      </c>
      <c r="E9" s="71" t="str">
        <f>IF(C9&gt;4.5,"มากที่สุด",IF(C9&gt;3.5,"มาก",IF(C9&gt;2.5,"ปานกลาง",IF(C9&gt;1.5,"น้อย",IF(C9&lt;=1.5,"น้อยที่สุด")))))</f>
        <v>มากที่สุด</v>
      </c>
      <c r="F9" s="76"/>
    </row>
    <row r="10" spans="1:6" s="45" customFormat="1" ht="19.5">
      <c r="A10" s="64"/>
      <c r="B10" s="65" t="s">
        <v>73</v>
      </c>
      <c r="C10" s="66">
        <f>คีย์!G53</f>
        <v>4.3529411764705879</v>
      </c>
      <c r="D10" s="66">
        <f>คีย์!G54</f>
        <v>0.74360014555578713</v>
      </c>
      <c r="E10" s="71" t="str">
        <f>IF(C10&gt;4.5,"มากที่สุด",IF(C10&gt;3.5,"มาก",IF(C10&gt;2.5,"ปานกลาง",IF(C10&gt;1.5,"น้อย",IF(C10&lt;=1.5,"น้อยที่สุด")))))</f>
        <v>มาก</v>
      </c>
      <c r="F10" s="76"/>
    </row>
    <row r="11" spans="1:6" s="45" customFormat="1" ht="19.5">
      <c r="A11" s="67"/>
      <c r="B11" s="79" t="s">
        <v>31</v>
      </c>
      <c r="C11" s="44">
        <f>AVERAGE(C8:C10)</f>
        <v>4.5359477124182996</v>
      </c>
      <c r="D11" s="44">
        <f>STDEVA(คีย์!E2:G52)</f>
        <v>0.63893562593592002</v>
      </c>
      <c r="E11" s="43" t="str">
        <f>IF(C11&gt;4.5,"มากที่สุด",IF(C11&gt;3.5,"มาก",IF(C11&gt;2.5,"ปานกลาง",IF(C11&gt;1.5,"น้อย",IF(C11&lt;=1.5,"น้อยที่สุด")))))</f>
        <v>มากที่สุด</v>
      </c>
      <c r="F11" s="76"/>
    </row>
    <row r="12" spans="1:6" s="45" customFormat="1" ht="19.5">
      <c r="A12" s="68">
        <v>2</v>
      </c>
      <c r="B12" s="59" t="s">
        <v>11</v>
      </c>
      <c r="C12" s="69"/>
      <c r="D12" s="69"/>
      <c r="E12" s="70"/>
      <c r="F12" s="25"/>
    </row>
    <row r="13" spans="1:6" s="45" customFormat="1" ht="19.5">
      <c r="A13" s="62"/>
      <c r="B13" s="27" t="s">
        <v>12</v>
      </c>
      <c r="C13" s="63">
        <f>คีย์!H53</f>
        <v>4.5882352941176467</v>
      </c>
      <c r="D13" s="63">
        <f>คีย์!H54</f>
        <v>0.72598817037842289</v>
      </c>
      <c r="E13" s="71" t="str">
        <f>IF(C13&gt;4.5,"มากที่สุด",IF(C13&gt;3.5,"มาก",IF(C13&gt;2.5,"ปานกลาง",IF(C13&gt;1.5,"น้อย",IF(C13&lt;=1.5,"น้อยที่สุด")))))</f>
        <v>มากที่สุด</v>
      </c>
      <c r="F13" s="76"/>
    </row>
    <row r="14" spans="1:6" s="45" customFormat="1" ht="19.5">
      <c r="A14" s="62"/>
      <c r="B14" s="25" t="s">
        <v>13</v>
      </c>
      <c r="C14" s="63">
        <f>คีย์!I53</f>
        <v>4.5882352941176467</v>
      </c>
      <c r="D14" s="63">
        <f>คีย์!I54</f>
        <v>0.63801161708029264</v>
      </c>
      <c r="E14" s="71" t="str">
        <f>IF(C14&gt;4.5,"มากที่สุด",IF(C14&gt;3.5,"มาก",IF(C14&gt;2.5,"ปานกลาง",IF(C14&gt;1.5,"น้อย",IF(C14&lt;=1.5,"น้อยที่สุด")))))</f>
        <v>มากที่สุด</v>
      </c>
      <c r="F14" s="76"/>
    </row>
    <row r="15" spans="1:6" s="45" customFormat="1" ht="19.5">
      <c r="A15" s="67"/>
      <c r="B15" s="79" t="s">
        <v>81</v>
      </c>
      <c r="C15" s="44">
        <f>AVERAGE(C13:C14)</f>
        <v>4.5882352941176467</v>
      </c>
      <c r="D15" s="44">
        <f>STDEVA(คีย์!H2:I52)</f>
        <v>0.680025351543595</v>
      </c>
      <c r="E15" s="43" t="str">
        <f>IF(C15&gt;4.5,"มากที่สุด",IF(C15&gt;3.5,"มาก",IF(C15&gt;2.5,"ปานกลาง",IF(C15&gt;1.5,"น้อย",IF(C15&lt;=1.5,"น้อยที่สุด")))))</f>
        <v>มากที่สุด</v>
      </c>
      <c r="F15" s="76"/>
    </row>
    <row r="16" spans="1:6" s="45" customFormat="1" ht="19.5">
      <c r="A16" s="68">
        <v>3</v>
      </c>
      <c r="B16" s="59" t="s">
        <v>14</v>
      </c>
      <c r="C16" s="69"/>
      <c r="D16" s="69"/>
      <c r="E16" s="71"/>
      <c r="F16" s="25"/>
    </row>
    <row r="17" spans="1:6" s="45" customFormat="1" ht="19.5">
      <c r="A17" s="62"/>
      <c r="B17" s="25" t="s">
        <v>25</v>
      </c>
      <c r="C17" s="63">
        <f>คีย์!J53</f>
        <v>4.666666666666667</v>
      </c>
      <c r="D17" s="63">
        <f>คีย์!J54</f>
        <v>0.62182527020591982</v>
      </c>
      <c r="E17" s="71" t="str">
        <f t="shared" ref="E17:E19" si="0">IF(C17&gt;4.5,"มากที่สุด",IF(C17&gt;3.5,"มาก",IF(C17&gt;2.5,"ปานกลาง",IF(C17&gt;1.5,"น้อย",IF(C17&lt;=1.5,"น้อยที่สุด")))))</f>
        <v>มากที่สุด</v>
      </c>
      <c r="F17" s="76"/>
    </row>
    <row r="18" spans="1:6" s="45" customFormat="1" ht="19.5">
      <c r="A18" s="62"/>
      <c r="B18" s="25" t="s">
        <v>107</v>
      </c>
      <c r="C18" s="63">
        <f>คีย์!K53</f>
        <v>4.2352941176470589</v>
      </c>
      <c r="D18" s="63">
        <f>คีย์!K54</f>
        <v>1.031275623567582</v>
      </c>
      <c r="E18" s="71" t="str">
        <f t="shared" si="0"/>
        <v>มาก</v>
      </c>
      <c r="F18" s="76"/>
    </row>
    <row r="19" spans="1:6" s="45" customFormat="1" ht="19.5">
      <c r="A19" s="67"/>
      <c r="B19" s="79" t="s">
        <v>30</v>
      </c>
      <c r="C19" s="44">
        <f>AVERAGE(C17:C18)</f>
        <v>4.4509803921568629</v>
      </c>
      <c r="D19" s="44">
        <f>STDEVA(คีย์!J2:K52)</f>
        <v>0.87458562726225153</v>
      </c>
      <c r="E19" s="43" t="str">
        <f t="shared" si="0"/>
        <v>มาก</v>
      </c>
      <c r="F19" s="76"/>
    </row>
    <row r="20" spans="1:6" s="45" customFormat="1" ht="19.5">
      <c r="A20" s="68">
        <v>4</v>
      </c>
      <c r="B20" s="59" t="s">
        <v>75</v>
      </c>
      <c r="C20" s="69"/>
      <c r="D20" s="69"/>
      <c r="E20" s="71"/>
      <c r="F20" s="25"/>
    </row>
    <row r="21" spans="1:6" s="45" customFormat="1" ht="19.5">
      <c r="A21" s="62"/>
      <c r="B21" s="25" t="s">
        <v>26</v>
      </c>
      <c r="C21" s="63"/>
      <c r="D21" s="63"/>
      <c r="E21" s="71"/>
      <c r="F21" s="25"/>
    </row>
    <row r="22" spans="1:6" s="45" customFormat="1" ht="19.5">
      <c r="A22" s="62"/>
      <c r="B22" s="25" t="s">
        <v>74</v>
      </c>
      <c r="C22" s="63">
        <f>คีย์!L53</f>
        <v>4.5098039215686274</v>
      </c>
      <c r="D22" s="63">
        <f>คีย์!L54</f>
        <v>0.57870714595926132</v>
      </c>
      <c r="E22" s="71" t="str">
        <f>IF(C22&gt;4.5,"มากที่สุด",IF(C22&gt;3.5,"มาก",IF(C22&gt;2.5,"ปานกลาง",IF(C22&gt;1.5,"น้อย",IF(C22&lt;=1.5,"น้อยที่สุด")))))</f>
        <v>มากที่สุด</v>
      </c>
      <c r="F22" s="25"/>
    </row>
    <row r="23" spans="1:6" s="45" customFormat="1" ht="19.5">
      <c r="A23" s="72"/>
      <c r="B23" s="79" t="s">
        <v>32</v>
      </c>
      <c r="C23" s="44">
        <f>AVERAGE(C21:C22)</f>
        <v>4.5098039215686274</v>
      </c>
      <c r="D23" s="44">
        <f>คีย์!L55</f>
        <v>0.57870714595926132</v>
      </c>
      <c r="E23" s="43" t="str">
        <f>IF(C23&gt;4.5,"มากที่สุด",IF(C23&gt;3.5,"มาก",IF(C23&gt;2.5,"ปานกลาง",IF(C23&gt;1.5,"น้อย",IF(C23&lt;=1.5,"น้อยที่สุด")))))</f>
        <v>มากที่สุด</v>
      </c>
      <c r="F23" s="25"/>
    </row>
    <row r="24" spans="1:6" s="45" customFormat="1" ht="19.5">
      <c r="A24" s="68">
        <v>5</v>
      </c>
      <c r="B24" s="59" t="s">
        <v>27</v>
      </c>
      <c r="C24" s="63"/>
      <c r="D24" s="63"/>
      <c r="E24" s="71"/>
      <c r="F24" s="25"/>
    </row>
    <row r="25" spans="1:6" s="45" customFormat="1" ht="19.5">
      <c r="A25" s="62"/>
      <c r="B25" s="25" t="s">
        <v>28</v>
      </c>
      <c r="C25" s="63">
        <f>คีย์!M53</f>
        <v>4.4705882352941178</v>
      </c>
      <c r="D25" s="63">
        <f>[1]data!AH10</f>
        <v>0.51639777949432131</v>
      </c>
      <c r="E25" s="71" t="str">
        <f>IF(C25&gt;4.5,"มากที่สุด",IF(C25&gt;3.5,"มาก",IF(C25&gt;2.5,"ปานกลาง",IF(C25&gt;1.5,"น้อย",IF(C25&lt;=1.5,"น้อยที่สุด")))))</f>
        <v>มาก</v>
      </c>
      <c r="F25" s="25"/>
    </row>
    <row r="26" spans="1:6" s="45" customFormat="1" ht="19.5">
      <c r="A26" s="62"/>
      <c r="B26" s="25" t="s">
        <v>29</v>
      </c>
      <c r="C26" s="63">
        <f>คีย์!N53</f>
        <v>4.4117647058823533</v>
      </c>
      <c r="D26" s="63">
        <f>คีย์!N54</f>
        <v>0.77913979716698611</v>
      </c>
      <c r="E26" s="71" t="str">
        <f>IF(C26&gt;4.5,"มากที่สุด",IF(C26&gt;3.5,"มาก",IF(C26&gt;2.5,"ปานกลาง",IF(C26&gt;1.5,"น้อย",IF(C26&lt;=1.5,"น้อยที่สุด")))))</f>
        <v>มาก</v>
      </c>
      <c r="F26" s="25"/>
    </row>
    <row r="27" spans="1:6" s="45" customFormat="1" ht="19.5">
      <c r="A27" s="72"/>
      <c r="B27" s="79" t="s">
        <v>33</v>
      </c>
      <c r="C27" s="44">
        <f>AVERAGE(C25:C26)</f>
        <v>4.4411764705882355</v>
      </c>
      <c r="D27" s="44">
        <f>STDEVA(คีย์!M2:N52)</f>
        <v>0.76525449609742369</v>
      </c>
      <c r="E27" s="43" t="str">
        <f>IF(C27&gt;4.5,"มากที่สุด",IF(C27&gt;3.5,"มาก",IF(C27&gt;2.5,"ปานกลาง",IF(C27&gt;1.5,"น้อย",IF(C27&lt;=1.5,"น้อยที่สุด")))))</f>
        <v>มาก</v>
      </c>
      <c r="F27" s="25"/>
    </row>
    <row r="28" spans="1:6" s="45" customFormat="1" ht="20.25" thickBot="1">
      <c r="A28" s="143" t="s">
        <v>15</v>
      </c>
      <c r="B28" s="144"/>
      <c r="C28" s="73">
        <f>AVERAGE(C11,C15,C19,C23,C27)</f>
        <v>4.5052287581699346</v>
      </c>
      <c r="D28" s="73">
        <f>STDEVA(คีย์!E2:K52,คีย์!M2:N52)</f>
        <v>0.73395993540757731</v>
      </c>
      <c r="E28" s="74" t="str">
        <f>IF(C28&gt;4.5,"มากที่สุด",IF(C28&gt;3.5,"มาก",IF(C28&gt;2.5,"ปานกลาง",IF(C28&gt;1.5,"น้อย",IF(C28&lt;=1.5,"น้อยที่สุด")))))</f>
        <v>มากที่สุด</v>
      </c>
      <c r="F28" s="25"/>
    </row>
    <row r="29" spans="1:6" s="45" customFormat="1" ht="20.25" thickTop="1">
      <c r="A29" s="85"/>
      <c r="B29" s="85"/>
      <c r="C29" s="86"/>
      <c r="D29" s="86"/>
      <c r="E29" s="85"/>
      <c r="F29" s="25"/>
    </row>
    <row r="30" spans="1:6" s="84" customFormat="1" ht="21">
      <c r="B30" s="113" t="s">
        <v>77</v>
      </c>
      <c r="E30" s="83"/>
    </row>
    <row r="31" spans="1:6" s="84" customFormat="1" ht="21">
      <c r="A31" s="113" t="s">
        <v>80</v>
      </c>
      <c r="B31" s="113"/>
      <c r="E31" s="83"/>
    </row>
    <row r="32" spans="1:6" s="84" customFormat="1" ht="21">
      <c r="A32" s="113"/>
      <c r="B32" s="113" t="s">
        <v>82</v>
      </c>
      <c r="E32" s="83"/>
    </row>
    <row r="33" spans="1:5" s="84" customFormat="1" ht="21">
      <c r="A33" s="113" t="s">
        <v>78</v>
      </c>
      <c r="B33" s="113"/>
      <c r="E33" s="83"/>
    </row>
    <row r="34" spans="1:5" s="84" customFormat="1" ht="21">
      <c r="A34" s="107" t="s">
        <v>83</v>
      </c>
      <c r="B34" s="108"/>
      <c r="C34" s="108"/>
      <c r="D34" s="108"/>
      <c r="E34" s="108"/>
    </row>
    <row r="35" spans="1:5" s="84" customFormat="1" ht="21">
      <c r="A35" s="142" t="s">
        <v>84</v>
      </c>
      <c r="B35" s="142"/>
      <c r="C35" s="142"/>
      <c r="D35" s="142"/>
      <c r="E35" s="142"/>
    </row>
    <row r="36" spans="1:5" s="84" customFormat="1" ht="21">
      <c r="A36" s="106" t="s">
        <v>85</v>
      </c>
      <c r="B36" s="106"/>
      <c r="C36" s="106"/>
      <c r="D36" s="106"/>
      <c r="E36" s="106"/>
    </row>
    <row r="37" spans="1:5" s="80" customFormat="1" ht="19.5">
      <c r="A37" s="82"/>
      <c r="B37" s="82"/>
      <c r="E37" s="81"/>
    </row>
    <row r="38" spans="1:5" s="80" customFormat="1" ht="19.5">
      <c r="A38" s="82"/>
      <c r="B38" s="82"/>
      <c r="E38" s="81"/>
    </row>
    <row r="39" spans="1:5" s="80" customFormat="1" ht="19.5">
      <c r="A39" s="82"/>
      <c r="B39" s="82"/>
      <c r="E39" s="81"/>
    </row>
    <row r="40" spans="1:5" s="80" customFormat="1" ht="19.5">
      <c r="A40" s="82"/>
      <c r="B40" s="82"/>
      <c r="E40" s="81"/>
    </row>
    <row r="41" spans="1:5" s="80" customFormat="1" ht="19.5">
      <c r="E41" s="81"/>
    </row>
    <row r="42" spans="1:5" s="80" customFormat="1" ht="19.5">
      <c r="E42" s="81"/>
    </row>
    <row r="43" spans="1:5" s="80" customFormat="1" ht="19.5">
      <c r="E43" s="81"/>
    </row>
    <row r="44" spans="1:5" s="80" customFormat="1" ht="19.5">
      <c r="E44" s="81"/>
    </row>
    <row r="45" spans="1:5" s="80" customFormat="1" ht="19.5">
      <c r="E45" s="81"/>
    </row>
    <row r="46" spans="1:5" s="80" customFormat="1" ht="19.5">
      <c r="E46" s="81"/>
    </row>
    <row r="47" spans="1:5" s="80" customFormat="1" ht="19.5">
      <c r="E47" s="81"/>
    </row>
    <row r="48" spans="1:5" s="80" customFormat="1" ht="19.5">
      <c r="E48" s="81"/>
    </row>
    <row r="49" spans="5:5" s="80" customFormat="1" ht="19.5">
      <c r="E49" s="81"/>
    </row>
    <row r="50" spans="5:5" s="80" customFormat="1" ht="19.5">
      <c r="E50" s="81"/>
    </row>
    <row r="51" spans="5:5" s="80" customFormat="1" ht="19.5">
      <c r="E51" s="81"/>
    </row>
    <row r="52" spans="5:5" s="80" customFormat="1" ht="19.5">
      <c r="E52" s="81"/>
    </row>
    <row r="53" spans="5:5" s="80" customFormat="1" ht="19.5">
      <c r="E53" s="81"/>
    </row>
    <row r="54" spans="5:5" s="80" customFormat="1" ht="19.5">
      <c r="E54" s="81"/>
    </row>
    <row r="55" spans="5:5" s="80" customFormat="1" ht="19.5">
      <c r="E55" s="81"/>
    </row>
    <row r="56" spans="5:5" s="80" customFormat="1" ht="19.5">
      <c r="E56" s="81"/>
    </row>
    <row r="57" spans="5:5" s="80" customFormat="1" ht="19.5">
      <c r="E57" s="81"/>
    </row>
    <row r="58" spans="5:5" s="80" customFormat="1" ht="19.5">
      <c r="E58" s="81"/>
    </row>
    <row r="59" spans="5:5" s="80" customFormat="1" ht="19.5">
      <c r="E59" s="81"/>
    </row>
    <row r="60" spans="5:5" s="80" customFormat="1" ht="19.5">
      <c r="E60" s="81"/>
    </row>
    <row r="61" spans="5:5" s="80" customFormat="1" ht="19.5">
      <c r="E61" s="81"/>
    </row>
    <row r="62" spans="5:5" s="80" customFormat="1" ht="19.5">
      <c r="E62" s="81"/>
    </row>
    <row r="63" spans="5:5" s="80" customFormat="1" ht="19.5">
      <c r="E63" s="81"/>
    </row>
    <row r="64" spans="5:5" s="80" customFormat="1" ht="19.5">
      <c r="E64" s="81"/>
    </row>
    <row r="65" spans="5:5" s="80" customFormat="1" ht="19.5">
      <c r="E65" s="81"/>
    </row>
    <row r="66" spans="5:5" s="80" customFormat="1" ht="19.5">
      <c r="E66" s="81"/>
    </row>
    <row r="67" spans="5:5" s="80" customFormat="1" ht="19.5">
      <c r="E67" s="81"/>
    </row>
    <row r="68" spans="5:5" s="80" customFormat="1" ht="19.5">
      <c r="E68" s="81"/>
    </row>
    <row r="69" spans="5:5" s="80" customFormat="1" ht="19.5">
      <c r="E69" s="81"/>
    </row>
    <row r="70" spans="5:5" s="80" customFormat="1" ht="19.5">
      <c r="E70" s="81"/>
    </row>
  </sheetData>
  <mergeCells count="7">
    <mergeCell ref="A35:E35"/>
    <mergeCell ref="A28:B28"/>
    <mergeCell ref="E5:E6"/>
    <mergeCell ref="A1:E1"/>
    <mergeCell ref="A3:E3"/>
    <mergeCell ref="A5:B5"/>
    <mergeCell ref="C5:D5"/>
  </mergeCells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10" zoomScale="130" zoomScaleNormal="130" workbookViewId="0">
      <selection activeCell="C8" sqref="C8"/>
    </sheetView>
  </sheetViews>
  <sheetFormatPr defaultRowHeight="18.75"/>
  <cols>
    <col min="1" max="1" width="5.28515625" style="25" customWidth="1"/>
    <col min="2" max="2" width="5.42578125" style="25" customWidth="1"/>
    <col min="3" max="3" width="52.42578125" style="25" customWidth="1"/>
    <col min="4" max="256" width="9.140625" style="25"/>
    <col min="257" max="257" width="5.28515625" style="25" customWidth="1"/>
    <col min="258" max="258" width="5.42578125" style="25" customWidth="1"/>
    <col min="259" max="259" width="52.42578125" style="25" customWidth="1"/>
    <col min="260" max="512" width="9.140625" style="25"/>
    <col min="513" max="513" width="5.28515625" style="25" customWidth="1"/>
    <col min="514" max="514" width="5.42578125" style="25" customWidth="1"/>
    <col min="515" max="515" width="52.42578125" style="25" customWidth="1"/>
    <col min="516" max="768" width="9.140625" style="25"/>
    <col min="769" max="769" width="5.28515625" style="25" customWidth="1"/>
    <col min="770" max="770" width="5.42578125" style="25" customWidth="1"/>
    <col min="771" max="771" width="52.42578125" style="25" customWidth="1"/>
    <col min="772" max="1024" width="9.140625" style="25"/>
    <col min="1025" max="1025" width="5.28515625" style="25" customWidth="1"/>
    <col min="1026" max="1026" width="5.42578125" style="25" customWidth="1"/>
    <col min="1027" max="1027" width="52.42578125" style="25" customWidth="1"/>
    <col min="1028" max="1280" width="9.140625" style="25"/>
    <col min="1281" max="1281" width="5.28515625" style="25" customWidth="1"/>
    <col min="1282" max="1282" width="5.42578125" style="25" customWidth="1"/>
    <col min="1283" max="1283" width="52.42578125" style="25" customWidth="1"/>
    <col min="1284" max="1536" width="9.140625" style="25"/>
    <col min="1537" max="1537" width="5.28515625" style="25" customWidth="1"/>
    <col min="1538" max="1538" width="5.42578125" style="25" customWidth="1"/>
    <col min="1539" max="1539" width="52.42578125" style="25" customWidth="1"/>
    <col min="1540" max="1792" width="9.140625" style="25"/>
    <col min="1793" max="1793" width="5.28515625" style="25" customWidth="1"/>
    <col min="1794" max="1794" width="5.42578125" style="25" customWidth="1"/>
    <col min="1795" max="1795" width="52.42578125" style="25" customWidth="1"/>
    <col min="1796" max="2048" width="9.140625" style="25"/>
    <col min="2049" max="2049" width="5.28515625" style="25" customWidth="1"/>
    <col min="2050" max="2050" width="5.42578125" style="25" customWidth="1"/>
    <col min="2051" max="2051" width="52.42578125" style="25" customWidth="1"/>
    <col min="2052" max="2304" width="9.140625" style="25"/>
    <col min="2305" max="2305" width="5.28515625" style="25" customWidth="1"/>
    <col min="2306" max="2306" width="5.42578125" style="25" customWidth="1"/>
    <col min="2307" max="2307" width="52.42578125" style="25" customWidth="1"/>
    <col min="2308" max="2560" width="9.140625" style="25"/>
    <col min="2561" max="2561" width="5.28515625" style="25" customWidth="1"/>
    <col min="2562" max="2562" width="5.42578125" style="25" customWidth="1"/>
    <col min="2563" max="2563" width="52.42578125" style="25" customWidth="1"/>
    <col min="2564" max="2816" width="9.140625" style="25"/>
    <col min="2817" max="2817" width="5.28515625" style="25" customWidth="1"/>
    <col min="2818" max="2818" width="5.42578125" style="25" customWidth="1"/>
    <col min="2819" max="2819" width="52.42578125" style="25" customWidth="1"/>
    <col min="2820" max="3072" width="9.140625" style="25"/>
    <col min="3073" max="3073" width="5.28515625" style="25" customWidth="1"/>
    <col min="3074" max="3074" width="5.42578125" style="25" customWidth="1"/>
    <col min="3075" max="3075" width="52.42578125" style="25" customWidth="1"/>
    <col min="3076" max="3328" width="9.140625" style="25"/>
    <col min="3329" max="3329" width="5.28515625" style="25" customWidth="1"/>
    <col min="3330" max="3330" width="5.42578125" style="25" customWidth="1"/>
    <col min="3331" max="3331" width="52.42578125" style="25" customWidth="1"/>
    <col min="3332" max="3584" width="9.140625" style="25"/>
    <col min="3585" max="3585" width="5.28515625" style="25" customWidth="1"/>
    <col min="3586" max="3586" width="5.42578125" style="25" customWidth="1"/>
    <col min="3587" max="3587" width="52.42578125" style="25" customWidth="1"/>
    <col min="3588" max="3840" width="9.140625" style="25"/>
    <col min="3841" max="3841" width="5.28515625" style="25" customWidth="1"/>
    <col min="3842" max="3842" width="5.42578125" style="25" customWidth="1"/>
    <col min="3843" max="3843" width="52.42578125" style="25" customWidth="1"/>
    <col min="3844" max="4096" width="9.140625" style="25"/>
    <col min="4097" max="4097" width="5.28515625" style="25" customWidth="1"/>
    <col min="4098" max="4098" width="5.42578125" style="25" customWidth="1"/>
    <col min="4099" max="4099" width="52.42578125" style="25" customWidth="1"/>
    <col min="4100" max="4352" width="9.140625" style="25"/>
    <col min="4353" max="4353" width="5.28515625" style="25" customWidth="1"/>
    <col min="4354" max="4354" width="5.42578125" style="25" customWidth="1"/>
    <col min="4355" max="4355" width="52.42578125" style="25" customWidth="1"/>
    <col min="4356" max="4608" width="9.140625" style="25"/>
    <col min="4609" max="4609" width="5.28515625" style="25" customWidth="1"/>
    <col min="4610" max="4610" width="5.42578125" style="25" customWidth="1"/>
    <col min="4611" max="4611" width="52.42578125" style="25" customWidth="1"/>
    <col min="4612" max="4864" width="9.140625" style="25"/>
    <col min="4865" max="4865" width="5.28515625" style="25" customWidth="1"/>
    <col min="4866" max="4866" width="5.42578125" style="25" customWidth="1"/>
    <col min="4867" max="4867" width="52.42578125" style="25" customWidth="1"/>
    <col min="4868" max="5120" width="9.140625" style="25"/>
    <col min="5121" max="5121" width="5.28515625" style="25" customWidth="1"/>
    <col min="5122" max="5122" width="5.42578125" style="25" customWidth="1"/>
    <col min="5123" max="5123" width="52.42578125" style="25" customWidth="1"/>
    <col min="5124" max="5376" width="9.140625" style="25"/>
    <col min="5377" max="5377" width="5.28515625" style="25" customWidth="1"/>
    <col min="5378" max="5378" width="5.42578125" style="25" customWidth="1"/>
    <col min="5379" max="5379" width="52.42578125" style="25" customWidth="1"/>
    <col min="5380" max="5632" width="9.140625" style="25"/>
    <col min="5633" max="5633" width="5.28515625" style="25" customWidth="1"/>
    <col min="5634" max="5634" width="5.42578125" style="25" customWidth="1"/>
    <col min="5635" max="5635" width="52.42578125" style="25" customWidth="1"/>
    <col min="5636" max="5888" width="9.140625" style="25"/>
    <col min="5889" max="5889" width="5.28515625" style="25" customWidth="1"/>
    <col min="5890" max="5890" width="5.42578125" style="25" customWidth="1"/>
    <col min="5891" max="5891" width="52.42578125" style="25" customWidth="1"/>
    <col min="5892" max="6144" width="9.140625" style="25"/>
    <col min="6145" max="6145" width="5.28515625" style="25" customWidth="1"/>
    <col min="6146" max="6146" width="5.42578125" style="25" customWidth="1"/>
    <col min="6147" max="6147" width="52.42578125" style="25" customWidth="1"/>
    <col min="6148" max="6400" width="9.140625" style="25"/>
    <col min="6401" max="6401" width="5.28515625" style="25" customWidth="1"/>
    <col min="6402" max="6402" width="5.42578125" style="25" customWidth="1"/>
    <col min="6403" max="6403" width="52.42578125" style="25" customWidth="1"/>
    <col min="6404" max="6656" width="9.140625" style="25"/>
    <col min="6657" max="6657" width="5.28515625" style="25" customWidth="1"/>
    <col min="6658" max="6658" width="5.42578125" style="25" customWidth="1"/>
    <col min="6659" max="6659" width="52.42578125" style="25" customWidth="1"/>
    <col min="6660" max="6912" width="9.140625" style="25"/>
    <col min="6913" max="6913" width="5.28515625" style="25" customWidth="1"/>
    <col min="6914" max="6914" width="5.42578125" style="25" customWidth="1"/>
    <col min="6915" max="6915" width="52.42578125" style="25" customWidth="1"/>
    <col min="6916" max="7168" width="9.140625" style="25"/>
    <col min="7169" max="7169" width="5.28515625" style="25" customWidth="1"/>
    <col min="7170" max="7170" width="5.42578125" style="25" customWidth="1"/>
    <col min="7171" max="7171" width="52.42578125" style="25" customWidth="1"/>
    <col min="7172" max="7424" width="9.140625" style="25"/>
    <col min="7425" max="7425" width="5.28515625" style="25" customWidth="1"/>
    <col min="7426" max="7426" width="5.42578125" style="25" customWidth="1"/>
    <col min="7427" max="7427" width="52.42578125" style="25" customWidth="1"/>
    <col min="7428" max="7680" width="9.140625" style="25"/>
    <col min="7681" max="7681" width="5.28515625" style="25" customWidth="1"/>
    <col min="7682" max="7682" width="5.42578125" style="25" customWidth="1"/>
    <col min="7683" max="7683" width="52.42578125" style="25" customWidth="1"/>
    <col min="7684" max="7936" width="9.140625" style="25"/>
    <col min="7937" max="7937" width="5.28515625" style="25" customWidth="1"/>
    <col min="7938" max="7938" width="5.42578125" style="25" customWidth="1"/>
    <col min="7939" max="7939" width="52.42578125" style="25" customWidth="1"/>
    <col min="7940" max="8192" width="9.140625" style="25"/>
    <col min="8193" max="8193" width="5.28515625" style="25" customWidth="1"/>
    <col min="8194" max="8194" width="5.42578125" style="25" customWidth="1"/>
    <col min="8195" max="8195" width="52.42578125" style="25" customWidth="1"/>
    <col min="8196" max="8448" width="9.140625" style="25"/>
    <col min="8449" max="8449" width="5.28515625" style="25" customWidth="1"/>
    <col min="8450" max="8450" width="5.42578125" style="25" customWidth="1"/>
    <col min="8451" max="8451" width="52.42578125" style="25" customWidth="1"/>
    <col min="8452" max="8704" width="9.140625" style="25"/>
    <col min="8705" max="8705" width="5.28515625" style="25" customWidth="1"/>
    <col min="8706" max="8706" width="5.42578125" style="25" customWidth="1"/>
    <col min="8707" max="8707" width="52.42578125" style="25" customWidth="1"/>
    <col min="8708" max="8960" width="9.140625" style="25"/>
    <col min="8961" max="8961" width="5.28515625" style="25" customWidth="1"/>
    <col min="8962" max="8962" width="5.42578125" style="25" customWidth="1"/>
    <col min="8963" max="8963" width="52.42578125" style="25" customWidth="1"/>
    <col min="8964" max="9216" width="9.140625" style="25"/>
    <col min="9217" max="9217" width="5.28515625" style="25" customWidth="1"/>
    <col min="9218" max="9218" width="5.42578125" style="25" customWidth="1"/>
    <col min="9219" max="9219" width="52.42578125" style="25" customWidth="1"/>
    <col min="9220" max="9472" width="9.140625" style="25"/>
    <col min="9473" max="9473" width="5.28515625" style="25" customWidth="1"/>
    <col min="9474" max="9474" width="5.42578125" style="25" customWidth="1"/>
    <col min="9475" max="9475" width="52.42578125" style="25" customWidth="1"/>
    <col min="9476" max="9728" width="9.140625" style="25"/>
    <col min="9729" max="9729" width="5.28515625" style="25" customWidth="1"/>
    <col min="9730" max="9730" width="5.42578125" style="25" customWidth="1"/>
    <col min="9731" max="9731" width="52.42578125" style="25" customWidth="1"/>
    <col min="9732" max="9984" width="9.140625" style="25"/>
    <col min="9985" max="9985" width="5.28515625" style="25" customWidth="1"/>
    <col min="9986" max="9986" width="5.42578125" style="25" customWidth="1"/>
    <col min="9987" max="9987" width="52.42578125" style="25" customWidth="1"/>
    <col min="9988" max="10240" width="9.140625" style="25"/>
    <col min="10241" max="10241" width="5.28515625" style="25" customWidth="1"/>
    <col min="10242" max="10242" width="5.42578125" style="25" customWidth="1"/>
    <col min="10243" max="10243" width="52.42578125" style="25" customWidth="1"/>
    <col min="10244" max="10496" width="9.140625" style="25"/>
    <col min="10497" max="10497" width="5.28515625" style="25" customWidth="1"/>
    <col min="10498" max="10498" width="5.42578125" style="25" customWidth="1"/>
    <col min="10499" max="10499" width="52.42578125" style="25" customWidth="1"/>
    <col min="10500" max="10752" width="9.140625" style="25"/>
    <col min="10753" max="10753" width="5.28515625" style="25" customWidth="1"/>
    <col min="10754" max="10754" width="5.42578125" style="25" customWidth="1"/>
    <col min="10755" max="10755" width="52.42578125" style="25" customWidth="1"/>
    <col min="10756" max="11008" width="9.140625" style="25"/>
    <col min="11009" max="11009" width="5.28515625" style="25" customWidth="1"/>
    <col min="11010" max="11010" width="5.42578125" style="25" customWidth="1"/>
    <col min="11011" max="11011" width="52.42578125" style="25" customWidth="1"/>
    <col min="11012" max="11264" width="9.140625" style="25"/>
    <col min="11265" max="11265" width="5.28515625" style="25" customWidth="1"/>
    <col min="11266" max="11266" width="5.42578125" style="25" customWidth="1"/>
    <col min="11267" max="11267" width="52.42578125" style="25" customWidth="1"/>
    <col min="11268" max="11520" width="9.140625" style="25"/>
    <col min="11521" max="11521" width="5.28515625" style="25" customWidth="1"/>
    <col min="11522" max="11522" width="5.42578125" style="25" customWidth="1"/>
    <col min="11523" max="11523" width="52.42578125" style="25" customWidth="1"/>
    <col min="11524" max="11776" width="9.140625" style="25"/>
    <col min="11777" max="11777" width="5.28515625" style="25" customWidth="1"/>
    <col min="11778" max="11778" width="5.42578125" style="25" customWidth="1"/>
    <col min="11779" max="11779" width="52.42578125" style="25" customWidth="1"/>
    <col min="11780" max="12032" width="9.140625" style="25"/>
    <col min="12033" max="12033" width="5.28515625" style="25" customWidth="1"/>
    <col min="12034" max="12034" width="5.42578125" style="25" customWidth="1"/>
    <col min="12035" max="12035" width="52.42578125" style="25" customWidth="1"/>
    <col min="12036" max="12288" width="9.140625" style="25"/>
    <col min="12289" max="12289" width="5.28515625" style="25" customWidth="1"/>
    <col min="12290" max="12290" width="5.42578125" style="25" customWidth="1"/>
    <col min="12291" max="12291" width="52.42578125" style="25" customWidth="1"/>
    <col min="12292" max="12544" width="9.140625" style="25"/>
    <col min="12545" max="12545" width="5.28515625" style="25" customWidth="1"/>
    <col min="12546" max="12546" width="5.42578125" style="25" customWidth="1"/>
    <col min="12547" max="12547" width="52.42578125" style="25" customWidth="1"/>
    <col min="12548" max="12800" width="9.140625" style="25"/>
    <col min="12801" max="12801" width="5.28515625" style="25" customWidth="1"/>
    <col min="12802" max="12802" width="5.42578125" style="25" customWidth="1"/>
    <col min="12803" max="12803" width="52.42578125" style="25" customWidth="1"/>
    <col min="12804" max="13056" width="9.140625" style="25"/>
    <col min="13057" max="13057" width="5.28515625" style="25" customWidth="1"/>
    <col min="13058" max="13058" width="5.42578125" style="25" customWidth="1"/>
    <col min="13059" max="13059" width="52.42578125" style="25" customWidth="1"/>
    <col min="13060" max="13312" width="9.140625" style="25"/>
    <col min="13313" max="13313" width="5.28515625" style="25" customWidth="1"/>
    <col min="13314" max="13314" width="5.42578125" style="25" customWidth="1"/>
    <col min="13315" max="13315" width="52.42578125" style="25" customWidth="1"/>
    <col min="13316" max="13568" width="9.140625" style="25"/>
    <col min="13569" max="13569" width="5.28515625" style="25" customWidth="1"/>
    <col min="13570" max="13570" width="5.42578125" style="25" customWidth="1"/>
    <col min="13571" max="13571" width="52.42578125" style="25" customWidth="1"/>
    <col min="13572" max="13824" width="9.140625" style="25"/>
    <col min="13825" max="13825" width="5.28515625" style="25" customWidth="1"/>
    <col min="13826" max="13826" width="5.42578125" style="25" customWidth="1"/>
    <col min="13827" max="13827" width="52.42578125" style="25" customWidth="1"/>
    <col min="13828" max="14080" width="9.140625" style="25"/>
    <col min="14081" max="14081" width="5.28515625" style="25" customWidth="1"/>
    <col min="14082" max="14082" width="5.42578125" style="25" customWidth="1"/>
    <col min="14083" max="14083" width="52.42578125" style="25" customWidth="1"/>
    <col min="14084" max="14336" width="9.140625" style="25"/>
    <col min="14337" max="14337" width="5.28515625" style="25" customWidth="1"/>
    <col min="14338" max="14338" width="5.42578125" style="25" customWidth="1"/>
    <col min="14339" max="14339" width="52.42578125" style="25" customWidth="1"/>
    <col min="14340" max="14592" width="9.140625" style="25"/>
    <col min="14593" max="14593" width="5.28515625" style="25" customWidth="1"/>
    <col min="14594" max="14594" width="5.42578125" style="25" customWidth="1"/>
    <col min="14595" max="14595" width="52.42578125" style="25" customWidth="1"/>
    <col min="14596" max="14848" width="9.140625" style="25"/>
    <col min="14849" max="14849" width="5.28515625" style="25" customWidth="1"/>
    <col min="14850" max="14850" width="5.42578125" style="25" customWidth="1"/>
    <col min="14851" max="14851" width="52.42578125" style="25" customWidth="1"/>
    <col min="14852" max="15104" width="9.140625" style="25"/>
    <col min="15105" max="15105" width="5.28515625" style="25" customWidth="1"/>
    <col min="15106" max="15106" width="5.42578125" style="25" customWidth="1"/>
    <col min="15107" max="15107" width="52.42578125" style="25" customWidth="1"/>
    <col min="15108" max="15360" width="9.140625" style="25"/>
    <col min="15361" max="15361" width="5.28515625" style="25" customWidth="1"/>
    <col min="15362" max="15362" width="5.42578125" style="25" customWidth="1"/>
    <col min="15363" max="15363" width="52.42578125" style="25" customWidth="1"/>
    <col min="15364" max="15616" width="9.140625" style="25"/>
    <col min="15617" max="15617" width="5.28515625" style="25" customWidth="1"/>
    <col min="15618" max="15618" width="5.42578125" style="25" customWidth="1"/>
    <col min="15619" max="15619" width="52.42578125" style="25" customWidth="1"/>
    <col min="15620" max="15872" width="9.140625" style="25"/>
    <col min="15873" max="15873" width="5.28515625" style="25" customWidth="1"/>
    <col min="15874" max="15874" width="5.42578125" style="25" customWidth="1"/>
    <col min="15875" max="15875" width="52.42578125" style="25" customWidth="1"/>
    <col min="15876" max="16128" width="9.140625" style="25"/>
    <col min="16129" max="16129" width="5.28515625" style="25" customWidth="1"/>
    <col min="16130" max="16130" width="5.42578125" style="25" customWidth="1"/>
    <col min="16131" max="16131" width="52.42578125" style="25" customWidth="1"/>
    <col min="16132" max="16384" width="9.140625" style="25"/>
  </cols>
  <sheetData>
    <row r="1" spans="1:5" s="26" customFormat="1" ht="21">
      <c r="A1" s="135" t="s">
        <v>117</v>
      </c>
      <c r="B1" s="135"/>
      <c r="C1" s="135"/>
      <c r="D1" s="135"/>
      <c r="E1" s="135"/>
    </row>
    <row r="2" spans="1:5" s="26" customFormat="1" ht="21">
      <c r="A2" s="47" t="s">
        <v>118</v>
      </c>
      <c r="B2" s="28"/>
    </row>
    <row r="3" spans="1:5" s="29" customFormat="1" ht="21">
      <c r="B3" s="29" t="s">
        <v>119</v>
      </c>
    </row>
    <row r="4" spans="1:5" s="29" customFormat="1" ht="21">
      <c r="B4" s="153" t="s">
        <v>108</v>
      </c>
      <c r="C4" s="153"/>
      <c r="D4" s="153"/>
    </row>
    <row r="5" spans="1:5" s="26" customFormat="1" ht="21">
      <c r="B5" s="115"/>
      <c r="C5" s="115"/>
      <c r="D5" s="115"/>
    </row>
    <row r="6" spans="1:5" s="26" customFormat="1" ht="21">
      <c r="B6" s="117" t="s">
        <v>3</v>
      </c>
      <c r="C6" s="117" t="s">
        <v>0</v>
      </c>
      <c r="D6" s="118" t="s">
        <v>1</v>
      </c>
    </row>
    <row r="7" spans="1:5" s="26" customFormat="1" ht="21">
      <c r="B7" s="119">
        <v>1</v>
      </c>
      <c r="C7" s="120" t="s">
        <v>109</v>
      </c>
      <c r="D7" s="121">
        <v>2</v>
      </c>
    </row>
    <row r="8" spans="1:5" s="26" customFormat="1" ht="21">
      <c r="B8" s="119">
        <v>2</v>
      </c>
      <c r="C8" s="120" t="s">
        <v>112</v>
      </c>
      <c r="D8" s="121">
        <v>2</v>
      </c>
    </row>
    <row r="9" spans="1:5" s="26" customFormat="1" ht="21">
      <c r="B9" s="119">
        <v>3</v>
      </c>
      <c r="C9" s="120" t="s">
        <v>116</v>
      </c>
      <c r="D9" s="121">
        <v>1</v>
      </c>
    </row>
    <row r="10" spans="1:5" s="26" customFormat="1" ht="21">
      <c r="B10" s="119">
        <v>4</v>
      </c>
      <c r="C10" s="124" t="s">
        <v>110</v>
      </c>
      <c r="D10" s="125">
        <v>1</v>
      </c>
    </row>
    <row r="11" spans="1:5" s="26" customFormat="1" ht="21">
      <c r="B11" s="119">
        <v>5</v>
      </c>
      <c r="C11" s="124" t="s">
        <v>111</v>
      </c>
      <c r="D11" s="125">
        <v>1</v>
      </c>
    </row>
    <row r="12" spans="1:5" s="26" customFormat="1" ht="21">
      <c r="B12" s="119">
        <v>6</v>
      </c>
      <c r="C12" s="124" t="s">
        <v>113</v>
      </c>
      <c r="D12" s="125">
        <v>1</v>
      </c>
    </row>
    <row r="13" spans="1:5" s="26" customFormat="1" ht="21">
      <c r="B13" s="119">
        <v>7</v>
      </c>
      <c r="C13" s="124" t="s">
        <v>114</v>
      </c>
      <c r="D13" s="125">
        <v>1</v>
      </c>
    </row>
    <row r="14" spans="1:5" s="26" customFormat="1" ht="21">
      <c r="B14" s="119">
        <v>8</v>
      </c>
      <c r="C14" s="124" t="s">
        <v>115</v>
      </c>
      <c r="D14" s="125">
        <v>1</v>
      </c>
    </row>
    <row r="15" spans="1:5" s="122" customFormat="1" ht="21.75" thickBot="1">
      <c r="B15" s="151" t="s">
        <v>5</v>
      </c>
      <c r="C15" s="152"/>
      <c r="D15" s="123">
        <f>SUM(D7:D14)</f>
        <v>10</v>
      </c>
      <c r="E15" s="26"/>
    </row>
    <row r="16" spans="1:5" s="26" customFormat="1" ht="21.75" thickTop="1">
      <c r="B16" s="48"/>
    </row>
  </sheetData>
  <mergeCells count="3">
    <mergeCell ref="A1:E1"/>
    <mergeCell ref="B15:C15"/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Sheet4</vt:lpstr>
      <vt:lpstr>คีย์</vt:lpstr>
      <vt:lpstr>บทสรุป</vt:lpstr>
      <vt:lpstr>ตาราง 1</vt:lpstr>
      <vt:lpstr>ตาราง 2</vt:lpstr>
      <vt:lpstr>ตาราง  3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monta charewan</cp:lastModifiedBy>
  <cp:lastPrinted>2017-04-20T09:21:29Z</cp:lastPrinted>
  <dcterms:created xsi:type="dcterms:W3CDTF">2014-05-28T07:43:40Z</dcterms:created>
  <dcterms:modified xsi:type="dcterms:W3CDTF">2017-04-20T09:22:10Z</dcterms:modified>
</cp:coreProperties>
</file>