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615F5218-EBAE-4D21-87F6-7C5940D88D35}" xr6:coauthVersionLast="36" xr6:coauthVersionMax="36" xr10:uidLastSave="{00000000-0000-0000-0000-000000000000}"/>
  <bookViews>
    <workbookView xWindow="-105" yWindow="-105" windowWidth="23250" windowHeight="12570" firstSheet="1" activeTab="5" xr2:uid="{00000000-000D-0000-FFFF-FFFF00000000}"/>
  </bookViews>
  <sheets>
    <sheet name="การตอบแบบฟอร์ม 1" sheetId="1" r:id="rId1"/>
    <sheet name="EPE (Elementary 2)" sheetId="2" r:id="rId2"/>
    <sheet name="EPE (Pre-Intermediate)" sheetId="4" r:id="rId3"/>
    <sheet name="EPE (Starter 2)" sheetId="5" r:id="rId4"/>
    <sheet name="สรุปรวม" sheetId="8" r:id="rId5"/>
    <sheet name="บทสรุปผู้บริหาร" sheetId="7" r:id="rId6"/>
  </sheets>
  <definedNames>
    <definedName name="_xlnm._FilterDatabase" localSheetId="1" hidden="1">'EPE (Elementary 2)'!$H$1:$H$30</definedName>
    <definedName name="_xlnm._FilterDatabase" localSheetId="2" hidden="1">'EPE (Pre-Intermediate)'!$G$1:$G$30</definedName>
  </definedNames>
  <calcPr calcId="191029"/>
</workbook>
</file>

<file path=xl/calcChain.xml><?xml version="1.0" encoding="utf-8"?>
<calcChain xmlns="http://schemas.openxmlformats.org/spreadsheetml/2006/main">
  <c r="C132" i="8" l="1"/>
  <c r="C131" i="8"/>
  <c r="C130" i="8"/>
  <c r="C129" i="8"/>
  <c r="C128" i="8"/>
  <c r="C127" i="8"/>
  <c r="C126" i="8"/>
  <c r="C125" i="8"/>
  <c r="C124" i="8"/>
  <c r="C123" i="8"/>
  <c r="B132" i="8"/>
  <c r="B131" i="8"/>
  <c r="B130" i="8"/>
  <c r="B129" i="8"/>
  <c r="B128" i="8"/>
  <c r="B127" i="8"/>
  <c r="B126" i="8"/>
  <c r="B125" i="8"/>
  <c r="B124" i="8"/>
  <c r="B123" i="8"/>
  <c r="C157" i="8"/>
  <c r="C154" i="8"/>
  <c r="B157" i="8"/>
  <c r="B154" i="8"/>
  <c r="J9" i="2"/>
  <c r="K9" i="2"/>
  <c r="L9" i="2"/>
  <c r="M9" i="2"/>
  <c r="N9" i="2"/>
  <c r="O9" i="2"/>
  <c r="P9" i="2"/>
  <c r="Q9" i="2"/>
  <c r="R9" i="2"/>
  <c r="S9" i="2"/>
  <c r="T9" i="2"/>
  <c r="J10" i="2"/>
  <c r="J11" i="2" s="1"/>
  <c r="K10" i="2"/>
  <c r="L10" i="2"/>
  <c r="N10" i="2"/>
  <c r="N11" i="2" s="1"/>
  <c r="O10" i="2"/>
  <c r="P10" i="2"/>
  <c r="R10" i="2"/>
  <c r="R11" i="2" s="1"/>
  <c r="S10" i="2"/>
  <c r="T10" i="2"/>
  <c r="K11" i="2"/>
  <c r="L11" i="2"/>
  <c r="O11" i="2"/>
  <c r="P11" i="2"/>
  <c r="S11" i="2"/>
  <c r="T11" i="2"/>
  <c r="J12" i="2"/>
  <c r="K12" i="2"/>
  <c r="L12" i="2"/>
  <c r="M12" i="2"/>
  <c r="N12" i="2"/>
  <c r="O12" i="2"/>
  <c r="P12" i="2"/>
  <c r="Q12" i="2"/>
  <c r="R12" i="2"/>
  <c r="S12" i="2"/>
  <c r="T12" i="2"/>
  <c r="I12" i="2"/>
  <c r="I11" i="2"/>
  <c r="I10" i="2"/>
  <c r="I9" i="2"/>
  <c r="Q10" i="2" l="1"/>
  <c r="Q11" i="2" s="1"/>
  <c r="M10" i="2"/>
  <c r="M11" i="2" s="1"/>
  <c r="I3" i="4"/>
  <c r="B188" i="8" s="1"/>
  <c r="I4" i="4"/>
  <c r="I5" i="4" s="1"/>
  <c r="B189" i="8"/>
  <c r="C110" i="8"/>
  <c r="C108" i="8"/>
  <c r="C106" i="8"/>
  <c r="C96" i="8"/>
  <c r="C94" i="8"/>
  <c r="C92" i="8"/>
  <c r="C70" i="8"/>
  <c r="C69" i="8"/>
  <c r="C67" i="8"/>
  <c r="C66" i="8"/>
  <c r="C64" i="8"/>
  <c r="C63" i="8"/>
  <c r="B71" i="8"/>
  <c r="C71" i="8" s="1"/>
  <c r="C42" i="8"/>
  <c r="C43" i="8"/>
  <c r="C44" i="8"/>
  <c r="C41" i="8"/>
  <c r="C39" i="8"/>
  <c r="C38" i="8"/>
  <c r="C35" i="8"/>
  <c r="C36" i="8"/>
  <c r="C34" i="8"/>
  <c r="B45" i="8"/>
  <c r="C45" i="8" s="1"/>
  <c r="C21" i="8"/>
  <c r="C20" i="8"/>
  <c r="C18" i="8"/>
  <c r="C16" i="8"/>
  <c r="C15" i="8"/>
  <c r="B22" i="8"/>
  <c r="C22" i="8" s="1"/>
  <c r="C292" i="8"/>
  <c r="E22" i="5"/>
  <c r="E21" i="5"/>
  <c r="E18" i="5"/>
  <c r="B22" i="5"/>
  <c r="B25" i="5" s="1"/>
  <c r="B24" i="5"/>
  <c r="B23" i="5"/>
  <c r="B21" i="5"/>
  <c r="B19" i="5"/>
  <c r="B18" i="5"/>
  <c r="B17" i="5"/>
  <c r="J13" i="5"/>
  <c r="K13" i="5"/>
  <c r="L13" i="5"/>
  <c r="M13" i="5"/>
  <c r="N13" i="5"/>
  <c r="O13" i="5"/>
  <c r="P13" i="5"/>
  <c r="Q13" i="5"/>
  <c r="R13" i="5"/>
  <c r="S13" i="5"/>
  <c r="T13" i="5"/>
  <c r="J14" i="5"/>
  <c r="J15" i="5" s="1"/>
  <c r="K14" i="5"/>
  <c r="L14" i="5"/>
  <c r="N14" i="5"/>
  <c r="N15" i="5" s="1"/>
  <c r="O14" i="5"/>
  <c r="P14" i="5"/>
  <c r="R14" i="5"/>
  <c r="R15" i="5" s="1"/>
  <c r="S14" i="5"/>
  <c r="T14" i="5"/>
  <c r="K15" i="5"/>
  <c r="L15" i="5"/>
  <c r="O15" i="5"/>
  <c r="P15" i="5"/>
  <c r="S15" i="5"/>
  <c r="T15" i="5"/>
  <c r="J16" i="5"/>
  <c r="K16" i="5"/>
  <c r="L16" i="5"/>
  <c r="M16" i="5"/>
  <c r="N16" i="5"/>
  <c r="O16" i="5"/>
  <c r="P16" i="5"/>
  <c r="Q16" i="5"/>
  <c r="R16" i="5"/>
  <c r="S16" i="5"/>
  <c r="T16" i="5"/>
  <c r="I16" i="5"/>
  <c r="I15" i="5"/>
  <c r="I14" i="5"/>
  <c r="I13" i="5"/>
  <c r="E14" i="4"/>
  <c r="E13" i="4"/>
  <c r="E10" i="4"/>
  <c r="B14" i="4"/>
  <c r="B12" i="4"/>
  <c r="B9" i="4"/>
  <c r="B8" i="4"/>
  <c r="J3" i="4"/>
  <c r="K3" i="4"/>
  <c r="L3" i="4"/>
  <c r="M3" i="4"/>
  <c r="N3" i="4"/>
  <c r="O3" i="4"/>
  <c r="P3" i="4"/>
  <c r="Q3" i="4"/>
  <c r="R3" i="4"/>
  <c r="S3" i="4"/>
  <c r="T3" i="4"/>
  <c r="J4" i="4"/>
  <c r="K4" i="4"/>
  <c r="L4" i="4"/>
  <c r="M4" i="4"/>
  <c r="N4" i="4"/>
  <c r="O4" i="4"/>
  <c r="P4" i="4"/>
  <c r="Q4" i="4"/>
  <c r="R4" i="4"/>
  <c r="S4" i="4"/>
  <c r="T4" i="4"/>
  <c r="J5" i="4"/>
  <c r="K5" i="4"/>
  <c r="L5" i="4"/>
  <c r="M5" i="4"/>
  <c r="N5" i="4"/>
  <c r="O5" i="4"/>
  <c r="P5" i="4"/>
  <c r="Q5" i="4"/>
  <c r="R5" i="4"/>
  <c r="S5" i="4"/>
  <c r="T5" i="4"/>
  <c r="J6" i="4"/>
  <c r="K6" i="4"/>
  <c r="L6" i="4"/>
  <c r="M6" i="4"/>
  <c r="N6" i="4"/>
  <c r="O6" i="4"/>
  <c r="P6" i="4"/>
  <c r="Q6" i="4"/>
  <c r="R6" i="4"/>
  <c r="S6" i="4"/>
  <c r="T6" i="4"/>
  <c r="I6" i="4"/>
  <c r="H16" i="2"/>
  <c r="H15" i="2"/>
  <c r="E23" i="2"/>
  <c r="E22" i="2"/>
  <c r="B24" i="2"/>
  <c r="B23" i="2"/>
  <c r="B22" i="2"/>
  <c r="B21" i="2"/>
  <c r="E16" i="2"/>
  <c r="E15" i="2"/>
  <c r="B16" i="2"/>
  <c r="B15" i="2"/>
  <c r="B133" i="8" l="1"/>
  <c r="C133" i="8"/>
  <c r="Q14" i="5"/>
  <c r="Q15" i="5" s="1"/>
  <c r="M14" i="5"/>
  <c r="M15" i="5" s="1"/>
  <c r="C297" i="8"/>
  <c r="C296" i="8"/>
  <c r="B299" i="8"/>
  <c r="C299" i="8" s="1"/>
  <c r="C287" i="8"/>
  <c r="B97" i="8" l="1"/>
  <c r="C97" i="8" s="1"/>
  <c r="B28" i="5" l="1"/>
  <c r="B27" i="5"/>
  <c r="E17" i="5"/>
  <c r="E9" i="4"/>
  <c r="B18" i="4"/>
  <c r="B13" i="4"/>
  <c r="B17" i="2" l="1"/>
  <c r="B111" i="8" l="1"/>
  <c r="C111" i="8" s="1"/>
  <c r="B293" i="8"/>
  <c r="C293" i="8" s="1"/>
  <c r="B19" i="4" l="1"/>
  <c r="B29" i="5" l="1"/>
  <c r="B20" i="4"/>
  <c r="E17" i="2"/>
  <c r="B288" i="8" l="1"/>
  <c r="C288" i="8" s="1"/>
  <c r="B254" i="8" l="1"/>
  <c r="B253" i="8"/>
  <c r="B252" i="8"/>
  <c r="B251" i="8"/>
  <c r="B250" i="8"/>
  <c r="B249" i="8"/>
  <c r="B248" i="8"/>
  <c r="B246" i="8"/>
  <c r="B245" i="8"/>
  <c r="B197" i="8"/>
  <c r="B221" i="8"/>
  <c r="B218" i="8"/>
  <c r="B196" i="8"/>
  <c r="B195" i="8"/>
  <c r="B194" i="8"/>
  <c r="B193" i="8"/>
  <c r="B192" i="8"/>
  <c r="B191" i="8"/>
  <c r="B190" i="8"/>
  <c r="B198" i="8" l="1"/>
  <c r="C276" i="8"/>
  <c r="B276" i="8"/>
  <c r="C247" i="8"/>
  <c r="B247" i="8"/>
  <c r="B255" i="8" s="1"/>
  <c r="C279" i="8"/>
  <c r="B279" i="8"/>
  <c r="C189" i="8"/>
  <c r="C248" i="8"/>
  <c r="C252" i="8"/>
  <c r="C254" i="8"/>
  <c r="C249" i="8" l="1"/>
  <c r="C253" i="8"/>
  <c r="C245" i="8"/>
  <c r="C251" i="8"/>
  <c r="C246" i="8"/>
  <c r="C250" i="8"/>
  <c r="C195" i="8"/>
  <c r="C190" i="8"/>
  <c r="C191" i="8"/>
  <c r="C188" i="8"/>
  <c r="C194" i="8"/>
  <c r="C192" i="8"/>
  <c r="C196" i="8"/>
  <c r="C193" i="8"/>
  <c r="C221" i="8"/>
  <c r="C197" i="8"/>
  <c r="C218" i="8"/>
  <c r="C198" i="8" l="1"/>
  <c r="C255" i="8"/>
  <c r="C280" i="8" l="1"/>
  <c r="D279" i="8"/>
  <c r="C277" i="8"/>
  <c r="D276" i="8"/>
  <c r="D254" i="8"/>
  <c r="D253" i="8"/>
  <c r="D252" i="8"/>
  <c r="D251" i="8"/>
  <c r="D250" i="8"/>
  <c r="D249" i="8"/>
  <c r="D248" i="8"/>
  <c r="D247" i="8"/>
  <c r="D246" i="8"/>
  <c r="C222" i="8"/>
  <c r="D221" i="8"/>
  <c r="C219" i="8"/>
  <c r="B219" i="8"/>
  <c r="D219" i="8" s="1"/>
  <c r="D197" i="8"/>
  <c r="D196" i="8"/>
  <c r="D195" i="8"/>
  <c r="D194" i="8"/>
  <c r="D193" i="8"/>
  <c r="D192" i="8"/>
  <c r="D191" i="8"/>
  <c r="D190" i="8"/>
  <c r="D189" i="8"/>
  <c r="D188" i="8"/>
  <c r="B277" i="8" l="1"/>
  <c r="D277" i="8" s="1"/>
  <c r="B280" i="8"/>
  <c r="D280" i="8" s="1"/>
  <c r="B222" i="8"/>
  <c r="D222" i="8" s="1"/>
  <c r="D198" i="8"/>
  <c r="D218" i="8"/>
  <c r="D123" i="8"/>
  <c r="D125" i="8" l="1"/>
  <c r="D126" i="8"/>
  <c r="D127" i="8"/>
  <c r="D128" i="8"/>
  <c r="D129" i="8"/>
  <c r="D130" i="8"/>
  <c r="D131" i="8"/>
  <c r="D132" i="8"/>
  <c r="C155" i="8"/>
  <c r="C158" i="8"/>
  <c r="B158" i="8" l="1"/>
  <c r="D158" i="8" s="1"/>
  <c r="D157" i="8"/>
  <c r="B155" i="8"/>
  <c r="D155" i="8" s="1"/>
  <c r="D154" i="8"/>
  <c r="D255" i="8" l="1"/>
  <c r="D245" i="8"/>
  <c r="D124" i="8"/>
</calcChain>
</file>

<file path=xl/sharedStrings.xml><?xml version="1.0" encoding="utf-8"?>
<sst xmlns="http://schemas.openxmlformats.org/spreadsheetml/2006/main" count="692" uniqueCount="274">
  <si>
    <t>ประทับเวลา</t>
  </si>
  <si>
    <t>1. สถานภาพ</t>
  </si>
  <si>
    <t>2. อายุ</t>
  </si>
  <si>
    <t>3. ระดับการศึกษา</t>
  </si>
  <si>
    <t>4. คณะที่นิสิตเรียน</t>
  </si>
  <si>
    <t>5. สาขาวิชา</t>
  </si>
  <si>
    <t>6. รายวิชาที่เรียน</t>
  </si>
  <si>
    <t>1. ความคิดเห็นเกี่ยวกับเจ้าหน้าที่ [เจ้าหน้าที่ให้บริการตอบคำถามออนไลน์ได้ถูกต้อง ชัดเจน และรวดเร็ว]</t>
  </si>
  <si>
    <t>2. ความคิดเห็นเกี่ยวกับโปรแกรมที่ใช้ในการจัดการเรียนการสอน [การสมัครเข้ารับการอบบรมมีความสะดวกและง่ายต่อการใช้งาน]</t>
  </si>
  <si>
    <t>2. ความคิดเห็นเกี่ยวกับโปรแกรมที่ใช้ในการจัดการเรียนการสอน [การใช้งานโปรแกรมออนไลน์ในการอบรมมีความชัดเจน ใช้งานง่าย ตอบสนองความต้องการของท่านได้]</t>
  </si>
  <si>
    <t>2. ความคิดเห็นเกี่ยวกับโปรแกรมที่ใช้ในการจัดการเรียนการสอน [โปรแกรมมีความเสถียร และมีเมนูที่ครบถ้วนตรงตามความต้องการ]</t>
  </si>
  <si>
    <t>3. ความคิดเห็นต่อเนื้อหาที่ใช้ในการอบรมและอาจารย์ผู้สอน [เนื้อหาสาระในบทเรียนที่ท่านอบรมมีความเหมาะสมกับระดับความรู้]</t>
  </si>
  <si>
    <t>3. ความคิดเห็นต่อเนื้อหาที่ใช้ในการอบรมและอาจารย์ผู้สอน [หนังสือที่เรียนมีเนื้อหาสาระ ความชัดเจน ความครบถ้วนตรงตามความต้องการ และเข้าใจง่าย]</t>
  </si>
  <si>
    <t>3. ความคิดเห็นต่อเนื้อหาที่ใช้ในการอบรมและอาจารย์ผู้สอน [อาจารย์ผู้สอนมีการอธิบายเนื้อหาวิชาได้อย่างชัดเจน และเข้าใจง่าย]</t>
  </si>
  <si>
    <t>3. ความคิดเห็นต่อเนื้อหาที่ใช้ในการอบรมและอาจารย์ผู้สอน [อาจารย์ผู้สอนใช้สื่อในการอบรมที่เหมาะสมกับเนื้อหา และตอบคำถามได้อย่างชัดเจน]</t>
  </si>
  <si>
    <t>3. ความคิดเห็นต่อเนื้อหาที่ใช้ในการอบรมและอาจารย์ผู้สอน [อาจารย์ผู้สอนเข้าสอน – เลิกสอน ตรงตามเวลา]</t>
  </si>
  <si>
    <t>4. ความคิดเห็นเกี่ยวกับระดับความรู้ [ความรู้ก่อนการเข้ารับการอบรมของท่านอยู่ในระดับใด]</t>
  </si>
  <si>
    <t>4. ความคิดเห็นเกี่ยวกับระดับความรู้ [ความรู้หลังการเข้ารับการอบรมของท่านอยู่ในระดับใด]</t>
  </si>
  <si>
    <t>4. ความคิดเห็นเกี่ยวกับระดับความรู้ [ท่านสามารถนำความรู้ไปประยุกต์ใช้ให้เกิดประโยชน์เพียงใด]</t>
  </si>
  <si>
    <t/>
  </si>
  <si>
    <t>ชาย</t>
  </si>
  <si>
    <t>41-50 ปี</t>
  </si>
  <si>
    <t>ปริญญาเอก</t>
  </si>
  <si>
    <t>EPE (Elementary 2)</t>
  </si>
  <si>
    <t>31-40 ปี</t>
  </si>
  <si>
    <t>หญิง</t>
  </si>
  <si>
    <t>20-30 ปี</t>
  </si>
  <si>
    <t>ศึกษาศาสตร์</t>
  </si>
  <si>
    <t>ปริญญาโท</t>
  </si>
  <si>
    <t>การบริหารการศึกษา</t>
  </si>
  <si>
    <t>EPE (Starter 2)</t>
  </si>
  <si>
    <t>EPE (Pre-Intermediate)</t>
  </si>
  <si>
    <t>-</t>
  </si>
  <si>
    <t>คณะศึกษาศาสตร์</t>
  </si>
  <si>
    <t>51 ปีขึ้นไป</t>
  </si>
  <si>
    <t>บทสรุปสำหรับผู้บริหาร</t>
  </si>
  <si>
    <t>ปรากฏผลการประเมินดังนี้</t>
  </si>
  <si>
    <t xml:space="preserve">จากการสอบถามความรู้ก่อน-หลังการอบรม พบว่า </t>
  </si>
  <si>
    <t>1. กลุ่ม Elementary 2 พบว่า  ก่อนเข้ารับการอบรมผู้เข้าร่วมโครงการมีความรู้ความเข้าใจ</t>
  </si>
  <si>
    <t>จากการสอบถามความพึงพอใจ พบว่า</t>
  </si>
  <si>
    <t>ผลการประเมินโครงการภาษาอังกฤษเพื่อยกระดับความรู้นิสิตบัณฑิตศึกษา</t>
  </si>
  <si>
    <t xml:space="preserve">    การประเมินผลโครงการภาษาอังกฤษเพื่อยกระดับความรู้นิสิตบัณฑิตศึกษา (EPE) มีผู้ตอบแบบประเมิน</t>
  </si>
  <si>
    <t>ปรากฎผลการประเมินดังนี้</t>
  </si>
  <si>
    <t>ตอนที่ 1 ข้อมูลทั่วไปของผู้ตอบแบบสอบถาม</t>
  </si>
  <si>
    <t>ตาราง 1 แสดงจำนวนผู้เข้ารับการอบรมจำแนกตามเพศ</t>
  </si>
  <si>
    <t>รายการ</t>
  </si>
  <si>
    <t>จำนวน</t>
  </si>
  <si>
    <t>ร้อยละ</t>
  </si>
  <si>
    <t xml:space="preserve">Elementary 2    </t>
  </si>
  <si>
    <t xml:space="preserve">   ชาย</t>
  </si>
  <si>
    <t xml:space="preserve">   หญิง</t>
  </si>
  <si>
    <t xml:space="preserve">Pre - Intermediate    </t>
  </si>
  <si>
    <t>Starter 2</t>
  </si>
  <si>
    <t>รวม</t>
  </si>
  <si>
    <t>ตาราง 2 แสดงจำนวนผู้เข้ารับการอบรมจำแนกตามอายุ</t>
  </si>
  <si>
    <t xml:space="preserve">   20 - 30 ปี</t>
  </si>
  <si>
    <t xml:space="preserve">   31 - 40 ปี</t>
  </si>
  <si>
    <t xml:space="preserve">   41 - 50 ปี</t>
  </si>
  <si>
    <t xml:space="preserve">Pre - Intermediate   </t>
  </si>
  <si>
    <t>ตาราง 3 แสดงจำนวนผู้เข้ารับการอบรมจำแนกตามระดับการศึกษา</t>
  </si>
  <si>
    <t xml:space="preserve">Elementary 2  </t>
  </si>
  <si>
    <t xml:space="preserve">   ปริญญาโท</t>
  </si>
  <si>
    <t xml:space="preserve">   ปริญญาเอก</t>
  </si>
  <si>
    <t xml:space="preserve">Pre - Intermediate </t>
  </si>
  <si>
    <t>ตาราง 4 แสดงจำนวนผู้เข้ารับการอบรมจำแนกตามคณะ/วิทยาลัย</t>
  </si>
  <si>
    <t>Elementary 2</t>
  </si>
  <si>
    <t xml:space="preserve">   คณะศึกษาศาสตร์</t>
  </si>
  <si>
    <t>Pre - Intermediate</t>
  </si>
  <si>
    <t xml:space="preserve">Starter 2   </t>
  </si>
  <si>
    <t>ตาราง 5 แสดงจำนวนผู้เข้ารับการอบรมจำแนกตามสาขาวิชา</t>
  </si>
  <si>
    <t xml:space="preserve">Elementary 2     </t>
  </si>
  <si>
    <t xml:space="preserve">ตาราง 6 แสดงผลการประเมินโครงการฯ กลุ่ม Elementary 2 </t>
  </si>
  <si>
    <t>รายการประเมิน</t>
  </si>
  <si>
    <t>ค่าเฉลี่ย</t>
  </si>
  <si>
    <t>ส่วนเบี่ยงเบน
มาตรฐาน</t>
  </si>
  <si>
    <t>ระดับความ
คิดเห็น</t>
  </si>
  <si>
    <t>1. เจ้าหน้าที่ให้บริการตอบคำถามออนไลน์ได้ถูกต้อง ชัดเจน และรวดเร็ว</t>
  </si>
  <si>
    <t>2. การสมัครเข้ารับการอบบรมมีความสะดวกและง่ายต่อการใช้งาน</t>
  </si>
  <si>
    <t>3. การใช้งานโปรแกรมออนไลน์ในการอบรมมีความชัดเจน ใช้งานง่าย ตอบสนองความต้องการของท่านได้</t>
  </si>
  <si>
    <t>4. โปรแกรมมีความเสถียร และมีเมนูที่ครบถ้วนตรงตามความต้องการ</t>
  </si>
  <si>
    <t>5. เนื้อหาสาระในบทเรียนที่ท่านอบรมมีความเหมาะสมกับระดับความรู้</t>
  </si>
  <si>
    <t>6. หนังสือที่เรียนมีเนื้อหาสาระ ความชัดเจน ความครบถ้วนตรงตามความต้องการ และเข้าใจง่าย</t>
  </si>
  <si>
    <t>7. อาจารย์ผู้สอนมีการอธิบายเนื้อหาวิชาได้อย่างชัดเจน และเข้าใจง่าย</t>
  </si>
  <si>
    <t>8. อาจารย์ผู้สอนใช้สื่อในการอบรมที่เหมาะสมกับเนื้อหา และตอบคำถามได้อย่างชัดเจน</t>
  </si>
  <si>
    <t>9. อาจารย์ผู้สอนเข้าสอน – เลิกสอน ตรงตามเวลา</t>
  </si>
  <si>
    <t>12. ท่านสามารถนำความรู้ไปประยุกต์ใช้ให้เกิดประโยชน์เพียงใด</t>
  </si>
  <si>
    <t>รวมเฉลี่ย</t>
  </si>
  <si>
    <t xml:space="preserve">ตาราง 7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</si>
  <si>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SD</t>
  </si>
  <si>
    <t>ระดับความ</t>
  </si>
  <si>
    <t>คิดเห็น</t>
  </si>
  <si>
    <t>ความรู้ก่อนการอบรม</t>
  </si>
  <si>
    <t>10.ความรู้ก่อนการเข้ารับการอบรมโครงการ</t>
  </si>
  <si>
    <t>เฉลี่ยรวม</t>
  </si>
  <si>
    <t>ความรู้หลังการอบรม</t>
  </si>
  <si>
    <t>11.ความรู้หลังการเข้ารับการอบรมโครงการ</t>
  </si>
  <si>
    <t xml:space="preserve">      จากตาราง 7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</si>
  <si>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EPE (Pre - Intermediate) </t>
  </si>
  <si>
    <t xml:space="preserve">ตาราง 11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</si>
  <si>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>กลุ่ม Elementary 2</t>
  </si>
  <si>
    <t>กลุ่ม Starter 2</t>
  </si>
  <si>
    <t>คณะ</t>
  </si>
  <si>
    <t>เพศ</t>
  </si>
  <si>
    <t>อายุ</t>
  </si>
  <si>
    <t>ระดับ</t>
  </si>
  <si>
    <t>สาขาวิชา</t>
  </si>
  <si>
    <t>ที่อยู่อีเมล</t>
  </si>
  <si>
    <t>กลุ่ม Per-Intermediate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</si>
  <si>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</t>
  </si>
  <si>
    <t>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</si>
  <si>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>มาก</t>
  </si>
  <si>
    <t xml:space="preserve">          เมื่อพิจารณารายข้อพบว่า ข้อที่มีค่าเฉลี่ยสูงสุด คือ ข้อ 9) อาจารย์ผู้สอนเข้าสอน – เลิกสอน ตรงตามเวลา</t>
  </si>
  <si>
    <t xml:space="preserve">    คณะศึกษาศาสตร์</t>
  </si>
  <si>
    <t xml:space="preserve">    สาขาวิชาการบริหารการศึกษา</t>
  </si>
  <si>
    <t xml:space="preserve">          จากตารางแสดงจำนวนผู้เข้าร่วมรับการอบรมจำแนกตามคณะ/วิทยาลัย พบว่า กลุ่ม Elementary 2 </t>
  </si>
  <si>
    <t xml:space="preserve">          ผลการประเมินความพึงพอใจในการเข้ารับการอบรมภาษาอังกฤษเพื่อพัฒนาศักยภาพด้านภาษาอังกฤษสำหรับนิสิต</t>
  </si>
  <si>
    <t xml:space="preserve">      จากตาราง 11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</si>
  <si>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          จากตารางแสดงจำนวนผู้เข้าร่วมรับการอบรมจำแนกตามสาขาวิชา พบว่า กลุ่ม Elementary 2 สาขาวิชา</t>
  </si>
  <si>
    <t xml:space="preserve">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</si>
  <si>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>เกี่ยวกับกิจกรรมที่จัดในโครงการฯ ภาพรวม อยู่ในระดับปานกลาง (ค่าเฉลี่ย 3.35) และหลังเข้ารับ</t>
  </si>
  <si>
    <t>penphitchaj64@nu.ac.th</t>
  </si>
  <si>
    <t>narudome64@nu.ac.th</t>
  </si>
  <si>
    <t>teptroy@gmail.com</t>
  </si>
  <si>
    <t>บริหารการศึกษา</t>
  </si>
  <si>
    <t>sanaanongc64@nu.ac.th</t>
  </si>
  <si>
    <t>supaporntavala28@gmail.com</t>
  </si>
  <si>
    <t>chaladdab64@nu.ac.th</t>
  </si>
  <si>
    <t>roengritk64@nu.ac.th</t>
  </si>
  <si>
    <t>phatcharakitn64@nu.ac.th</t>
  </si>
  <si>
    <t>tharidas64@nu.ac.th</t>
  </si>
  <si>
    <t>thunyapornsu64@nu.ac.th</t>
  </si>
  <si>
    <t>among64@nu.ac.th</t>
  </si>
  <si>
    <t>kungchocolate@gmail.com</t>
  </si>
  <si>
    <t>sunantanak64@nu.ac.th</t>
  </si>
  <si>
    <t>titiporny64@nu.ac.th</t>
  </si>
  <si>
    <t>pornphanneek64@nu.ac.th</t>
  </si>
  <si>
    <t>ควรเพิ่มหนังสือคู่มือ</t>
  </si>
  <si>
    <t>suphakonch64@nu.ac.th</t>
  </si>
  <si>
    <t>benjaratku64@nu.ac.th</t>
  </si>
  <si>
    <t>pannisak64@nu.ac.th</t>
  </si>
  <si>
    <t>wilaiwonn64@nu.ac.th</t>
  </si>
  <si>
    <t>ขอบคุณอาจารย์ผู้สอนที่สอนได้ดีเยี่ยม ขอบคุณทีมงานที่จัดการสอบ ที่ให้คำแนะนำอย่างดียิ่งคะ</t>
  </si>
  <si>
    <t>punyanutm64@nu.ac.th</t>
  </si>
  <si>
    <t>Kawinnapatk64@nu.ac.th</t>
  </si>
  <si>
    <t>wichiann64@nu.ac.th</t>
  </si>
  <si>
    <t>การสอบผ่านโปรแกรมมีปัญหา4หากนักศึกษาอยู่ในพื้นที่ที่มีสภาพอากาศไม่เอื้อต่อสัญญาณอินเตอร์เน็ต และปัญหาของระบบไฟฟ้า อยากให้ทางมหาลัยมีแนวทางจัดการสอบที่มหาวิทยาลัย เพื่อช่วยเหลือนิสิต ที่มีความไม่พร้อมด้านการเข้าถึงโปรแกรมในช่วงเวลาที่กำหนด</t>
  </si>
  <si>
    <t>ขอขอบพระคุณอาจารย์4ครับ สอนสนุก ไม่เครียดได้ความรู้4ครับ</t>
  </si>
  <si>
    <t xml:space="preserve">อยากให้การเรียนในครอสดูน่าสนใจ4กว่านี้ การเรียนทำให้รู้สึกไม่ได้รับความรู้เท่าที่ควร เนื้อหาที่เรียนกับการสอบ CEPT นำมาประยุกต์ใช้ได้ไม่ตรงจุด การสอบ CEPT ยากกว่าเนื้อหาในบทเรียน อาจารย์ผู้สอนสอนตามบทเรียนในหนังสือเท่านั้น อยากได้เทคนิคและวิธีการทำข้อสอบ CEPT 4กว่าการเรียน แกรมม่าปกติ </t>
  </si>
  <si>
    <t>อาจารย์ผู้สอนมีความเชี่ยวชาญในการสอนดี4 เจ้าหน้าที่ให้ความรู้และอำนวยความสะดวกดี4</t>
  </si>
  <si>
    <t>1.อาจารย์ผู้สอนที่สอนได้ดีเยี่ยม ขอบคุณทีมงานที่จัดการสอบ ที่ให้คำแนะนำอย่างดี</t>
  </si>
  <si>
    <t xml:space="preserve">2.อยากให้ทางมหาวิทยาลัยมีแนวทางจัดการสอบที่มหาวิทยาลัย เพื่อช่วยเหลือนิสิต </t>
  </si>
  <si>
    <t>ที่มีความไม่พร้อมด้านการเข้าถึงโปรแกรมในช่วงเวลาที่กำหนด</t>
  </si>
  <si>
    <t>1.การสอบผ่านโปรแกรมมีปัญหานักศึกษาอยู่ในพื้นที่ที่มีสภาพอากาศไม่เอื้อต่อสัญญาณอินเตอร์เน็ต และปัญหาของระบบไฟฟ้า</t>
  </si>
  <si>
    <t>วันที่ 13 กุมภาพันธ์ 2565</t>
  </si>
  <si>
    <t>ในครั้งนี้ จำนวนทั้งสิ้น 22 คน จำแนกเป็น</t>
  </si>
  <si>
    <t xml:space="preserve">    1. Elementary 2                    จำนวน 8 คน</t>
  </si>
  <si>
    <t xml:space="preserve">    2. Pre - Intermediate             จำนวน 2 คน</t>
  </si>
  <si>
    <t xml:space="preserve">   51 ปีขึ้นไป</t>
  </si>
  <si>
    <t xml:space="preserve">          จากตารางพบว่า กลุ่ม Elementary 2  มีอายุระหว่าง 20 - 30 ปี และอายุระหว่าง 41 - 50 ปี  </t>
  </si>
  <si>
    <t xml:space="preserve">คิดเป็นร้อยละ 13.64 รองลงมาคือ อายุระหว่าง 31 - 40 ปี คิดเป็นร้อยละ 9.09 กลุ่ม Pre - Intermediate </t>
  </si>
  <si>
    <t xml:space="preserve">อายุระหว่าง 20 - 30 ปี และอายุระหว่าง 31 - 40 ปี คิดเป็นร้อยละ 4.55 กลุ่ม Starter 2 อายุระหว่าง 20 - 30 ปี </t>
  </si>
  <si>
    <t xml:space="preserve">และอายุระหว่าง 31 - 40 ปี คิดเป็นร้อยละ 22.73 รองลงมาคือ อายุระหว่าง 41 - 50 ปี และอายุระหว่าง 51 ปีขึ้นไป </t>
  </si>
  <si>
    <t>คิดเป็นร้อยละ 4.55</t>
  </si>
  <si>
    <t xml:space="preserve">          จากตารางพบว่า กลุ่ม Elementary 2 เป็นนิสิตปริญญาโท คิดเป็นร้อยละ 27.27 นิสิตปริญญาเอก </t>
  </si>
  <si>
    <t>คิดเป็นร้อยละ 9.09 กลุ่ม Pre - Intermediate นิสิตปริญญาโท และนิสิตปริญญาเอก คิดเป็นร้อยละ 4.55</t>
  </si>
  <si>
    <t>กลุ่ม Starter 2 เป็นนิสิตปริญญาโท คิดเป็นร้อยละ 50.00 นิสิตปริญญาเอก คิดเป็นร้อยละ 4.55</t>
  </si>
  <si>
    <t xml:space="preserve">เป็นนิสิตสังกัดคณะศึกษาศาสตร์ คิดเป็นร้อยละ 36.36 กลุ่ม Pre - Intermediate สังกัดคณะศึกษาศาสตร์ </t>
  </si>
  <si>
    <t>คิดเป็นร้อยละ 9.09 กลุ่ม Starter 2 สังกัดคณะศึกษาศาสตร์ คิดเป็นร้อยละ 54.55</t>
  </si>
  <si>
    <t>การบริหารการศึกษา คิดเป็นร้อยละ 36.36 กลุ่ม Pre - Intermediate ส่วนใหญ่สาขาวิชาการบริหารการศึกษา</t>
  </si>
  <si>
    <t>คิดเป็นร้อยละ 9.09 กลุ่ม Starter 2 สาขาวิชาการบริหารการศึกษา คิดเป็นร้อยละ 54.55</t>
  </si>
  <si>
    <t>EPE (Elementary 2) N=8</t>
  </si>
  <si>
    <t xml:space="preserve">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และรวดเร็ว </t>
  </si>
  <si>
    <t>ข้อ 2) การสมัครเข้ารับการอบบรมมีความสะดวกและง่ายต่อการใช้งาน ข้อ 3) การใช้งานโปรแกรมออนไลน์ในการอบรม</t>
  </si>
  <si>
    <t>มีความชัดเจน ใช้งานง่าย ตอบสนองความต้องการ ข้อ 4) โปรแกรมมีความเสถียร และมีเมนูที่ครบถ้วนตรงตามความต้องการ</t>
  </si>
  <si>
    <t>ข้อ 6) หนังสือที่เรียนมีเนื้อหาสาระ ความชัดเจน ความครบถ้วนตรงตามความต้องการ และเข้าใจง่าย</t>
  </si>
  <si>
    <t>ข้อ 6) หนังสือที่เรียนมีเนื้อหาสาระ ความชัดเจน ความครบถ้วนตรงตามความต้องการ และเข้าใจง่าย และข้อ 9) อาจารย์</t>
  </si>
  <si>
    <t xml:space="preserve">ที่ท่านอบรมมีความเหมาะสมกับระดับความรู้ ข้อ7) อาจารย์ผู้สอนมีการอธิบายเนื้อหาวิชาได้อย่างชัดเจน และเข้าใจง่าย </t>
  </si>
  <si>
    <t>กลุ่ม Elementary 2 (N = 8)</t>
  </si>
  <si>
    <t xml:space="preserve"> N = 2</t>
  </si>
  <si>
    <t>กลุ่ม Pre - Intermediate (N = 2)</t>
  </si>
  <si>
    <t xml:space="preserve">บัณฑิตศึกษา ในกลุ่ม Pre - Intermediate  พบว่า ภาพรวมมีความพึงพอใจอยู่ในระดับมาก (ค่าเฉลี่ยเท่ากับ 3.85) </t>
  </si>
  <si>
    <t>ข้อ 9) อาจารย์ผู้สอนเข้าสอน – เลิกสอน ตรงตามเวลา ข้อ 12) สามารถนำความรู้ไปประยุกต์ใช้ให้เกิดประโยชน์</t>
  </si>
  <si>
    <t>และรวดเร็ว ข้อ 2) การสมัครเข้ารับการอบบรมมีความสะดวกและง่ายต่อการใช้งาน ข้อ 3) การใช้งานโปรแกรมออนไลน์</t>
  </si>
  <si>
    <t>ในการอบรมมีความชัดเจน ใช้งานง่าย ตอบสนองความต้องการ ข้อ 4) โปรแกรมมีความเสถียร และมีเมนูที่ครบถ้วนตรงตาม</t>
  </si>
  <si>
    <t>ความต้องการ ข้อ 6) หนังสือที่เรียนมีเนื้อหาสาระ ความชัดเจน ความครบถ้วนตรงตามความต้องการ และเข้าใจง่าย</t>
  </si>
  <si>
    <t>อยู่ในระดับมาก (ค่าเฉลี่ยเท่ากับ 4.00) รองลงมาคือ ข้อ 5) เนื้อหาสาระในบทเรียนที่ท่านอบรมมีความเหมาะสมกับระดับความรู้</t>
  </si>
  <si>
    <t>ข้อ 7) อาจารย์ผู้สอนมีการอธิบายเนื้อหาวิชาได้อย่างชัดเจน และเข้าใจง่าย ข้อ 8) อาจารย์ผู้สอนใช้สื่อในการอบรมที่เหมาะสม</t>
  </si>
  <si>
    <t xml:space="preserve">กับเนื้อหา และตอบคำถามได้อย่างชัดเจนอยู่ในระดับปานกลาง (ค่าเฉลี่ยเท่ากับ 3.50) </t>
  </si>
  <si>
    <t>อยู่ในระดับน้อย (ค่าเฉลี่ย 2.50) และหลังเข้ารับการอบรมค่าเฉลี่ยความรู้ ความเข้าใจสูงขึ้นอยู่ในระดับปานกลาง</t>
  </si>
  <si>
    <t xml:space="preserve">(ค่าเฉลี่ย 3.00) </t>
  </si>
  <si>
    <t xml:space="preserve">อยู่ในระดับมากที่สุด (ค่าเฉลี่ยเท่ากับ 5.00) รองลงมาคือ ข้อ 1) เจ้าหน้าที่ให้บริการตอบคำถามออนไลน์ได้ถูกต้อง </t>
  </si>
  <si>
    <t>ชัดเจน และรวดเร็ว ข้อ 5) เนื้อหาสาระในบทเรียนที่ท่านอบรมมีความเหมาะสมกับระดับความรู้</t>
  </si>
  <si>
    <t>ข้อ 7) อาจารย์ผู้สอนมีการอธิบายเนื้อหาวิชาได้อย่างชัดเจน และเข้าใจง่าย  ข้อ 8) อาจารย์ผู้สอนใช้สื่อในการอบรม</t>
  </si>
  <si>
    <t xml:space="preserve">ที่เหมาะสมกับเนื้อหา และตอบคำถามได้อย่างชัดเจนอยู่ในระดับมากที่สุด (ค่าเฉลี่ยเท่ากับ 4.92) </t>
  </si>
  <si>
    <t xml:space="preserve">อยู่ในระดับปานกลาง (ค่าเฉลี่ย 3.50) และหลังเข้ารับการอบรมค่าเฉลี่ยความรู้ ความเข้าใจสูงขึ้นอยู่ในระดับมาก </t>
  </si>
  <si>
    <t xml:space="preserve">(ค่าเฉลี่ย 4.42) </t>
  </si>
  <si>
    <t xml:space="preserve">    3. Starter 2                           จำนวน 12 คน</t>
  </si>
  <si>
    <t xml:space="preserve">          1. Elementary 2                    จำนวน 8 คน</t>
  </si>
  <si>
    <t xml:space="preserve">          2. Pre - Intermediate             จำนวน 2 คน</t>
  </si>
  <si>
    <t xml:space="preserve">          3. Starter 2                           จำนวน 12 คน</t>
  </si>
  <si>
    <t xml:space="preserve">1. กลุ่ม Elementary 2  พบว่า จำนวนผู้เข้ารับการอบรมจำแนกตามเพศ เป็นเพศหญิง คิดเป็นร้อยละ </t>
  </si>
  <si>
    <t>27.27 เพศชาย คิดเป็นร้อยละ 9.09 แสดงจำนวนผู้เข้ารับการอบรมจำแนกตามอายุพบว่า ผู้เข้ารับการอบรม</t>
  </si>
  <si>
    <t>31 - 40 ปี คิดเป็นร้อยละ 9.09 แสดงจำนวนผู้เข้ารับการอบรมจำแนกตามระดับการศึกษา พบว่า เป็นนิสิตปริญญาโท</t>
  </si>
  <si>
    <t xml:space="preserve">คิดเป็นร้อยละ 27.27 นิสิตปริญญาเอก คิดเป็นร้อยละ 9.09 แสดงจำนวนผู้เข้ารับการอบรมจำแนกตามคณะ/วิทยาลัย </t>
  </si>
  <si>
    <t xml:space="preserve">พบว่า เป็นนิสิตสังกัดคณะศึกษาศาสตร์ คิดเป็นร้อยละ 36.36 แสดงจำนวนผู้เข้ารับการอบรมจำแนกตามสาขาวิชา </t>
  </si>
  <si>
    <t>พบว่า ส่วนใหญ่สาขาวิชาการบริหารการศึกษา คิดเป็นร้อยละ 36.36</t>
  </si>
  <si>
    <t xml:space="preserve">              2. กลุ่ม Pre - Intermediate พบว่า จำนวนผู้เข้ารับการอบรมจำแนกตามเพศเป็นเพศหญิง </t>
  </si>
  <si>
    <t xml:space="preserve">คิดเป็นร้อยละ 9.09 แสดงจำนวนผู้เข้ารับการอบรมจำแนกตามอายุ พบว่า ผู้เข้ารับการอบรมส่วนใหญ่ </t>
  </si>
  <si>
    <t>มีอายุระหว่าง 20 - 30 ปี และอายุระหว่าง 31 - 40 ปี คิดเป็นร้อยละ 4.55 จำนวนผู้เข้ารับการอบรม</t>
  </si>
  <si>
    <t xml:space="preserve">จำแนกตามระดับการศึกษา พบว่า นิสิตปริญญาโท และนิสิตปริญญาเอก คิดเป็นร้อยละ 4.55  </t>
  </si>
  <si>
    <t xml:space="preserve">จำนวนผู้เข้ารับการอบรมจำแนกตามคณะ/วิทยาลัย พบว่า เป็นนิสิตสังกัดคณะศึกษาศาสตร์ </t>
  </si>
  <si>
    <t>คิดเป็นร้อยละ 9.09 แสดงจำนวนผู้เข้ารับการอบรมจำแนกตามสาขาวิชา พบว่า ส่วนใหญ่สาขา</t>
  </si>
  <si>
    <t>วิชาการบริหารการศึกษา คิดเป็นร้อยละ 9.09</t>
  </si>
  <si>
    <t xml:space="preserve">              3. กลุ่ม Starter 2 พบว่า จำนวนผู้เข้ารับการอบรมจำแนกตามเพศเป็นเพศหญิง คิดเป็นร้อยละ 31.82</t>
  </si>
  <si>
    <t xml:space="preserve">เพศชาย คิดเป็นร้อยละ 22.73 แสดงจำนวนผู้เข้ารับการอบรมจำแนกตามอายุ พบว่า ผู้เข้ารับการอบรมส่วนใหญ่ </t>
  </si>
  <si>
    <t>มีอายุระหว่าง 20 - 30 ปี และอายุระหว่าง 31 - 40 ปี คิดเป็นร้อยละ 22.73 รองลงมาคือ อายุระหว่าง 41 - 50 ปี</t>
  </si>
  <si>
    <t xml:space="preserve">และ51 ปีขึ้นไป คิดเป็นร้อยละ 4.55 จำนวนผู้เข้ารับการอบรมจำแนกตามระดับการศึกษา พบว่า เป็นนิสิตปริญญาโท </t>
  </si>
  <si>
    <t xml:space="preserve">คิดเป็นร้อยละ 50.00 นิสิตปริญญาเอก คิดเป็นร้อยละ 4.55 จำนวนผู้เข้ารับการอบรมจำแนกตามคณะ/วิทยาลัย </t>
  </si>
  <si>
    <t>พบว่า เป็นนิสิตสังกัดคณะศึกษาศาสตร์ คิดเป็นร้อยละ 54.55 แสดงจำนวนผู้เข้ารับการอบรมจำแนกตามสาขาวิชา</t>
  </si>
  <si>
    <t xml:space="preserve">         พบว่า ส่วนใหญ่สาขาการบริหารการศึกษา คิดเป็นร้อยละ 54.55</t>
  </si>
  <si>
    <t>ภาพรวม อยู่ในระดับปานกลาง (ค่าเฉลี่ย 3.25) และหลังเข้ารับการอบรมค่าเฉลี่ยความรู้ ความเข้าใจสูงขึ้น</t>
  </si>
  <si>
    <t xml:space="preserve">อยู่ในระดับมาก (ค่าเฉลี่ย 4.13) </t>
  </si>
  <si>
    <t>บัณฑิตศึกษา ในกลุ่ม Elementary 2  พบว่า ภาพรวมมีความพึงพอใจอยู่ในระดับมาก (ค่าเฉลี่ยเท่ากับ 4.80) เมื่อพิจารณา</t>
  </si>
  <si>
    <t>ผู้สอนเข้าสอน – เลิกสอน ตรงตามเวลาอยู่ในระดับมากที่สุด (ค่าเฉลี่ยเท่ากับ 4.88) รองลงมาคือ ข้อ 5) เนื้อหาสาระในบทเรียน</t>
  </si>
  <si>
    <t xml:space="preserve">ข้อ 8) อาจารย์ผู้สอนใช้สื่อในการอบรมที่เหมาะสมกับเนื้อหาและตอบคำถามได้อย่างอยู่ในระดับมากที่สุด (ค่าเฉลี่ยเท่ากับ 4.75)  </t>
  </si>
  <si>
    <t>การอบรมมีค่าเฉลี่ยความรู้ ความเข้าใจสูงขึ้นอยู่ในระดับมาก (ค่าเฉลี่ย 4.13)</t>
  </si>
  <si>
    <t>2. กลุ่ม Pre - Intermediate  พบว่า  ก่อนเข้ารับการอบรมผู้เข้าร่วมโครงการมีความรู้</t>
  </si>
  <si>
    <t>ความเข้าใจเกี่ยวกับกิจกรรมที่จัดก่อนการอบรมอยู่ในระดับน้อย (ค่าเฉลี่ย 2.50) และหลังเข้ารับ</t>
  </si>
  <si>
    <t xml:space="preserve">การอบรมค่าเฉลี่ยความรู้ ความเข้าใจสูงขึ้นอยู่ในระดับปานกลาง (ค่าเฉลี่ย 3.00) </t>
  </si>
  <si>
    <t>3. กลุ่ม  Starter 2 พบว่า  ก่อนเข้ารับการอบรมผู้เข้าร่วมโครงการมีความรู้ความเข้าใจ</t>
  </si>
  <si>
    <t>เกี่ยวกับกิจกรรมที่จัดก่อนการอบรม อยู่ในระดับปานกลาง (ค่าเฉลี่ย 3.50) และหลังเข้ารับการอบรม</t>
  </si>
  <si>
    <t xml:space="preserve">ค่าเฉลี่ยความรู้ ความเข้าใจสูงขึ้นอยู่ในระดับมาก (ค่าเฉลี่ย 4.42) </t>
  </si>
  <si>
    <t xml:space="preserve">1. กลุ่ม Elementary 2  พบว่า ภาพรวมมีความพึงพอใจอยู่ในระดับมาก (ค่าเฉลี่ยเท่ากับ 4.80) </t>
  </si>
  <si>
    <t xml:space="preserve">         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</si>
  <si>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         และรวดเร็ว ข้อ 2) การสมัครเข้ารับการอบบรมมีความสะดวกและง่ายต่อการใช้งาน ข้อ 3) การใช้งาน</t>
  </si>
  <si>
    <t xml:space="preserve">         โปรแกรมออนไลน์ในการอบรมมีความชัดเจน ใช้งานง่าย ตอบสนองความต้องการ ข้อ 4) โปรแกรมมีความเสถียร </t>
  </si>
  <si>
    <t xml:space="preserve">         และมีเมนูที่ครบถ้วนตรงตามความต้องการ ข้อ 6) หนังสือที่เรียนมีเนื้อหาสาระ ความชัดเจน ความครบถ้วน</t>
  </si>
  <si>
    <t xml:space="preserve">         ตรงตามความต้องการ และเข้าใจง่าย และข้อ 9) อาจารย์ผู้สอนเข้าสอน – เลิกสอน ตรงตามเวลาอยู่ในระดับ</t>
  </si>
  <si>
    <t xml:space="preserve">         มากที่สุด (ค่าเฉลี่ยเท่ากับ 4.88) รองลงมาคือ ข้อ 5) เนื้อหาสาระในบทเรียนที่ท่านอบรมมีความเหมาะสม</t>
  </si>
  <si>
    <t xml:space="preserve">         ใช้สื่อในการอบรมที่เหมาะสมกับเนื้อหาและตอบคำถามได้อย่างอยู่ในระดับมากที่สุด (ค่าเฉลี่ยเท่ากับ 4.75)  </t>
  </si>
  <si>
    <t>กับระดับความรู้ ข้อ7) อาจารย์ผู้สอนมีการอธิบายเนื้อหาวิชาได้อย่างชัดเจน และเข้าใจง่าย ข้อ 8) อาจารย์ผู้สอน</t>
  </si>
  <si>
    <t xml:space="preserve">2. กลุ่ม Pre - Intermediate พบว่า ภาพรวมมีความพึงพอใจอยู่ในระดับมาก (ค่าเฉลี่ยเท่ากับ 3.85)  </t>
  </si>
  <si>
    <t xml:space="preserve">         เมื่อพิจารณารายข้อพบว่า ข้อที่มีค่าเฉลี่ยสูงสุด คือ ข้อ 1) เจ้าหน้าที่ให้บริการตอบคำถามออนไลน์ได้ถูกต้อง ชัดเจน </t>
  </si>
  <si>
    <t xml:space="preserve">         และรวดเร็ว ข้อ 2) การสมัครเข้ารับการอบบรมมีความสะดวกและง่ายต่อการใช้งาน ข้อ 3) การใช้งานโปรแกรม</t>
  </si>
  <si>
    <t xml:space="preserve">         ออนไลน์ในการอบรมมีความชัดเจน ใช้งานง่าย ตอบสนองความต้องการ ข้อ 4) โปรแกรมมีความเสถียร และมีเมนู</t>
  </si>
  <si>
    <t xml:space="preserve">         ที่ครบถ้วนตรงตามความต้องการ ข้อ 6) หนังสือที่เรียนมีเนื้อหาสาระ ความชัดเจน ความครบถ้วนตรงตามความต้องการ </t>
  </si>
  <si>
    <t xml:space="preserve">         และเข้าใจง่าย ข้อ 9) อาจารย์ผู้สอนเข้าสอน – เลิกสอน ตรงตามเวลา ข้อ 12) สามารถนำความรู้ไปประยุกต์ใช้ให้</t>
  </si>
  <si>
    <t xml:space="preserve">         เกิดประโยชน์อยู่ในระดับมาก (ค่าเฉลี่ยเท่ากับ 4.00) รองลงมาคือ ข้อ 5) เนื้อหาสาระในบทเรียนที่ท่านอบรมมีความ</t>
  </si>
  <si>
    <t xml:space="preserve">         เหมาะสมกับระดับความรู้ ข้อ 7) อาจารย์ผู้สอนมีการอธิบายเนื้อหาวิชาได้อย่างชัดเจน และเข้าใจง่าย ข้อ 8) อาจารย์</t>
  </si>
  <si>
    <t xml:space="preserve">         ผู้สอนใช้สื่อในการอบรมที่เหมาะสมกับเนื้อหา และตอบคำถามได้อย่างชัดเจนอยู่ในระดับปานกลาง (ค่าเฉลี่ยเท่ากับ 3.50) </t>
  </si>
  <si>
    <t xml:space="preserve">          อยู่ในระดับมากที่สุด (ค่าเฉลี่ยเท่ากับ 5.00) รองลงมาคือ ข้อ 1) เจ้าหน้าที่ให้บริการตอบคำถามออนไลน์ได้ถูกต้อง </t>
  </si>
  <si>
    <t xml:space="preserve">          ชัดเจน และรวดเร็ว ข้อ 5) เนื้อหาสาระในบทเรียนที่ท่านอบรมมีความเหมาะสมกับระดับความรู้ ข้อ 6) หนังสือที่เรียน</t>
  </si>
  <si>
    <t xml:space="preserve">          มีเนื้อหาสาระ ความชัดเจน ความครบถ้วนตรงตามความต้องการ และเข้าใจง่าย ข้อ 7) อาจารย์ผู้สอนมีการอธิบาย</t>
  </si>
  <si>
    <t xml:space="preserve">          เนื้อหาวิชาได้อย่างชัดเจน และเข้าใจง่าย  ข้อ 8) อาจารย์ผู้สอนใช้สื่อในการอบรมที่เหมาะสมกับเนื้อหาและตอบ</t>
  </si>
  <si>
    <t xml:space="preserve">          คำถามได้อย่างชัดเจนอยู่ในระดับมากที่สุด (ค่าเฉลี่ยเท่ากับ 4.92) </t>
  </si>
  <si>
    <t xml:space="preserve">1.อยากได้เทคนิคและวิธีการทำข้อสอบ CEPT 4 กว่าการเรียน แกรมม่าปกติ </t>
  </si>
  <si>
    <t>อยากได้เทคนิคและวิธีการทำข้อสอบ CEPT 4 กว่าการเรียน แกรมม่าปกติ การสอบผ่านโปรแกรมมีปัญหานักศึกษา</t>
  </si>
  <si>
    <t>อยู่ในพื้นที่ที่มีสภาพอากาศไม่เอื้อต่อสัญญาณอินเตอร์เน็ต และปัญหาของระบบไฟฟ้า อยากให้ทางมหาวิทยาลัย</t>
  </si>
  <si>
    <t>มีแนวทางจัดการสอบที่มหาวิทยาลัย เพื่อช่วยเหลือนิสิต ที่มีความไม่พร้อมด้านการเข้าถึงโปรแกรมในช่วงเวลาที่กำหนด</t>
  </si>
  <si>
    <r>
      <rPr>
        <b/>
        <sz val="16"/>
        <color rgb="FF000000"/>
        <rFont val="TH SarabunPSK"/>
        <family val="2"/>
      </rPr>
      <t xml:space="preserve">             ข้อเสนอแนะ</t>
    </r>
    <r>
      <rPr>
        <sz val="16"/>
        <color rgb="FF000000"/>
        <rFont val="TH SarabunPSK"/>
        <family val="2"/>
      </rPr>
      <t xml:space="preserve">  อาจารย์ผู้สอนที่สอนได้ดีเยี่ยม ขอบคุณทีมงานที่จัดการสอบ ที่ให้คำแนะนำอย่างดี</t>
    </r>
  </si>
  <si>
    <t>จำนวนทั้งสิ้น 22 คน จำแนกเป็น</t>
  </si>
  <si>
    <t>ผลการประเมินโครงการภาษาอังกฤษเพื่อยกระดับความรู้นิสิตบัณฑิตศึกษา วันที่ 13 กุมภาพันธ์ 2565</t>
  </si>
  <si>
    <t xml:space="preserve">ตาราง 8 แสดงผลการประเมินโครงการฯ กลุ่ม Pre - Intermediate </t>
  </si>
  <si>
    <t xml:space="preserve">ตาราง 9 แสดงค่าเฉลี่ย ค่าเบี่ยงเบนมาตรฐาน และระดับความรู้ ความเข้าใจเกี่ยวกับกิจกรรมในโครงการฯ </t>
  </si>
  <si>
    <t xml:space="preserve">      จากตาราง 9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</si>
  <si>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ตาราง 10 แสดงผลการประเมินโครงการฯ กลุ่ม Starter 2</t>
  </si>
  <si>
    <t>EPE (Starter 2) N = 12</t>
  </si>
  <si>
    <t>กลุ่ม Starter 2 (N = 12)</t>
  </si>
  <si>
    <t>ส่วนใหญ่มีอายุระหว่าง 20 - 30 ปี และอายุระหว่าง 40 - 50 ปี คิดเป็นร้อยละ 13.64 รองลงมาคือ อายุระหว่าง</t>
  </si>
  <si>
    <t xml:space="preserve">3. กลุ่ม Starter 2 พบว่า ภาพรวมมีความพึงพอใจอยู่ในระดับมากที่สุด (ค่าเฉลี่ยเท่ากับ 4.84) </t>
  </si>
  <si>
    <t>สำหรับนิสิตบัณฑิตศึกษา ในกลุ่ม Starter 2 พบว่า ภาพรวมมีความพึงพอใจอยู่ในระดับมากที่สุด (ค่าเฉลี่ยเท่ากับ 4.84)</t>
  </si>
  <si>
    <t xml:space="preserve">           จากตารางพบว่า กลุ่ม Elementary 2 เป็นเพศหญิง คิดเป็นร้อยละ 27.27 เพศชาย คิดเป็นร้อยละ 9.09</t>
  </si>
  <si>
    <t xml:space="preserve">กลุ่ม Pre - Intermediate  เพศหญิง คิดเป็นร้อยละ 9.09 กลุ่ม Starter 2 เป็นเพศหญิง คิดเป็นร้อยละ 31.82 </t>
  </si>
  <si>
    <t>เพศชาย คิดเป็นร้อยละ 22.73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</si>
</sst>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2" x14ac:knownFonts="1">
    <font>
      <sz val="10"/>
      <color rgb="FF000000"/>
      <name val="Arial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b/>
      <sz val="15"/>
      <name val="TH SarabunPSK"/>
      <family val="2"/>
    </font>
    <font>
      <i/>
      <sz val="16"/>
      <name val="TH SarabunPSK"/>
      <family val="2"/>
    </font>
    <font>
      <b/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sz val="10"/>
      <color rgb="FF000000"/>
      <name val="TH Sarabun Ne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2" fontId="2" fillId="2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6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7" xfId="0" applyFont="1" applyFill="1" applyBorder="1" applyAlignment="1"/>
    <xf numFmtId="0" fontId="5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Alignment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/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13" fillId="0" borderId="0" xfId="0" applyFont="1" applyFill="1" applyBorder="1" applyAlignment="1">
      <alignment vertical="top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3" fillId="0" borderId="0" xfId="0" applyFont="1" applyAlignment="1"/>
    <xf numFmtId="0" fontId="7" fillId="0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/>
    </xf>
    <xf numFmtId="2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/>
    <xf numFmtId="0" fontId="5" fillId="0" borderId="0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9" fillId="0" borderId="5" xfId="0" applyFont="1" applyBorder="1" applyAlignment="1">
      <alignment horizontal="center" vertical="top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1" fillId="0" borderId="13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23" fillId="0" borderId="0" xfId="0" applyFont="1" applyAlignme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3" fillId="0" borderId="2" xfId="0" applyFont="1" applyFill="1" applyBorder="1" applyAlignment="1"/>
    <xf numFmtId="2" fontId="3" fillId="0" borderId="2" xfId="0" applyNumberFormat="1" applyFont="1" applyBorder="1" applyAlignment="1">
      <alignment horizontal="center" vertical="top"/>
    </xf>
    <xf numFmtId="0" fontId="3" fillId="0" borderId="4" xfId="0" applyFont="1" applyFill="1" applyBorder="1" applyAlignment="1"/>
    <xf numFmtId="0" fontId="13" fillId="0" borderId="0" xfId="0" applyFont="1" applyFill="1" applyAlignment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8" fillId="0" borderId="0" xfId="0" applyFont="1" applyFill="1" applyAlignment="1"/>
    <xf numFmtId="0" fontId="18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" xfId="0" applyFont="1" applyBorder="1" applyAlignment="1"/>
    <xf numFmtId="0" fontId="24" fillId="0" borderId="0" xfId="0" applyFont="1" applyAlignment="1"/>
    <xf numFmtId="0" fontId="7" fillId="0" borderId="20" xfId="0" applyFont="1" applyBorder="1" applyAlignment="1">
      <alignment horizontal="left"/>
    </xf>
    <xf numFmtId="187" fontId="25" fillId="0" borderId="20" xfId="0" applyNumberFormat="1" applyFont="1" applyBorder="1" applyAlignment="1"/>
    <xf numFmtId="0" fontId="3" fillId="0" borderId="2" xfId="0" applyFont="1" applyBorder="1" applyAlignment="1">
      <alignment horizontal="center"/>
    </xf>
    <xf numFmtId="0" fontId="26" fillId="0" borderId="0" xfId="0" applyFont="1" applyAlignment="1"/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/>
    <xf numFmtId="0" fontId="20" fillId="0" borderId="3" xfId="0" applyFont="1" applyBorder="1" applyAlignment="1"/>
    <xf numFmtId="0" fontId="20" fillId="0" borderId="2" xfId="0" applyFont="1" applyBorder="1" applyAlignment="1"/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/>
    </xf>
    <xf numFmtId="0" fontId="5" fillId="5" borderId="0" xfId="0" applyFont="1" applyFill="1" applyAlignment="1"/>
    <xf numFmtId="0" fontId="7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top"/>
    </xf>
    <xf numFmtId="0" fontId="28" fillId="0" borderId="0" xfId="0" applyFont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left"/>
    </xf>
    <xf numFmtId="0" fontId="8" fillId="7" borderId="4" xfId="0" applyFont="1" applyFill="1" applyBorder="1" applyAlignment="1"/>
    <xf numFmtId="0" fontId="8" fillId="7" borderId="4" xfId="0" applyNumberFormat="1" applyFont="1" applyFill="1" applyBorder="1" applyAlignment="1"/>
    <xf numFmtId="0" fontId="27" fillId="0" borderId="0" xfId="0" applyFont="1" applyAlignment="1"/>
    <xf numFmtId="0" fontId="3" fillId="7" borderId="4" xfId="0" applyFont="1" applyFill="1" applyBorder="1" applyAlignment="1"/>
    <xf numFmtId="0" fontId="29" fillId="0" borderId="0" xfId="0" applyFont="1" applyAlignment="1">
      <alignment horizontal="center"/>
    </xf>
    <xf numFmtId="0" fontId="5" fillId="7" borderId="11" xfId="0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3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7" xfId="0" applyFont="1" applyFill="1" applyBorder="1" applyAlignment="1"/>
    <xf numFmtId="0" fontId="8" fillId="0" borderId="0" xfId="0" applyFont="1" applyFill="1" applyBorder="1" applyAlignment="1">
      <alignment vertical="top"/>
    </xf>
    <xf numFmtId="0" fontId="8" fillId="5" borderId="0" xfId="0" applyFont="1" applyFill="1" applyAlignment="1"/>
    <xf numFmtId="0" fontId="31" fillId="0" borderId="0" xfId="0" applyFont="1"/>
    <xf numFmtId="187" fontId="31" fillId="0" borderId="0" xfId="0" applyNumberFormat="1" applyFont="1" applyAlignment="1"/>
    <xf numFmtId="0" fontId="31" fillId="0" borderId="0" xfId="0" applyFont="1" applyAlignment="1"/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5" fillId="7" borderId="11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A95B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214</xdr:row>
          <xdr:rowOff>161925</xdr:rowOff>
        </xdr:from>
        <xdr:to>
          <xdr:col>1</xdr:col>
          <xdr:colOff>257175</xdr:colOff>
          <xdr:row>215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150</xdr:row>
          <xdr:rowOff>219075</xdr:rowOff>
        </xdr:from>
        <xdr:to>
          <xdr:col>1</xdr:col>
          <xdr:colOff>257175</xdr:colOff>
          <xdr:row>151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272</xdr:row>
          <xdr:rowOff>161925</xdr:rowOff>
        </xdr:from>
        <xdr:to>
          <xdr:col>1</xdr:col>
          <xdr:colOff>257175</xdr:colOff>
          <xdr:row>273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4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214</xdr:row>
          <xdr:rowOff>161925</xdr:rowOff>
        </xdr:from>
        <xdr:to>
          <xdr:col>1</xdr:col>
          <xdr:colOff>257175</xdr:colOff>
          <xdr:row>215</xdr:row>
          <xdr:rowOff>28575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150</xdr:row>
          <xdr:rowOff>219075</xdr:rowOff>
        </xdr:from>
        <xdr:to>
          <xdr:col>1</xdr:col>
          <xdr:colOff>257175</xdr:colOff>
          <xdr:row>151</xdr:row>
          <xdr:rowOff>85725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4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272</xdr:row>
          <xdr:rowOff>161925</xdr:rowOff>
        </xdr:from>
        <xdr:to>
          <xdr:col>1</xdr:col>
          <xdr:colOff>257175</xdr:colOff>
          <xdr:row>273</xdr:row>
          <xdr:rowOff>28575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76"/>
  <sheetViews>
    <sheetView topLeftCell="H1" zoomScale="90" zoomScaleNormal="90" workbookViewId="0">
      <pane ySplit="1" topLeftCell="A2" activePane="bottomLeft" state="frozen"/>
      <selection pane="bottomLeft" activeCell="I37" sqref="I37"/>
    </sheetView>
  </sheetViews>
  <sheetFormatPr defaultColWidth="14.42578125" defaultRowHeight="15.75" customHeight="1" x14ac:dyDescent="0.2"/>
  <cols>
    <col min="1" max="27" width="21.5703125" customWidth="1"/>
  </cols>
  <sheetData>
    <row r="1" spans="1:21" ht="12.75" x14ac:dyDescent="0.2">
      <c r="A1" s="176" t="s">
        <v>0</v>
      </c>
      <c r="B1" s="176" t="s">
        <v>106</v>
      </c>
      <c r="C1" s="176" t="s">
        <v>1</v>
      </c>
      <c r="D1" s="176" t="s">
        <v>2</v>
      </c>
      <c r="E1" s="176" t="s">
        <v>3</v>
      </c>
      <c r="F1" s="176" t="s">
        <v>4</v>
      </c>
      <c r="G1" s="176" t="s">
        <v>5</v>
      </c>
      <c r="H1" s="176" t="s">
        <v>6</v>
      </c>
      <c r="I1" s="176" t="s">
        <v>7</v>
      </c>
      <c r="J1" s="176" t="s">
        <v>8</v>
      </c>
      <c r="K1" s="176" t="s">
        <v>9</v>
      </c>
      <c r="L1" s="176" t="s">
        <v>10</v>
      </c>
      <c r="M1" s="176" t="s">
        <v>11</v>
      </c>
      <c r="N1" s="176" t="s">
        <v>12</v>
      </c>
      <c r="O1" s="176" t="s">
        <v>13</v>
      </c>
      <c r="P1" s="176" t="s">
        <v>14</v>
      </c>
      <c r="Q1" s="176" t="s">
        <v>15</v>
      </c>
      <c r="R1" s="176" t="s">
        <v>16</v>
      </c>
      <c r="S1" s="176" t="s">
        <v>17</v>
      </c>
      <c r="T1" s="176" t="s">
        <v>18</v>
      </c>
      <c r="U1" s="176" t="s">
        <v>19</v>
      </c>
    </row>
    <row r="2" spans="1:21" ht="12.75" x14ac:dyDescent="0.2">
      <c r="A2" s="177">
        <v>44605.574761458338</v>
      </c>
      <c r="B2" s="178" t="s">
        <v>120</v>
      </c>
      <c r="C2" s="178" t="s">
        <v>25</v>
      </c>
      <c r="D2" s="178" t="s">
        <v>26</v>
      </c>
      <c r="E2" s="178" t="s">
        <v>28</v>
      </c>
      <c r="F2" s="178" t="s">
        <v>27</v>
      </c>
      <c r="G2" s="178" t="s">
        <v>29</v>
      </c>
      <c r="H2" s="178" t="s">
        <v>23</v>
      </c>
      <c r="I2" s="178">
        <v>5</v>
      </c>
      <c r="J2" s="178">
        <v>4</v>
      </c>
      <c r="K2" s="178">
        <v>5</v>
      </c>
      <c r="L2" s="178">
        <v>4</v>
      </c>
      <c r="M2" s="178">
        <v>5</v>
      </c>
      <c r="N2" s="178">
        <v>5</v>
      </c>
      <c r="O2" s="178">
        <v>4</v>
      </c>
      <c r="P2" s="178">
        <v>4</v>
      </c>
      <c r="Q2" s="178">
        <v>5</v>
      </c>
      <c r="R2" s="178">
        <v>3</v>
      </c>
      <c r="S2" s="178">
        <v>4</v>
      </c>
      <c r="T2" s="178">
        <v>5</v>
      </c>
    </row>
    <row r="3" spans="1:21" ht="12.75" x14ac:dyDescent="0.2">
      <c r="A3" s="177">
        <v>44605.576518379632</v>
      </c>
      <c r="B3" s="178" t="s">
        <v>121</v>
      </c>
      <c r="C3" s="178" t="s">
        <v>20</v>
      </c>
      <c r="D3" s="178" t="s">
        <v>24</v>
      </c>
      <c r="E3" s="178" t="s">
        <v>28</v>
      </c>
      <c r="F3" s="178" t="s">
        <v>33</v>
      </c>
      <c r="G3" s="178" t="s">
        <v>29</v>
      </c>
      <c r="H3" s="178" t="s">
        <v>23</v>
      </c>
      <c r="I3" s="178">
        <v>5</v>
      </c>
      <c r="J3" s="178">
        <v>5</v>
      </c>
      <c r="K3" s="178">
        <v>5</v>
      </c>
      <c r="L3" s="178">
        <v>5</v>
      </c>
      <c r="M3" s="178">
        <v>4</v>
      </c>
      <c r="N3" s="178">
        <v>5</v>
      </c>
      <c r="O3" s="178">
        <v>4</v>
      </c>
      <c r="P3" s="178">
        <v>4</v>
      </c>
      <c r="Q3" s="178">
        <v>5</v>
      </c>
      <c r="R3" s="178">
        <v>3</v>
      </c>
      <c r="S3" s="178">
        <v>4</v>
      </c>
      <c r="T3" s="178">
        <v>4</v>
      </c>
    </row>
    <row r="4" spans="1:21" ht="12.75" x14ac:dyDescent="0.2">
      <c r="A4" s="177">
        <v>44605.580977627316</v>
      </c>
      <c r="B4" s="178" t="s">
        <v>122</v>
      </c>
      <c r="C4" s="178" t="s">
        <v>25</v>
      </c>
      <c r="D4" s="178" t="s">
        <v>24</v>
      </c>
      <c r="E4" s="178" t="s">
        <v>28</v>
      </c>
      <c r="F4" s="178" t="s">
        <v>27</v>
      </c>
      <c r="G4" s="178" t="s">
        <v>123</v>
      </c>
      <c r="H4" s="178" t="s">
        <v>23</v>
      </c>
      <c r="I4" s="178">
        <v>5</v>
      </c>
      <c r="J4" s="178">
        <v>5</v>
      </c>
      <c r="K4" s="178">
        <v>5</v>
      </c>
      <c r="L4" s="178">
        <v>5</v>
      </c>
      <c r="M4" s="178">
        <v>5</v>
      </c>
      <c r="N4" s="178">
        <v>5</v>
      </c>
      <c r="O4" s="178">
        <v>5</v>
      </c>
      <c r="P4" s="178">
        <v>5</v>
      </c>
      <c r="Q4" s="178">
        <v>5</v>
      </c>
      <c r="R4" s="178">
        <v>5</v>
      </c>
      <c r="S4" s="178">
        <v>5</v>
      </c>
      <c r="T4" s="178">
        <v>5</v>
      </c>
    </row>
    <row r="5" spans="1:21" ht="12.75" x14ac:dyDescent="0.2">
      <c r="A5" s="177">
        <v>44605.581773831014</v>
      </c>
      <c r="B5" s="178" t="s">
        <v>124</v>
      </c>
      <c r="C5" s="178" t="s">
        <v>25</v>
      </c>
      <c r="D5" s="178" t="s">
        <v>24</v>
      </c>
      <c r="E5" s="178" t="s">
        <v>22</v>
      </c>
      <c r="F5" s="178" t="s">
        <v>27</v>
      </c>
      <c r="G5" s="178" t="s">
        <v>29</v>
      </c>
      <c r="H5" s="178" t="s">
        <v>30</v>
      </c>
      <c r="I5" s="178">
        <v>5</v>
      </c>
      <c r="J5" s="178">
        <v>3</v>
      </c>
      <c r="K5" s="178">
        <v>4</v>
      </c>
      <c r="L5" s="178">
        <v>3</v>
      </c>
      <c r="M5" s="178">
        <v>5</v>
      </c>
      <c r="N5" s="178">
        <v>5</v>
      </c>
      <c r="O5" s="178">
        <v>5</v>
      </c>
      <c r="P5" s="178">
        <v>5</v>
      </c>
      <c r="Q5" s="178">
        <v>5</v>
      </c>
      <c r="R5" s="178">
        <v>4</v>
      </c>
      <c r="S5" s="178">
        <v>5</v>
      </c>
      <c r="T5" s="178">
        <v>5</v>
      </c>
      <c r="U5" s="178" t="s">
        <v>145</v>
      </c>
    </row>
    <row r="6" spans="1:21" ht="12.75" x14ac:dyDescent="0.2">
      <c r="A6" s="177">
        <v>44605.583859467588</v>
      </c>
      <c r="B6" s="178" t="s">
        <v>125</v>
      </c>
      <c r="C6" s="178" t="s">
        <v>25</v>
      </c>
      <c r="D6" s="178" t="s">
        <v>24</v>
      </c>
      <c r="E6" s="178" t="s">
        <v>28</v>
      </c>
      <c r="F6" s="178" t="s">
        <v>33</v>
      </c>
      <c r="G6" s="178" t="s">
        <v>29</v>
      </c>
      <c r="H6" s="178" t="s">
        <v>30</v>
      </c>
      <c r="I6" s="178">
        <v>5</v>
      </c>
      <c r="J6" s="178">
        <v>5</v>
      </c>
      <c r="K6" s="178">
        <v>5</v>
      </c>
      <c r="L6" s="178">
        <v>5</v>
      </c>
      <c r="M6" s="178">
        <v>5</v>
      </c>
      <c r="N6" s="178">
        <v>5</v>
      </c>
      <c r="O6" s="178">
        <v>5</v>
      </c>
      <c r="P6" s="178">
        <v>5</v>
      </c>
      <c r="Q6" s="178">
        <v>5</v>
      </c>
      <c r="R6" s="178">
        <v>5</v>
      </c>
      <c r="S6" s="178">
        <v>5</v>
      </c>
      <c r="T6" s="178">
        <v>5</v>
      </c>
    </row>
    <row r="7" spans="1:21" ht="12.75" x14ac:dyDescent="0.2">
      <c r="A7" s="177">
        <v>44605.584799479169</v>
      </c>
      <c r="B7" s="178" t="s">
        <v>126</v>
      </c>
      <c r="C7" s="178" t="s">
        <v>25</v>
      </c>
      <c r="D7" s="178" t="s">
        <v>26</v>
      </c>
      <c r="E7" s="178" t="s">
        <v>28</v>
      </c>
      <c r="F7" s="178" t="s">
        <v>33</v>
      </c>
      <c r="G7" s="178" t="s">
        <v>29</v>
      </c>
      <c r="H7" s="178" t="s">
        <v>30</v>
      </c>
      <c r="I7" s="178">
        <v>5</v>
      </c>
      <c r="J7" s="178">
        <v>4</v>
      </c>
      <c r="K7" s="178">
        <v>5</v>
      </c>
      <c r="L7" s="178">
        <v>4</v>
      </c>
      <c r="M7" s="178">
        <v>5</v>
      </c>
      <c r="N7" s="178">
        <v>5</v>
      </c>
      <c r="O7" s="178">
        <v>5</v>
      </c>
      <c r="P7" s="178">
        <v>5</v>
      </c>
      <c r="Q7" s="178">
        <v>5</v>
      </c>
      <c r="R7" s="178">
        <v>3</v>
      </c>
      <c r="S7" s="178">
        <v>4</v>
      </c>
      <c r="T7" s="178">
        <v>5</v>
      </c>
    </row>
    <row r="8" spans="1:21" ht="12.75" x14ac:dyDescent="0.2">
      <c r="A8" s="177">
        <v>44605.585563229164</v>
      </c>
      <c r="B8" s="178" t="s">
        <v>127</v>
      </c>
      <c r="C8" s="178" t="s">
        <v>20</v>
      </c>
      <c r="D8" s="178" t="s">
        <v>24</v>
      </c>
      <c r="E8" s="178" t="s">
        <v>28</v>
      </c>
      <c r="F8" s="178" t="s">
        <v>27</v>
      </c>
      <c r="G8" s="178" t="s">
        <v>29</v>
      </c>
      <c r="H8" s="178" t="s">
        <v>30</v>
      </c>
      <c r="I8" s="178">
        <v>5</v>
      </c>
      <c r="J8" s="178">
        <v>5</v>
      </c>
      <c r="K8" s="178">
        <v>5</v>
      </c>
      <c r="L8" s="178">
        <v>5</v>
      </c>
      <c r="M8" s="178">
        <v>5</v>
      </c>
      <c r="N8" s="178">
        <v>5</v>
      </c>
      <c r="O8" s="178">
        <v>5</v>
      </c>
      <c r="P8" s="178">
        <v>5</v>
      </c>
      <c r="Q8" s="178">
        <v>5</v>
      </c>
      <c r="R8" s="178">
        <v>3</v>
      </c>
      <c r="S8" s="178">
        <v>4</v>
      </c>
      <c r="T8" s="178">
        <v>5</v>
      </c>
      <c r="U8" s="178" t="s">
        <v>146</v>
      </c>
    </row>
    <row r="9" spans="1:21" ht="12.75" x14ac:dyDescent="0.2">
      <c r="A9" s="177">
        <v>44605.58602047454</v>
      </c>
      <c r="B9" s="178" t="s">
        <v>128</v>
      </c>
      <c r="C9" s="178" t="s">
        <v>20</v>
      </c>
      <c r="D9" s="178" t="s">
        <v>26</v>
      </c>
      <c r="E9" s="178" t="s">
        <v>28</v>
      </c>
      <c r="F9" s="178" t="s">
        <v>27</v>
      </c>
      <c r="G9" s="178" t="s">
        <v>29</v>
      </c>
      <c r="H9" s="178" t="s">
        <v>30</v>
      </c>
      <c r="I9" s="178">
        <v>5</v>
      </c>
      <c r="J9" s="178">
        <v>5</v>
      </c>
      <c r="K9" s="178">
        <v>5</v>
      </c>
      <c r="L9" s="178">
        <v>5</v>
      </c>
      <c r="M9" s="178">
        <v>5</v>
      </c>
      <c r="N9" s="178">
        <v>5</v>
      </c>
      <c r="O9" s="178">
        <v>5</v>
      </c>
      <c r="P9" s="178">
        <v>5</v>
      </c>
      <c r="Q9" s="178">
        <v>5</v>
      </c>
      <c r="R9" s="178">
        <v>5</v>
      </c>
      <c r="S9" s="178">
        <v>5</v>
      </c>
      <c r="T9" s="178">
        <v>5</v>
      </c>
    </row>
    <row r="10" spans="1:21" ht="12.75" x14ac:dyDescent="0.2">
      <c r="A10" s="177">
        <v>44605.587982569443</v>
      </c>
      <c r="B10" s="178" t="s">
        <v>129</v>
      </c>
      <c r="C10" s="178" t="s">
        <v>25</v>
      </c>
      <c r="D10" s="178" t="s">
        <v>26</v>
      </c>
      <c r="E10" s="178" t="s">
        <v>28</v>
      </c>
      <c r="F10" s="178" t="s">
        <v>27</v>
      </c>
      <c r="G10" s="178" t="s">
        <v>29</v>
      </c>
      <c r="H10" s="178" t="s">
        <v>30</v>
      </c>
      <c r="I10" s="178">
        <v>5</v>
      </c>
      <c r="J10" s="178">
        <v>5</v>
      </c>
      <c r="K10" s="178">
        <v>5</v>
      </c>
      <c r="L10" s="178">
        <v>5</v>
      </c>
      <c r="M10" s="178">
        <v>5</v>
      </c>
      <c r="N10" s="178">
        <v>5</v>
      </c>
      <c r="O10" s="178">
        <v>5</v>
      </c>
      <c r="P10" s="178">
        <v>5</v>
      </c>
      <c r="Q10" s="178">
        <v>5</v>
      </c>
      <c r="R10" s="178">
        <v>5</v>
      </c>
      <c r="S10" s="178">
        <v>5</v>
      </c>
      <c r="T10" s="178">
        <v>5</v>
      </c>
    </row>
    <row r="11" spans="1:21" ht="12.75" x14ac:dyDescent="0.2">
      <c r="A11" s="177">
        <v>44605.591100046295</v>
      </c>
      <c r="B11" s="178" t="s">
        <v>130</v>
      </c>
      <c r="C11" s="178" t="s">
        <v>25</v>
      </c>
      <c r="D11" s="178" t="s">
        <v>26</v>
      </c>
      <c r="E11" s="178" t="s">
        <v>28</v>
      </c>
      <c r="F11" s="178" t="s">
        <v>27</v>
      </c>
      <c r="G11" s="178" t="s">
        <v>29</v>
      </c>
      <c r="H11" s="178" t="s">
        <v>31</v>
      </c>
      <c r="I11" s="178">
        <v>3</v>
      </c>
      <c r="J11" s="178">
        <v>3</v>
      </c>
      <c r="K11" s="178">
        <v>3</v>
      </c>
      <c r="L11" s="178">
        <v>3</v>
      </c>
      <c r="M11" s="178">
        <v>2</v>
      </c>
      <c r="N11" s="178">
        <v>3</v>
      </c>
      <c r="O11" s="178">
        <v>2</v>
      </c>
      <c r="P11" s="178">
        <v>2</v>
      </c>
      <c r="Q11" s="178">
        <v>3</v>
      </c>
      <c r="R11" s="178">
        <v>2</v>
      </c>
      <c r="S11" s="178">
        <v>2</v>
      </c>
      <c r="T11" s="178">
        <v>3</v>
      </c>
      <c r="U11" s="178" t="s">
        <v>147</v>
      </c>
    </row>
    <row r="12" spans="1:21" ht="12.75" x14ac:dyDescent="0.2">
      <c r="A12" s="177">
        <v>44605.59221574074</v>
      </c>
      <c r="B12" s="178" t="s">
        <v>131</v>
      </c>
      <c r="C12" s="178" t="s">
        <v>20</v>
      </c>
      <c r="D12" s="178" t="s">
        <v>24</v>
      </c>
      <c r="E12" s="178" t="s">
        <v>28</v>
      </c>
      <c r="F12" s="178" t="s">
        <v>27</v>
      </c>
      <c r="G12" s="178" t="s">
        <v>29</v>
      </c>
      <c r="H12" s="178" t="s">
        <v>30</v>
      </c>
      <c r="I12" s="178">
        <v>5</v>
      </c>
      <c r="J12" s="178">
        <v>5</v>
      </c>
      <c r="K12" s="178">
        <v>5</v>
      </c>
      <c r="L12" s="178">
        <v>4</v>
      </c>
      <c r="M12" s="178">
        <v>5</v>
      </c>
      <c r="N12" s="178">
        <v>5</v>
      </c>
      <c r="O12" s="178">
        <v>5</v>
      </c>
      <c r="P12" s="178">
        <v>5</v>
      </c>
      <c r="Q12" s="178">
        <v>5</v>
      </c>
      <c r="R12" s="178">
        <v>1</v>
      </c>
      <c r="S12" s="178">
        <v>3</v>
      </c>
      <c r="T12" s="178">
        <v>4</v>
      </c>
    </row>
    <row r="13" spans="1:21" ht="12.75" x14ac:dyDescent="0.2">
      <c r="A13" s="177">
        <v>44605.594290173613</v>
      </c>
      <c r="B13" s="178" t="s">
        <v>132</v>
      </c>
      <c r="C13" s="178" t="s">
        <v>20</v>
      </c>
      <c r="D13" s="178" t="s">
        <v>21</v>
      </c>
      <c r="E13" s="178" t="s">
        <v>28</v>
      </c>
      <c r="F13" s="178" t="s">
        <v>27</v>
      </c>
      <c r="G13" s="178" t="s">
        <v>29</v>
      </c>
      <c r="H13" s="178" t="s">
        <v>30</v>
      </c>
      <c r="I13" s="178">
        <v>5</v>
      </c>
      <c r="J13" s="178">
        <v>5</v>
      </c>
      <c r="K13" s="178">
        <v>5</v>
      </c>
      <c r="L13" s="178">
        <v>5</v>
      </c>
      <c r="M13" s="178">
        <v>5</v>
      </c>
      <c r="N13" s="178">
        <v>5</v>
      </c>
      <c r="O13" s="178">
        <v>5</v>
      </c>
      <c r="P13" s="178">
        <v>5</v>
      </c>
      <c r="Q13" s="178">
        <v>5</v>
      </c>
      <c r="R13" s="178">
        <v>4</v>
      </c>
      <c r="S13" s="178">
        <v>5</v>
      </c>
      <c r="T13" s="178">
        <v>5</v>
      </c>
    </row>
    <row r="14" spans="1:21" ht="12.75" x14ac:dyDescent="0.2">
      <c r="A14" s="177">
        <v>44605.595156990741</v>
      </c>
      <c r="B14" s="178" t="s">
        <v>133</v>
      </c>
      <c r="C14" s="178" t="s">
        <v>25</v>
      </c>
      <c r="D14" s="178" t="s">
        <v>26</v>
      </c>
      <c r="E14" s="178" t="s">
        <v>28</v>
      </c>
      <c r="F14" s="178" t="s">
        <v>33</v>
      </c>
      <c r="G14" s="178" t="s">
        <v>29</v>
      </c>
      <c r="H14" s="178" t="s">
        <v>23</v>
      </c>
      <c r="I14" s="178">
        <v>5</v>
      </c>
      <c r="J14" s="178">
        <v>5</v>
      </c>
      <c r="K14" s="178">
        <v>5</v>
      </c>
      <c r="L14" s="178">
        <v>5</v>
      </c>
      <c r="M14" s="178">
        <v>5</v>
      </c>
      <c r="N14" s="178">
        <v>5</v>
      </c>
      <c r="O14" s="178">
        <v>5</v>
      </c>
      <c r="P14" s="178">
        <v>5</v>
      </c>
      <c r="Q14" s="178">
        <v>5</v>
      </c>
      <c r="R14" s="178">
        <v>3</v>
      </c>
      <c r="S14" s="178">
        <v>4</v>
      </c>
      <c r="T14" s="178">
        <v>4</v>
      </c>
      <c r="U14" s="178" t="s">
        <v>32</v>
      </c>
    </row>
    <row r="15" spans="1:21" ht="12.75" x14ac:dyDescent="0.2">
      <c r="A15" s="177">
        <v>44605.59545306713</v>
      </c>
      <c r="B15" s="178" t="s">
        <v>134</v>
      </c>
      <c r="C15" s="178" t="s">
        <v>25</v>
      </c>
      <c r="D15" s="178" t="s">
        <v>26</v>
      </c>
      <c r="E15" s="178" t="s">
        <v>28</v>
      </c>
      <c r="F15" s="178" t="s">
        <v>27</v>
      </c>
      <c r="G15" s="178" t="s">
        <v>123</v>
      </c>
      <c r="H15" s="178" t="s">
        <v>30</v>
      </c>
      <c r="I15" s="178">
        <v>5</v>
      </c>
      <c r="J15" s="178">
        <v>5</v>
      </c>
      <c r="K15" s="178">
        <v>5</v>
      </c>
      <c r="L15" s="178">
        <v>5</v>
      </c>
      <c r="M15" s="178">
        <v>5</v>
      </c>
      <c r="N15" s="178">
        <v>5</v>
      </c>
      <c r="O15" s="178">
        <v>4</v>
      </c>
      <c r="P15" s="178">
        <v>4</v>
      </c>
      <c r="Q15" s="178">
        <v>5</v>
      </c>
      <c r="R15" s="178">
        <v>4</v>
      </c>
      <c r="S15" s="178">
        <v>5</v>
      </c>
      <c r="T15" s="178">
        <v>5</v>
      </c>
      <c r="U15" s="178" t="s">
        <v>32</v>
      </c>
    </row>
    <row r="16" spans="1:21" ht="12.75" x14ac:dyDescent="0.2">
      <c r="A16" s="177">
        <v>44605.599655011574</v>
      </c>
      <c r="B16" s="178" t="s">
        <v>135</v>
      </c>
      <c r="C16" s="178" t="s">
        <v>25</v>
      </c>
      <c r="D16" s="178" t="s">
        <v>34</v>
      </c>
      <c r="E16" s="178" t="s">
        <v>28</v>
      </c>
      <c r="F16" s="178" t="s">
        <v>33</v>
      </c>
      <c r="G16" s="178" t="s">
        <v>29</v>
      </c>
      <c r="H16" s="178" t="s">
        <v>30</v>
      </c>
      <c r="I16" s="178">
        <v>5</v>
      </c>
      <c r="J16" s="178">
        <v>5</v>
      </c>
      <c r="K16" s="178">
        <v>5</v>
      </c>
      <c r="L16" s="178">
        <v>5</v>
      </c>
      <c r="M16" s="178">
        <v>5</v>
      </c>
      <c r="N16" s="178">
        <v>5</v>
      </c>
      <c r="O16" s="178">
        <v>5</v>
      </c>
      <c r="P16" s="178">
        <v>5</v>
      </c>
      <c r="Q16" s="178">
        <v>5</v>
      </c>
      <c r="R16" s="178">
        <v>1</v>
      </c>
      <c r="S16" s="178">
        <v>4</v>
      </c>
      <c r="T16" s="178">
        <v>4</v>
      </c>
      <c r="U16" s="178" t="s">
        <v>136</v>
      </c>
    </row>
    <row r="17" spans="1:21" ht="12.75" x14ac:dyDescent="0.2">
      <c r="A17" s="177">
        <v>44605.601860983792</v>
      </c>
      <c r="B17" s="178" t="s">
        <v>137</v>
      </c>
      <c r="C17" s="178" t="s">
        <v>20</v>
      </c>
      <c r="D17" s="178" t="s">
        <v>24</v>
      </c>
      <c r="E17" s="178" t="s">
        <v>28</v>
      </c>
      <c r="F17" s="178" t="s">
        <v>27</v>
      </c>
      <c r="G17" s="178" t="s">
        <v>29</v>
      </c>
      <c r="H17" s="178" t="s">
        <v>30</v>
      </c>
      <c r="I17" s="178">
        <v>4</v>
      </c>
      <c r="J17" s="178">
        <v>4</v>
      </c>
      <c r="K17" s="178">
        <v>4</v>
      </c>
      <c r="L17" s="178">
        <v>4</v>
      </c>
      <c r="M17" s="178">
        <v>4</v>
      </c>
      <c r="N17" s="178">
        <v>4</v>
      </c>
      <c r="O17" s="178">
        <v>5</v>
      </c>
      <c r="P17" s="178">
        <v>5</v>
      </c>
      <c r="Q17" s="178">
        <v>5</v>
      </c>
      <c r="R17" s="178">
        <v>2</v>
      </c>
      <c r="S17" s="178">
        <v>4</v>
      </c>
      <c r="T17" s="178">
        <v>4</v>
      </c>
      <c r="U17" s="178" t="s">
        <v>32</v>
      </c>
    </row>
    <row r="18" spans="1:21" ht="12.75" x14ac:dyDescent="0.2">
      <c r="A18" s="177">
        <v>44605.604177881949</v>
      </c>
      <c r="B18" s="178" t="s">
        <v>138</v>
      </c>
      <c r="C18" s="178" t="s">
        <v>25</v>
      </c>
      <c r="D18" s="178" t="s">
        <v>26</v>
      </c>
      <c r="E18" s="178" t="s">
        <v>28</v>
      </c>
      <c r="F18" s="178" t="s">
        <v>27</v>
      </c>
      <c r="G18" s="178" t="s">
        <v>29</v>
      </c>
      <c r="H18" s="178" t="s">
        <v>30</v>
      </c>
      <c r="I18" s="178">
        <v>5</v>
      </c>
      <c r="J18" s="178">
        <v>5</v>
      </c>
      <c r="K18" s="178">
        <v>5</v>
      </c>
      <c r="L18" s="178">
        <v>5</v>
      </c>
      <c r="M18" s="178">
        <v>5</v>
      </c>
      <c r="N18" s="178">
        <v>5</v>
      </c>
      <c r="O18" s="178">
        <v>5</v>
      </c>
      <c r="P18" s="178">
        <v>5</v>
      </c>
      <c r="Q18" s="178">
        <v>5</v>
      </c>
      <c r="R18" s="178">
        <v>5</v>
      </c>
      <c r="S18" s="178">
        <v>4</v>
      </c>
      <c r="T18" s="178">
        <v>5</v>
      </c>
    </row>
    <row r="19" spans="1:21" ht="12.75" x14ac:dyDescent="0.2">
      <c r="A19" s="177">
        <v>44605.605384814815</v>
      </c>
      <c r="B19" s="178" t="s">
        <v>139</v>
      </c>
      <c r="C19" s="178" t="s">
        <v>25</v>
      </c>
      <c r="D19" s="178" t="s">
        <v>26</v>
      </c>
      <c r="E19" s="178" t="s">
        <v>28</v>
      </c>
      <c r="F19" s="178" t="s">
        <v>33</v>
      </c>
      <c r="G19" s="178" t="s">
        <v>29</v>
      </c>
      <c r="H19" s="178" t="s">
        <v>23</v>
      </c>
      <c r="I19" s="178">
        <v>5</v>
      </c>
      <c r="J19" s="178">
        <v>5</v>
      </c>
      <c r="K19" s="178">
        <v>5</v>
      </c>
      <c r="L19" s="178">
        <v>5</v>
      </c>
      <c r="M19" s="178">
        <v>5</v>
      </c>
      <c r="N19" s="178">
        <v>5</v>
      </c>
      <c r="O19" s="178">
        <v>5</v>
      </c>
      <c r="P19" s="178">
        <v>5</v>
      </c>
      <c r="Q19" s="178">
        <v>5</v>
      </c>
      <c r="R19" s="178">
        <v>3</v>
      </c>
      <c r="S19" s="178">
        <v>5</v>
      </c>
      <c r="T19" s="178">
        <v>5</v>
      </c>
      <c r="U19" s="178" t="s">
        <v>32</v>
      </c>
    </row>
    <row r="20" spans="1:21" ht="12.75" x14ac:dyDescent="0.2">
      <c r="A20" s="177">
        <v>44605.613520810184</v>
      </c>
      <c r="B20" s="178" t="s">
        <v>140</v>
      </c>
      <c r="C20" s="178" t="s">
        <v>25</v>
      </c>
      <c r="D20" s="178" t="s">
        <v>21</v>
      </c>
      <c r="E20" s="178" t="s">
        <v>22</v>
      </c>
      <c r="F20" s="178" t="s">
        <v>27</v>
      </c>
      <c r="G20" s="178" t="s">
        <v>29</v>
      </c>
      <c r="H20" s="178" t="s">
        <v>23</v>
      </c>
      <c r="I20" s="178">
        <v>5</v>
      </c>
      <c r="J20" s="178">
        <v>5</v>
      </c>
      <c r="K20" s="178">
        <v>5</v>
      </c>
      <c r="L20" s="178">
        <v>5</v>
      </c>
      <c r="M20" s="178">
        <v>5</v>
      </c>
      <c r="N20" s="178">
        <v>5</v>
      </c>
      <c r="O20" s="178">
        <v>5</v>
      </c>
      <c r="P20" s="178">
        <v>5</v>
      </c>
      <c r="Q20" s="178">
        <v>5</v>
      </c>
      <c r="R20" s="178">
        <v>4</v>
      </c>
      <c r="S20" s="178">
        <v>4</v>
      </c>
      <c r="T20" s="178">
        <v>4</v>
      </c>
      <c r="U20" s="178" t="s">
        <v>141</v>
      </c>
    </row>
    <row r="21" spans="1:21" ht="12.75" x14ac:dyDescent="0.2">
      <c r="A21" s="177">
        <v>44605.61520270833</v>
      </c>
      <c r="B21" s="178" t="s">
        <v>142</v>
      </c>
      <c r="C21" s="178" t="s">
        <v>25</v>
      </c>
      <c r="D21" s="178" t="s">
        <v>21</v>
      </c>
      <c r="E21" s="178" t="s">
        <v>28</v>
      </c>
      <c r="F21" s="178" t="s">
        <v>27</v>
      </c>
      <c r="G21" s="178" t="s">
        <v>29</v>
      </c>
      <c r="H21" s="178" t="s">
        <v>23</v>
      </c>
      <c r="I21" s="178">
        <v>5</v>
      </c>
      <c r="J21" s="178">
        <v>5</v>
      </c>
      <c r="K21" s="178">
        <v>5</v>
      </c>
      <c r="L21" s="178">
        <v>5</v>
      </c>
      <c r="M21" s="178">
        <v>4</v>
      </c>
      <c r="N21" s="178">
        <v>5</v>
      </c>
      <c r="O21" s="178">
        <v>5</v>
      </c>
      <c r="P21" s="178">
        <v>5</v>
      </c>
      <c r="Q21" s="178">
        <v>5</v>
      </c>
      <c r="R21" s="178">
        <v>2</v>
      </c>
      <c r="S21" s="178">
        <v>3</v>
      </c>
      <c r="T21" s="178">
        <v>4</v>
      </c>
    </row>
    <row r="22" spans="1:21" ht="12.75" x14ac:dyDescent="0.2">
      <c r="A22" s="177">
        <v>44605.628933761574</v>
      </c>
      <c r="B22" s="178" t="s">
        <v>143</v>
      </c>
      <c r="C22" s="178" t="s">
        <v>25</v>
      </c>
      <c r="D22" s="178" t="s">
        <v>21</v>
      </c>
      <c r="E22" s="178" t="s">
        <v>22</v>
      </c>
      <c r="F22" s="178" t="s">
        <v>27</v>
      </c>
      <c r="G22" s="178" t="s">
        <v>29</v>
      </c>
      <c r="H22" s="178" t="s">
        <v>31</v>
      </c>
      <c r="I22" s="178">
        <v>5</v>
      </c>
      <c r="J22" s="178">
        <v>5</v>
      </c>
      <c r="K22" s="178">
        <v>5</v>
      </c>
      <c r="L22" s="178">
        <v>5</v>
      </c>
      <c r="M22" s="178">
        <v>5</v>
      </c>
      <c r="N22" s="178">
        <v>5</v>
      </c>
      <c r="O22" s="178">
        <v>5</v>
      </c>
      <c r="P22" s="178">
        <v>5</v>
      </c>
      <c r="Q22" s="178">
        <v>5</v>
      </c>
      <c r="R22" s="178">
        <v>3</v>
      </c>
      <c r="S22" s="178">
        <v>4</v>
      </c>
      <c r="T22" s="178">
        <v>5</v>
      </c>
    </row>
    <row r="23" spans="1:21" ht="12.75" x14ac:dyDescent="0.2">
      <c r="A23" s="177">
        <v>44605.62981402778</v>
      </c>
      <c r="B23" s="178" t="s">
        <v>144</v>
      </c>
      <c r="C23" s="178" t="s">
        <v>20</v>
      </c>
      <c r="D23" s="178" t="s">
        <v>21</v>
      </c>
      <c r="E23" s="178" t="s">
        <v>22</v>
      </c>
      <c r="F23" s="178" t="s">
        <v>33</v>
      </c>
      <c r="G23" s="178" t="s">
        <v>29</v>
      </c>
      <c r="H23" s="178" t="s">
        <v>23</v>
      </c>
      <c r="I23" s="178">
        <v>5</v>
      </c>
      <c r="J23" s="178">
        <v>5</v>
      </c>
      <c r="K23" s="178">
        <v>5</v>
      </c>
      <c r="L23" s="178">
        <v>5</v>
      </c>
      <c r="M23" s="178">
        <v>5</v>
      </c>
      <c r="N23" s="178">
        <v>5</v>
      </c>
      <c r="O23" s="178">
        <v>5</v>
      </c>
      <c r="P23" s="178">
        <v>5</v>
      </c>
      <c r="Q23" s="178">
        <v>5</v>
      </c>
      <c r="R23" s="178">
        <v>3</v>
      </c>
      <c r="S23" s="178">
        <v>4</v>
      </c>
      <c r="T23" s="178">
        <v>5</v>
      </c>
      <c r="U23" s="178" t="s">
        <v>148</v>
      </c>
    </row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32"/>
  <sheetViews>
    <sheetView topLeftCell="H1" zoomScale="80" zoomScaleNormal="80" workbookViewId="0">
      <selection activeCell="I18" sqref="I18"/>
    </sheetView>
  </sheetViews>
  <sheetFormatPr defaultColWidth="14.42578125" defaultRowHeight="12.75" x14ac:dyDescent="0.2"/>
  <cols>
    <col min="1" max="1" width="18.7109375" bestFit="1" customWidth="1"/>
    <col min="2" max="3" width="21.5703125" customWidth="1"/>
    <col min="4" max="4" width="33.140625" bestFit="1" customWidth="1"/>
    <col min="5" max="5" width="16.7109375" customWidth="1"/>
    <col min="6" max="6" width="19.85546875" customWidth="1"/>
    <col min="7" max="7" width="42.42578125" bestFit="1" customWidth="1"/>
    <col min="8" max="26" width="21.5703125" customWidth="1"/>
  </cols>
  <sheetData>
    <row r="1" spans="1:21" x14ac:dyDescent="0.2">
      <c r="A1" s="177">
        <v>44605.574761458338</v>
      </c>
      <c r="B1" s="178" t="s">
        <v>120</v>
      </c>
      <c r="C1" s="178" t="s">
        <v>25</v>
      </c>
      <c r="D1" s="178" t="s">
        <v>26</v>
      </c>
      <c r="E1" s="178" t="s">
        <v>28</v>
      </c>
      <c r="F1" s="178" t="s">
        <v>27</v>
      </c>
      <c r="G1" s="178" t="s">
        <v>29</v>
      </c>
      <c r="H1" s="178" t="s">
        <v>23</v>
      </c>
      <c r="I1" s="178">
        <v>5</v>
      </c>
      <c r="J1" s="178">
        <v>4</v>
      </c>
      <c r="K1" s="178">
        <v>5</v>
      </c>
      <c r="L1" s="178">
        <v>4</v>
      </c>
      <c r="M1" s="178">
        <v>5</v>
      </c>
      <c r="N1" s="178">
        <v>5</v>
      </c>
      <c r="O1" s="178">
        <v>4</v>
      </c>
      <c r="P1" s="178">
        <v>4</v>
      </c>
      <c r="Q1" s="178">
        <v>5</v>
      </c>
      <c r="R1" s="178">
        <v>3</v>
      </c>
      <c r="S1" s="178">
        <v>4</v>
      </c>
      <c r="T1" s="178">
        <v>5</v>
      </c>
    </row>
    <row r="2" spans="1:21" x14ac:dyDescent="0.2">
      <c r="A2" s="177">
        <v>44605.576518379632</v>
      </c>
      <c r="B2" s="178" t="s">
        <v>121</v>
      </c>
      <c r="C2" s="178" t="s">
        <v>20</v>
      </c>
      <c r="D2" s="178" t="s">
        <v>24</v>
      </c>
      <c r="E2" s="178" t="s">
        <v>28</v>
      </c>
      <c r="F2" s="178" t="s">
        <v>27</v>
      </c>
      <c r="G2" s="178" t="s">
        <v>29</v>
      </c>
      <c r="H2" s="178" t="s">
        <v>23</v>
      </c>
      <c r="I2" s="178">
        <v>5</v>
      </c>
      <c r="J2" s="178">
        <v>5</v>
      </c>
      <c r="K2" s="178">
        <v>5</v>
      </c>
      <c r="L2" s="178">
        <v>5</v>
      </c>
      <c r="M2" s="178">
        <v>4</v>
      </c>
      <c r="N2" s="178">
        <v>5</v>
      </c>
      <c r="O2" s="178">
        <v>4</v>
      </c>
      <c r="P2" s="178">
        <v>4</v>
      </c>
      <c r="Q2" s="178">
        <v>5</v>
      </c>
      <c r="R2" s="178">
        <v>3</v>
      </c>
      <c r="S2" s="178">
        <v>4</v>
      </c>
      <c r="T2" s="178">
        <v>4</v>
      </c>
    </row>
    <row r="3" spans="1:21" x14ac:dyDescent="0.2">
      <c r="A3" s="177">
        <v>44605.580977627316</v>
      </c>
      <c r="B3" s="178" t="s">
        <v>122</v>
      </c>
      <c r="C3" s="178" t="s">
        <v>25</v>
      </c>
      <c r="D3" s="178" t="s">
        <v>24</v>
      </c>
      <c r="E3" s="178" t="s">
        <v>28</v>
      </c>
      <c r="F3" s="178" t="s">
        <v>27</v>
      </c>
      <c r="G3" s="178" t="s">
        <v>29</v>
      </c>
      <c r="H3" s="178" t="s">
        <v>23</v>
      </c>
      <c r="I3" s="178">
        <v>5</v>
      </c>
      <c r="J3" s="178">
        <v>5</v>
      </c>
      <c r="K3" s="178">
        <v>5</v>
      </c>
      <c r="L3" s="178">
        <v>5</v>
      </c>
      <c r="M3" s="178">
        <v>5</v>
      </c>
      <c r="N3" s="178">
        <v>5</v>
      </c>
      <c r="O3" s="178">
        <v>5</v>
      </c>
      <c r="P3" s="178">
        <v>5</v>
      </c>
      <c r="Q3" s="178">
        <v>5</v>
      </c>
      <c r="R3" s="178">
        <v>5</v>
      </c>
      <c r="S3" s="178">
        <v>5</v>
      </c>
      <c r="T3" s="178">
        <v>5</v>
      </c>
    </row>
    <row r="4" spans="1:21" x14ac:dyDescent="0.2">
      <c r="A4" s="177">
        <v>44605.595156990741</v>
      </c>
      <c r="B4" s="178" t="s">
        <v>133</v>
      </c>
      <c r="C4" s="178" t="s">
        <v>25</v>
      </c>
      <c r="D4" s="178" t="s">
        <v>26</v>
      </c>
      <c r="E4" s="178" t="s">
        <v>28</v>
      </c>
      <c r="F4" s="178" t="s">
        <v>27</v>
      </c>
      <c r="G4" s="178" t="s">
        <v>29</v>
      </c>
      <c r="H4" s="178" t="s">
        <v>23</v>
      </c>
      <c r="I4" s="178">
        <v>4</v>
      </c>
      <c r="J4" s="178">
        <v>5</v>
      </c>
      <c r="K4" s="178">
        <v>4</v>
      </c>
      <c r="L4" s="178">
        <v>5</v>
      </c>
      <c r="M4" s="178">
        <v>5</v>
      </c>
      <c r="N4" s="178">
        <v>5</v>
      </c>
      <c r="O4" s="178">
        <v>5</v>
      </c>
      <c r="P4" s="178">
        <v>5</v>
      </c>
      <c r="Q4" s="178">
        <v>5</v>
      </c>
      <c r="R4" s="178">
        <v>3</v>
      </c>
      <c r="S4" s="178">
        <v>4</v>
      </c>
      <c r="T4" s="178">
        <v>4</v>
      </c>
      <c r="U4" s="178" t="s">
        <v>32</v>
      </c>
    </row>
    <row r="5" spans="1:21" x14ac:dyDescent="0.2">
      <c r="A5" s="177">
        <v>44605.605384814815</v>
      </c>
      <c r="B5" s="178" t="s">
        <v>139</v>
      </c>
      <c r="C5" s="178" t="s">
        <v>25</v>
      </c>
      <c r="D5" s="178" t="s">
        <v>26</v>
      </c>
      <c r="E5" s="178" t="s">
        <v>28</v>
      </c>
      <c r="F5" s="178" t="s">
        <v>27</v>
      </c>
      <c r="G5" s="178" t="s">
        <v>29</v>
      </c>
      <c r="H5" s="178" t="s">
        <v>23</v>
      </c>
      <c r="I5" s="178">
        <v>5</v>
      </c>
      <c r="J5" s="178">
        <v>5</v>
      </c>
      <c r="K5" s="178">
        <v>5</v>
      </c>
      <c r="L5" s="178">
        <v>5</v>
      </c>
      <c r="M5" s="178">
        <v>5</v>
      </c>
      <c r="N5" s="178">
        <v>4</v>
      </c>
      <c r="O5" s="178">
        <v>5</v>
      </c>
      <c r="P5" s="178">
        <v>5</v>
      </c>
      <c r="Q5" s="178">
        <v>4</v>
      </c>
      <c r="R5" s="178">
        <v>3</v>
      </c>
      <c r="S5" s="178">
        <v>5</v>
      </c>
      <c r="T5" s="178">
        <v>5</v>
      </c>
      <c r="U5" s="178" t="s">
        <v>32</v>
      </c>
    </row>
    <row r="6" spans="1:21" x14ac:dyDescent="0.2">
      <c r="A6" s="177">
        <v>44605.613520810184</v>
      </c>
      <c r="B6" s="178" t="s">
        <v>140</v>
      </c>
      <c r="C6" s="178" t="s">
        <v>25</v>
      </c>
      <c r="D6" s="178" t="s">
        <v>21</v>
      </c>
      <c r="E6" s="178" t="s">
        <v>22</v>
      </c>
      <c r="F6" s="178" t="s">
        <v>27</v>
      </c>
      <c r="G6" s="178" t="s">
        <v>29</v>
      </c>
      <c r="H6" s="178" t="s">
        <v>23</v>
      </c>
      <c r="I6" s="178">
        <v>5</v>
      </c>
      <c r="J6" s="178">
        <v>5</v>
      </c>
      <c r="K6" s="178">
        <v>5</v>
      </c>
      <c r="L6" s="178">
        <v>5</v>
      </c>
      <c r="M6" s="178">
        <v>5</v>
      </c>
      <c r="N6" s="178">
        <v>5</v>
      </c>
      <c r="O6" s="178">
        <v>5</v>
      </c>
      <c r="P6" s="178">
        <v>5</v>
      </c>
      <c r="Q6" s="178">
        <v>5</v>
      </c>
      <c r="R6" s="178">
        <v>4</v>
      </c>
      <c r="S6" s="178">
        <v>4</v>
      </c>
      <c r="T6" s="178">
        <v>4</v>
      </c>
      <c r="U6" s="178" t="s">
        <v>141</v>
      </c>
    </row>
    <row r="7" spans="1:21" x14ac:dyDescent="0.2">
      <c r="A7" s="177">
        <v>44605.61520270833</v>
      </c>
      <c r="B7" s="178" t="s">
        <v>142</v>
      </c>
      <c r="C7" s="178" t="s">
        <v>25</v>
      </c>
      <c r="D7" s="178" t="s">
        <v>21</v>
      </c>
      <c r="E7" s="178" t="s">
        <v>28</v>
      </c>
      <c r="F7" s="178" t="s">
        <v>27</v>
      </c>
      <c r="G7" s="178" t="s">
        <v>29</v>
      </c>
      <c r="H7" s="178" t="s">
        <v>23</v>
      </c>
      <c r="I7" s="178">
        <v>5</v>
      </c>
      <c r="J7" s="178">
        <v>5</v>
      </c>
      <c r="K7" s="178">
        <v>5</v>
      </c>
      <c r="L7" s="178">
        <v>5</v>
      </c>
      <c r="M7" s="178">
        <v>4</v>
      </c>
      <c r="N7" s="178">
        <v>5</v>
      </c>
      <c r="O7" s="178">
        <v>5</v>
      </c>
      <c r="P7" s="178">
        <v>5</v>
      </c>
      <c r="Q7" s="178">
        <v>5</v>
      </c>
      <c r="R7" s="178">
        <v>2</v>
      </c>
      <c r="S7" s="178">
        <v>3</v>
      </c>
      <c r="T7" s="178">
        <v>4</v>
      </c>
    </row>
    <row r="8" spans="1:21" x14ac:dyDescent="0.2">
      <c r="A8" s="177">
        <v>44605.62981402778</v>
      </c>
      <c r="B8" s="178" t="s">
        <v>144</v>
      </c>
      <c r="C8" s="178" t="s">
        <v>20</v>
      </c>
      <c r="D8" s="178" t="s">
        <v>21</v>
      </c>
      <c r="E8" s="178" t="s">
        <v>22</v>
      </c>
      <c r="F8" s="178" t="s">
        <v>27</v>
      </c>
      <c r="G8" s="178" t="s">
        <v>29</v>
      </c>
      <c r="H8" s="178" t="s">
        <v>23</v>
      </c>
      <c r="I8" s="178">
        <v>5</v>
      </c>
      <c r="J8" s="178">
        <v>5</v>
      </c>
      <c r="K8" s="178">
        <v>5</v>
      </c>
      <c r="L8" s="178">
        <v>5</v>
      </c>
      <c r="M8" s="178">
        <v>5</v>
      </c>
      <c r="N8" s="178">
        <v>5</v>
      </c>
      <c r="O8" s="178">
        <v>5</v>
      </c>
      <c r="P8" s="178">
        <v>5</v>
      </c>
      <c r="Q8" s="178">
        <v>5</v>
      </c>
      <c r="R8" s="178">
        <v>3</v>
      </c>
      <c r="S8" s="178">
        <v>4</v>
      </c>
      <c r="T8" s="178">
        <v>5</v>
      </c>
      <c r="U8" s="178" t="s">
        <v>148</v>
      </c>
    </row>
    <row r="9" spans="1:21" ht="23.25" x14ac:dyDescent="0.2">
      <c r="I9" s="1">
        <f>AVERAGE(I1:I8)</f>
        <v>4.875</v>
      </c>
      <c r="J9" s="1">
        <f t="shared" ref="J9:T9" si="0">AVERAGE(J1:J8)</f>
        <v>4.875</v>
      </c>
      <c r="K9" s="1">
        <f t="shared" si="0"/>
        <v>4.875</v>
      </c>
      <c r="L9" s="1">
        <f t="shared" si="0"/>
        <v>4.875</v>
      </c>
      <c r="M9" s="1">
        <f t="shared" si="0"/>
        <v>4.75</v>
      </c>
      <c r="N9" s="1">
        <f t="shared" si="0"/>
        <v>4.875</v>
      </c>
      <c r="O9" s="1">
        <f t="shared" si="0"/>
        <v>4.75</v>
      </c>
      <c r="P9" s="1">
        <f t="shared" si="0"/>
        <v>4.75</v>
      </c>
      <c r="Q9" s="1">
        <f t="shared" si="0"/>
        <v>4.875</v>
      </c>
      <c r="R9" s="1">
        <f t="shared" si="0"/>
        <v>3.25</v>
      </c>
      <c r="S9" s="1">
        <f t="shared" si="0"/>
        <v>4.125</v>
      </c>
      <c r="T9" s="1">
        <f t="shared" si="0"/>
        <v>4.5</v>
      </c>
    </row>
    <row r="10" spans="1:21" ht="23.25" x14ac:dyDescent="0.2">
      <c r="I10" s="2">
        <f>STDEV(I1:I9)</f>
        <v>0.33071891388307384</v>
      </c>
      <c r="J10" s="2">
        <f t="shared" ref="J10:T10" si="1">STDEV(J1:J9)</f>
        <v>0.33071891388307384</v>
      </c>
      <c r="K10" s="2">
        <f t="shared" si="1"/>
        <v>0.33071891388307384</v>
      </c>
      <c r="L10" s="2">
        <f t="shared" si="1"/>
        <v>0.33071891388307384</v>
      </c>
      <c r="M10" s="2">
        <f t="shared" si="1"/>
        <v>0.4330127018922193</v>
      </c>
      <c r="N10" s="2">
        <f t="shared" si="1"/>
        <v>0.33071891388307384</v>
      </c>
      <c r="O10" s="2">
        <f t="shared" si="1"/>
        <v>0.4330127018922193</v>
      </c>
      <c r="P10" s="2">
        <f t="shared" si="1"/>
        <v>0.4330127018922193</v>
      </c>
      <c r="Q10" s="2">
        <f t="shared" si="1"/>
        <v>0.33071891388307384</v>
      </c>
      <c r="R10" s="2">
        <f t="shared" si="1"/>
        <v>0.82915619758884995</v>
      </c>
      <c r="S10" s="2">
        <f t="shared" si="1"/>
        <v>0.59947894041408989</v>
      </c>
      <c r="T10" s="2">
        <f t="shared" si="1"/>
        <v>0.5</v>
      </c>
    </row>
    <row r="11" spans="1:21" ht="23.25" x14ac:dyDescent="0.2">
      <c r="I11" s="3">
        <f>AVERAGE(I1:I10)</f>
        <v>4.4205718913883079</v>
      </c>
      <c r="J11" s="3">
        <f t="shared" ref="J11:T11" si="2">AVERAGE(J1:J10)</f>
        <v>4.4205718913883079</v>
      </c>
      <c r="K11" s="3">
        <f t="shared" si="2"/>
        <v>4.4205718913883079</v>
      </c>
      <c r="L11" s="3">
        <f t="shared" si="2"/>
        <v>4.4205718913883079</v>
      </c>
      <c r="M11" s="3">
        <f t="shared" si="2"/>
        <v>4.3183012701892221</v>
      </c>
      <c r="N11" s="3">
        <f t="shared" si="2"/>
        <v>4.4205718913883079</v>
      </c>
      <c r="O11" s="3">
        <f t="shared" si="2"/>
        <v>4.3183012701892221</v>
      </c>
      <c r="P11" s="3">
        <f t="shared" si="2"/>
        <v>4.3183012701892221</v>
      </c>
      <c r="Q11" s="3">
        <f t="shared" si="2"/>
        <v>4.4205718913883079</v>
      </c>
      <c r="R11" s="3">
        <f t="shared" si="2"/>
        <v>3.0079156197588852</v>
      </c>
      <c r="S11" s="3">
        <f t="shared" si="2"/>
        <v>3.7724478940414086</v>
      </c>
      <c r="T11" s="3">
        <f t="shared" si="2"/>
        <v>4.0999999999999996</v>
      </c>
    </row>
    <row r="12" spans="1:21" ht="23.25" x14ac:dyDescent="0.2">
      <c r="I12" s="4">
        <f>STDEV(I1:I8)</f>
        <v>0.35355339059327379</v>
      </c>
      <c r="J12" s="4">
        <f t="shared" ref="J12:T12" si="3">STDEV(J1:J8)</f>
        <v>0.35355339059327379</v>
      </c>
      <c r="K12" s="4">
        <f t="shared" si="3"/>
        <v>0.35355339059327379</v>
      </c>
      <c r="L12" s="4">
        <f t="shared" si="3"/>
        <v>0.35355339059327379</v>
      </c>
      <c r="M12" s="4">
        <f t="shared" si="3"/>
        <v>0.46291004988627571</v>
      </c>
      <c r="N12" s="4">
        <f t="shared" si="3"/>
        <v>0.35355339059327379</v>
      </c>
      <c r="O12" s="4">
        <f t="shared" si="3"/>
        <v>0.46291004988627571</v>
      </c>
      <c r="P12" s="4">
        <f t="shared" si="3"/>
        <v>0.46291004988627571</v>
      </c>
      <c r="Q12" s="4">
        <f t="shared" si="3"/>
        <v>0.35355339059327379</v>
      </c>
      <c r="R12" s="4">
        <f t="shared" si="3"/>
        <v>0.88640526042791834</v>
      </c>
      <c r="S12" s="4">
        <f t="shared" si="3"/>
        <v>0.64086994446165568</v>
      </c>
      <c r="T12" s="4">
        <f t="shared" si="3"/>
        <v>0.53452248382484879</v>
      </c>
    </row>
    <row r="13" spans="1:21" ht="23.25" x14ac:dyDescent="0.2"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</row>
    <row r="14" spans="1:21" ht="24" x14ac:dyDescent="0.55000000000000004">
      <c r="A14" s="118" t="s">
        <v>102</v>
      </c>
      <c r="D14" s="118" t="s">
        <v>104</v>
      </c>
      <c r="E14" s="170"/>
      <c r="F14" s="170"/>
      <c r="G14" s="118" t="s">
        <v>105</v>
      </c>
      <c r="H14" s="170"/>
    </row>
    <row r="15" spans="1:21" ht="24" x14ac:dyDescent="0.55000000000000004">
      <c r="A15" s="150" t="s">
        <v>25</v>
      </c>
      <c r="B15" s="151">
        <f>COUNTIF(C1:C8,"หญิง")</f>
        <v>6</v>
      </c>
      <c r="D15" s="150" t="s">
        <v>28</v>
      </c>
      <c r="E15" s="151">
        <f>COUNTIF(E1:E8,"ปริญญาโท")</f>
        <v>6</v>
      </c>
      <c r="F15" s="5"/>
      <c r="G15" s="156" t="s">
        <v>29</v>
      </c>
      <c r="H15" s="151">
        <f>COUNTIF(G1:G8,"การบริหารการศึกษา")</f>
        <v>8</v>
      </c>
    </row>
    <row r="16" spans="1:21" ht="24" x14ac:dyDescent="0.55000000000000004">
      <c r="A16" s="150" t="s">
        <v>20</v>
      </c>
      <c r="B16" s="151">
        <f>COUNTIF(C1:C8,"ชาย")</f>
        <v>2</v>
      </c>
      <c r="D16" s="150" t="s">
        <v>22</v>
      </c>
      <c r="E16" s="151">
        <f>COUNTIF(E1:E8,"ปริญญาเอก")</f>
        <v>2</v>
      </c>
      <c r="F16" s="5"/>
      <c r="G16" s="5"/>
      <c r="H16" s="171">
        <f>SUM(H15)</f>
        <v>8</v>
      </c>
    </row>
    <row r="17" spans="1:8" ht="23.25" customHeight="1" x14ac:dyDescent="0.55000000000000004">
      <c r="B17" s="149">
        <f>SUBTOTAL(9,B15:B16)</f>
        <v>8</v>
      </c>
      <c r="D17" s="5"/>
      <c r="E17" s="171">
        <f>SUBTOTAL(9,E14:E16)</f>
        <v>8</v>
      </c>
      <c r="F17" s="5"/>
      <c r="G17" s="5"/>
      <c r="H17" s="5"/>
    </row>
    <row r="18" spans="1:8" ht="24" x14ac:dyDescent="0.55000000000000004">
      <c r="D18" s="5"/>
      <c r="E18" s="5"/>
      <c r="F18" s="5"/>
      <c r="G18" s="5"/>
      <c r="H18" s="5"/>
    </row>
    <row r="19" spans="1:8" ht="24" x14ac:dyDescent="0.55000000000000004">
      <c r="D19" s="5"/>
      <c r="E19" s="5"/>
      <c r="F19" s="5"/>
      <c r="G19" s="5"/>
      <c r="H19" s="5"/>
    </row>
    <row r="20" spans="1:8" ht="24" x14ac:dyDescent="0.55000000000000004">
      <c r="A20" s="118" t="s">
        <v>103</v>
      </c>
      <c r="D20" s="5"/>
      <c r="E20" s="5"/>
      <c r="F20" s="5"/>
      <c r="G20" s="5"/>
      <c r="H20" s="5"/>
    </row>
    <row r="21" spans="1:8" ht="24" x14ac:dyDescent="0.55000000000000004">
      <c r="A21" s="150" t="s">
        <v>26</v>
      </c>
      <c r="B21" s="151">
        <f>COUNTIF(D1:D8,"20-30 ปี")</f>
        <v>3</v>
      </c>
      <c r="D21" s="172" t="s">
        <v>101</v>
      </c>
      <c r="E21" s="5"/>
      <c r="F21" s="5"/>
      <c r="G21" s="5"/>
      <c r="H21" s="5"/>
    </row>
    <row r="22" spans="1:8" ht="24" x14ac:dyDescent="0.55000000000000004">
      <c r="A22" s="150" t="s">
        <v>24</v>
      </c>
      <c r="B22" s="151">
        <f>COUNTIF(D1:D8,"31-40 ปี")</f>
        <v>2</v>
      </c>
      <c r="D22" s="153" t="s">
        <v>27</v>
      </c>
      <c r="E22" s="158">
        <f>COUNTIF(F1:F8,"ศึกษาศาสตร์")</f>
        <v>8</v>
      </c>
      <c r="F22" s="5"/>
      <c r="G22" s="5"/>
      <c r="H22" s="5"/>
    </row>
    <row r="23" spans="1:8" ht="24" x14ac:dyDescent="0.55000000000000004">
      <c r="A23" s="152" t="s">
        <v>21</v>
      </c>
      <c r="B23" s="151">
        <f>COUNTIF(D1:D8,"41-50 ปี")</f>
        <v>3</v>
      </c>
      <c r="E23" s="149">
        <f>SUM(E22)</f>
        <v>8</v>
      </c>
      <c r="F23" s="5"/>
      <c r="G23" s="5"/>
      <c r="H23" s="5"/>
    </row>
    <row r="24" spans="1:8" ht="24" x14ac:dyDescent="0.55000000000000004">
      <c r="B24" s="149">
        <f>SUBTOTAL(9,B21:B23)</f>
        <v>8</v>
      </c>
      <c r="F24" s="5"/>
      <c r="G24" s="5"/>
      <c r="H24" s="5"/>
    </row>
    <row r="25" spans="1:8" ht="24" x14ac:dyDescent="0.55000000000000004">
      <c r="F25" s="5"/>
      <c r="G25" s="5"/>
      <c r="H25" s="5"/>
    </row>
    <row r="26" spans="1:8" ht="24" x14ac:dyDescent="0.55000000000000004">
      <c r="F26" s="5"/>
      <c r="G26" s="5"/>
      <c r="H26" s="5"/>
    </row>
    <row r="27" spans="1:8" ht="24" x14ac:dyDescent="0.55000000000000004">
      <c r="F27" s="5"/>
      <c r="G27" s="5"/>
      <c r="H27" s="5"/>
    </row>
    <row r="28" spans="1:8" ht="24" x14ac:dyDescent="0.55000000000000004">
      <c r="F28" s="5"/>
      <c r="G28" s="5"/>
      <c r="H28" s="5"/>
    </row>
    <row r="29" spans="1:8" ht="24" x14ac:dyDescent="0.55000000000000004">
      <c r="F29" s="5"/>
      <c r="G29" s="5"/>
      <c r="H29" s="5"/>
    </row>
    <row r="30" spans="1:8" ht="24" customHeight="1" x14ac:dyDescent="0.55000000000000004">
      <c r="F30" s="5"/>
      <c r="G30" s="5"/>
      <c r="H30" s="5"/>
    </row>
    <row r="31" spans="1:8" ht="24" x14ac:dyDescent="0.55000000000000004">
      <c r="D31" s="5"/>
      <c r="E31" s="5"/>
      <c r="F31" s="5"/>
      <c r="G31" s="5"/>
      <c r="H31" s="5"/>
    </row>
    <row r="32" spans="1:8" ht="24" x14ac:dyDescent="0.55000000000000004">
      <c r="F32" s="5"/>
      <c r="G32" s="5"/>
      <c r="H32" s="5"/>
    </row>
  </sheetData>
  <autoFilter ref="H1:H30" xr:uid="{AF936D48-4A98-46B5-9D86-B4ED68BA38F1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U30"/>
  <sheetViews>
    <sheetView topLeftCell="H1" zoomScale="90" zoomScaleNormal="90" workbookViewId="0">
      <selection activeCell="I3" sqref="I3:I6"/>
    </sheetView>
  </sheetViews>
  <sheetFormatPr defaultColWidth="14.42578125" defaultRowHeight="12.75" x14ac:dyDescent="0.2"/>
  <cols>
    <col min="1" max="1" width="42.42578125" bestFit="1" customWidth="1"/>
    <col min="2" max="2" width="21.5703125" customWidth="1"/>
    <col min="3" max="3" width="14.5703125" customWidth="1"/>
    <col min="4" max="4" width="40.7109375" bestFit="1" customWidth="1"/>
    <col min="5" max="5" width="21.5703125" customWidth="1"/>
    <col min="6" max="6" width="14.28515625" customWidth="1"/>
    <col min="7" max="7" width="41.7109375" bestFit="1" customWidth="1"/>
    <col min="8" max="26" width="21.5703125" customWidth="1"/>
  </cols>
  <sheetData>
    <row r="1" spans="1:21" x14ac:dyDescent="0.2">
      <c r="A1" s="177">
        <v>44605.591100046295</v>
      </c>
      <c r="B1" s="178" t="s">
        <v>130</v>
      </c>
      <c r="C1" s="178" t="s">
        <v>25</v>
      </c>
      <c r="D1" s="178" t="s">
        <v>26</v>
      </c>
      <c r="E1" s="178" t="s">
        <v>28</v>
      </c>
      <c r="F1" s="178" t="s">
        <v>27</v>
      </c>
      <c r="G1" s="178" t="s">
        <v>29</v>
      </c>
      <c r="H1" s="178" t="s">
        <v>31</v>
      </c>
      <c r="I1" s="178">
        <v>3</v>
      </c>
      <c r="J1" s="178">
        <v>3</v>
      </c>
      <c r="K1" s="178">
        <v>3</v>
      </c>
      <c r="L1" s="178">
        <v>3</v>
      </c>
      <c r="M1" s="178">
        <v>2</v>
      </c>
      <c r="N1" s="178">
        <v>3</v>
      </c>
      <c r="O1" s="178">
        <v>2</v>
      </c>
      <c r="P1" s="178">
        <v>2</v>
      </c>
      <c r="Q1" s="178">
        <v>3</v>
      </c>
      <c r="R1" s="178">
        <v>2</v>
      </c>
      <c r="S1" s="178">
        <v>2</v>
      </c>
      <c r="T1" s="178">
        <v>3</v>
      </c>
      <c r="U1" s="178" t="s">
        <v>147</v>
      </c>
    </row>
    <row r="2" spans="1:21" x14ac:dyDescent="0.2">
      <c r="A2" s="177">
        <v>44605.628933761574</v>
      </c>
      <c r="B2" s="178" t="s">
        <v>143</v>
      </c>
      <c r="C2" s="178" t="s">
        <v>25</v>
      </c>
      <c r="D2" s="178" t="s">
        <v>21</v>
      </c>
      <c r="E2" s="178" t="s">
        <v>22</v>
      </c>
      <c r="F2" s="178" t="s">
        <v>27</v>
      </c>
      <c r="G2" s="178" t="s">
        <v>29</v>
      </c>
      <c r="H2" s="178" t="s">
        <v>31</v>
      </c>
      <c r="I2" s="178">
        <v>5</v>
      </c>
      <c r="J2" s="178">
        <v>5</v>
      </c>
      <c r="K2" s="178">
        <v>5</v>
      </c>
      <c r="L2" s="178">
        <v>5</v>
      </c>
      <c r="M2" s="178">
        <v>5</v>
      </c>
      <c r="N2" s="178">
        <v>5</v>
      </c>
      <c r="O2" s="178">
        <v>5</v>
      </c>
      <c r="P2" s="178">
        <v>5</v>
      </c>
      <c r="Q2" s="178">
        <v>5</v>
      </c>
      <c r="R2" s="178">
        <v>3</v>
      </c>
      <c r="S2" s="178">
        <v>4</v>
      </c>
      <c r="T2" s="178">
        <v>5</v>
      </c>
    </row>
    <row r="3" spans="1:21" ht="23.25" x14ac:dyDescent="0.2">
      <c r="I3" s="1">
        <f>AVERAGE(I1:I2)</f>
        <v>4</v>
      </c>
      <c r="J3" s="1">
        <f t="shared" ref="J3:T3" si="0">AVERAGE(J1:J2)</f>
        <v>4</v>
      </c>
      <c r="K3" s="1">
        <f t="shared" si="0"/>
        <v>4</v>
      </c>
      <c r="L3" s="1">
        <f t="shared" si="0"/>
        <v>4</v>
      </c>
      <c r="M3" s="1">
        <f t="shared" si="0"/>
        <v>3.5</v>
      </c>
      <c r="N3" s="1">
        <f t="shared" si="0"/>
        <v>4</v>
      </c>
      <c r="O3" s="1">
        <f t="shared" si="0"/>
        <v>3.5</v>
      </c>
      <c r="P3" s="1">
        <f t="shared" si="0"/>
        <v>3.5</v>
      </c>
      <c r="Q3" s="1">
        <f t="shared" si="0"/>
        <v>4</v>
      </c>
      <c r="R3" s="1">
        <f t="shared" si="0"/>
        <v>2.5</v>
      </c>
      <c r="S3" s="1">
        <f t="shared" si="0"/>
        <v>3</v>
      </c>
      <c r="T3" s="1">
        <f t="shared" si="0"/>
        <v>4</v>
      </c>
    </row>
    <row r="4" spans="1:21" ht="23.25" x14ac:dyDescent="0.2">
      <c r="I4" s="2">
        <f>STDEV(I1:I3)</f>
        <v>1</v>
      </c>
      <c r="J4" s="2">
        <f t="shared" ref="J4:T4" si="1">STDEV(J1:J3)</f>
        <v>1</v>
      </c>
      <c r="K4" s="2">
        <f t="shared" si="1"/>
        <v>1</v>
      </c>
      <c r="L4" s="2">
        <f t="shared" si="1"/>
        <v>1</v>
      </c>
      <c r="M4" s="2">
        <f t="shared" si="1"/>
        <v>1.5</v>
      </c>
      <c r="N4" s="2">
        <f t="shared" si="1"/>
        <v>1</v>
      </c>
      <c r="O4" s="2">
        <f t="shared" si="1"/>
        <v>1.5</v>
      </c>
      <c r="P4" s="2">
        <f t="shared" si="1"/>
        <v>1.5</v>
      </c>
      <c r="Q4" s="2">
        <f t="shared" si="1"/>
        <v>1</v>
      </c>
      <c r="R4" s="2">
        <f t="shared" si="1"/>
        <v>0.5</v>
      </c>
      <c r="S4" s="2">
        <f t="shared" si="1"/>
        <v>1</v>
      </c>
      <c r="T4" s="2">
        <f t="shared" si="1"/>
        <v>1</v>
      </c>
    </row>
    <row r="5" spans="1:21" ht="23.25" x14ac:dyDescent="0.2">
      <c r="I5" s="3">
        <f>AVERAGE(I1:I4)</f>
        <v>3.25</v>
      </c>
      <c r="J5" s="3">
        <f t="shared" ref="J5:T5" si="2">AVERAGE(J1:J4)</f>
        <v>3.25</v>
      </c>
      <c r="K5" s="3">
        <f t="shared" si="2"/>
        <v>3.25</v>
      </c>
      <c r="L5" s="3">
        <f t="shared" si="2"/>
        <v>3.25</v>
      </c>
      <c r="M5" s="3">
        <f t="shared" si="2"/>
        <v>3</v>
      </c>
      <c r="N5" s="3">
        <f t="shared" si="2"/>
        <v>3.25</v>
      </c>
      <c r="O5" s="3">
        <f t="shared" si="2"/>
        <v>3</v>
      </c>
      <c r="P5" s="3">
        <f t="shared" si="2"/>
        <v>3</v>
      </c>
      <c r="Q5" s="3">
        <f t="shared" si="2"/>
        <v>3.25</v>
      </c>
      <c r="R5" s="3">
        <f t="shared" si="2"/>
        <v>2</v>
      </c>
      <c r="S5" s="3">
        <f t="shared" si="2"/>
        <v>2.5</v>
      </c>
      <c r="T5" s="3">
        <f t="shared" si="2"/>
        <v>3.25</v>
      </c>
    </row>
    <row r="6" spans="1:21" ht="23.25" x14ac:dyDescent="0.2">
      <c r="I6" s="4">
        <f>STDEV(I1:I2)</f>
        <v>1.4142135623730951</v>
      </c>
      <c r="J6" s="4">
        <f t="shared" ref="J6:T6" si="3">STDEV(J1:J2)</f>
        <v>1.4142135623730951</v>
      </c>
      <c r="K6" s="4">
        <f t="shared" si="3"/>
        <v>1.4142135623730951</v>
      </c>
      <c r="L6" s="4">
        <f t="shared" si="3"/>
        <v>1.4142135623730951</v>
      </c>
      <c r="M6" s="4">
        <f t="shared" si="3"/>
        <v>2.1213203435596424</v>
      </c>
      <c r="N6" s="4">
        <f t="shared" si="3"/>
        <v>1.4142135623730951</v>
      </c>
      <c r="O6" s="4">
        <f t="shared" si="3"/>
        <v>2.1213203435596424</v>
      </c>
      <c r="P6" s="4">
        <f t="shared" si="3"/>
        <v>2.1213203435596424</v>
      </c>
      <c r="Q6" s="4">
        <f t="shared" si="3"/>
        <v>1.4142135623730951</v>
      </c>
      <c r="R6" s="4">
        <f t="shared" si="3"/>
        <v>0.70710678118654757</v>
      </c>
      <c r="S6" s="4">
        <f t="shared" si="3"/>
        <v>1.4142135623730951</v>
      </c>
      <c r="T6" s="4">
        <f t="shared" si="3"/>
        <v>1.4142135623730951</v>
      </c>
    </row>
    <row r="7" spans="1:21" ht="24" x14ac:dyDescent="0.55000000000000004">
      <c r="A7" s="118" t="s">
        <v>102</v>
      </c>
    </row>
    <row r="8" spans="1:21" ht="27.75" x14ac:dyDescent="0.65">
      <c r="A8" s="150" t="s">
        <v>25</v>
      </c>
      <c r="B8" s="151">
        <f>COUNTIF(C1:C2,"หญิง")</f>
        <v>2</v>
      </c>
      <c r="D8" s="147" t="s">
        <v>101</v>
      </c>
    </row>
    <row r="9" spans="1:21" ht="24" x14ac:dyDescent="0.55000000000000004">
      <c r="B9" s="149">
        <f>SUM(B8)</f>
        <v>2</v>
      </c>
      <c r="D9" s="154" t="s">
        <v>27</v>
      </c>
      <c r="E9" s="151">
        <f>COUNTIF(F1:F3,"ศึกษาศาสตร์")</f>
        <v>2</v>
      </c>
    </row>
    <row r="10" spans="1:21" ht="21.75" customHeight="1" x14ac:dyDescent="0.2">
      <c r="E10" s="180">
        <f>SUM(E9)</f>
        <v>2</v>
      </c>
    </row>
    <row r="11" spans="1:21" ht="23.25" customHeight="1" x14ac:dyDescent="0.55000000000000004">
      <c r="A11" s="119" t="s">
        <v>103</v>
      </c>
      <c r="B11" s="116"/>
    </row>
    <row r="12" spans="1:21" ht="27.75" x14ac:dyDescent="0.65">
      <c r="A12" s="150" t="s">
        <v>26</v>
      </c>
      <c r="B12" s="151">
        <f>COUNTIF(D1:D2,"20-30 ปี")</f>
        <v>1</v>
      </c>
      <c r="D12" s="147" t="s">
        <v>105</v>
      </c>
    </row>
    <row r="13" spans="1:21" ht="24" x14ac:dyDescent="0.55000000000000004">
      <c r="A13" s="150" t="s">
        <v>21</v>
      </c>
      <c r="B13" s="151">
        <f>COUNTIF(D1:D4,"41-50 ปี")</f>
        <v>1</v>
      </c>
      <c r="D13" s="153" t="s">
        <v>29</v>
      </c>
      <c r="E13" s="151">
        <f>COUNTIF(G1:G2,"การบริหารการศึกษา")</f>
        <v>2</v>
      </c>
    </row>
    <row r="14" spans="1:21" ht="27" customHeight="1" x14ac:dyDescent="0.2">
      <c r="B14" s="149">
        <f>SUM(B12:B13)</f>
        <v>2</v>
      </c>
      <c r="E14" s="149">
        <f>SUM(E13)</f>
        <v>2</v>
      </c>
    </row>
    <row r="17" spans="1:2" ht="25.5" customHeight="1" x14ac:dyDescent="0.55000000000000004">
      <c r="A17" s="120" t="s">
        <v>104</v>
      </c>
      <c r="B17" s="117"/>
    </row>
    <row r="18" spans="1:2" ht="24" x14ac:dyDescent="0.55000000000000004">
      <c r="A18" s="153" t="s">
        <v>28</v>
      </c>
      <c r="B18" s="151">
        <f>COUNTIF(E1:E3,"ปริญญาโท")</f>
        <v>1</v>
      </c>
    </row>
    <row r="19" spans="1:2" ht="24" x14ac:dyDescent="0.55000000000000004">
      <c r="A19" s="153" t="s">
        <v>22</v>
      </c>
      <c r="B19" s="151">
        <f>COUNTIF(E1:E3,"ปริญญาเอก")</f>
        <v>1</v>
      </c>
    </row>
    <row r="20" spans="1:2" ht="20.25" customHeight="1" x14ac:dyDescent="0.2">
      <c r="B20" s="149">
        <f>SUM(B18:B19)</f>
        <v>2</v>
      </c>
    </row>
    <row r="22" spans="1:2" ht="24" customHeight="1" x14ac:dyDescent="0.2"/>
    <row r="30" spans="1:2" ht="21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U42"/>
  <sheetViews>
    <sheetView topLeftCell="H1" zoomScale="90" zoomScaleNormal="90" workbookViewId="0">
      <selection activeCell="O26" sqref="O26"/>
    </sheetView>
  </sheetViews>
  <sheetFormatPr defaultColWidth="14.42578125" defaultRowHeight="12.75" x14ac:dyDescent="0.2"/>
  <cols>
    <col min="1" max="1" width="41.28515625" bestFit="1" customWidth="1"/>
    <col min="2" max="2" width="21.5703125" customWidth="1"/>
    <col min="3" max="3" width="10.5703125" customWidth="1"/>
    <col min="4" max="4" width="40.7109375" bestFit="1" customWidth="1"/>
    <col min="5" max="5" width="21.5703125" customWidth="1"/>
    <col min="6" max="6" width="40.140625" bestFit="1" customWidth="1"/>
    <col min="7" max="7" width="65.5703125" bestFit="1" customWidth="1"/>
    <col min="8" max="26" width="21.5703125" customWidth="1"/>
  </cols>
  <sheetData>
    <row r="1" spans="1:21" x14ac:dyDescent="0.2">
      <c r="A1" s="177">
        <v>44605.581773831014</v>
      </c>
      <c r="B1" s="178" t="s">
        <v>124</v>
      </c>
      <c r="C1" s="178" t="s">
        <v>25</v>
      </c>
      <c r="D1" s="178" t="s">
        <v>24</v>
      </c>
      <c r="E1" s="178" t="s">
        <v>22</v>
      </c>
      <c r="F1" s="178" t="s">
        <v>27</v>
      </c>
      <c r="G1" s="178" t="s">
        <v>29</v>
      </c>
      <c r="H1" s="178" t="s">
        <v>30</v>
      </c>
      <c r="I1" s="178">
        <v>5</v>
      </c>
      <c r="J1" s="178">
        <v>3</v>
      </c>
      <c r="K1" s="178">
        <v>4</v>
      </c>
      <c r="L1" s="178">
        <v>3</v>
      </c>
      <c r="M1" s="178">
        <v>5</v>
      </c>
      <c r="N1" s="178">
        <v>5</v>
      </c>
      <c r="O1" s="178">
        <v>5</v>
      </c>
      <c r="P1" s="178">
        <v>5</v>
      </c>
      <c r="Q1" s="178">
        <v>5</v>
      </c>
      <c r="R1" s="178">
        <v>4</v>
      </c>
      <c r="S1" s="178">
        <v>5</v>
      </c>
      <c r="T1" s="178">
        <v>5</v>
      </c>
      <c r="U1" s="178" t="s">
        <v>145</v>
      </c>
    </row>
    <row r="2" spans="1:21" x14ac:dyDescent="0.2">
      <c r="A2" s="177">
        <v>44605.583859467588</v>
      </c>
      <c r="B2" s="178" t="s">
        <v>125</v>
      </c>
      <c r="C2" s="178" t="s">
        <v>25</v>
      </c>
      <c r="D2" s="178" t="s">
        <v>24</v>
      </c>
      <c r="E2" s="178" t="s">
        <v>28</v>
      </c>
      <c r="F2" s="178" t="s">
        <v>27</v>
      </c>
      <c r="G2" s="178" t="s">
        <v>29</v>
      </c>
      <c r="H2" s="178" t="s">
        <v>30</v>
      </c>
      <c r="I2" s="178">
        <v>5</v>
      </c>
      <c r="J2" s="178">
        <v>5</v>
      </c>
      <c r="K2" s="178">
        <v>5</v>
      </c>
      <c r="L2" s="178">
        <v>5</v>
      </c>
      <c r="M2" s="178">
        <v>5</v>
      </c>
      <c r="N2" s="178">
        <v>5</v>
      </c>
      <c r="O2" s="178">
        <v>5</v>
      </c>
      <c r="P2" s="178">
        <v>5</v>
      </c>
      <c r="Q2" s="178">
        <v>5</v>
      </c>
      <c r="R2" s="178">
        <v>5</v>
      </c>
      <c r="S2" s="178">
        <v>5</v>
      </c>
      <c r="T2" s="178">
        <v>5</v>
      </c>
    </row>
    <row r="3" spans="1:21" x14ac:dyDescent="0.2">
      <c r="A3" s="177">
        <v>44605.584799479169</v>
      </c>
      <c r="B3" s="178" t="s">
        <v>126</v>
      </c>
      <c r="C3" s="178" t="s">
        <v>25</v>
      </c>
      <c r="D3" s="178" t="s">
        <v>26</v>
      </c>
      <c r="E3" s="178" t="s">
        <v>28</v>
      </c>
      <c r="F3" s="178" t="s">
        <v>27</v>
      </c>
      <c r="G3" s="178" t="s">
        <v>29</v>
      </c>
      <c r="H3" s="178" t="s">
        <v>30</v>
      </c>
      <c r="I3" s="178">
        <v>5</v>
      </c>
      <c r="J3" s="178">
        <v>4</v>
      </c>
      <c r="K3" s="178">
        <v>5</v>
      </c>
      <c r="L3" s="178">
        <v>4</v>
      </c>
      <c r="M3" s="178">
        <v>5</v>
      </c>
      <c r="N3" s="178">
        <v>5</v>
      </c>
      <c r="O3" s="178">
        <v>5</v>
      </c>
      <c r="P3" s="178">
        <v>5</v>
      </c>
      <c r="Q3" s="178">
        <v>5</v>
      </c>
      <c r="R3" s="178">
        <v>3</v>
      </c>
      <c r="S3" s="178">
        <v>4</v>
      </c>
      <c r="T3" s="178">
        <v>5</v>
      </c>
    </row>
    <row r="4" spans="1:21" x14ac:dyDescent="0.2">
      <c r="A4" s="177">
        <v>44605.585563229164</v>
      </c>
      <c r="B4" s="178" t="s">
        <v>127</v>
      </c>
      <c r="C4" s="178" t="s">
        <v>20</v>
      </c>
      <c r="D4" s="178" t="s">
        <v>24</v>
      </c>
      <c r="E4" s="178" t="s">
        <v>28</v>
      </c>
      <c r="F4" s="178" t="s">
        <v>27</v>
      </c>
      <c r="G4" s="178" t="s">
        <v>29</v>
      </c>
      <c r="H4" s="178" t="s">
        <v>30</v>
      </c>
      <c r="I4" s="178">
        <v>5</v>
      </c>
      <c r="J4" s="178">
        <v>5</v>
      </c>
      <c r="K4" s="178">
        <v>5</v>
      </c>
      <c r="L4" s="178">
        <v>5</v>
      </c>
      <c r="M4" s="178">
        <v>5</v>
      </c>
      <c r="N4" s="178">
        <v>5</v>
      </c>
      <c r="O4" s="178">
        <v>5</v>
      </c>
      <c r="P4" s="178">
        <v>5</v>
      </c>
      <c r="Q4" s="178">
        <v>5</v>
      </c>
      <c r="R4" s="178">
        <v>3</v>
      </c>
      <c r="S4" s="178">
        <v>4</v>
      </c>
      <c r="T4" s="178">
        <v>5</v>
      </c>
      <c r="U4" s="178" t="s">
        <v>146</v>
      </c>
    </row>
    <row r="5" spans="1:21" x14ac:dyDescent="0.2">
      <c r="A5" s="177">
        <v>44605.58602047454</v>
      </c>
      <c r="B5" s="178" t="s">
        <v>128</v>
      </c>
      <c r="C5" s="178" t="s">
        <v>20</v>
      </c>
      <c r="D5" s="178" t="s">
        <v>26</v>
      </c>
      <c r="E5" s="178" t="s">
        <v>28</v>
      </c>
      <c r="F5" s="178" t="s">
        <v>27</v>
      </c>
      <c r="G5" s="178" t="s">
        <v>29</v>
      </c>
      <c r="H5" s="178" t="s">
        <v>30</v>
      </c>
      <c r="I5" s="178">
        <v>5</v>
      </c>
      <c r="J5" s="178">
        <v>5</v>
      </c>
      <c r="K5" s="178">
        <v>5</v>
      </c>
      <c r="L5" s="178">
        <v>5</v>
      </c>
      <c r="M5" s="178">
        <v>5</v>
      </c>
      <c r="N5" s="178">
        <v>5</v>
      </c>
      <c r="O5" s="178">
        <v>5</v>
      </c>
      <c r="P5" s="178">
        <v>5</v>
      </c>
      <c r="Q5" s="178">
        <v>5</v>
      </c>
      <c r="R5" s="178">
        <v>5</v>
      </c>
      <c r="S5" s="178">
        <v>5</v>
      </c>
      <c r="T5" s="178">
        <v>5</v>
      </c>
    </row>
    <row r="6" spans="1:21" x14ac:dyDescent="0.2">
      <c r="A6" s="177">
        <v>44605.587982569443</v>
      </c>
      <c r="B6" s="178" t="s">
        <v>129</v>
      </c>
      <c r="C6" s="178" t="s">
        <v>25</v>
      </c>
      <c r="D6" s="178" t="s">
        <v>26</v>
      </c>
      <c r="E6" s="178" t="s">
        <v>28</v>
      </c>
      <c r="F6" s="178" t="s">
        <v>27</v>
      </c>
      <c r="G6" s="178" t="s">
        <v>29</v>
      </c>
      <c r="H6" s="178" t="s">
        <v>30</v>
      </c>
      <c r="I6" s="178">
        <v>5</v>
      </c>
      <c r="J6" s="178">
        <v>5</v>
      </c>
      <c r="K6" s="178">
        <v>5</v>
      </c>
      <c r="L6" s="178">
        <v>5</v>
      </c>
      <c r="M6" s="178">
        <v>5</v>
      </c>
      <c r="N6" s="178">
        <v>5</v>
      </c>
      <c r="O6" s="178">
        <v>5</v>
      </c>
      <c r="P6" s="178">
        <v>5</v>
      </c>
      <c r="Q6" s="178">
        <v>5</v>
      </c>
      <c r="R6" s="178">
        <v>5</v>
      </c>
      <c r="S6" s="178">
        <v>5</v>
      </c>
      <c r="T6" s="178">
        <v>5</v>
      </c>
    </row>
    <row r="7" spans="1:21" x14ac:dyDescent="0.2">
      <c r="A7" s="177">
        <v>44605.59221574074</v>
      </c>
      <c r="B7" s="178" t="s">
        <v>131</v>
      </c>
      <c r="C7" s="178" t="s">
        <v>20</v>
      </c>
      <c r="D7" s="178" t="s">
        <v>24</v>
      </c>
      <c r="E7" s="178" t="s">
        <v>28</v>
      </c>
      <c r="F7" s="178" t="s">
        <v>27</v>
      </c>
      <c r="G7" s="178" t="s">
        <v>29</v>
      </c>
      <c r="H7" s="178" t="s">
        <v>30</v>
      </c>
      <c r="I7" s="178">
        <v>5</v>
      </c>
      <c r="J7" s="178">
        <v>5</v>
      </c>
      <c r="K7" s="178">
        <v>5</v>
      </c>
      <c r="L7" s="178">
        <v>4</v>
      </c>
      <c r="M7" s="178">
        <v>5</v>
      </c>
      <c r="N7" s="178">
        <v>5</v>
      </c>
      <c r="O7" s="178">
        <v>5</v>
      </c>
      <c r="P7" s="178">
        <v>5</v>
      </c>
      <c r="Q7" s="178">
        <v>5</v>
      </c>
      <c r="R7" s="178">
        <v>1</v>
      </c>
      <c r="S7" s="178">
        <v>3</v>
      </c>
      <c r="T7" s="178">
        <v>4</v>
      </c>
    </row>
    <row r="8" spans="1:21" x14ac:dyDescent="0.2">
      <c r="A8" s="177">
        <v>44605.594290173613</v>
      </c>
      <c r="B8" s="178" t="s">
        <v>132</v>
      </c>
      <c r="C8" s="178" t="s">
        <v>20</v>
      </c>
      <c r="D8" s="178" t="s">
        <v>21</v>
      </c>
      <c r="E8" s="178" t="s">
        <v>28</v>
      </c>
      <c r="F8" s="178" t="s">
        <v>27</v>
      </c>
      <c r="G8" s="178" t="s">
        <v>29</v>
      </c>
      <c r="H8" s="178" t="s">
        <v>30</v>
      </c>
      <c r="I8" s="178">
        <v>5</v>
      </c>
      <c r="J8" s="178">
        <v>5</v>
      </c>
      <c r="K8" s="178">
        <v>5</v>
      </c>
      <c r="L8" s="178">
        <v>5</v>
      </c>
      <c r="M8" s="178">
        <v>5</v>
      </c>
      <c r="N8" s="178">
        <v>5</v>
      </c>
      <c r="O8" s="178">
        <v>5</v>
      </c>
      <c r="P8" s="178">
        <v>5</v>
      </c>
      <c r="Q8" s="178">
        <v>5</v>
      </c>
      <c r="R8" s="178">
        <v>4</v>
      </c>
      <c r="S8" s="178">
        <v>5</v>
      </c>
      <c r="T8" s="178">
        <v>5</v>
      </c>
    </row>
    <row r="9" spans="1:21" x14ac:dyDescent="0.2">
      <c r="A9" s="177">
        <v>44605.59545306713</v>
      </c>
      <c r="B9" s="178" t="s">
        <v>134</v>
      </c>
      <c r="C9" s="178" t="s">
        <v>25</v>
      </c>
      <c r="D9" s="178" t="s">
        <v>26</v>
      </c>
      <c r="E9" s="178" t="s">
        <v>28</v>
      </c>
      <c r="F9" s="178" t="s">
        <v>27</v>
      </c>
      <c r="G9" s="178" t="s">
        <v>29</v>
      </c>
      <c r="H9" s="178" t="s">
        <v>30</v>
      </c>
      <c r="I9" s="178">
        <v>5</v>
      </c>
      <c r="J9" s="178">
        <v>5</v>
      </c>
      <c r="K9" s="178">
        <v>5</v>
      </c>
      <c r="L9" s="178">
        <v>5</v>
      </c>
      <c r="M9" s="178">
        <v>5</v>
      </c>
      <c r="N9" s="178">
        <v>5</v>
      </c>
      <c r="O9" s="178">
        <v>4</v>
      </c>
      <c r="P9" s="178">
        <v>4</v>
      </c>
      <c r="Q9" s="178">
        <v>5</v>
      </c>
      <c r="R9" s="178">
        <v>4</v>
      </c>
      <c r="S9" s="178">
        <v>5</v>
      </c>
      <c r="T9" s="178">
        <v>5</v>
      </c>
      <c r="U9" s="178" t="s">
        <v>32</v>
      </c>
    </row>
    <row r="10" spans="1:21" x14ac:dyDescent="0.2">
      <c r="A10" s="177">
        <v>44605.599655011574</v>
      </c>
      <c r="B10" s="178" t="s">
        <v>135</v>
      </c>
      <c r="C10" s="178" t="s">
        <v>25</v>
      </c>
      <c r="D10" s="178" t="s">
        <v>34</v>
      </c>
      <c r="E10" s="178" t="s">
        <v>28</v>
      </c>
      <c r="F10" s="178" t="s">
        <v>27</v>
      </c>
      <c r="G10" s="178" t="s">
        <v>29</v>
      </c>
      <c r="H10" s="178" t="s">
        <v>30</v>
      </c>
      <c r="I10" s="178">
        <v>5</v>
      </c>
      <c r="J10" s="178">
        <v>5</v>
      </c>
      <c r="K10" s="178">
        <v>5</v>
      </c>
      <c r="L10" s="178">
        <v>5</v>
      </c>
      <c r="M10" s="178">
        <v>5</v>
      </c>
      <c r="N10" s="178">
        <v>5</v>
      </c>
      <c r="O10" s="178">
        <v>5</v>
      </c>
      <c r="P10" s="178">
        <v>5</v>
      </c>
      <c r="Q10" s="178">
        <v>5</v>
      </c>
      <c r="R10" s="178">
        <v>1</v>
      </c>
      <c r="S10" s="178">
        <v>4</v>
      </c>
      <c r="T10" s="178">
        <v>4</v>
      </c>
      <c r="U10" s="178" t="s">
        <v>136</v>
      </c>
    </row>
    <row r="11" spans="1:21" x14ac:dyDescent="0.2">
      <c r="A11" s="177">
        <v>44605.601860983792</v>
      </c>
      <c r="B11" s="178" t="s">
        <v>137</v>
      </c>
      <c r="C11" s="178" t="s">
        <v>20</v>
      </c>
      <c r="D11" s="178" t="s">
        <v>24</v>
      </c>
      <c r="E11" s="178" t="s">
        <v>28</v>
      </c>
      <c r="F11" s="178" t="s">
        <v>27</v>
      </c>
      <c r="G11" s="178" t="s">
        <v>29</v>
      </c>
      <c r="H11" s="178" t="s">
        <v>30</v>
      </c>
      <c r="I11" s="178">
        <v>4</v>
      </c>
      <c r="J11" s="178">
        <v>4</v>
      </c>
      <c r="K11" s="178">
        <v>4</v>
      </c>
      <c r="L11" s="178">
        <v>4</v>
      </c>
      <c r="M11" s="178">
        <v>4</v>
      </c>
      <c r="N11" s="178">
        <v>4</v>
      </c>
      <c r="O11" s="178">
        <v>5</v>
      </c>
      <c r="P11" s="178">
        <v>5</v>
      </c>
      <c r="Q11" s="178">
        <v>5</v>
      </c>
      <c r="R11" s="178">
        <v>2</v>
      </c>
      <c r="S11" s="178">
        <v>4</v>
      </c>
      <c r="T11" s="178">
        <v>4</v>
      </c>
      <c r="U11" s="178" t="s">
        <v>32</v>
      </c>
    </row>
    <row r="12" spans="1:21" x14ac:dyDescent="0.2">
      <c r="A12" s="177">
        <v>44605.604177881949</v>
      </c>
      <c r="B12" s="178" t="s">
        <v>138</v>
      </c>
      <c r="C12" s="178" t="s">
        <v>25</v>
      </c>
      <c r="D12" s="178" t="s">
        <v>26</v>
      </c>
      <c r="E12" s="178" t="s">
        <v>28</v>
      </c>
      <c r="F12" s="178" t="s">
        <v>27</v>
      </c>
      <c r="G12" s="178" t="s">
        <v>29</v>
      </c>
      <c r="H12" s="178" t="s">
        <v>30</v>
      </c>
      <c r="I12" s="178">
        <v>5</v>
      </c>
      <c r="J12" s="178">
        <v>5</v>
      </c>
      <c r="K12" s="178">
        <v>5</v>
      </c>
      <c r="L12" s="178">
        <v>5</v>
      </c>
      <c r="M12" s="178">
        <v>5</v>
      </c>
      <c r="N12" s="178">
        <v>5</v>
      </c>
      <c r="O12" s="178">
        <v>5</v>
      </c>
      <c r="P12" s="178">
        <v>5</v>
      </c>
      <c r="Q12" s="178">
        <v>5</v>
      </c>
      <c r="R12" s="178">
        <v>5</v>
      </c>
      <c r="S12" s="178">
        <v>4</v>
      </c>
      <c r="T12" s="178">
        <v>5</v>
      </c>
    </row>
    <row r="13" spans="1:21" ht="23.25" x14ac:dyDescent="0.2">
      <c r="I13" s="1">
        <f>AVERAGE(I1:I12)</f>
        <v>4.916666666666667</v>
      </c>
      <c r="J13" s="1">
        <f t="shared" ref="J13:T13" si="0">AVERAGE(J1:J12)</f>
        <v>4.666666666666667</v>
      </c>
      <c r="K13" s="1">
        <f t="shared" si="0"/>
        <v>4.833333333333333</v>
      </c>
      <c r="L13" s="1">
        <f t="shared" si="0"/>
        <v>4.583333333333333</v>
      </c>
      <c r="M13" s="1">
        <f t="shared" si="0"/>
        <v>4.916666666666667</v>
      </c>
      <c r="N13" s="1">
        <f t="shared" si="0"/>
        <v>4.916666666666667</v>
      </c>
      <c r="O13" s="1">
        <f t="shared" si="0"/>
        <v>4.916666666666667</v>
      </c>
      <c r="P13" s="1">
        <f t="shared" si="0"/>
        <v>4.916666666666667</v>
      </c>
      <c r="Q13" s="1">
        <f t="shared" si="0"/>
        <v>5</v>
      </c>
      <c r="R13" s="1">
        <f t="shared" si="0"/>
        <v>3.5</v>
      </c>
      <c r="S13" s="1">
        <f t="shared" si="0"/>
        <v>4.416666666666667</v>
      </c>
      <c r="T13" s="1">
        <f t="shared" si="0"/>
        <v>4.75</v>
      </c>
    </row>
    <row r="14" spans="1:21" ht="23.25" x14ac:dyDescent="0.2">
      <c r="I14" s="2">
        <f>STDEV(I1:I13)</f>
        <v>0.2763853991962833</v>
      </c>
      <c r="J14" s="2">
        <f t="shared" ref="J14:T14" si="1">STDEV(J1:J13)</f>
        <v>0.62360956446232485</v>
      </c>
      <c r="K14" s="2">
        <f t="shared" si="1"/>
        <v>0.37267799624996489</v>
      </c>
      <c r="L14" s="2">
        <f t="shared" si="1"/>
        <v>0.64009547898905195</v>
      </c>
      <c r="M14" s="2">
        <f t="shared" si="1"/>
        <v>0.2763853991962833</v>
      </c>
      <c r="N14" s="2">
        <f t="shared" si="1"/>
        <v>0.2763853991962833</v>
      </c>
      <c r="O14" s="2">
        <f t="shared" si="1"/>
        <v>0.2763853991962833</v>
      </c>
      <c r="P14" s="2">
        <f t="shared" si="1"/>
        <v>0.2763853991962833</v>
      </c>
      <c r="Q14" s="2">
        <f t="shared" si="1"/>
        <v>0</v>
      </c>
      <c r="R14" s="2">
        <f t="shared" si="1"/>
        <v>1.4433756729740645</v>
      </c>
      <c r="S14" s="2">
        <f t="shared" si="1"/>
        <v>0.64009547898905195</v>
      </c>
      <c r="T14" s="2">
        <f t="shared" si="1"/>
        <v>0.4330127018922193</v>
      </c>
    </row>
    <row r="15" spans="1:21" ht="23.25" x14ac:dyDescent="0.2">
      <c r="I15" s="3">
        <f>AVERAGE(I1:I14)</f>
        <v>4.5852180047044957</v>
      </c>
      <c r="J15" s="3">
        <f t="shared" ref="J15:T15" si="2">AVERAGE(J1:J14)</f>
        <v>4.3778768736520712</v>
      </c>
      <c r="K15" s="3">
        <f t="shared" si="2"/>
        <v>4.5147150949702359</v>
      </c>
      <c r="L15" s="3">
        <f t="shared" si="2"/>
        <v>4.3016734865944564</v>
      </c>
      <c r="M15" s="3">
        <f t="shared" si="2"/>
        <v>4.5852180047044957</v>
      </c>
      <c r="N15" s="3">
        <f t="shared" si="2"/>
        <v>4.5852180047044957</v>
      </c>
      <c r="O15" s="3">
        <f t="shared" si="2"/>
        <v>4.5852180047044957</v>
      </c>
      <c r="P15" s="3">
        <f t="shared" si="2"/>
        <v>4.5852180047044957</v>
      </c>
      <c r="Q15" s="3">
        <f t="shared" si="2"/>
        <v>4.6428571428571432</v>
      </c>
      <c r="R15" s="3">
        <f t="shared" si="2"/>
        <v>3.3530982623552901</v>
      </c>
      <c r="S15" s="3">
        <f t="shared" si="2"/>
        <v>4.1469115818325513</v>
      </c>
      <c r="T15" s="3">
        <f t="shared" si="2"/>
        <v>4.4416437644208724</v>
      </c>
    </row>
    <row r="16" spans="1:21" ht="27.75" x14ac:dyDescent="0.65">
      <c r="A16" s="118" t="s">
        <v>102</v>
      </c>
      <c r="D16" s="147" t="s">
        <v>101</v>
      </c>
      <c r="I16" s="4">
        <f>STDEV(I1:I12)</f>
        <v>0.28867513459481292</v>
      </c>
      <c r="J16" s="4">
        <f t="shared" ref="J16:T16" si="3">STDEV(J1:J12)</f>
        <v>0.65133894727893094</v>
      </c>
      <c r="K16" s="4">
        <f t="shared" si="3"/>
        <v>0.38924947208076155</v>
      </c>
      <c r="L16" s="4">
        <f t="shared" si="3"/>
        <v>0.66855792342152087</v>
      </c>
      <c r="M16" s="4">
        <f t="shared" si="3"/>
        <v>0.28867513459481292</v>
      </c>
      <c r="N16" s="4">
        <f t="shared" si="3"/>
        <v>0.28867513459481292</v>
      </c>
      <c r="O16" s="4">
        <f t="shared" si="3"/>
        <v>0.28867513459481292</v>
      </c>
      <c r="P16" s="4">
        <f t="shared" si="3"/>
        <v>0.28867513459481292</v>
      </c>
      <c r="Q16" s="4">
        <f t="shared" si="3"/>
        <v>0</v>
      </c>
      <c r="R16" s="4">
        <f t="shared" si="3"/>
        <v>1.5075567228888183</v>
      </c>
      <c r="S16" s="4">
        <f t="shared" si="3"/>
        <v>0.66855792342152087</v>
      </c>
      <c r="T16" s="4">
        <f t="shared" si="3"/>
        <v>0.45226701686664544</v>
      </c>
    </row>
    <row r="17" spans="1:5" ht="24" x14ac:dyDescent="0.55000000000000004">
      <c r="A17" s="150" t="s">
        <v>25</v>
      </c>
      <c r="B17" s="151">
        <f>COUNTIF(C1:C12,"หญิง")</f>
        <v>7</v>
      </c>
      <c r="D17" s="154" t="s">
        <v>27</v>
      </c>
      <c r="E17" s="151">
        <f>COUNTIF(F1:F14,"ศึกษาศาสตร์")</f>
        <v>12</v>
      </c>
    </row>
    <row r="18" spans="1:5" ht="24" x14ac:dyDescent="0.55000000000000004">
      <c r="A18" s="150" t="s">
        <v>20</v>
      </c>
      <c r="B18" s="151">
        <f>COUNTIF(C1:C12,"ชาย")</f>
        <v>5</v>
      </c>
      <c r="E18" s="149">
        <f>SUM(E17)</f>
        <v>12</v>
      </c>
    </row>
    <row r="19" spans="1:5" ht="15" x14ac:dyDescent="0.25">
      <c r="B19" s="157">
        <f>SUM(B17:B18)</f>
        <v>12</v>
      </c>
    </row>
    <row r="20" spans="1:5" ht="23.25" customHeight="1" x14ac:dyDescent="0.65">
      <c r="A20" s="119" t="s">
        <v>103</v>
      </c>
      <c r="B20" s="116"/>
      <c r="D20" s="147" t="s">
        <v>105</v>
      </c>
    </row>
    <row r="21" spans="1:5" ht="24" x14ac:dyDescent="0.55000000000000004">
      <c r="A21" s="150" t="s">
        <v>26</v>
      </c>
      <c r="B21" s="151">
        <f>COUNTIF(D1:D12,"20-30 ปี")</f>
        <v>5</v>
      </c>
      <c r="D21" s="153" t="s">
        <v>29</v>
      </c>
      <c r="E21" s="158">
        <f>COUNTIF(G1:G12,"การบริหารการศึกษา")</f>
        <v>12</v>
      </c>
    </row>
    <row r="22" spans="1:5" ht="24" x14ac:dyDescent="0.55000000000000004">
      <c r="A22" s="150" t="s">
        <v>24</v>
      </c>
      <c r="B22" s="151">
        <f>COUNTIF(D1:D13,"31-40 ปี")</f>
        <v>5</v>
      </c>
      <c r="E22" s="149">
        <f>SUM(E21)</f>
        <v>12</v>
      </c>
    </row>
    <row r="23" spans="1:5" ht="24" x14ac:dyDescent="0.55000000000000004">
      <c r="A23" s="150" t="s">
        <v>21</v>
      </c>
      <c r="B23" s="151">
        <f>COUNTIF(D2:D14,"41-50 ปี")</f>
        <v>1</v>
      </c>
    </row>
    <row r="24" spans="1:5" ht="24" x14ac:dyDescent="0.55000000000000004">
      <c r="A24" s="181" t="s">
        <v>34</v>
      </c>
      <c r="B24" s="151">
        <f>COUNTIF(D2:D15,"51 ปีขึ้นไป")</f>
        <v>1</v>
      </c>
    </row>
    <row r="25" spans="1:5" ht="15" x14ac:dyDescent="0.25">
      <c r="A25" s="155"/>
      <c r="B25" s="157">
        <f>SUM(B21:B24)</f>
        <v>12</v>
      </c>
      <c r="E25" s="179"/>
    </row>
    <row r="26" spans="1:5" ht="25.5" customHeight="1" x14ac:dyDescent="0.55000000000000004">
      <c r="A26" s="120" t="s">
        <v>104</v>
      </c>
      <c r="B26" s="149"/>
    </row>
    <row r="27" spans="1:5" ht="24" x14ac:dyDescent="0.55000000000000004">
      <c r="A27" s="153" t="s">
        <v>28</v>
      </c>
      <c r="B27" s="151">
        <f>COUNTIF(E1:E14,"ปริญญาโท")</f>
        <v>11</v>
      </c>
    </row>
    <row r="28" spans="1:5" ht="24" x14ac:dyDescent="0.55000000000000004">
      <c r="A28" s="153" t="s">
        <v>22</v>
      </c>
      <c r="B28" s="151">
        <f>COUNTIF(E1:E12,"ปริญญาเอก")</f>
        <v>1</v>
      </c>
    </row>
    <row r="29" spans="1:5" ht="15" x14ac:dyDescent="0.25">
      <c r="B29" s="157">
        <f>SUM(B27:B28)</f>
        <v>12</v>
      </c>
    </row>
    <row r="31" spans="1:5" ht="24" customHeight="1" x14ac:dyDescent="0.2"/>
    <row r="33" spans="1:20" ht="20.25" customHeight="1" x14ac:dyDescent="0.2"/>
    <row r="38" spans="1:20" ht="20.25" customHeight="1" x14ac:dyDescent="0.2"/>
    <row r="42" spans="1:20" s="122" customFormat="1" ht="21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411"/>
  <sheetViews>
    <sheetView topLeftCell="A10" zoomScale="110" zoomScaleNormal="110" workbookViewId="0">
      <selection activeCell="A27" sqref="A27"/>
    </sheetView>
  </sheetViews>
  <sheetFormatPr defaultColWidth="9.140625" defaultRowHeight="21.75" x14ac:dyDescent="0.5"/>
  <cols>
    <col min="1" max="1" width="74.7109375" style="114" customWidth="1"/>
    <col min="2" max="2" width="6.7109375" style="115" customWidth="1"/>
    <col min="3" max="3" width="8.28515625" style="115" customWidth="1"/>
    <col min="4" max="4" width="8.5703125" style="69" customWidth="1"/>
    <col min="5" max="5" width="7.140625" style="69" customWidth="1"/>
    <col min="6" max="6" width="11.42578125" style="69" bestFit="1" customWidth="1"/>
    <col min="7" max="16384" width="9.140625" style="69"/>
  </cols>
  <sheetData>
    <row r="1" spans="1:5" s="14" customFormat="1" ht="30.75" x14ac:dyDescent="0.7">
      <c r="A1" s="192" t="s">
        <v>40</v>
      </c>
      <c r="B1" s="192"/>
      <c r="C1" s="192"/>
      <c r="D1" s="192"/>
    </row>
    <row r="2" spans="1:5" s="14" customFormat="1" ht="27.75" x14ac:dyDescent="0.65">
      <c r="A2" s="193" t="s">
        <v>153</v>
      </c>
      <c r="B2" s="193"/>
      <c r="C2" s="193"/>
      <c r="D2" s="193"/>
    </row>
    <row r="3" spans="1:5" s="14" customFormat="1" x14ac:dyDescent="0.5">
      <c r="A3" s="15"/>
      <c r="B3" s="16"/>
      <c r="C3" s="16"/>
    </row>
    <row r="4" spans="1:5" s="7" customFormat="1" ht="24" x14ac:dyDescent="0.55000000000000004">
      <c r="A4" s="6" t="s">
        <v>41</v>
      </c>
      <c r="B4" s="10"/>
      <c r="C4" s="10"/>
    </row>
    <row r="5" spans="1:5" s="7" customFormat="1" ht="24" x14ac:dyDescent="0.55000000000000004">
      <c r="A5" s="6" t="s">
        <v>154</v>
      </c>
      <c r="B5" s="10"/>
      <c r="C5" s="10"/>
    </row>
    <row r="6" spans="1:5" s="7" customFormat="1" ht="24" x14ac:dyDescent="0.55000000000000004">
      <c r="A6" s="169" t="s">
        <v>155</v>
      </c>
      <c r="B6" s="5"/>
      <c r="C6" s="5"/>
      <c r="E6" s="5"/>
    </row>
    <row r="7" spans="1:5" s="7" customFormat="1" ht="24" x14ac:dyDescent="0.55000000000000004">
      <c r="A7" s="6" t="s">
        <v>156</v>
      </c>
      <c r="B7" s="5"/>
      <c r="C7" s="5"/>
      <c r="E7" s="5"/>
    </row>
    <row r="8" spans="1:5" s="7" customFormat="1" ht="24" x14ac:dyDescent="0.55000000000000004">
      <c r="A8" s="6" t="s">
        <v>196</v>
      </c>
      <c r="B8" s="5"/>
      <c r="C8" s="5"/>
      <c r="E8" s="5"/>
    </row>
    <row r="9" spans="1:5" s="7" customFormat="1" ht="3" customHeight="1" x14ac:dyDescent="0.55000000000000004">
      <c r="A9" s="6"/>
      <c r="B9" s="10"/>
      <c r="C9" s="10"/>
    </row>
    <row r="10" spans="1:5" s="7" customFormat="1" ht="21.75" customHeight="1" x14ac:dyDescent="0.55000000000000004">
      <c r="A10" s="17" t="s">
        <v>42</v>
      </c>
      <c r="B10" s="10"/>
      <c r="C10" s="10"/>
    </row>
    <row r="11" spans="1:5" s="7" customFormat="1" ht="21.75" customHeight="1" x14ac:dyDescent="0.55000000000000004">
      <c r="A11" s="18" t="s">
        <v>43</v>
      </c>
      <c r="B11" s="10"/>
      <c r="C11" s="10"/>
    </row>
    <row r="12" spans="1:5" s="7" customFormat="1" ht="21.75" customHeight="1" x14ac:dyDescent="0.55000000000000004">
      <c r="A12" s="18" t="s">
        <v>44</v>
      </c>
      <c r="B12" s="10"/>
      <c r="C12" s="10"/>
    </row>
    <row r="13" spans="1:5" s="7" customFormat="1" ht="19.5" customHeight="1" x14ac:dyDescent="0.55000000000000004">
      <c r="A13" s="162" t="s">
        <v>45</v>
      </c>
      <c r="B13" s="21" t="s">
        <v>46</v>
      </c>
      <c r="C13" s="163" t="s">
        <v>47</v>
      </c>
    </row>
    <row r="14" spans="1:5" s="7" customFormat="1" ht="24" x14ac:dyDescent="0.55000000000000004">
      <c r="A14" s="22" t="s">
        <v>48</v>
      </c>
      <c r="B14" s="23"/>
      <c r="C14" s="24"/>
    </row>
    <row r="15" spans="1:5" s="7" customFormat="1" ht="24" x14ac:dyDescent="0.55000000000000004">
      <c r="A15" s="25" t="s">
        <v>50</v>
      </c>
      <c r="B15" s="26">
        <v>6</v>
      </c>
      <c r="C15" s="27">
        <f>B15*100/22</f>
        <v>27.272727272727273</v>
      </c>
    </row>
    <row r="16" spans="1:5" s="7" customFormat="1" ht="24" x14ac:dyDescent="0.55000000000000004">
      <c r="A16" s="28" t="s">
        <v>49</v>
      </c>
      <c r="B16" s="29">
        <v>2</v>
      </c>
      <c r="C16" s="30">
        <f>B16*100/22</f>
        <v>9.0909090909090917</v>
      </c>
    </row>
    <row r="17" spans="1:3" s="7" customFormat="1" ht="24" x14ac:dyDescent="0.55000000000000004">
      <c r="A17" s="22" t="s">
        <v>51</v>
      </c>
      <c r="B17" s="31"/>
      <c r="C17" s="27"/>
    </row>
    <row r="18" spans="1:3" s="7" customFormat="1" ht="24" x14ac:dyDescent="0.55000000000000004">
      <c r="A18" s="25" t="s">
        <v>50</v>
      </c>
      <c r="B18" s="32">
        <v>2</v>
      </c>
      <c r="C18" s="30">
        <f>B18*100/22</f>
        <v>9.0909090909090917</v>
      </c>
    </row>
    <row r="19" spans="1:3" s="7" customFormat="1" ht="24" x14ac:dyDescent="0.55000000000000004">
      <c r="A19" s="22" t="s">
        <v>52</v>
      </c>
      <c r="B19" s="31"/>
      <c r="C19" s="27"/>
    </row>
    <row r="20" spans="1:3" s="7" customFormat="1" ht="24" x14ac:dyDescent="0.55000000000000004">
      <c r="A20" s="25" t="s">
        <v>50</v>
      </c>
      <c r="B20" s="32">
        <v>7</v>
      </c>
      <c r="C20" s="27">
        <f>B20*100/22</f>
        <v>31.818181818181817</v>
      </c>
    </row>
    <row r="21" spans="1:3" s="7" customFormat="1" ht="24" x14ac:dyDescent="0.55000000000000004">
      <c r="A21" s="28" t="s">
        <v>49</v>
      </c>
      <c r="B21" s="33">
        <v>5</v>
      </c>
      <c r="C21" s="30">
        <f>B21*100/22</f>
        <v>22.727272727272727</v>
      </c>
    </row>
    <row r="22" spans="1:3" s="7" customFormat="1" ht="19.5" customHeight="1" thickBot="1" x14ac:dyDescent="0.6">
      <c r="A22" s="164" t="s">
        <v>53</v>
      </c>
      <c r="B22" s="165">
        <f>SUM(B15:B21)</f>
        <v>22</v>
      </c>
      <c r="C22" s="159">
        <f>B22*100/22</f>
        <v>100</v>
      </c>
    </row>
    <row r="23" spans="1:3" s="7" customFormat="1" ht="19.5" customHeight="1" thickTop="1" x14ac:dyDescent="0.55000000000000004">
      <c r="A23" s="37"/>
      <c r="B23" s="38"/>
      <c r="C23" s="39"/>
    </row>
    <row r="24" spans="1:3" s="7" customFormat="1" ht="24" x14ac:dyDescent="0.55000000000000004">
      <c r="A24" s="6" t="s">
        <v>271</v>
      </c>
      <c r="B24" s="10"/>
      <c r="C24" s="10"/>
    </row>
    <row r="25" spans="1:3" s="7" customFormat="1" ht="24" x14ac:dyDescent="0.55000000000000004">
      <c r="A25" s="6" t="s">
        <v>272</v>
      </c>
      <c r="B25" s="10"/>
      <c r="C25" s="10"/>
    </row>
    <row r="26" spans="1:3" s="7" customFormat="1" ht="24" x14ac:dyDescent="0.55000000000000004">
      <c r="A26" s="6" t="s">
        <v>273</v>
      </c>
      <c r="B26" s="10"/>
      <c r="C26" s="10"/>
    </row>
    <row r="27" spans="1:3" s="7" customFormat="1" ht="24" x14ac:dyDescent="0.55000000000000004">
      <c r="A27" s="6"/>
      <c r="B27" s="10"/>
      <c r="C27" s="10"/>
    </row>
    <row r="28" spans="1:3" s="7" customFormat="1" ht="24" x14ac:dyDescent="0.55000000000000004">
      <c r="A28" s="6"/>
      <c r="B28" s="10"/>
      <c r="C28" s="10"/>
    </row>
    <row r="29" spans="1:3" s="7" customFormat="1" ht="24" x14ac:dyDescent="0.55000000000000004">
      <c r="A29" s="6"/>
      <c r="B29" s="10"/>
      <c r="C29" s="10"/>
    </row>
    <row r="30" spans="1:3" s="7" customFormat="1" ht="24" x14ac:dyDescent="0.55000000000000004">
      <c r="A30" s="6"/>
      <c r="B30" s="10"/>
      <c r="C30" s="10"/>
    </row>
    <row r="31" spans="1:3" s="7" customFormat="1" ht="20.25" customHeight="1" x14ac:dyDescent="0.55000000000000004">
      <c r="A31" s="40" t="s">
        <v>54</v>
      </c>
      <c r="B31" s="10"/>
      <c r="C31" s="10"/>
    </row>
    <row r="32" spans="1:3" s="7" customFormat="1" ht="21.75" customHeight="1" x14ac:dyDescent="0.55000000000000004">
      <c r="A32" s="19" t="s">
        <v>45</v>
      </c>
      <c r="B32" s="41" t="s">
        <v>46</v>
      </c>
      <c r="C32" s="41" t="s">
        <v>47</v>
      </c>
    </row>
    <row r="33" spans="1:4" s="7" customFormat="1" ht="24" x14ac:dyDescent="0.55000000000000004">
      <c r="A33" s="22" t="s">
        <v>48</v>
      </c>
      <c r="B33" s="31"/>
      <c r="C33" s="31"/>
    </row>
    <row r="34" spans="1:4" s="7" customFormat="1" ht="24" x14ac:dyDescent="0.55000000000000004">
      <c r="A34" s="47" t="s">
        <v>55</v>
      </c>
      <c r="B34" s="26">
        <v>3</v>
      </c>
      <c r="C34" s="27">
        <f>B34*100/22</f>
        <v>13.636363636363637</v>
      </c>
      <c r="D34" s="43"/>
    </row>
    <row r="35" spans="1:4" s="7" customFormat="1" ht="24" x14ac:dyDescent="0.55000000000000004">
      <c r="A35" s="47" t="s">
        <v>56</v>
      </c>
      <c r="B35" s="26">
        <v>2</v>
      </c>
      <c r="C35" s="27">
        <f t="shared" ref="C35:C36" si="0">B35*100/22</f>
        <v>9.0909090909090917</v>
      </c>
      <c r="D35" s="43"/>
    </row>
    <row r="36" spans="1:4" s="7" customFormat="1" ht="24" x14ac:dyDescent="0.55000000000000004">
      <c r="A36" s="47" t="s">
        <v>57</v>
      </c>
      <c r="B36" s="26">
        <v>3</v>
      </c>
      <c r="C36" s="30">
        <f t="shared" si="0"/>
        <v>13.636363636363637</v>
      </c>
      <c r="D36" s="43"/>
    </row>
    <row r="37" spans="1:4" s="7" customFormat="1" ht="24" x14ac:dyDescent="0.55000000000000004">
      <c r="A37" s="22" t="s">
        <v>58</v>
      </c>
      <c r="B37" s="23"/>
      <c r="C37" s="27"/>
      <c r="D37" s="43"/>
    </row>
    <row r="38" spans="1:4" s="7" customFormat="1" ht="24" x14ac:dyDescent="0.55000000000000004">
      <c r="A38" s="47" t="s">
        <v>55</v>
      </c>
      <c r="B38" s="26">
        <v>1</v>
      </c>
      <c r="C38" s="27">
        <f>B38*100/22</f>
        <v>4.5454545454545459</v>
      </c>
      <c r="D38" s="43"/>
    </row>
    <row r="39" spans="1:4" s="7" customFormat="1" ht="24" x14ac:dyDescent="0.55000000000000004">
      <c r="A39" s="48" t="s">
        <v>56</v>
      </c>
      <c r="B39" s="29">
        <v>1</v>
      </c>
      <c r="C39" s="30">
        <f>B39*100/22</f>
        <v>4.5454545454545459</v>
      </c>
      <c r="D39" s="43"/>
    </row>
    <row r="40" spans="1:4" s="7" customFormat="1" ht="24" x14ac:dyDescent="0.55000000000000004">
      <c r="A40" s="25" t="s">
        <v>52</v>
      </c>
      <c r="B40" s="32"/>
      <c r="C40" s="27"/>
    </row>
    <row r="41" spans="1:4" s="7" customFormat="1" ht="24" x14ac:dyDescent="0.55000000000000004">
      <c r="A41" s="25" t="s">
        <v>55</v>
      </c>
      <c r="B41" s="26">
        <v>5</v>
      </c>
      <c r="C41" s="27">
        <f>B41*100/22</f>
        <v>22.727272727272727</v>
      </c>
      <c r="D41" s="43"/>
    </row>
    <row r="42" spans="1:4" s="7" customFormat="1" ht="24" x14ac:dyDescent="0.55000000000000004">
      <c r="A42" s="25" t="s">
        <v>56</v>
      </c>
      <c r="B42" s="26">
        <v>5</v>
      </c>
      <c r="C42" s="27">
        <f t="shared" ref="C42:C44" si="1">B42*100/22</f>
        <v>22.727272727272727</v>
      </c>
      <c r="D42" s="43"/>
    </row>
    <row r="43" spans="1:4" s="7" customFormat="1" ht="24" x14ac:dyDescent="0.55000000000000004">
      <c r="A43" s="25" t="s">
        <v>57</v>
      </c>
      <c r="B43" s="26">
        <v>1</v>
      </c>
      <c r="C43" s="27">
        <f t="shared" si="1"/>
        <v>4.5454545454545459</v>
      </c>
      <c r="D43" s="43"/>
    </row>
    <row r="44" spans="1:4" s="7" customFormat="1" ht="24" x14ac:dyDescent="0.55000000000000004">
      <c r="A44" s="25" t="s">
        <v>157</v>
      </c>
      <c r="B44" s="26">
        <v>1</v>
      </c>
      <c r="C44" s="30">
        <f t="shared" si="1"/>
        <v>4.5454545454545459</v>
      </c>
      <c r="D44" s="43"/>
    </row>
    <row r="45" spans="1:4" s="7" customFormat="1" ht="24" x14ac:dyDescent="0.55000000000000004">
      <c r="A45" s="44" t="s">
        <v>53</v>
      </c>
      <c r="B45" s="45">
        <f>SUM(B33:B44)</f>
        <v>22</v>
      </c>
      <c r="C45" s="36">
        <f>B45*100/22</f>
        <v>100</v>
      </c>
      <c r="D45" s="42"/>
    </row>
    <row r="46" spans="1:4" s="7" customFormat="1" ht="24" x14ac:dyDescent="0.55000000000000004">
      <c r="A46" s="37"/>
      <c r="B46" s="38"/>
      <c r="C46" s="39"/>
      <c r="D46" s="43"/>
    </row>
    <row r="47" spans="1:4" s="7" customFormat="1" ht="24" x14ac:dyDescent="0.55000000000000004">
      <c r="A47" s="6" t="s">
        <v>158</v>
      </c>
      <c r="B47" s="10"/>
      <c r="C47" s="10"/>
    </row>
    <row r="48" spans="1:4" s="7" customFormat="1" ht="24" x14ac:dyDescent="0.55000000000000004">
      <c r="A48" s="6" t="s">
        <v>159</v>
      </c>
      <c r="B48" s="10"/>
      <c r="C48" s="10"/>
    </row>
    <row r="49" spans="1:4" s="7" customFormat="1" ht="24" x14ac:dyDescent="0.55000000000000004">
      <c r="A49" s="6" t="s">
        <v>160</v>
      </c>
      <c r="B49" s="10"/>
      <c r="C49" s="10"/>
    </row>
    <row r="50" spans="1:4" s="7" customFormat="1" ht="24" x14ac:dyDescent="0.55000000000000004">
      <c r="A50" s="6" t="s">
        <v>161</v>
      </c>
      <c r="B50" s="10"/>
      <c r="C50" s="10"/>
    </row>
    <row r="51" spans="1:4" s="7" customFormat="1" ht="24" x14ac:dyDescent="0.55000000000000004">
      <c r="A51" s="6" t="s">
        <v>162</v>
      </c>
      <c r="B51" s="10"/>
      <c r="C51" s="10"/>
    </row>
    <row r="52" spans="1:4" s="7" customFormat="1" ht="24" x14ac:dyDescent="0.55000000000000004">
      <c r="A52" s="6"/>
      <c r="B52" s="10"/>
      <c r="C52" s="10"/>
    </row>
    <row r="53" spans="1:4" s="7" customFormat="1" ht="24" x14ac:dyDescent="0.55000000000000004">
      <c r="A53" s="6"/>
      <c r="B53" s="10"/>
      <c r="C53" s="10"/>
    </row>
    <row r="54" spans="1:4" s="7" customFormat="1" ht="24" x14ac:dyDescent="0.55000000000000004">
      <c r="A54" s="6"/>
      <c r="B54" s="10"/>
      <c r="C54" s="10"/>
    </row>
    <row r="55" spans="1:4" s="7" customFormat="1" ht="24" x14ac:dyDescent="0.55000000000000004">
      <c r="A55" s="6"/>
      <c r="B55" s="10"/>
      <c r="C55" s="10"/>
    </row>
    <row r="56" spans="1:4" s="7" customFormat="1" ht="24" x14ac:dyDescent="0.55000000000000004">
      <c r="A56" s="6"/>
      <c r="B56" s="10"/>
      <c r="C56" s="10"/>
    </row>
    <row r="57" spans="1:4" s="7" customFormat="1" ht="24" x14ac:dyDescent="0.55000000000000004">
      <c r="A57" s="6"/>
      <c r="B57" s="10"/>
      <c r="C57" s="10"/>
    </row>
    <row r="58" spans="1:4" s="7" customFormat="1" ht="24" x14ac:dyDescent="0.55000000000000004">
      <c r="A58" s="6"/>
      <c r="B58" s="10"/>
      <c r="C58" s="10"/>
    </row>
    <row r="59" spans="1:4" s="7" customFormat="1" ht="24" x14ac:dyDescent="0.55000000000000004">
      <c r="A59" s="6"/>
      <c r="B59" s="10"/>
      <c r="C59" s="10"/>
    </row>
    <row r="60" spans="1:4" s="7" customFormat="1" ht="24" x14ac:dyDescent="0.55000000000000004">
      <c r="A60" s="40" t="s">
        <v>59</v>
      </c>
      <c r="B60" s="10"/>
      <c r="C60" s="10"/>
    </row>
    <row r="61" spans="1:4" s="7" customFormat="1" ht="24" x14ac:dyDescent="0.55000000000000004">
      <c r="A61" s="19" t="s">
        <v>45</v>
      </c>
      <c r="B61" s="21" t="s">
        <v>46</v>
      </c>
      <c r="C61" s="21" t="s">
        <v>47</v>
      </c>
    </row>
    <row r="62" spans="1:4" s="7" customFormat="1" ht="24" x14ac:dyDescent="0.55000000000000004">
      <c r="A62" s="22" t="s">
        <v>60</v>
      </c>
      <c r="B62" s="46"/>
      <c r="C62" s="46"/>
      <c r="D62" s="43"/>
    </row>
    <row r="63" spans="1:4" s="7" customFormat="1" ht="24" x14ac:dyDescent="0.55000000000000004">
      <c r="A63" s="25" t="s">
        <v>61</v>
      </c>
      <c r="B63" s="26">
        <v>6</v>
      </c>
      <c r="C63" s="27">
        <f>B63*100/22</f>
        <v>27.272727272727273</v>
      </c>
      <c r="D63" s="43"/>
    </row>
    <row r="64" spans="1:4" s="7" customFormat="1" ht="24" x14ac:dyDescent="0.55000000000000004">
      <c r="A64" s="25" t="s">
        <v>62</v>
      </c>
      <c r="B64" s="26">
        <v>2</v>
      </c>
      <c r="C64" s="30">
        <f>B64*100/22</f>
        <v>9.0909090909090917</v>
      </c>
      <c r="D64" s="43"/>
    </row>
    <row r="65" spans="1:4" s="7" customFormat="1" ht="24" x14ac:dyDescent="0.55000000000000004">
      <c r="A65" s="22" t="s">
        <v>63</v>
      </c>
      <c r="B65" s="41"/>
      <c r="C65" s="27"/>
    </row>
    <row r="66" spans="1:4" s="7" customFormat="1" ht="24" x14ac:dyDescent="0.55000000000000004">
      <c r="A66" s="25" t="s">
        <v>61</v>
      </c>
      <c r="B66" s="26">
        <v>1</v>
      </c>
      <c r="C66" s="27">
        <f>B66*100/22</f>
        <v>4.5454545454545459</v>
      </c>
      <c r="D66" s="43"/>
    </row>
    <row r="67" spans="1:4" s="7" customFormat="1" ht="24" x14ac:dyDescent="0.55000000000000004">
      <c r="A67" s="28" t="s">
        <v>62</v>
      </c>
      <c r="B67" s="33">
        <v>1</v>
      </c>
      <c r="C67" s="30">
        <f>B67*100/22</f>
        <v>4.5454545454545459</v>
      </c>
    </row>
    <row r="68" spans="1:4" s="7" customFormat="1" ht="24" x14ac:dyDescent="0.55000000000000004">
      <c r="A68" s="25" t="s">
        <v>52</v>
      </c>
      <c r="B68" s="31"/>
      <c r="C68" s="27"/>
      <c r="D68" s="43"/>
    </row>
    <row r="69" spans="1:4" s="7" customFormat="1" ht="24" x14ac:dyDescent="0.55000000000000004">
      <c r="A69" s="47" t="s">
        <v>61</v>
      </c>
      <c r="B69" s="26">
        <v>11</v>
      </c>
      <c r="C69" s="27">
        <f>B69*100/22</f>
        <v>50</v>
      </c>
      <c r="D69" s="43"/>
    </row>
    <row r="70" spans="1:4" s="7" customFormat="1" ht="24" x14ac:dyDescent="0.55000000000000004">
      <c r="A70" s="28" t="s">
        <v>62</v>
      </c>
      <c r="B70" s="33">
        <v>1</v>
      </c>
      <c r="C70" s="30">
        <f t="shared" ref="C70:C71" si="2">B70*100/22</f>
        <v>4.5454545454545459</v>
      </c>
      <c r="D70" s="43"/>
    </row>
    <row r="71" spans="1:4" s="7" customFormat="1" ht="24" x14ac:dyDescent="0.55000000000000004">
      <c r="A71" s="34" t="s">
        <v>53</v>
      </c>
      <c r="B71" s="35">
        <f>SUM(B63:B70)</f>
        <v>22</v>
      </c>
      <c r="C71" s="144">
        <f t="shared" si="2"/>
        <v>100</v>
      </c>
    </row>
    <row r="72" spans="1:4" s="7" customFormat="1" ht="24" x14ac:dyDescent="0.55000000000000004">
      <c r="A72" s="49"/>
      <c r="B72" s="38"/>
      <c r="C72" s="39"/>
    </row>
    <row r="73" spans="1:4" s="7" customFormat="1" ht="24" x14ac:dyDescent="0.55000000000000004">
      <c r="A73" s="6" t="s">
        <v>163</v>
      </c>
      <c r="B73" s="10"/>
      <c r="C73" s="10"/>
    </row>
    <row r="74" spans="1:4" s="7" customFormat="1" ht="24" x14ac:dyDescent="0.55000000000000004">
      <c r="A74" s="6" t="s">
        <v>164</v>
      </c>
      <c r="B74" s="10"/>
      <c r="C74" s="10"/>
    </row>
    <row r="75" spans="1:4" s="7" customFormat="1" ht="24" x14ac:dyDescent="0.55000000000000004">
      <c r="A75" s="6" t="s">
        <v>165</v>
      </c>
      <c r="B75" s="10"/>
      <c r="C75" s="10"/>
    </row>
    <row r="76" spans="1:4" s="7" customFormat="1" ht="24" x14ac:dyDescent="0.55000000000000004">
      <c r="A76" s="6"/>
      <c r="B76" s="10"/>
      <c r="C76" s="10"/>
    </row>
    <row r="77" spans="1:4" s="7" customFormat="1" ht="24" x14ac:dyDescent="0.55000000000000004">
      <c r="A77" s="6"/>
      <c r="B77" s="10"/>
      <c r="C77" s="10"/>
    </row>
    <row r="78" spans="1:4" s="7" customFormat="1" ht="24" x14ac:dyDescent="0.55000000000000004">
      <c r="A78" s="6"/>
      <c r="B78" s="10"/>
      <c r="C78" s="10"/>
    </row>
    <row r="79" spans="1:4" s="7" customFormat="1" ht="24" x14ac:dyDescent="0.55000000000000004">
      <c r="A79" s="6"/>
      <c r="B79" s="10"/>
      <c r="C79" s="10"/>
    </row>
    <row r="80" spans="1:4" s="7" customFormat="1" ht="24" x14ac:dyDescent="0.55000000000000004">
      <c r="A80" s="6"/>
      <c r="B80" s="10"/>
      <c r="C80" s="10"/>
    </row>
    <row r="81" spans="1:4" s="7" customFormat="1" ht="24" x14ac:dyDescent="0.55000000000000004">
      <c r="A81" s="6"/>
      <c r="B81" s="10"/>
      <c r="C81" s="10"/>
    </row>
    <row r="82" spans="1:4" s="7" customFormat="1" ht="24" x14ac:dyDescent="0.55000000000000004">
      <c r="A82" s="6"/>
      <c r="B82" s="10"/>
      <c r="C82" s="10"/>
    </row>
    <row r="83" spans="1:4" s="7" customFormat="1" ht="24" x14ac:dyDescent="0.55000000000000004">
      <c r="A83" s="6"/>
      <c r="B83" s="10"/>
      <c r="C83" s="10"/>
    </row>
    <row r="84" spans="1:4" s="7" customFormat="1" ht="24" x14ac:dyDescent="0.55000000000000004">
      <c r="A84" s="6"/>
      <c r="B84" s="10"/>
      <c r="C84" s="10"/>
    </row>
    <row r="85" spans="1:4" s="7" customFormat="1" ht="24" x14ac:dyDescent="0.55000000000000004">
      <c r="A85" s="6"/>
      <c r="B85" s="10"/>
      <c r="C85" s="10"/>
    </row>
    <row r="86" spans="1:4" s="7" customFormat="1" ht="24" x14ac:dyDescent="0.55000000000000004">
      <c r="A86" s="6"/>
      <c r="B86" s="10"/>
      <c r="C86" s="10"/>
    </row>
    <row r="87" spans="1:4" s="7" customFormat="1" ht="24" x14ac:dyDescent="0.55000000000000004">
      <c r="A87" s="6"/>
      <c r="B87" s="10"/>
      <c r="C87" s="10"/>
    </row>
    <row r="88" spans="1:4" s="7" customFormat="1" ht="24" x14ac:dyDescent="0.55000000000000004">
      <c r="A88" s="6"/>
      <c r="B88" s="10"/>
      <c r="C88" s="10"/>
    </row>
    <row r="89" spans="1:4" s="125" customFormat="1" ht="21.75" customHeight="1" x14ac:dyDescent="0.55000000000000004">
      <c r="A89" s="123" t="s">
        <v>64</v>
      </c>
      <c r="B89" s="124"/>
      <c r="C89" s="124"/>
    </row>
    <row r="90" spans="1:4" s="125" customFormat="1" ht="19.5" customHeight="1" x14ac:dyDescent="0.55000000000000004">
      <c r="A90" s="126" t="s">
        <v>45</v>
      </c>
      <c r="B90" s="127" t="s">
        <v>46</v>
      </c>
      <c r="C90" s="127" t="s">
        <v>47</v>
      </c>
    </row>
    <row r="91" spans="1:4" s="125" customFormat="1" ht="23.25" x14ac:dyDescent="0.55000000000000004">
      <c r="A91" s="128" t="s">
        <v>65</v>
      </c>
      <c r="B91" s="129"/>
      <c r="C91" s="130"/>
    </row>
    <row r="92" spans="1:4" s="134" customFormat="1" ht="18.75" customHeight="1" x14ac:dyDescent="0.2">
      <c r="A92" s="131" t="s">
        <v>66</v>
      </c>
      <c r="B92" s="132">
        <v>8</v>
      </c>
      <c r="C92" s="133">
        <f>B92*100/22</f>
        <v>36.363636363636367</v>
      </c>
    </row>
    <row r="93" spans="1:4" s="134" customFormat="1" ht="18.75" customHeight="1" x14ac:dyDescent="0.2">
      <c r="A93" s="135" t="s">
        <v>67</v>
      </c>
      <c r="B93" s="146"/>
      <c r="C93" s="143"/>
      <c r="D93" s="136"/>
    </row>
    <row r="94" spans="1:4" s="134" customFormat="1" ht="18.75" customHeight="1" x14ac:dyDescent="0.2">
      <c r="A94" s="140" t="s">
        <v>66</v>
      </c>
      <c r="B94" s="141">
        <v>2</v>
      </c>
      <c r="C94" s="133">
        <f>B94*100/22</f>
        <v>9.0909090909090917</v>
      </c>
      <c r="D94" s="136"/>
    </row>
    <row r="95" spans="1:4" s="134" customFormat="1" ht="18.75" customHeight="1" x14ac:dyDescent="0.2">
      <c r="A95" s="135" t="s">
        <v>68</v>
      </c>
      <c r="B95" s="132"/>
      <c r="C95" s="143"/>
      <c r="D95" s="136"/>
    </row>
    <row r="96" spans="1:4" s="134" customFormat="1" ht="18.75" customHeight="1" x14ac:dyDescent="0.2">
      <c r="A96" s="142" t="s">
        <v>112</v>
      </c>
      <c r="B96" s="141">
        <v>12</v>
      </c>
      <c r="C96" s="133">
        <f>B96*100/22</f>
        <v>54.545454545454547</v>
      </c>
      <c r="D96" s="136"/>
    </row>
    <row r="97" spans="1:4" s="134" customFormat="1" ht="18.75" customHeight="1" x14ac:dyDescent="0.2">
      <c r="A97" s="78" t="s">
        <v>53</v>
      </c>
      <c r="B97" s="137">
        <f>SUM(B92:B96)</f>
        <v>22</v>
      </c>
      <c r="C97" s="138">
        <f>B97*100/22</f>
        <v>100</v>
      </c>
    </row>
    <row r="98" spans="1:4" s="134" customFormat="1" ht="18.75" customHeight="1" x14ac:dyDescent="0.2">
      <c r="B98" s="160"/>
      <c r="C98" s="161"/>
    </row>
    <row r="99" spans="1:4" s="7" customFormat="1" ht="24" x14ac:dyDescent="0.55000000000000004">
      <c r="A99" s="145" t="s">
        <v>114</v>
      </c>
      <c r="B99" s="10"/>
      <c r="C99" s="10"/>
    </row>
    <row r="100" spans="1:4" s="7" customFormat="1" ht="24" x14ac:dyDescent="0.55000000000000004">
      <c r="A100" s="148" t="s">
        <v>166</v>
      </c>
      <c r="B100" s="38"/>
      <c r="C100" s="39"/>
    </row>
    <row r="101" spans="1:4" s="7" customFormat="1" ht="24" x14ac:dyDescent="0.55000000000000004">
      <c r="A101" s="6" t="s">
        <v>167</v>
      </c>
      <c r="B101" s="10"/>
      <c r="C101" s="10"/>
    </row>
    <row r="102" spans="1:4" s="7" customFormat="1" ht="24" x14ac:dyDescent="0.55000000000000004">
      <c r="A102" s="6"/>
      <c r="B102" s="10"/>
      <c r="C102" s="10"/>
    </row>
    <row r="103" spans="1:4" s="7" customFormat="1" ht="21.75" customHeight="1" x14ac:dyDescent="0.55000000000000004">
      <c r="A103" s="40" t="s">
        <v>69</v>
      </c>
      <c r="B103" s="10"/>
      <c r="C103" s="10"/>
    </row>
    <row r="104" spans="1:4" s="7" customFormat="1" ht="24" x14ac:dyDescent="0.55000000000000004">
      <c r="A104" s="54" t="s">
        <v>45</v>
      </c>
      <c r="B104" s="21" t="s">
        <v>46</v>
      </c>
      <c r="C104" s="21" t="s">
        <v>47</v>
      </c>
    </row>
    <row r="105" spans="1:4" s="7" customFormat="1" ht="24" x14ac:dyDescent="0.55000000000000004">
      <c r="A105" s="22" t="s">
        <v>70</v>
      </c>
      <c r="B105" s="41"/>
      <c r="C105" s="41"/>
      <c r="D105" s="42"/>
    </row>
    <row r="106" spans="1:4" s="7" customFormat="1" ht="24" x14ac:dyDescent="0.55000000000000004">
      <c r="A106" s="28" t="s">
        <v>113</v>
      </c>
      <c r="B106" s="29">
        <v>8</v>
      </c>
      <c r="C106" s="30">
        <f>B106*100/22</f>
        <v>36.363636363636367</v>
      </c>
      <c r="D106" s="42"/>
    </row>
    <row r="107" spans="1:4" s="7" customFormat="1" ht="24" x14ac:dyDescent="0.55000000000000004">
      <c r="A107" s="25" t="s">
        <v>67</v>
      </c>
      <c r="B107" s="26"/>
      <c r="C107" s="27"/>
      <c r="D107" s="43"/>
    </row>
    <row r="108" spans="1:4" s="7" customFormat="1" ht="24" x14ac:dyDescent="0.55000000000000004">
      <c r="A108" s="25" t="s">
        <v>113</v>
      </c>
      <c r="B108" s="26">
        <v>2</v>
      </c>
      <c r="C108" s="27">
        <f>B108*100/22</f>
        <v>9.0909090909090917</v>
      </c>
      <c r="D108" s="43"/>
    </row>
    <row r="109" spans="1:4" s="7" customFormat="1" ht="24" x14ac:dyDescent="0.55000000000000004">
      <c r="A109" s="22" t="s">
        <v>52</v>
      </c>
      <c r="B109" s="20"/>
      <c r="C109" s="41"/>
      <c r="D109" s="43"/>
    </row>
    <row r="110" spans="1:4" s="7" customFormat="1" ht="24" x14ac:dyDescent="0.55000000000000004">
      <c r="A110" s="25" t="s">
        <v>113</v>
      </c>
      <c r="B110" s="26">
        <v>12</v>
      </c>
      <c r="C110" s="27">
        <f>B110*100/22</f>
        <v>54.545454545454547</v>
      </c>
      <c r="D110" s="43"/>
    </row>
    <row r="111" spans="1:4" s="7" customFormat="1" ht="24" x14ac:dyDescent="0.55000000000000004">
      <c r="A111" s="54" t="s">
        <v>53</v>
      </c>
      <c r="B111" s="21">
        <f>SUM(B105:B110)</f>
        <v>22</v>
      </c>
      <c r="C111" s="36">
        <f>B111*100/22</f>
        <v>100</v>
      </c>
    </row>
    <row r="112" spans="1:4" s="7" customFormat="1" ht="24" x14ac:dyDescent="0.55000000000000004">
      <c r="A112" s="148"/>
      <c r="B112" s="38"/>
      <c r="C112" s="39"/>
    </row>
    <row r="113" spans="1:4" s="7" customFormat="1" ht="24" x14ac:dyDescent="0.55000000000000004">
      <c r="A113" s="6" t="s">
        <v>117</v>
      </c>
      <c r="B113" s="10"/>
      <c r="C113" s="10"/>
    </row>
    <row r="114" spans="1:4" s="7" customFormat="1" ht="24" x14ac:dyDescent="0.55000000000000004">
      <c r="A114" s="148" t="s">
        <v>168</v>
      </c>
      <c r="B114" s="38"/>
      <c r="C114" s="39"/>
    </row>
    <row r="115" spans="1:4" s="7" customFormat="1" ht="24" x14ac:dyDescent="0.55000000000000004">
      <c r="A115" s="6" t="s">
        <v>169</v>
      </c>
      <c r="B115" s="10"/>
      <c r="C115" s="10"/>
    </row>
    <row r="116" spans="1:4" s="7" customFormat="1" ht="24" x14ac:dyDescent="0.55000000000000004">
      <c r="A116" s="6"/>
      <c r="B116" s="10"/>
      <c r="C116" s="10"/>
    </row>
    <row r="117" spans="1:4" s="53" customFormat="1" ht="24" x14ac:dyDescent="0.55000000000000004">
      <c r="A117" s="174"/>
      <c r="B117" s="51"/>
      <c r="C117" s="52"/>
    </row>
    <row r="118" spans="1:4" s="53" customFormat="1" ht="24" x14ac:dyDescent="0.55000000000000004">
      <c r="A118" s="50"/>
      <c r="B118" s="51"/>
      <c r="C118" s="52"/>
    </row>
    <row r="119" spans="1:4" s="53" customFormat="1" ht="24" x14ac:dyDescent="0.55000000000000004">
      <c r="A119" s="50"/>
      <c r="B119" s="51"/>
      <c r="C119" s="52"/>
    </row>
    <row r="120" spans="1:4" s="57" customFormat="1" ht="24" x14ac:dyDescent="0.55000000000000004">
      <c r="A120" s="40" t="s">
        <v>71</v>
      </c>
      <c r="B120" s="55"/>
      <c r="C120" s="55"/>
      <c r="D120" s="56"/>
    </row>
    <row r="121" spans="1:4" s="14" customFormat="1" x14ac:dyDescent="0.5">
      <c r="A121" s="194" t="s">
        <v>72</v>
      </c>
      <c r="B121" s="195" t="s">
        <v>170</v>
      </c>
      <c r="C121" s="196"/>
      <c r="D121" s="197"/>
    </row>
    <row r="122" spans="1:4" s="14" customFormat="1" ht="56.25" x14ac:dyDescent="0.5">
      <c r="A122" s="184"/>
      <c r="B122" s="58" t="s">
        <v>73</v>
      </c>
      <c r="C122" s="59" t="s">
        <v>74</v>
      </c>
      <c r="D122" s="59" t="s">
        <v>75</v>
      </c>
    </row>
    <row r="123" spans="1:4" s="14" customFormat="1" x14ac:dyDescent="0.5">
      <c r="A123" s="60" t="s">
        <v>76</v>
      </c>
      <c r="B123" s="61">
        <f>'EPE (Elementary 2)'!I9</f>
        <v>4.875</v>
      </c>
      <c r="C123" s="61">
        <f>'EPE (Elementary 2)'!I10</f>
        <v>0.33071891388307384</v>
      </c>
      <c r="D123" s="62" t="str">
        <f>IF(B123&gt;4.5,"มากที่สุด",IF(B123&gt;3.5,"มาก",IF(B123&gt;2.5,"ปานกลาง",IF(B123&gt;1.5,"น้อย",IF(B123&lt;=1.5,"น้อยที่สุด")))))</f>
        <v>มากที่สุด</v>
      </c>
    </row>
    <row r="124" spans="1:4" s="14" customFormat="1" x14ac:dyDescent="0.5">
      <c r="A124" s="60" t="s">
        <v>77</v>
      </c>
      <c r="B124" s="61">
        <f>'EPE (Elementary 2)'!J9</f>
        <v>4.875</v>
      </c>
      <c r="C124" s="61">
        <f>'EPE (Elementary 2)'!J10</f>
        <v>0.33071891388307384</v>
      </c>
      <c r="D124" s="62" t="str">
        <f t="shared" ref="D124:D132" si="3">IF(B124&gt;4.5,"มากที่สุด",IF(B124&gt;3.5,"มาก",IF(B124&gt;2.5,"ปานกลาง",IF(B124&gt;1.5,"น้อย",IF(B124&lt;=1.5,"น้อยที่สุด")))))</f>
        <v>มากที่สุด</v>
      </c>
    </row>
    <row r="125" spans="1:4" s="14" customFormat="1" x14ac:dyDescent="0.5">
      <c r="A125" s="60" t="s">
        <v>78</v>
      </c>
      <c r="B125" s="61">
        <f>'EPE (Elementary 2)'!K9</f>
        <v>4.875</v>
      </c>
      <c r="C125" s="61">
        <f>'EPE (Elementary 2)'!K10</f>
        <v>0.33071891388307384</v>
      </c>
      <c r="D125" s="62" t="str">
        <f t="shared" si="3"/>
        <v>มากที่สุด</v>
      </c>
    </row>
    <row r="126" spans="1:4" s="14" customFormat="1" x14ac:dyDescent="0.5">
      <c r="A126" s="60" t="s">
        <v>79</v>
      </c>
      <c r="B126" s="61">
        <f>'EPE (Elementary 2)'!L9</f>
        <v>4.875</v>
      </c>
      <c r="C126" s="61">
        <f>'EPE (Elementary 2)'!L10</f>
        <v>0.33071891388307384</v>
      </c>
      <c r="D126" s="62" t="str">
        <f t="shared" si="3"/>
        <v>มากที่สุด</v>
      </c>
    </row>
    <row r="127" spans="1:4" s="14" customFormat="1" x14ac:dyDescent="0.5">
      <c r="A127" s="60" t="s">
        <v>80</v>
      </c>
      <c r="B127" s="61">
        <f>'EPE (Elementary 2)'!M9</f>
        <v>4.75</v>
      </c>
      <c r="C127" s="61">
        <f>'EPE (Elementary 2)'!M10</f>
        <v>0.4330127018922193</v>
      </c>
      <c r="D127" s="62" t="str">
        <f t="shared" si="3"/>
        <v>มากที่สุด</v>
      </c>
    </row>
    <row r="128" spans="1:4" s="14" customFormat="1" x14ac:dyDescent="0.5">
      <c r="A128" s="60" t="s">
        <v>81</v>
      </c>
      <c r="B128" s="61">
        <f>'EPE (Elementary 2)'!N9</f>
        <v>4.875</v>
      </c>
      <c r="C128" s="61">
        <f>'EPE (Elementary 2)'!N10</f>
        <v>0.33071891388307384</v>
      </c>
      <c r="D128" s="62" t="str">
        <f t="shared" si="3"/>
        <v>มากที่สุด</v>
      </c>
    </row>
    <row r="129" spans="1:4" s="14" customFormat="1" x14ac:dyDescent="0.5">
      <c r="A129" s="60" t="s">
        <v>82</v>
      </c>
      <c r="B129" s="61">
        <f>'EPE (Elementary 2)'!O9</f>
        <v>4.75</v>
      </c>
      <c r="C129" s="61">
        <f>'EPE (Elementary 2)'!O10</f>
        <v>0.4330127018922193</v>
      </c>
      <c r="D129" s="62" t="str">
        <f t="shared" si="3"/>
        <v>มากที่สุด</v>
      </c>
    </row>
    <row r="130" spans="1:4" s="14" customFormat="1" x14ac:dyDescent="0.5">
      <c r="A130" s="60" t="s">
        <v>83</v>
      </c>
      <c r="B130" s="61">
        <f>'EPE (Elementary 2)'!P9</f>
        <v>4.75</v>
      </c>
      <c r="C130" s="61">
        <f>'EPE (Elementary 2)'!P10</f>
        <v>0.4330127018922193</v>
      </c>
      <c r="D130" s="62" t="str">
        <f t="shared" si="3"/>
        <v>มากที่สุด</v>
      </c>
    </row>
    <row r="131" spans="1:4" s="14" customFormat="1" x14ac:dyDescent="0.5">
      <c r="A131" s="60" t="s">
        <v>84</v>
      </c>
      <c r="B131" s="61">
        <f>'EPE (Elementary 2)'!Q9</f>
        <v>4.875</v>
      </c>
      <c r="C131" s="61">
        <f>'EPE (Elementary 2)'!Q10</f>
        <v>0.33071891388307384</v>
      </c>
      <c r="D131" s="62" t="str">
        <f t="shared" si="3"/>
        <v>มากที่สุด</v>
      </c>
    </row>
    <row r="132" spans="1:4" s="14" customFormat="1" x14ac:dyDescent="0.5">
      <c r="A132" s="60" t="s">
        <v>85</v>
      </c>
      <c r="B132" s="61">
        <f>'EPE (Elementary 2)'!T9</f>
        <v>4.5</v>
      </c>
      <c r="C132" s="61">
        <f>'EPE (Elementary 2)'!T10</f>
        <v>0.5</v>
      </c>
      <c r="D132" s="62" t="str">
        <f t="shared" si="3"/>
        <v>มาก</v>
      </c>
    </row>
    <row r="133" spans="1:4" s="14" customFormat="1" ht="22.5" thickBot="1" x14ac:dyDescent="0.55000000000000004">
      <c r="A133" s="63" t="s">
        <v>86</v>
      </c>
      <c r="B133" s="64">
        <f>AVERAGE(B123:B132)</f>
        <v>4.8</v>
      </c>
      <c r="C133" s="64">
        <f>AVERAGE(C123:C132)</f>
        <v>0.37833515889751002</v>
      </c>
      <c r="D133" s="65" t="s">
        <v>110</v>
      </c>
    </row>
    <row r="134" spans="1:4" ht="22.5" thickTop="1" x14ac:dyDescent="0.5">
      <c r="A134" s="66"/>
      <c r="B134" s="67"/>
      <c r="C134" s="67"/>
      <c r="D134" s="68"/>
    </row>
    <row r="135" spans="1:4" s="7" customFormat="1" ht="24" x14ac:dyDescent="0.55000000000000004">
      <c r="A135" s="70" t="s">
        <v>115</v>
      </c>
      <c r="B135" s="71"/>
      <c r="C135" s="71"/>
      <c r="D135" s="72"/>
    </row>
    <row r="136" spans="1:4" s="7" customFormat="1" ht="24" x14ac:dyDescent="0.55000000000000004">
      <c r="A136" s="70" t="s">
        <v>222</v>
      </c>
      <c r="B136" s="71"/>
      <c r="C136" s="71"/>
      <c r="D136" s="72"/>
    </row>
    <row r="137" spans="1:4" s="7" customFormat="1" ht="24" x14ac:dyDescent="0.55000000000000004">
      <c r="A137" s="70" t="s">
        <v>171</v>
      </c>
      <c r="B137" s="71"/>
      <c r="C137" s="71"/>
      <c r="D137" s="72"/>
    </row>
    <row r="138" spans="1:4" s="7" customFormat="1" ht="24" x14ac:dyDescent="0.55000000000000004">
      <c r="A138" s="70" t="s">
        <v>172</v>
      </c>
      <c r="B138" s="71"/>
      <c r="C138" s="71"/>
      <c r="D138" s="72"/>
    </row>
    <row r="139" spans="1:4" s="7" customFormat="1" ht="24" x14ac:dyDescent="0.55000000000000004">
      <c r="A139" s="70" t="s">
        <v>173</v>
      </c>
      <c r="B139" s="71"/>
      <c r="C139" s="71"/>
      <c r="D139" s="72"/>
    </row>
    <row r="140" spans="1:4" s="7" customFormat="1" ht="24" x14ac:dyDescent="0.55000000000000004">
      <c r="A140" s="70" t="s">
        <v>175</v>
      </c>
      <c r="B140" s="71"/>
      <c r="C140" s="71"/>
      <c r="D140" s="72"/>
    </row>
    <row r="141" spans="1:4" s="7" customFormat="1" ht="24" x14ac:dyDescent="0.55000000000000004">
      <c r="A141" s="70" t="s">
        <v>223</v>
      </c>
      <c r="B141" s="71"/>
      <c r="C141" s="71"/>
      <c r="D141" s="72"/>
    </row>
    <row r="142" spans="1:4" s="7" customFormat="1" ht="24" x14ac:dyDescent="0.55000000000000004">
      <c r="A142" s="70" t="s">
        <v>176</v>
      </c>
      <c r="B142" s="71"/>
      <c r="C142" s="71"/>
      <c r="D142" s="72"/>
    </row>
    <row r="143" spans="1:4" s="7" customFormat="1" ht="24" x14ac:dyDescent="0.55000000000000004">
      <c r="A143" s="70" t="s">
        <v>224</v>
      </c>
      <c r="B143" s="71"/>
      <c r="C143" s="71"/>
      <c r="D143" s="72"/>
    </row>
    <row r="144" spans="1:4" s="7" customFormat="1" ht="24" x14ac:dyDescent="0.55000000000000004">
      <c r="A144" s="70"/>
      <c r="B144" s="71"/>
      <c r="C144" s="71"/>
      <c r="D144" s="72"/>
    </row>
    <row r="145" spans="1:7" s="7" customFormat="1" ht="24" x14ac:dyDescent="0.55000000000000004">
      <c r="A145" s="70"/>
      <c r="B145" s="39"/>
      <c r="C145" s="39"/>
      <c r="D145" s="38"/>
      <c r="E145" s="43"/>
    </row>
    <row r="146" spans="1:7" s="7" customFormat="1" ht="24" x14ac:dyDescent="0.55000000000000004">
      <c r="A146" s="70"/>
      <c r="B146" s="39"/>
      <c r="C146" s="39"/>
      <c r="D146" s="38"/>
      <c r="E146" s="43"/>
    </row>
    <row r="147" spans="1:7" s="7" customFormat="1" ht="24" x14ac:dyDescent="0.55000000000000004">
      <c r="A147" s="70"/>
      <c r="B147" s="39"/>
      <c r="C147" s="39"/>
      <c r="D147" s="38"/>
      <c r="E147" s="43"/>
    </row>
    <row r="148" spans="1:7" s="7" customFormat="1" ht="24" x14ac:dyDescent="0.55000000000000004">
      <c r="A148" s="70"/>
      <c r="B148" s="39"/>
      <c r="C148" s="39"/>
      <c r="D148" s="38"/>
      <c r="E148" s="43"/>
    </row>
    <row r="149" spans="1:7" s="11" customFormat="1" ht="24" x14ac:dyDescent="0.55000000000000004">
      <c r="A149" s="11" t="s">
        <v>87</v>
      </c>
      <c r="E149" s="73"/>
      <c r="F149" s="73"/>
      <c r="G149" s="73"/>
    </row>
    <row r="150" spans="1:7" s="11" customFormat="1" ht="24" x14ac:dyDescent="0.55000000000000004">
      <c r="A150" s="11" t="s">
        <v>177</v>
      </c>
      <c r="E150" s="73"/>
      <c r="F150" s="73"/>
      <c r="G150" s="73"/>
    </row>
    <row r="151" spans="1:7" s="11" customFormat="1" ht="25.5" customHeight="1" x14ac:dyDescent="0.55000000000000004">
      <c r="A151" s="188" t="s">
        <v>45</v>
      </c>
      <c r="B151" s="190"/>
      <c r="C151" s="198" t="s">
        <v>88</v>
      </c>
      <c r="D151" s="74" t="s">
        <v>89</v>
      </c>
      <c r="E151" s="73"/>
      <c r="F151" s="75"/>
      <c r="G151" s="73"/>
    </row>
    <row r="152" spans="1:7" s="11" customFormat="1" ht="25.5" customHeight="1" x14ac:dyDescent="0.55000000000000004">
      <c r="A152" s="189"/>
      <c r="B152" s="191"/>
      <c r="C152" s="199"/>
      <c r="D152" s="76" t="s">
        <v>90</v>
      </c>
      <c r="E152" s="73"/>
      <c r="F152" s="73"/>
      <c r="G152" s="73"/>
    </row>
    <row r="153" spans="1:7" s="7" customFormat="1" ht="24" x14ac:dyDescent="0.55000000000000004">
      <c r="A153" s="77" t="s">
        <v>91</v>
      </c>
      <c r="B153" s="78"/>
      <c r="C153" s="78"/>
      <c r="D153" s="44"/>
      <c r="E153" s="10"/>
      <c r="F153" s="10"/>
      <c r="G153" s="10"/>
    </row>
    <row r="154" spans="1:7" s="7" customFormat="1" ht="25.5" customHeight="1" x14ac:dyDescent="0.55000000000000004">
      <c r="A154" s="79" t="s">
        <v>92</v>
      </c>
      <c r="B154" s="80">
        <f>'EPE (Elementary 2)'!R9</f>
        <v>3.25</v>
      </c>
      <c r="C154" s="80">
        <f>'EPE (Elementary 2)'!R10</f>
        <v>0.82915619758884995</v>
      </c>
      <c r="D154" s="81" t="str">
        <f>IF(B154&gt;4.5,"มากที่สุด",IF(B154&gt;3.5,"มาก",IF(B154&gt;2.5,"ปานกลาง",IF(B154&gt;1.5,"น้อย",IF(B154&lt;=1.5,"น้อยที่สุด")))))</f>
        <v>ปานกลาง</v>
      </c>
      <c r="E154" s="10"/>
      <c r="F154" s="10"/>
      <c r="G154" s="10"/>
    </row>
    <row r="155" spans="1:7" s="7" customFormat="1" ht="24.75" thickBot="1" x14ac:dyDescent="0.6">
      <c r="A155" s="82" t="s">
        <v>93</v>
      </c>
      <c r="B155" s="83">
        <f>AVERAGE(B154:B154)</f>
        <v>3.25</v>
      </c>
      <c r="C155" s="83">
        <f>SUM(C154)</f>
        <v>0.82915619758884995</v>
      </c>
      <c r="D155" s="84" t="str">
        <f>IF(B155&gt;4.5,"มากที่สุด",IF(B155&gt;3.5,"มาก",IF(B155&gt;2.5,"ปานกลาง",IF(B155&gt;1.5,"น้อย",IF(B155&lt;=1.5,"น้อยที่สุด")))))</f>
        <v>ปานกลาง</v>
      </c>
      <c r="E155" s="10"/>
      <c r="F155" s="10"/>
      <c r="G155" s="10"/>
    </row>
    <row r="156" spans="1:7" s="7" customFormat="1" ht="24.75" thickTop="1" x14ac:dyDescent="0.55000000000000004">
      <c r="A156" s="85" t="s">
        <v>94</v>
      </c>
      <c r="B156" s="78"/>
      <c r="C156" s="78"/>
      <c r="D156" s="78"/>
      <c r="E156" s="10"/>
      <c r="F156" s="10"/>
      <c r="G156" s="10"/>
    </row>
    <row r="157" spans="1:7" s="7" customFormat="1" ht="25.5" customHeight="1" x14ac:dyDescent="0.55000000000000004">
      <c r="A157" s="79" t="s">
        <v>95</v>
      </c>
      <c r="B157" s="80">
        <f>'EPE (Elementary 2)'!S9</f>
        <v>4.125</v>
      </c>
      <c r="C157" s="80">
        <f>'EPE (Elementary 2)'!S10</f>
        <v>0.59947894041408989</v>
      </c>
      <c r="D157" s="86" t="str">
        <f>IF(B157&gt;4.5,"มากที่สุด",IF(B157&gt;3.5,"มาก",IF(B157&gt;2.5,"ปานกลาง",IF(B157&gt;1.5,"น้อย",IF(B157&lt;=1.5,"น้อยที่สุด")))))</f>
        <v>มาก</v>
      </c>
      <c r="E157" s="10"/>
      <c r="F157" s="10"/>
      <c r="G157" s="10"/>
    </row>
    <row r="158" spans="1:7" s="7" customFormat="1" ht="24.75" thickBot="1" x14ac:dyDescent="0.6">
      <c r="A158" s="82" t="s">
        <v>93</v>
      </c>
      <c r="B158" s="83">
        <f>AVERAGE(B157:B157)</f>
        <v>4.125</v>
      </c>
      <c r="C158" s="83">
        <f>SUM(C157)</f>
        <v>0.59947894041408989</v>
      </c>
      <c r="D158" s="87" t="str">
        <f>IF(B158&gt;4.5,"มากที่สุด",IF(B158&gt;3.5,"มาก",IF(B158&gt;2.5,"ปานกลาง",IF(B158&gt;1.5,"น้อย",IF(B158&lt;=1.5,"น้อยที่สุด")))))</f>
        <v>มาก</v>
      </c>
      <c r="E158" s="10"/>
      <c r="F158" s="10"/>
      <c r="G158" s="10"/>
    </row>
    <row r="159" spans="1:7" s="7" customFormat="1" ht="24.75" thickTop="1" x14ac:dyDescent="0.55000000000000004">
      <c r="A159" s="88"/>
      <c r="E159" s="10"/>
      <c r="F159" s="10"/>
      <c r="G159" s="10"/>
    </row>
    <row r="160" spans="1:7" s="7" customFormat="1" ht="24" x14ac:dyDescent="0.55000000000000004">
      <c r="A160" s="7" t="s">
        <v>96</v>
      </c>
    </row>
    <row r="161" spans="1:4" s="7" customFormat="1" ht="24" x14ac:dyDescent="0.55000000000000004">
      <c r="A161" s="7" t="s">
        <v>220</v>
      </c>
    </row>
    <row r="162" spans="1:4" s="7" customFormat="1" ht="24" x14ac:dyDescent="0.55000000000000004">
      <c r="A162" s="7" t="s">
        <v>221</v>
      </c>
    </row>
    <row r="163" spans="1:4" s="7" customFormat="1" ht="15.75" customHeight="1" x14ac:dyDescent="0.55000000000000004"/>
    <row r="164" spans="1:4" s="7" customFormat="1" ht="16.5" customHeight="1" x14ac:dyDescent="0.55000000000000004">
      <c r="A164" s="70"/>
      <c r="B164" s="71"/>
      <c r="C164" s="71"/>
      <c r="D164" s="72"/>
    </row>
    <row r="165" spans="1:4" s="7" customFormat="1" ht="16.5" customHeight="1" x14ac:dyDescent="0.55000000000000004">
      <c r="A165" s="70"/>
      <c r="B165" s="71"/>
      <c r="C165" s="71"/>
      <c r="D165" s="72"/>
    </row>
    <row r="166" spans="1:4" s="7" customFormat="1" ht="16.5" customHeight="1" x14ac:dyDescent="0.55000000000000004">
      <c r="A166" s="70"/>
      <c r="B166" s="71"/>
      <c r="C166" s="71"/>
      <c r="D166" s="72"/>
    </row>
    <row r="167" spans="1:4" s="7" customFormat="1" ht="16.5" customHeight="1" x14ac:dyDescent="0.55000000000000004">
      <c r="A167" s="70"/>
      <c r="B167" s="71"/>
      <c r="C167" s="71"/>
      <c r="D167" s="72"/>
    </row>
    <row r="168" spans="1:4" s="7" customFormat="1" ht="16.5" customHeight="1" x14ac:dyDescent="0.55000000000000004">
      <c r="A168" s="70"/>
      <c r="B168" s="71"/>
      <c r="C168" s="71"/>
      <c r="D168" s="72"/>
    </row>
    <row r="169" spans="1:4" s="7" customFormat="1" ht="16.5" customHeight="1" x14ac:dyDescent="0.55000000000000004">
      <c r="A169" s="70"/>
      <c r="B169" s="71"/>
      <c r="C169" s="71"/>
      <c r="D169" s="72"/>
    </row>
    <row r="170" spans="1:4" s="7" customFormat="1" ht="16.5" customHeight="1" x14ac:dyDescent="0.55000000000000004">
      <c r="A170" s="70"/>
      <c r="B170" s="71"/>
      <c r="C170" s="71"/>
      <c r="D170" s="72"/>
    </row>
    <row r="171" spans="1:4" s="7" customFormat="1" ht="16.5" customHeight="1" x14ac:dyDescent="0.55000000000000004">
      <c r="A171" s="70"/>
      <c r="B171" s="71"/>
      <c r="C171" s="71"/>
      <c r="D171" s="72"/>
    </row>
    <row r="172" spans="1:4" s="7" customFormat="1" ht="16.5" customHeight="1" x14ac:dyDescent="0.55000000000000004">
      <c r="A172" s="70"/>
      <c r="B172" s="71"/>
      <c r="C172" s="71"/>
      <c r="D172" s="72"/>
    </row>
    <row r="173" spans="1:4" s="7" customFormat="1" ht="16.5" customHeight="1" x14ac:dyDescent="0.55000000000000004">
      <c r="A173" s="70"/>
      <c r="B173" s="71"/>
      <c r="C173" s="71"/>
      <c r="D173" s="72"/>
    </row>
    <row r="174" spans="1:4" s="7" customFormat="1" ht="16.5" customHeight="1" x14ac:dyDescent="0.55000000000000004">
      <c r="A174" s="70"/>
      <c r="B174" s="71"/>
      <c r="C174" s="71"/>
      <c r="D174" s="72"/>
    </row>
    <row r="175" spans="1:4" s="7" customFormat="1" ht="16.5" customHeight="1" x14ac:dyDescent="0.55000000000000004">
      <c r="A175" s="70"/>
      <c r="B175" s="71"/>
      <c r="C175" s="71"/>
      <c r="D175" s="72"/>
    </row>
    <row r="176" spans="1:4" s="7" customFormat="1" ht="16.5" customHeight="1" x14ac:dyDescent="0.55000000000000004">
      <c r="A176" s="70"/>
      <c r="B176" s="71"/>
      <c r="C176" s="71"/>
      <c r="D176" s="72"/>
    </row>
    <row r="177" spans="1:4" s="7" customFormat="1" ht="16.5" customHeight="1" x14ac:dyDescent="0.55000000000000004">
      <c r="A177" s="70"/>
      <c r="B177" s="71"/>
      <c r="C177" s="71"/>
      <c r="D177" s="72"/>
    </row>
    <row r="178" spans="1:4" s="7" customFormat="1" ht="16.5" customHeight="1" x14ac:dyDescent="0.55000000000000004">
      <c r="A178" s="70"/>
      <c r="B178" s="71"/>
      <c r="C178" s="71"/>
      <c r="D178" s="72"/>
    </row>
    <row r="179" spans="1:4" s="7" customFormat="1" ht="16.5" customHeight="1" x14ac:dyDescent="0.55000000000000004">
      <c r="A179" s="70"/>
      <c r="B179" s="71"/>
      <c r="C179" s="71"/>
      <c r="D179" s="72"/>
    </row>
    <row r="180" spans="1:4" s="7" customFormat="1" ht="16.5" customHeight="1" x14ac:dyDescent="0.55000000000000004">
      <c r="A180" s="70"/>
      <c r="B180" s="71"/>
      <c r="C180" s="71"/>
      <c r="D180" s="72"/>
    </row>
    <row r="181" spans="1:4" s="7" customFormat="1" ht="16.5" customHeight="1" x14ac:dyDescent="0.55000000000000004">
      <c r="A181" s="70"/>
      <c r="B181" s="71"/>
      <c r="C181" s="71"/>
      <c r="D181" s="72"/>
    </row>
    <row r="182" spans="1:4" s="7" customFormat="1" ht="16.5" customHeight="1" x14ac:dyDescent="0.55000000000000004">
      <c r="A182" s="70"/>
      <c r="B182" s="71"/>
      <c r="C182" s="71"/>
      <c r="D182" s="72"/>
    </row>
    <row r="183" spans="1:4" s="7" customFormat="1" ht="16.5" customHeight="1" x14ac:dyDescent="0.55000000000000004">
      <c r="A183" s="70"/>
      <c r="B183" s="71"/>
      <c r="C183" s="71"/>
      <c r="D183" s="72"/>
    </row>
    <row r="184" spans="1:4" s="14" customFormat="1" ht="24" x14ac:dyDescent="0.55000000000000004">
      <c r="A184" s="40" t="s">
        <v>262</v>
      </c>
      <c r="B184" s="16"/>
      <c r="C184" s="16"/>
    </row>
    <row r="185" spans="1:4" s="14" customFormat="1" x14ac:dyDescent="0.5">
      <c r="A185" s="182" t="s">
        <v>72</v>
      </c>
      <c r="B185" s="185" t="s">
        <v>97</v>
      </c>
      <c r="C185" s="186"/>
      <c r="D185" s="187"/>
    </row>
    <row r="186" spans="1:4" s="14" customFormat="1" ht="15.75" customHeight="1" x14ac:dyDescent="0.5">
      <c r="A186" s="183"/>
      <c r="B186" s="92"/>
      <c r="C186" s="93" t="s">
        <v>178</v>
      </c>
      <c r="D186" s="94"/>
    </row>
    <row r="187" spans="1:4" s="14" customFormat="1" ht="64.5" customHeight="1" x14ac:dyDescent="0.5">
      <c r="A187" s="184"/>
      <c r="B187" s="95" t="s">
        <v>73</v>
      </c>
      <c r="C187" s="96" t="s">
        <v>74</v>
      </c>
      <c r="D187" s="96" t="s">
        <v>75</v>
      </c>
    </row>
    <row r="188" spans="1:4" s="14" customFormat="1" x14ac:dyDescent="0.5">
      <c r="A188" s="60" t="s">
        <v>76</v>
      </c>
      <c r="B188" s="61">
        <f>'EPE (Pre-Intermediate)'!I3</f>
        <v>4</v>
      </c>
      <c r="C188" s="61">
        <f>'EPE (Pre-Intermediate)'!I4</f>
        <v>1</v>
      </c>
      <c r="D188" s="62" t="str">
        <f>IF(B188&gt;4.5,"มากที่สุด",IF(B188&gt;3.5,"มาก",IF(B188&gt;2.5,"ปานกลาง",IF(B188&gt;1.5,"น้อย",IF(B188&lt;=1.5,"น้อยที่สุด")))))</f>
        <v>มาก</v>
      </c>
    </row>
    <row r="189" spans="1:4" s="14" customFormat="1" x14ac:dyDescent="0.5">
      <c r="A189" s="60" t="s">
        <v>77</v>
      </c>
      <c r="B189" s="61">
        <f>'EPE (Pre-Intermediate)'!J3</f>
        <v>4</v>
      </c>
      <c r="C189" s="61">
        <f>'EPE (Pre-Intermediate)'!J4</f>
        <v>1</v>
      </c>
      <c r="D189" s="62" t="str">
        <f t="shared" ref="D189:D198" si="4">IF(B189&gt;4.5,"มากที่สุด",IF(B189&gt;3.5,"มาก",IF(B189&gt;2.5,"ปานกลาง",IF(B189&gt;1.5,"น้อย",IF(B189&lt;=1.5,"น้อยที่สุด")))))</f>
        <v>มาก</v>
      </c>
    </row>
    <row r="190" spans="1:4" s="14" customFormat="1" x14ac:dyDescent="0.5">
      <c r="A190" s="60" t="s">
        <v>78</v>
      </c>
      <c r="B190" s="61">
        <f>'EPE (Pre-Intermediate)'!K3</f>
        <v>4</v>
      </c>
      <c r="C190" s="61">
        <f>'EPE (Pre-Intermediate)'!K4</f>
        <v>1</v>
      </c>
      <c r="D190" s="62" t="str">
        <f t="shared" si="4"/>
        <v>มาก</v>
      </c>
    </row>
    <row r="191" spans="1:4" s="14" customFormat="1" x14ac:dyDescent="0.5">
      <c r="A191" s="60" t="s">
        <v>79</v>
      </c>
      <c r="B191" s="61">
        <f>'EPE (Pre-Intermediate)'!L3</f>
        <v>4</v>
      </c>
      <c r="C191" s="61">
        <f>'EPE (Pre-Intermediate)'!L4</f>
        <v>1</v>
      </c>
      <c r="D191" s="62" t="str">
        <f t="shared" si="4"/>
        <v>มาก</v>
      </c>
    </row>
    <row r="192" spans="1:4" s="14" customFormat="1" x14ac:dyDescent="0.5">
      <c r="A192" s="60" t="s">
        <v>80</v>
      </c>
      <c r="B192" s="61">
        <f>'EPE (Pre-Intermediate)'!M3</f>
        <v>3.5</v>
      </c>
      <c r="C192" s="61">
        <f>'EPE (Pre-Intermediate)'!M4</f>
        <v>1.5</v>
      </c>
      <c r="D192" s="62" t="str">
        <f t="shared" si="4"/>
        <v>ปานกลาง</v>
      </c>
    </row>
    <row r="193" spans="1:4" s="14" customFormat="1" x14ac:dyDescent="0.5">
      <c r="A193" s="60" t="s">
        <v>81</v>
      </c>
      <c r="B193" s="61">
        <f>'EPE (Pre-Intermediate)'!N3</f>
        <v>4</v>
      </c>
      <c r="C193" s="61">
        <f>'EPE (Pre-Intermediate)'!N4</f>
        <v>1</v>
      </c>
      <c r="D193" s="62" t="str">
        <f t="shared" si="4"/>
        <v>มาก</v>
      </c>
    </row>
    <row r="194" spans="1:4" s="14" customFormat="1" x14ac:dyDescent="0.5">
      <c r="A194" s="60" t="s">
        <v>82</v>
      </c>
      <c r="B194" s="61">
        <f>'EPE (Pre-Intermediate)'!O3</f>
        <v>3.5</v>
      </c>
      <c r="C194" s="61">
        <f>'EPE (Pre-Intermediate)'!O4</f>
        <v>1.5</v>
      </c>
      <c r="D194" s="62" t="str">
        <f t="shared" si="4"/>
        <v>ปานกลาง</v>
      </c>
    </row>
    <row r="195" spans="1:4" s="14" customFormat="1" x14ac:dyDescent="0.5">
      <c r="A195" s="60" t="s">
        <v>83</v>
      </c>
      <c r="B195" s="61">
        <f>'EPE (Pre-Intermediate)'!P3</f>
        <v>3.5</v>
      </c>
      <c r="C195" s="61">
        <f>'EPE (Pre-Intermediate)'!P4</f>
        <v>1.5</v>
      </c>
      <c r="D195" s="62" t="str">
        <f t="shared" si="4"/>
        <v>ปานกลาง</v>
      </c>
    </row>
    <row r="196" spans="1:4" s="14" customFormat="1" x14ac:dyDescent="0.5">
      <c r="A196" s="60" t="s">
        <v>84</v>
      </c>
      <c r="B196" s="61">
        <f>'EPE (Pre-Intermediate)'!Q3</f>
        <v>4</v>
      </c>
      <c r="C196" s="61">
        <f>'EPE (Pre-Intermediate)'!Q4</f>
        <v>1</v>
      </c>
      <c r="D196" s="62" t="str">
        <f t="shared" si="4"/>
        <v>มาก</v>
      </c>
    </row>
    <row r="197" spans="1:4" s="14" customFormat="1" x14ac:dyDescent="0.5">
      <c r="A197" s="60" t="s">
        <v>85</v>
      </c>
      <c r="B197" s="61">
        <f>'EPE (Pre-Intermediate)'!T3</f>
        <v>4</v>
      </c>
      <c r="C197" s="61">
        <f>'EPE (Pre-Intermediate)'!T4</f>
        <v>1</v>
      </c>
      <c r="D197" s="62" t="str">
        <f t="shared" si="4"/>
        <v>มาก</v>
      </c>
    </row>
    <row r="198" spans="1:4" s="14" customFormat="1" ht="22.5" thickBot="1" x14ac:dyDescent="0.55000000000000004">
      <c r="A198" s="63" t="s">
        <v>86</v>
      </c>
      <c r="B198" s="64">
        <f>AVERAGE(B188:B197)</f>
        <v>3.85</v>
      </c>
      <c r="C198" s="64">
        <f>AVERAGE(C188:C197)</f>
        <v>1.1499999999999999</v>
      </c>
      <c r="D198" s="65" t="str">
        <f t="shared" si="4"/>
        <v>มาก</v>
      </c>
    </row>
    <row r="199" spans="1:4" s="14" customFormat="1" ht="22.5" thickTop="1" x14ac:dyDescent="0.5">
      <c r="A199" s="89"/>
      <c r="B199" s="90"/>
      <c r="C199" s="90"/>
      <c r="D199" s="91"/>
    </row>
    <row r="200" spans="1:4" s="7" customFormat="1" ht="24" x14ac:dyDescent="0.55000000000000004">
      <c r="A200" s="70" t="s">
        <v>115</v>
      </c>
      <c r="B200" s="71"/>
      <c r="C200" s="71"/>
      <c r="D200" s="72"/>
    </row>
    <row r="201" spans="1:4" s="7" customFormat="1" ht="24" x14ac:dyDescent="0.55000000000000004">
      <c r="A201" s="70" t="s">
        <v>180</v>
      </c>
      <c r="B201" s="71"/>
      <c r="C201" s="71"/>
      <c r="D201" s="72"/>
    </row>
    <row r="202" spans="1:4" s="7" customFormat="1" ht="24" x14ac:dyDescent="0.55000000000000004">
      <c r="A202" s="70" t="s">
        <v>118</v>
      </c>
      <c r="B202" s="71"/>
      <c r="C202" s="71"/>
      <c r="D202" s="72"/>
    </row>
    <row r="203" spans="1:4" s="7" customFormat="1" ht="24" x14ac:dyDescent="0.55000000000000004">
      <c r="A203" s="70" t="s">
        <v>182</v>
      </c>
      <c r="B203" s="71"/>
      <c r="C203" s="71"/>
      <c r="D203" s="72"/>
    </row>
    <row r="204" spans="1:4" s="7" customFormat="1" ht="24" x14ac:dyDescent="0.55000000000000004">
      <c r="A204" s="70" t="s">
        <v>183</v>
      </c>
      <c r="B204" s="71"/>
      <c r="C204" s="71"/>
      <c r="D204" s="72"/>
    </row>
    <row r="205" spans="1:4" s="7" customFormat="1" ht="24" x14ac:dyDescent="0.55000000000000004">
      <c r="A205" s="70" t="s">
        <v>184</v>
      </c>
      <c r="B205" s="71"/>
      <c r="C205" s="71"/>
      <c r="D205" s="72"/>
    </row>
    <row r="206" spans="1:4" s="7" customFormat="1" ht="24" x14ac:dyDescent="0.55000000000000004">
      <c r="A206" s="70" t="s">
        <v>181</v>
      </c>
      <c r="B206" s="71"/>
      <c r="C206" s="71"/>
      <c r="D206" s="72"/>
    </row>
    <row r="207" spans="1:4" s="7" customFormat="1" ht="24" x14ac:dyDescent="0.55000000000000004">
      <c r="A207" s="70" t="s">
        <v>185</v>
      </c>
      <c r="B207" s="71"/>
      <c r="C207" s="71"/>
      <c r="D207" s="72"/>
    </row>
    <row r="208" spans="1:4" s="7" customFormat="1" ht="24" x14ac:dyDescent="0.55000000000000004">
      <c r="A208" s="70" t="s">
        <v>186</v>
      </c>
      <c r="B208" s="71"/>
      <c r="C208" s="71"/>
      <c r="D208" s="72"/>
    </row>
    <row r="209" spans="1:7" s="7" customFormat="1" ht="24" x14ac:dyDescent="0.55000000000000004">
      <c r="A209" s="70" t="s">
        <v>187</v>
      </c>
      <c r="B209" s="71"/>
      <c r="C209" s="71"/>
      <c r="D209" s="72"/>
    </row>
    <row r="210" spans="1:7" s="7" customFormat="1" ht="24" x14ac:dyDescent="0.55000000000000004">
      <c r="A210" s="70"/>
      <c r="B210" s="71"/>
      <c r="C210" s="71"/>
      <c r="D210" s="72"/>
    </row>
    <row r="211" spans="1:7" s="7" customFormat="1" ht="24" x14ac:dyDescent="0.55000000000000004">
      <c r="A211" s="70"/>
      <c r="B211" s="71"/>
      <c r="C211" s="71"/>
      <c r="D211" s="72"/>
    </row>
    <row r="212" spans="1:7" s="7" customFormat="1" ht="24" x14ac:dyDescent="0.55000000000000004">
      <c r="A212" s="70"/>
      <c r="B212" s="71"/>
      <c r="C212" s="71"/>
      <c r="D212" s="72"/>
    </row>
    <row r="213" spans="1:7" s="11" customFormat="1" ht="24" x14ac:dyDescent="0.55000000000000004">
      <c r="A213" s="11" t="s">
        <v>263</v>
      </c>
      <c r="E213" s="73"/>
      <c r="F213" s="73"/>
      <c r="G213" s="73"/>
    </row>
    <row r="214" spans="1:7" s="11" customFormat="1" ht="24" x14ac:dyDescent="0.55000000000000004">
      <c r="A214" s="11" t="s">
        <v>179</v>
      </c>
      <c r="E214" s="73"/>
      <c r="F214" s="73"/>
      <c r="G214" s="73"/>
    </row>
    <row r="215" spans="1:7" s="11" customFormat="1" ht="21" customHeight="1" x14ac:dyDescent="0.55000000000000004">
      <c r="A215" s="188" t="s">
        <v>45</v>
      </c>
      <c r="B215" s="190"/>
      <c r="C215" s="198" t="s">
        <v>88</v>
      </c>
      <c r="D215" s="74" t="s">
        <v>89</v>
      </c>
      <c r="E215" s="73"/>
      <c r="F215" s="75"/>
      <c r="G215" s="73"/>
    </row>
    <row r="216" spans="1:7" s="11" customFormat="1" ht="13.5" customHeight="1" x14ac:dyDescent="0.55000000000000004">
      <c r="A216" s="189"/>
      <c r="B216" s="191"/>
      <c r="C216" s="199"/>
      <c r="D216" s="76" t="s">
        <v>90</v>
      </c>
      <c r="E216" s="73"/>
      <c r="F216" s="73"/>
      <c r="G216" s="73"/>
    </row>
    <row r="217" spans="1:7" s="7" customFormat="1" ht="24" x14ac:dyDescent="0.55000000000000004">
      <c r="A217" s="77" t="s">
        <v>91</v>
      </c>
      <c r="B217" s="78"/>
      <c r="C217" s="78"/>
      <c r="D217" s="44"/>
      <c r="E217" s="10"/>
      <c r="F217" s="10"/>
      <c r="G217" s="10"/>
    </row>
    <row r="218" spans="1:7" s="7" customFormat="1" ht="25.5" customHeight="1" x14ac:dyDescent="0.55000000000000004">
      <c r="A218" s="79" t="s">
        <v>92</v>
      </c>
      <c r="B218" s="80">
        <f>'EPE (Pre-Intermediate)'!R3</f>
        <v>2.5</v>
      </c>
      <c r="C218" s="80">
        <f>'EPE (Pre-Intermediate)'!R4</f>
        <v>0.5</v>
      </c>
      <c r="D218" s="81" t="str">
        <f>IF(B218&gt;4.5,"มากที่สุด",IF(B218&gt;3.5,"มาก",IF(B218&gt;2.5,"ปานกลาง",IF(B218&gt;1.5,"น้อย",IF(B218&lt;=1.5,"น้อยที่สุด")))))</f>
        <v>น้อย</v>
      </c>
      <c r="E218" s="10"/>
      <c r="F218" s="10"/>
      <c r="G218" s="10"/>
    </row>
    <row r="219" spans="1:7" s="7" customFormat="1" ht="24.75" thickBot="1" x14ac:dyDescent="0.6">
      <c r="A219" s="82" t="s">
        <v>93</v>
      </c>
      <c r="B219" s="83">
        <f>AVERAGE(B218:B218)</f>
        <v>2.5</v>
      </c>
      <c r="C219" s="83">
        <f>SUM(C218)</f>
        <v>0.5</v>
      </c>
      <c r="D219" s="84" t="str">
        <f>IF(B219&gt;4.5,"มากที่สุด",IF(B219&gt;3.5,"มาก",IF(B219&gt;2.5,"ปานกลาง",IF(B219&gt;1.5,"น้อย",IF(B219&lt;=1.5,"น้อยที่สุด")))))</f>
        <v>น้อย</v>
      </c>
      <c r="E219" s="10"/>
      <c r="F219" s="10"/>
      <c r="G219" s="10"/>
    </row>
    <row r="220" spans="1:7" s="7" customFormat="1" ht="24.75" thickTop="1" x14ac:dyDescent="0.55000000000000004">
      <c r="A220" s="85" t="s">
        <v>94</v>
      </c>
      <c r="B220" s="78"/>
      <c r="C220" s="78"/>
      <c r="D220" s="78"/>
      <c r="E220" s="10"/>
      <c r="F220" s="10"/>
      <c r="G220" s="10"/>
    </row>
    <row r="221" spans="1:7" s="7" customFormat="1" ht="25.5" customHeight="1" x14ac:dyDescent="0.55000000000000004">
      <c r="A221" s="79" t="s">
        <v>95</v>
      </c>
      <c r="B221" s="80">
        <f>'EPE (Pre-Intermediate)'!S3</f>
        <v>3</v>
      </c>
      <c r="C221" s="80">
        <f>'EPE (Pre-Intermediate)'!S4</f>
        <v>1</v>
      </c>
      <c r="D221" s="86" t="str">
        <f>IF(B221&gt;4.5,"มากที่สุด",IF(B221&gt;3.5,"มาก",IF(B221&gt;2.5,"ปานกลาง",IF(B221&gt;1.5,"น้อย",IF(B221&lt;=1.5,"น้อยที่สุด")))))</f>
        <v>ปานกลาง</v>
      </c>
      <c r="E221" s="10"/>
      <c r="F221" s="10"/>
      <c r="G221" s="10"/>
    </row>
    <row r="222" spans="1:7" s="7" customFormat="1" ht="24.75" thickBot="1" x14ac:dyDescent="0.6">
      <c r="A222" s="82" t="s">
        <v>93</v>
      </c>
      <c r="B222" s="83">
        <f>AVERAGE(B221:B221)</f>
        <v>3</v>
      </c>
      <c r="C222" s="83">
        <f>SUM(C221)</f>
        <v>1</v>
      </c>
      <c r="D222" s="87" t="str">
        <f>IF(B222&gt;4.5,"มากที่สุด",IF(B222&gt;3.5,"มาก",IF(B222&gt;2.5,"ปานกลาง",IF(B222&gt;1.5,"น้อย",IF(B222&lt;=1.5,"น้อยที่สุด")))))</f>
        <v>ปานกลาง</v>
      </c>
      <c r="E222" s="10"/>
      <c r="F222" s="10"/>
      <c r="G222" s="10"/>
    </row>
    <row r="223" spans="1:7" s="7" customFormat="1" ht="24.75" thickTop="1" x14ac:dyDescent="0.55000000000000004">
      <c r="A223" s="88"/>
      <c r="E223" s="10"/>
      <c r="F223" s="10"/>
      <c r="G223" s="10"/>
    </row>
    <row r="224" spans="1:7" s="7" customFormat="1" ht="24" x14ac:dyDescent="0.55000000000000004">
      <c r="A224" s="7" t="s">
        <v>264</v>
      </c>
    </row>
    <row r="225" spans="1:1" s="7" customFormat="1" ht="24" x14ac:dyDescent="0.55000000000000004">
      <c r="A225" s="7" t="s">
        <v>188</v>
      </c>
    </row>
    <row r="226" spans="1:1" s="7" customFormat="1" ht="24" x14ac:dyDescent="0.55000000000000004">
      <c r="A226" s="7" t="s">
        <v>189</v>
      </c>
    </row>
    <row r="227" spans="1:1" s="7" customFormat="1" ht="24" x14ac:dyDescent="0.55000000000000004"/>
    <row r="228" spans="1:1" s="7" customFormat="1" ht="24" x14ac:dyDescent="0.55000000000000004"/>
    <row r="229" spans="1:1" s="7" customFormat="1" ht="24" x14ac:dyDescent="0.55000000000000004"/>
    <row r="230" spans="1:1" s="7" customFormat="1" ht="24" x14ac:dyDescent="0.55000000000000004"/>
    <row r="231" spans="1:1" s="7" customFormat="1" ht="24" x14ac:dyDescent="0.55000000000000004"/>
    <row r="232" spans="1:1" s="7" customFormat="1" ht="24" x14ac:dyDescent="0.55000000000000004"/>
    <row r="233" spans="1:1" s="7" customFormat="1" ht="24" x14ac:dyDescent="0.55000000000000004"/>
    <row r="234" spans="1:1" s="7" customFormat="1" ht="24" x14ac:dyDescent="0.55000000000000004"/>
    <row r="235" spans="1:1" s="7" customFormat="1" ht="24" x14ac:dyDescent="0.55000000000000004"/>
    <row r="236" spans="1:1" s="7" customFormat="1" ht="24" x14ac:dyDescent="0.55000000000000004"/>
    <row r="237" spans="1:1" s="7" customFormat="1" ht="24" x14ac:dyDescent="0.55000000000000004"/>
    <row r="238" spans="1:1" s="7" customFormat="1" ht="24" x14ac:dyDescent="0.55000000000000004"/>
    <row r="239" spans="1:1" s="7" customFormat="1" ht="24" x14ac:dyDescent="0.55000000000000004"/>
    <row r="240" spans="1:1" s="7" customFormat="1" ht="24" x14ac:dyDescent="0.55000000000000004"/>
    <row r="241" spans="1:4" s="7" customFormat="1" ht="24" x14ac:dyDescent="0.55000000000000004"/>
    <row r="242" spans="1:4" s="14" customFormat="1" ht="24" x14ac:dyDescent="0.55000000000000004">
      <c r="A242" s="40" t="s">
        <v>265</v>
      </c>
      <c r="B242" s="16"/>
      <c r="C242" s="16"/>
    </row>
    <row r="243" spans="1:4" s="14" customFormat="1" x14ac:dyDescent="0.5">
      <c r="A243" s="194" t="s">
        <v>72</v>
      </c>
      <c r="B243" s="200" t="s">
        <v>266</v>
      </c>
      <c r="C243" s="201"/>
      <c r="D243" s="202"/>
    </row>
    <row r="244" spans="1:4" s="14" customFormat="1" ht="56.25" x14ac:dyDescent="0.5">
      <c r="A244" s="184"/>
      <c r="B244" s="58" t="s">
        <v>73</v>
      </c>
      <c r="C244" s="59" t="s">
        <v>74</v>
      </c>
      <c r="D244" s="59" t="s">
        <v>75</v>
      </c>
    </row>
    <row r="245" spans="1:4" s="14" customFormat="1" x14ac:dyDescent="0.5">
      <c r="A245" s="60" t="s">
        <v>76</v>
      </c>
      <c r="B245" s="61">
        <f>'EPE (Starter 2)'!I13</f>
        <v>4.916666666666667</v>
      </c>
      <c r="C245" s="61">
        <f>'EPE (Starter 2)'!I14</f>
        <v>0.2763853991962833</v>
      </c>
      <c r="D245" s="62" t="str">
        <f>IF(B245&gt;4.5,"มากที่สุด",IF(B245&gt;3.5,"มาก",IF(B245&gt;2.5,"ปานกลาง",IF(B245&gt;1.5,"น้อย",IF(B245&lt;=1.5,"น้อยที่สุด")))))</f>
        <v>มากที่สุด</v>
      </c>
    </row>
    <row r="246" spans="1:4" s="14" customFormat="1" x14ac:dyDescent="0.5">
      <c r="A246" s="60" t="s">
        <v>77</v>
      </c>
      <c r="B246" s="61">
        <f>'EPE (Starter 2)'!J13</f>
        <v>4.666666666666667</v>
      </c>
      <c r="C246" s="61">
        <f>'EPE (Starter 2)'!J14</f>
        <v>0.62360956446232485</v>
      </c>
      <c r="D246" s="62" t="str">
        <f t="shared" ref="D246:D255" si="5">IF(B246&gt;4.5,"มากที่สุด",IF(B246&gt;3.5,"มาก",IF(B246&gt;2.5,"ปานกลาง",IF(B246&gt;1.5,"น้อย",IF(B246&lt;=1.5,"น้อยที่สุด")))))</f>
        <v>มากที่สุด</v>
      </c>
    </row>
    <row r="247" spans="1:4" s="14" customFormat="1" x14ac:dyDescent="0.5">
      <c r="A247" s="60" t="s">
        <v>78</v>
      </c>
      <c r="B247" s="61">
        <f>'EPE (Starter 2)'!K13</f>
        <v>4.833333333333333</v>
      </c>
      <c r="C247" s="61">
        <f>'EPE (Starter 2)'!K14</f>
        <v>0.37267799624996489</v>
      </c>
      <c r="D247" s="62" t="str">
        <f t="shared" si="5"/>
        <v>มากที่สุด</v>
      </c>
    </row>
    <row r="248" spans="1:4" s="14" customFormat="1" x14ac:dyDescent="0.5">
      <c r="A248" s="60" t="s">
        <v>79</v>
      </c>
      <c r="B248" s="61">
        <f>'EPE (Starter 2)'!L13</f>
        <v>4.583333333333333</v>
      </c>
      <c r="C248" s="61">
        <f>'EPE (Starter 2)'!L14</f>
        <v>0.64009547898905195</v>
      </c>
      <c r="D248" s="62" t="str">
        <f t="shared" si="5"/>
        <v>มากที่สุด</v>
      </c>
    </row>
    <row r="249" spans="1:4" s="14" customFormat="1" x14ac:dyDescent="0.5">
      <c r="A249" s="60" t="s">
        <v>80</v>
      </c>
      <c r="B249" s="61">
        <f>'EPE (Starter 2)'!M13</f>
        <v>4.916666666666667</v>
      </c>
      <c r="C249" s="61">
        <f>'EPE (Starter 2)'!M14</f>
        <v>0.2763853991962833</v>
      </c>
      <c r="D249" s="62" t="str">
        <f t="shared" si="5"/>
        <v>มากที่สุด</v>
      </c>
    </row>
    <row r="250" spans="1:4" s="14" customFormat="1" x14ac:dyDescent="0.5">
      <c r="A250" s="60" t="s">
        <v>81</v>
      </c>
      <c r="B250" s="61">
        <f>'EPE (Starter 2)'!N13</f>
        <v>4.916666666666667</v>
      </c>
      <c r="C250" s="61">
        <f>'EPE (Starter 2)'!N14</f>
        <v>0.2763853991962833</v>
      </c>
      <c r="D250" s="62" t="str">
        <f t="shared" si="5"/>
        <v>มากที่สุด</v>
      </c>
    </row>
    <row r="251" spans="1:4" s="14" customFormat="1" x14ac:dyDescent="0.5">
      <c r="A251" s="60" t="s">
        <v>82</v>
      </c>
      <c r="B251" s="61">
        <f>'EPE (Starter 2)'!O13</f>
        <v>4.916666666666667</v>
      </c>
      <c r="C251" s="61">
        <f>'EPE (Starter 2)'!O14</f>
        <v>0.2763853991962833</v>
      </c>
      <c r="D251" s="62" t="str">
        <f t="shared" si="5"/>
        <v>มากที่สุด</v>
      </c>
    </row>
    <row r="252" spans="1:4" s="14" customFormat="1" x14ac:dyDescent="0.5">
      <c r="A252" s="60" t="s">
        <v>83</v>
      </c>
      <c r="B252" s="61">
        <f>'EPE (Starter 2)'!P13</f>
        <v>4.916666666666667</v>
      </c>
      <c r="C252" s="61">
        <f>'EPE (Starter 2)'!P14</f>
        <v>0.2763853991962833</v>
      </c>
      <c r="D252" s="62" t="str">
        <f t="shared" si="5"/>
        <v>มากที่สุด</v>
      </c>
    </row>
    <row r="253" spans="1:4" s="14" customFormat="1" x14ac:dyDescent="0.5">
      <c r="A253" s="60" t="s">
        <v>84</v>
      </c>
      <c r="B253" s="61">
        <f>'EPE (Starter 2)'!Q13</f>
        <v>5</v>
      </c>
      <c r="C253" s="61">
        <f>'EPE (Starter 2)'!Q14</f>
        <v>0</v>
      </c>
      <c r="D253" s="62" t="str">
        <f t="shared" si="5"/>
        <v>มากที่สุด</v>
      </c>
    </row>
    <row r="254" spans="1:4" s="14" customFormat="1" x14ac:dyDescent="0.5">
      <c r="A254" s="60" t="s">
        <v>85</v>
      </c>
      <c r="B254" s="61">
        <f>'EPE (Starter 2)'!T13</f>
        <v>4.75</v>
      </c>
      <c r="C254" s="61">
        <f>'EPE (Starter 2)'!T14</f>
        <v>0.4330127018922193</v>
      </c>
      <c r="D254" s="62" t="str">
        <f t="shared" si="5"/>
        <v>มากที่สุด</v>
      </c>
    </row>
    <row r="255" spans="1:4" s="14" customFormat="1" ht="22.5" thickBot="1" x14ac:dyDescent="0.55000000000000004">
      <c r="A255" s="63" t="s">
        <v>86</v>
      </c>
      <c r="B255" s="64">
        <f>AVERAGE(B245:B254)</f>
        <v>4.8416666666666668</v>
      </c>
      <c r="C255" s="64">
        <f>AVERAGE(C245:C254)</f>
        <v>0.34513227375749783</v>
      </c>
      <c r="D255" s="65" t="str">
        <f t="shared" si="5"/>
        <v>มากที่สุด</v>
      </c>
    </row>
    <row r="256" spans="1:4" s="14" customFormat="1" ht="22.5" thickTop="1" x14ac:dyDescent="0.5">
      <c r="A256" s="89"/>
      <c r="B256" s="90"/>
      <c r="C256" s="90"/>
      <c r="D256" s="91"/>
    </row>
    <row r="257" spans="1:7" s="7" customFormat="1" ht="24" x14ac:dyDescent="0.55000000000000004">
      <c r="A257" s="70" t="s">
        <v>108</v>
      </c>
      <c r="B257" s="71"/>
      <c r="C257" s="71"/>
      <c r="D257" s="72"/>
    </row>
    <row r="258" spans="1:7" s="7" customFormat="1" ht="24" x14ac:dyDescent="0.55000000000000004">
      <c r="A258" s="70" t="s">
        <v>270</v>
      </c>
      <c r="B258" s="71"/>
      <c r="C258" s="71"/>
      <c r="D258" s="72"/>
    </row>
    <row r="259" spans="1:7" s="7" customFormat="1" ht="24" x14ac:dyDescent="0.55000000000000004">
      <c r="A259" s="70" t="s">
        <v>109</v>
      </c>
      <c r="B259" s="71"/>
      <c r="C259" s="71"/>
      <c r="D259" s="72"/>
    </row>
    <row r="260" spans="1:7" s="7" customFormat="1" ht="24" x14ac:dyDescent="0.55000000000000004">
      <c r="A260" s="70" t="s">
        <v>190</v>
      </c>
      <c r="B260" s="71"/>
      <c r="C260" s="71"/>
      <c r="D260" s="72"/>
    </row>
    <row r="261" spans="1:7" s="7" customFormat="1" ht="24" x14ac:dyDescent="0.55000000000000004">
      <c r="A261" s="70" t="s">
        <v>191</v>
      </c>
      <c r="B261" s="71"/>
      <c r="C261" s="71"/>
      <c r="D261" s="72"/>
    </row>
    <row r="262" spans="1:7" s="7" customFormat="1" ht="24" x14ac:dyDescent="0.55000000000000004">
      <c r="A262" s="70" t="s">
        <v>174</v>
      </c>
      <c r="B262" s="71"/>
      <c r="C262" s="71"/>
      <c r="D262" s="72"/>
    </row>
    <row r="263" spans="1:7" s="7" customFormat="1" ht="24" x14ac:dyDescent="0.55000000000000004">
      <c r="A263" s="70" t="s">
        <v>192</v>
      </c>
      <c r="B263" s="71"/>
      <c r="C263" s="71"/>
      <c r="D263" s="72"/>
    </row>
    <row r="264" spans="1:7" s="7" customFormat="1" ht="24" x14ac:dyDescent="0.55000000000000004">
      <c r="A264" s="70" t="s">
        <v>193</v>
      </c>
      <c r="B264" s="71"/>
      <c r="C264" s="71"/>
      <c r="D264" s="72"/>
    </row>
    <row r="265" spans="1:7" s="7" customFormat="1" ht="24" x14ac:dyDescent="0.55000000000000004">
      <c r="A265" s="70"/>
      <c r="B265" s="71"/>
      <c r="C265" s="71"/>
      <c r="D265" s="72"/>
    </row>
    <row r="266" spans="1:7" s="7" customFormat="1" ht="24" x14ac:dyDescent="0.55000000000000004">
      <c r="A266" s="70"/>
      <c r="B266" s="71"/>
      <c r="C266" s="71"/>
      <c r="D266" s="72"/>
    </row>
    <row r="267" spans="1:7" s="7" customFormat="1" ht="24" x14ac:dyDescent="0.55000000000000004">
      <c r="A267" s="70"/>
      <c r="B267" s="71"/>
      <c r="C267" s="71"/>
      <c r="D267" s="72"/>
    </row>
    <row r="268" spans="1:7" s="7" customFormat="1" ht="24" x14ac:dyDescent="0.55000000000000004">
      <c r="A268" s="70"/>
      <c r="B268" s="71"/>
      <c r="C268" s="71"/>
      <c r="D268" s="72"/>
    </row>
    <row r="269" spans="1:7" s="7" customFormat="1" ht="24" x14ac:dyDescent="0.55000000000000004">
      <c r="A269" s="70"/>
      <c r="B269" s="71"/>
      <c r="C269" s="71"/>
      <c r="D269" s="72"/>
    </row>
    <row r="270" spans="1:7" s="7" customFormat="1" ht="24" x14ac:dyDescent="0.55000000000000004">
      <c r="A270" s="70"/>
      <c r="B270" s="71"/>
      <c r="C270" s="71"/>
      <c r="D270" s="72"/>
    </row>
    <row r="271" spans="1:7" s="11" customFormat="1" ht="24" x14ac:dyDescent="0.55000000000000004">
      <c r="A271" s="11" t="s">
        <v>98</v>
      </c>
      <c r="E271" s="73"/>
      <c r="F271" s="73"/>
      <c r="G271" s="73"/>
    </row>
    <row r="272" spans="1:7" s="11" customFormat="1" ht="24" x14ac:dyDescent="0.55000000000000004">
      <c r="A272" s="11" t="s">
        <v>267</v>
      </c>
      <c r="E272" s="73"/>
      <c r="F272" s="73"/>
      <c r="G272" s="73"/>
    </row>
    <row r="273" spans="1:7" s="11" customFormat="1" ht="21" customHeight="1" x14ac:dyDescent="0.55000000000000004">
      <c r="A273" s="188" t="s">
        <v>45</v>
      </c>
      <c r="B273" s="190"/>
      <c r="C273" s="198" t="s">
        <v>88</v>
      </c>
      <c r="D273" s="74" t="s">
        <v>89</v>
      </c>
      <c r="E273" s="73"/>
      <c r="F273" s="75"/>
      <c r="G273" s="73"/>
    </row>
    <row r="274" spans="1:7" s="11" customFormat="1" ht="13.5" customHeight="1" x14ac:dyDescent="0.55000000000000004">
      <c r="A274" s="189"/>
      <c r="B274" s="191"/>
      <c r="C274" s="199"/>
      <c r="D274" s="76" t="s">
        <v>90</v>
      </c>
      <c r="E274" s="73"/>
      <c r="F274" s="73"/>
      <c r="G274" s="73"/>
    </row>
    <row r="275" spans="1:7" s="7" customFormat="1" ht="24" x14ac:dyDescent="0.55000000000000004">
      <c r="A275" s="77" t="s">
        <v>91</v>
      </c>
      <c r="B275" s="78"/>
      <c r="C275" s="78"/>
      <c r="D275" s="44"/>
      <c r="E275" s="10"/>
      <c r="F275" s="10"/>
      <c r="G275" s="10"/>
    </row>
    <row r="276" spans="1:7" s="7" customFormat="1" ht="25.5" customHeight="1" x14ac:dyDescent="0.55000000000000004">
      <c r="A276" s="79" t="s">
        <v>92</v>
      </c>
      <c r="B276" s="80">
        <f>'EPE (Starter 2)'!R13</f>
        <v>3.5</v>
      </c>
      <c r="C276" s="80">
        <f>'EPE (Starter 2)'!R14</f>
        <v>1.4433756729740645</v>
      </c>
      <c r="D276" s="81" t="str">
        <f>IF(B276&gt;4.5,"มากที่สุด",IF(B276&gt;3.5,"มาก",IF(B276&gt;2.5,"ปานกลาง",IF(B276&gt;1.5,"น้อย",IF(B276&lt;=1.5,"น้อยที่สุด")))))</f>
        <v>ปานกลาง</v>
      </c>
      <c r="E276" s="10"/>
      <c r="F276" s="10"/>
      <c r="G276" s="10"/>
    </row>
    <row r="277" spans="1:7" s="7" customFormat="1" ht="24.75" thickBot="1" x14ac:dyDescent="0.6">
      <c r="A277" s="82" t="s">
        <v>93</v>
      </c>
      <c r="B277" s="83">
        <f>AVERAGE(B276:B276)</f>
        <v>3.5</v>
      </c>
      <c r="C277" s="83">
        <f>SUM(C276)</f>
        <v>1.4433756729740645</v>
      </c>
      <c r="D277" s="84" t="str">
        <f>IF(B277&gt;4.5,"มากที่สุด",IF(B277&gt;3.5,"มาก",IF(B277&gt;2.5,"ปานกลาง",IF(B277&gt;1.5,"น้อย",IF(B277&lt;=1.5,"น้อยที่สุด")))))</f>
        <v>ปานกลาง</v>
      </c>
      <c r="E277" s="10"/>
      <c r="F277" s="10"/>
      <c r="G277" s="10"/>
    </row>
    <row r="278" spans="1:7" s="7" customFormat="1" ht="24.75" thickTop="1" x14ac:dyDescent="0.55000000000000004">
      <c r="A278" s="85" t="s">
        <v>94</v>
      </c>
      <c r="B278" s="78"/>
      <c r="C278" s="78"/>
      <c r="D278" s="78"/>
      <c r="E278" s="10"/>
      <c r="F278" s="10"/>
      <c r="G278" s="10"/>
    </row>
    <row r="279" spans="1:7" s="7" customFormat="1" ht="25.5" customHeight="1" x14ac:dyDescent="0.55000000000000004">
      <c r="A279" s="79" t="s">
        <v>95</v>
      </c>
      <c r="B279" s="80">
        <f>'EPE (Starter 2)'!S13</f>
        <v>4.416666666666667</v>
      </c>
      <c r="C279" s="80">
        <f>'EPE (Starter 2)'!S14</f>
        <v>0.64009547898905195</v>
      </c>
      <c r="D279" s="86" t="str">
        <f>IF(B279&gt;4.5,"มากที่สุด",IF(B279&gt;3.5,"มาก",IF(B279&gt;2.5,"ปานกลาง",IF(B279&gt;1.5,"น้อย",IF(B279&lt;=1.5,"น้อยที่สุด")))))</f>
        <v>มาก</v>
      </c>
      <c r="E279" s="10"/>
      <c r="F279" s="10"/>
      <c r="G279" s="10"/>
    </row>
    <row r="280" spans="1:7" s="7" customFormat="1" ht="24.75" thickBot="1" x14ac:dyDescent="0.6">
      <c r="A280" s="82" t="s">
        <v>93</v>
      </c>
      <c r="B280" s="83">
        <f>AVERAGE(B279:B279)</f>
        <v>4.416666666666667</v>
      </c>
      <c r="C280" s="83">
        <f>SUM(C279)</f>
        <v>0.64009547898905195</v>
      </c>
      <c r="D280" s="87" t="str">
        <f>IF(B280&gt;4.5,"มากที่สุด",IF(B280&gt;3.5,"มาก",IF(B280&gt;2.5,"ปานกลาง",IF(B280&gt;1.5,"น้อย",IF(B280&lt;=1.5,"น้อยที่สุด")))))</f>
        <v>มาก</v>
      </c>
      <c r="E280" s="10"/>
      <c r="F280" s="10"/>
      <c r="G280" s="10"/>
    </row>
    <row r="281" spans="1:7" s="7" customFormat="1" ht="24.75" thickTop="1" x14ac:dyDescent="0.55000000000000004">
      <c r="A281" s="88"/>
      <c r="E281" s="10"/>
      <c r="F281" s="10"/>
      <c r="G281" s="10"/>
    </row>
    <row r="282" spans="1:7" s="7" customFormat="1" ht="24" x14ac:dyDescent="0.55000000000000004">
      <c r="A282" s="7" t="s">
        <v>116</v>
      </c>
    </row>
    <row r="283" spans="1:7" s="7" customFormat="1" ht="24" x14ac:dyDescent="0.55000000000000004">
      <c r="A283" s="7" t="s">
        <v>194</v>
      </c>
    </row>
    <row r="284" spans="1:7" s="7" customFormat="1" ht="24" x14ac:dyDescent="0.55000000000000004">
      <c r="A284" s="7" t="s">
        <v>195</v>
      </c>
    </row>
    <row r="285" spans="1:7" s="7" customFormat="1" ht="18" customHeight="1" x14ac:dyDescent="0.55000000000000004"/>
    <row r="286" spans="1:7" s="53" customFormat="1" ht="24" x14ac:dyDescent="0.55000000000000004">
      <c r="A286" s="97" t="s">
        <v>99</v>
      </c>
      <c r="B286" s="98" t="s">
        <v>46</v>
      </c>
      <c r="C286" s="98" t="s">
        <v>47</v>
      </c>
    </row>
    <row r="287" spans="1:7" s="53" customFormat="1" ht="24" x14ac:dyDescent="0.55000000000000004">
      <c r="A287" s="102" t="s">
        <v>149</v>
      </c>
      <c r="B287" s="121">
        <v>1</v>
      </c>
      <c r="C287" s="101">
        <f>B287*100/1</f>
        <v>100</v>
      </c>
    </row>
    <row r="288" spans="1:7" s="12" customFormat="1" ht="24.75" thickBot="1" x14ac:dyDescent="0.6">
      <c r="A288" s="107" t="s">
        <v>53</v>
      </c>
      <c r="B288" s="108">
        <f>SUM(B287:B287)</f>
        <v>1</v>
      </c>
      <c r="C288" s="109">
        <f>B288*100/1</f>
        <v>100</v>
      </c>
    </row>
    <row r="289" spans="1:3" s="12" customFormat="1" ht="24.75" thickTop="1" x14ac:dyDescent="0.55000000000000004">
      <c r="A289" s="110"/>
      <c r="B289" s="111"/>
      <c r="C289" s="112"/>
    </row>
    <row r="290" spans="1:3" s="12" customFormat="1" ht="24" x14ac:dyDescent="0.55000000000000004">
      <c r="A290" s="110"/>
      <c r="B290" s="111"/>
      <c r="C290" s="112"/>
    </row>
    <row r="291" spans="1:3" s="53" customFormat="1" ht="24" x14ac:dyDescent="0.55000000000000004">
      <c r="A291" s="97" t="s">
        <v>107</v>
      </c>
      <c r="B291" s="105" t="s">
        <v>46</v>
      </c>
      <c r="C291" s="105" t="s">
        <v>47</v>
      </c>
    </row>
    <row r="292" spans="1:3" s="12" customFormat="1" ht="24" x14ac:dyDescent="0.55000000000000004">
      <c r="A292" s="102" t="s">
        <v>255</v>
      </c>
      <c r="B292" s="99">
        <v>1</v>
      </c>
      <c r="C292" s="106">
        <f>B292*100/1</f>
        <v>100</v>
      </c>
    </row>
    <row r="293" spans="1:3" s="12" customFormat="1" ht="24.75" thickBot="1" x14ac:dyDescent="0.6">
      <c r="A293" s="107" t="s">
        <v>53</v>
      </c>
      <c r="B293" s="108">
        <f>SUM(B292:B292)</f>
        <v>1</v>
      </c>
      <c r="C293" s="109">
        <f>B293*100/1</f>
        <v>100</v>
      </c>
    </row>
    <row r="294" spans="1:3" s="12" customFormat="1" ht="24.75" thickTop="1" x14ac:dyDescent="0.55000000000000004">
      <c r="A294" s="110"/>
      <c r="B294" s="111"/>
      <c r="C294" s="112"/>
    </row>
    <row r="295" spans="1:3" s="53" customFormat="1" ht="24" x14ac:dyDescent="0.55000000000000004">
      <c r="A295" s="97" t="s">
        <v>100</v>
      </c>
      <c r="B295" s="98" t="s">
        <v>46</v>
      </c>
      <c r="C295" s="98" t="s">
        <v>47</v>
      </c>
    </row>
    <row r="296" spans="1:3" s="12" customFormat="1" ht="24" x14ac:dyDescent="0.55000000000000004">
      <c r="A296" s="100" t="s">
        <v>152</v>
      </c>
      <c r="B296" s="113">
        <v>1</v>
      </c>
      <c r="C296" s="106">
        <f>B296*100/2</f>
        <v>50</v>
      </c>
    </row>
    <row r="297" spans="1:3" s="12" customFormat="1" ht="24" x14ac:dyDescent="0.55000000000000004">
      <c r="A297" s="100" t="s">
        <v>150</v>
      </c>
      <c r="B297" s="203">
        <v>1</v>
      </c>
      <c r="C297" s="205">
        <f>B297*100/2</f>
        <v>50</v>
      </c>
    </row>
    <row r="298" spans="1:3" s="12" customFormat="1" ht="24" x14ac:dyDescent="0.55000000000000004">
      <c r="A298" s="173" t="s">
        <v>151</v>
      </c>
      <c r="B298" s="204"/>
      <c r="C298" s="206"/>
    </row>
    <row r="299" spans="1:3" s="12" customFormat="1" ht="24.75" thickBot="1" x14ac:dyDescent="0.6">
      <c r="A299" s="167" t="s">
        <v>53</v>
      </c>
      <c r="B299" s="166">
        <f>SUM(B296:B298)</f>
        <v>2</v>
      </c>
      <c r="C299" s="168">
        <f>B299*100/2</f>
        <v>100</v>
      </c>
    </row>
    <row r="300" spans="1:3" s="53" customFormat="1" ht="24.75" thickTop="1" x14ac:dyDescent="0.55000000000000004">
      <c r="A300" s="103"/>
      <c r="B300" s="104"/>
      <c r="C300" s="104"/>
    </row>
    <row r="301" spans="1:3" s="53" customFormat="1" ht="24" x14ac:dyDescent="0.55000000000000004">
      <c r="A301" s="103"/>
      <c r="B301" s="104"/>
      <c r="C301" s="104"/>
    </row>
    <row r="302" spans="1:3" s="53" customFormat="1" ht="24" x14ac:dyDescent="0.55000000000000004">
      <c r="A302" s="103"/>
      <c r="B302" s="104"/>
      <c r="C302" s="104"/>
    </row>
    <row r="303" spans="1:3" s="53" customFormat="1" ht="24" x14ac:dyDescent="0.55000000000000004">
      <c r="A303" s="103"/>
      <c r="B303" s="104"/>
      <c r="C303" s="104"/>
    </row>
    <row r="304" spans="1:3" s="53" customFormat="1" ht="24" x14ac:dyDescent="0.55000000000000004">
      <c r="A304" s="103"/>
      <c r="B304" s="104"/>
      <c r="C304" s="104"/>
    </row>
    <row r="305" spans="1:3" s="53" customFormat="1" ht="24" x14ac:dyDescent="0.55000000000000004">
      <c r="A305" s="103"/>
      <c r="B305" s="104"/>
      <c r="C305" s="104"/>
    </row>
    <row r="306" spans="1:3" s="53" customFormat="1" ht="24" x14ac:dyDescent="0.55000000000000004">
      <c r="A306" s="103"/>
      <c r="B306" s="104"/>
      <c r="C306" s="104"/>
    </row>
    <row r="307" spans="1:3" s="53" customFormat="1" ht="24" x14ac:dyDescent="0.55000000000000004">
      <c r="A307" s="103"/>
      <c r="B307" s="104"/>
      <c r="C307" s="104"/>
    </row>
    <row r="308" spans="1:3" s="53" customFormat="1" ht="24" x14ac:dyDescent="0.55000000000000004">
      <c r="A308" s="103"/>
      <c r="B308" s="104"/>
      <c r="C308" s="104"/>
    </row>
    <row r="309" spans="1:3" s="53" customFormat="1" ht="24" x14ac:dyDescent="0.55000000000000004">
      <c r="A309" s="103"/>
      <c r="B309" s="104"/>
      <c r="C309" s="104"/>
    </row>
    <row r="310" spans="1:3" s="53" customFormat="1" ht="24" x14ac:dyDescent="0.55000000000000004">
      <c r="A310" s="103"/>
      <c r="B310" s="104"/>
      <c r="C310" s="104"/>
    </row>
    <row r="311" spans="1:3" s="53" customFormat="1" ht="24" x14ac:dyDescent="0.55000000000000004">
      <c r="A311" s="103"/>
      <c r="B311" s="104"/>
      <c r="C311" s="104"/>
    </row>
    <row r="312" spans="1:3" s="53" customFormat="1" ht="24" x14ac:dyDescent="0.55000000000000004">
      <c r="A312" s="103"/>
      <c r="B312" s="104"/>
      <c r="C312" s="104"/>
    </row>
    <row r="313" spans="1:3" s="53" customFormat="1" ht="24" x14ac:dyDescent="0.55000000000000004">
      <c r="A313" s="103"/>
      <c r="B313" s="104"/>
      <c r="C313" s="104"/>
    </row>
    <row r="314" spans="1:3" s="53" customFormat="1" ht="24" x14ac:dyDescent="0.55000000000000004">
      <c r="A314" s="103"/>
      <c r="B314" s="104"/>
      <c r="C314" s="104"/>
    </row>
    <row r="315" spans="1:3" s="53" customFormat="1" ht="24" x14ac:dyDescent="0.55000000000000004">
      <c r="A315" s="103"/>
      <c r="B315" s="104"/>
      <c r="C315" s="104"/>
    </row>
    <row r="316" spans="1:3" s="53" customFormat="1" ht="24" x14ac:dyDescent="0.55000000000000004">
      <c r="A316" s="103"/>
      <c r="B316" s="104"/>
      <c r="C316" s="104"/>
    </row>
    <row r="317" spans="1:3" s="53" customFormat="1" ht="24" x14ac:dyDescent="0.55000000000000004">
      <c r="A317" s="103"/>
      <c r="B317" s="104"/>
      <c r="C317" s="104"/>
    </row>
    <row r="318" spans="1:3" s="53" customFormat="1" ht="24" x14ac:dyDescent="0.55000000000000004">
      <c r="A318" s="103"/>
      <c r="B318" s="104"/>
      <c r="C318" s="104"/>
    </row>
    <row r="319" spans="1:3" s="53" customFormat="1" ht="24" x14ac:dyDescent="0.55000000000000004">
      <c r="A319" s="103"/>
      <c r="B319" s="104"/>
      <c r="C319" s="104"/>
    </row>
    <row r="320" spans="1:3" s="53" customFormat="1" ht="24" x14ac:dyDescent="0.55000000000000004">
      <c r="A320" s="103"/>
      <c r="B320" s="104"/>
      <c r="C320" s="104"/>
    </row>
    <row r="321" spans="1:3" s="53" customFormat="1" ht="24" x14ac:dyDescent="0.55000000000000004">
      <c r="A321" s="103"/>
      <c r="B321" s="104"/>
      <c r="C321" s="104"/>
    </row>
    <row r="322" spans="1:3" s="53" customFormat="1" ht="24" x14ac:dyDescent="0.55000000000000004">
      <c r="A322" s="103"/>
      <c r="B322" s="104"/>
      <c r="C322" s="104"/>
    </row>
    <row r="323" spans="1:3" s="53" customFormat="1" ht="24" x14ac:dyDescent="0.55000000000000004">
      <c r="A323" s="103"/>
      <c r="B323" s="104"/>
      <c r="C323" s="104"/>
    </row>
    <row r="324" spans="1:3" s="53" customFormat="1" ht="24" x14ac:dyDescent="0.55000000000000004">
      <c r="A324" s="103"/>
      <c r="B324" s="104"/>
      <c r="C324" s="104"/>
    </row>
    <row r="325" spans="1:3" s="53" customFormat="1" ht="24" x14ac:dyDescent="0.55000000000000004">
      <c r="A325" s="103"/>
      <c r="B325" s="104"/>
      <c r="C325" s="104"/>
    </row>
    <row r="326" spans="1:3" s="53" customFormat="1" ht="24" x14ac:dyDescent="0.55000000000000004">
      <c r="A326" s="103"/>
      <c r="B326" s="104"/>
      <c r="C326" s="104"/>
    </row>
    <row r="327" spans="1:3" s="53" customFormat="1" ht="24" x14ac:dyDescent="0.55000000000000004">
      <c r="A327" s="103"/>
      <c r="B327" s="104"/>
      <c r="C327" s="104"/>
    </row>
    <row r="328" spans="1:3" s="53" customFormat="1" ht="24" x14ac:dyDescent="0.55000000000000004">
      <c r="A328" s="103"/>
      <c r="B328" s="104"/>
      <c r="C328" s="104"/>
    </row>
    <row r="329" spans="1:3" s="53" customFormat="1" ht="24" x14ac:dyDescent="0.55000000000000004">
      <c r="A329" s="103"/>
      <c r="B329" s="104"/>
      <c r="C329" s="104"/>
    </row>
    <row r="330" spans="1:3" s="53" customFormat="1" ht="24" x14ac:dyDescent="0.55000000000000004">
      <c r="A330" s="103"/>
      <c r="B330" s="104"/>
      <c r="C330" s="104"/>
    </row>
    <row r="331" spans="1:3" s="53" customFormat="1" ht="24" x14ac:dyDescent="0.55000000000000004">
      <c r="A331" s="103"/>
      <c r="B331" s="104"/>
      <c r="C331" s="104"/>
    </row>
    <row r="332" spans="1:3" s="53" customFormat="1" ht="24" x14ac:dyDescent="0.55000000000000004">
      <c r="A332" s="103"/>
      <c r="B332" s="104"/>
      <c r="C332" s="104"/>
    </row>
    <row r="333" spans="1:3" s="53" customFormat="1" ht="24" x14ac:dyDescent="0.55000000000000004">
      <c r="A333" s="103"/>
      <c r="B333" s="104"/>
      <c r="C333" s="104"/>
    </row>
    <row r="334" spans="1:3" s="53" customFormat="1" ht="24" x14ac:dyDescent="0.55000000000000004">
      <c r="A334" s="103"/>
      <c r="B334" s="104"/>
      <c r="C334" s="104"/>
    </row>
    <row r="335" spans="1:3" s="53" customFormat="1" ht="24" x14ac:dyDescent="0.55000000000000004">
      <c r="A335" s="103"/>
      <c r="B335" s="104"/>
      <c r="C335" s="104"/>
    </row>
    <row r="336" spans="1:3" s="53" customFormat="1" ht="24" x14ac:dyDescent="0.55000000000000004">
      <c r="A336" s="103"/>
      <c r="B336" s="104"/>
      <c r="C336" s="104"/>
    </row>
    <row r="337" spans="1:3" s="53" customFormat="1" ht="24" x14ac:dyDescent="0.55000000000000004">
      <c r="A337" s="103"/>
      <c r="B337" s="104"/>
      <c r="C337" s="104"/>
    </row>
    <row r="338" spans="1:3" s="53" customFormat="1" ht="24" x14ac:dyDescent="0.55000000000000004">
      <c r="A338" s="103"/>
      <c r="B338" s="104"/>
      <c r="C338" s="104"/>
    </row>
    <row r="339" spans="1:3" s="53" customFormat="1" ht="24" x14ac:dyDescent="0.55000000000000004">
      <c r="A339" s="103"/>
      <c r="B339" s="104"/>
      <c r="C339" s="104"/>
    </row>
    <row r="340" spans="1:3" s="53" customFormat="1" ht="24" x14ac:dyDescent="0.55000000000000004">
      <c r="A340" s="103"/>
      <c r="B340" s="104"/>
      <c r="C340" s="104"/>
    </row>
    <row r="341" spans="1:3" s="53" customFormat="1" ht="24" x14ac:dyDescent="0.55000000000000004">
      <c r="A341" s="103"/>
      <c r="B341" s="104"/>
      <c r="C341" s="104"/>
    </row>
    <row r="342" spans="1:3" s="53" customFormat="1" ht="24" x14ac:dyDescent="0.55000000000000004">
      <c r="A342" s="103"/>
      <c r="B342" s="104"/>
      <c r="C342" s="104"/>
    </row>
    <row r="343" spans="1:3" s="53" customFormat="1" ht="24" x14ac:dyDescent="0.55000000000000004">
      <c r="A343" s="103"/>
      <c r="B343" s="104"/>
      <c r="C343" s="104"/>
    </row>
    <row r="344" spans="1:3" s="53" customFormat="1" ht="24" x14ac:dyDescent="0.55000000000000004">
      <c r="A344" s="103"/>
      <c r="B344" s="104"/>
      <c r="C344" s="104"/>
    </row>
    <row r="345" spans="1:3" s="53" customFormat="1" ht="24" x14ac:dyDescent="0.55000000000000004">
      <c r="A345" s="103"/>
      <c r="B345" s="104"/>
      <c r="C345" s="104"/>
    </row>
    <row r="346" spans="1:3" s="53" customFormat="1" ht="24" x14ac:dyDescent="0.55000000000000004">
      <c r="A346" s="103"/>
      <c r="B346" s="104"/>
      <c r="C346" s="104"/>
    </row>
    <row r="347" spans="1:3" s="53" customFormat="1" ht="24" x14ac:dyDescent="0.55000000000000004">
      <c r="A347" s="103"/>
      <c r="B347" s="104"/>
      <c r="C347" s="104"/>
    </row>
    <row r="348" spans="1:3" s="53" customFormat="1" ht="24" x14ac:dyDescent="0.55000000000000004">
      <c r="A348" s="103"/>
      <c r="B348" s="104"/>
      <c r="C348" s="104"/>
    </row>
    <row r="349" spans="1:3" s="53" customFormat="1" ht="24" x14ac:dyDescent="0.55000000000000004">
      <c r="A349" s="103"/>
      <c r="B349" s="104"/>
      <c r="C349" s="104"/>
    </row>
    <row r="350" spans="1:3" s="53" customFormat="1" ht="24" x14ac:dyDescent="0.55000000000000004">
      <c r="A350" s="103"/>
      <c r="B350" s="104"/>
      <c r="C350" s="104"/>
    </row>
    <row r="351" spans="1:3" s="53" customFormat="1" ht="24" x14ac:dyDescent="0.55000000000000004">
      <c r="A351" s="103"/>
      <c r="B351" s="104"/>
      <c r="C351" s="104"/>
    </row>
    <row r="352" spans="1:3" s="53" customFormat="1" ht="24" x14ac:dyDescent="0.55000000000000004">
      <c r="A352" s="103"/>
      <c r="B352" s="104"/>
      <c r="C352" s="104"/>
    </row>
    <row r="353" spans="1:3" s="53" customFormat="1" ht="24" x14ac:dyDescent="0.55000000000000004">
      <c r="A353" s="103"/>
      <c r="B353" s="104"/>
      <c r="C353" s="104"/>
    </row>
    <row r="354" spans="1:3" s="53" customFormat="1" ht="24" x14ac:dyDescent="0.55000000000000004">
      <c r="A354" s="103"/>
      <c r="B354" s="104"/>
      <c r="C354" s="104"/>
    </row>
    <row r="355" spans="1:3" s="53" customFormat="1" ht="24" x14ac:dyDescent="0.55000000000000004">
      <c r="A355" s="103"/>
      <c r="B355" s="104"/>
      <c r="C355" s="104"/>
    </row>
    <row r="356" spans="1:3" s="53" customFormat="1" ht="24" x14ac:dyDescent="0.55000000000000004">
      <c r="A356" s="103"/>
      <c r="B356" s="104"/>
      <c r="C356" s="104"/>
    </row>
    <row r="357" spans="1:3" s="53" customFormat="1" ht="24" x14ac:dyDescent="0.55000000000000004">
      <c r="A357" s="103"/>
      <c r="B357" s="104"/>
      <c r="C357" s="104"/>
    </row>
    <row r="358" spans="1:3" s="53" customFormat="1" ht="24" x14ac:dyDescent="0.55000000000000004">
      <c r="A358" s="103"/>
      <c r="B358" s="104"/>
      <c r="C358" s="104"/>
    </row>
    <row r="359" spans="1:3" s="53" customFormat="1" ht="24" x14ac:dyDescent="0.55000000000000004">
      <c r="A359" s="103"/>
      <c r="B359" s="104"/>
      <c r="C359" s="104"/>
    </row>
    <row r="360" spans="1:3" s="53" customFormat="1" ht="24" x14ac:dyDescent="0.55000000000000004">
      <c r="A360" s="103"/>
      <c r="B360" s="104"/>
      <c r="C360" s="104"/>
    </row>
    <row r="361" spans="1:3" s="53" customFormat="1" ht="24" x14ac:dyDescent="0.55000000000000004">
      <c r="A361" s="103"/>
      <c r="B361" s="104"/>
      <c r="C361" s="104"/>
    </row>
    <row r="362" spans="1:3" s="53" customFormat="1" ht="24" x14ac:dyDescent="0.55000000000000004">
      <c r="A362" s="103"/>
      <c r="B362" s="104"/>
      <c r="C362" s="104"/>
    </row>
    <row r="363" spans="1:3" s="53" customFormat="1" ht="24" x14ac:dyDescent="0.55000000000000004">
      <c r="A363" s="103"/>
      <c r="B363" s="104"/>
      <c r="C363" s="104"/>
    </row>
    <row r="364" spans="1:3" s="53" customFormat="1" ht="24" x14ac:dyDescent="0.55000000000000004">
      <c r="A364" s="103"/>
      <c r="B364" s="104"/>
      <c r="C364" s="104"/>
    </row>
    <row r="365" spans="1:3" s="53" customFormat="1" ht="24" x14ac:dyDescent="0.55000000000000004">
      <c r="A365" s="103"/>
      <c r="B365" s="104"/>
      <c r="C365" s="104"/>
    </row>
    <row r="366" spans="1:3" s="53" customFormat="1" ht="24" x14ac:dyDescent="0.55000000000000004">
      <c r="A366" s="103"/>
      <c r="B366" s="104"/>
      <c r="C366" s="104"/>
    </row>
    <row r="367" spans="1:3" s="53" customFormat="1" ht="24" x14ac:dyDescent="0.55000000000000004">
      <c r="A367" s="103"/>
      <c r="B367" s="104"/>
      <c r="C367" s="104"/>
    </row>
    <row r="368" spans="1:3" s="53" customFormat="1" ht="24" x14ac:dyDescent="0.55000000000000004">
      <c r="A368" s="103"/>
      <c r="B368" s="104"/>
      <c r="C368" s="104"/>
    </row>
    <row r="369" spans="1:3" s="53" customFormat="1" ht="24" x14ac:dyDescent="0.55000000000000004">
      <c r="A369" s="103"/>
      <c r="B369" s="104"/>
      <c r="C369" s="104"/>
    </row>
    <row r="370" spans="1:3" s="53" customFormat="1" ht="24" x14ac:dyDescent="0.55000000000000004">
      <c r="A370" s="103"/>
      <c r="B370" s="104"/>
      <c r="C370" s="104"/>
    </row>
    <row r="371" spans="1:3" s="53" customFormat="1" ht="24" x14ac:dyDescent="0.55000000000000004">
      <c r="A371" s="103"/>
      <c r="B371" s="104"/>
      <c r="C371" s="104"/>
    </row>
    <row r="372" spans="1:3" s="53" customFormat="1" ht="24" x14ac:dyDescent="0.55000000000000004">
      <c r="A372" s="103"/>
      <c r="B372" s="104"/>
      <c r="C372" s="104"/>
    </row>
    <row r="373" spans="1:3" s="53" customFormat="1" ht="24" x14ac:dyDescent="0.55000000000000004">
      <c r="A373" s="103"/>
      <c r="B373" s="104"/>
      <c r="C373" s="104"/>
    </row>
    <row r="374" spans="1:3" s="53" customFormat="1" ht="24" x14ac:dyDescent="0.55000000000000004">
      <c r="A374" s="103"/>
      <c r="B374" s="104"/>
      <c r="C374" s="104"/>
    </row>
    <row r="375" spans="1:3" s="53" customFormat="1" ht="24" x14ac:dyDescent="0.55000000000000004">
      <c r="A375" s="103"/>
      <c r="B375" s="104"/>
      <c r="C375" s="104"/>
    </row>
    <row r="376" spans="1:3" s="53" customFormat="1" ht="24" x14ac:dyDescent="0.55000000000000004">
      <c r="A376" s="103"/>
      <c r="B376" s="104"/>
      <c r="C376" s="104"/>
    </row>
    <row r="377" spans="1:3" s="53" customFormat="1" ht="24" x14ac:dyDescent="0.55000000000000004">
      <c r="A377" s="103"/>
      <c r="B377" s="104"/>
      <c r="C377" s="104"/>
    </row>
    <row r="378" spans="1:3" s="53" customFormat="1" ht="24" x14ac:dyDescent="0.55000000000000004">
      <c r="A378" s="103"/>
      <c r="B378" s="104"/>
      <c r="C378" s="104"/>
    </row>
    <row r="379" spans="1:3" s="53" customFormat="1" ht="24" x14ac:dyDescent="0.55000000000000004">
      <c r="A379" s="103"/>
      <c r="B379" s="104"/>
      <c r="C379" s="104"/>
    </row>
    <row r="380" spans="1:3" s="53" customFormat="1" ht="24" x14ac:dyDescent="0.55000000000000004">
      <c r="A380" s="103"/>
      <c r="B380" s="104"/>
      <c r="C380" s="104"/>
    </row>
    <row r="381" spans="1:3" s="53" customFormat="1" ht="24" x14ac:dyDescent="0.55000000000000004">
      <c r="A381" s="103"/>
      <c r="B381" s="104"/>
      <c r="C381" s="104"/>
    </row>
    <row r="382" spans="1:3" s="53" customFormat="1" ht="24" x14ac:dyDescent="0.55000000000000004">
      <c r="A382" s="103"/>
      <c r="B382" s="104"/>
      <c r="C382" s="104"/>
    </row>
    <row r="383" spans="1:3" s="53" customFormat="1" ht="24" x14ac:dyDescent="0.55000000000000004">
      <c r="A383" s="103"/>
      <c r="B383" s="104"/>
      <c r="C383" s="104"/>
    </row>
    <row r="384" spans="1:3" s="53" customFormat="1" ht="24" x14ac:dyDescent="0.55000000000000004">
      <c r="A384" s="103"/>
      <c r="B384" s="104"/>
      <c r="C384" s="104"/>
    </row>
    <row r="385" spans="1:3" s="53" customFormat="1" ht="24" x14ac:dyDescent="0.55000000000000004">
      <c r="A385" s="103"/>
      <c r="B385" s="104"/>
      <c r="C385" s="104"/>
    </row>
    <row r="386" spans="1:3" s="53" customFormat="1" ht="24" x14ac:dyDescent="0.55000000000000004">
      <c r="A386" s="103"/>
      <c r="B386" s="104"/>
      <c r="C386" s="104"/>
    </row>
    <row r="387" spans="1:3" s="53" customFormat="1" ht="24" x14ac:dyDescent="0.55000000000000004">
      <c r="A387" s="103"/>
      <c r="B387" s="104"/>
      <c r="C387" s="104"/>
    </row>
    <row r="388" spans="1:3" s="53" customFormat="1" ht="24" x14ac:dyDescent="0.55000000000000004">
      <c r="A388" s="103"/>
      <c r="B388" s="104"/>
      <c r="C388" s="104"/>
    </row>
    <row r="389" spans="1:3" s="53" customFormat="1" ht="24" x14ac:dyDescent="0.55000000000000004">
      <c r="A389" s="103"/>
      <c r="B389" s="104"/>
      <c r="C389" s="104"/>
    </row>
    <row r="390" spans="1:3" s="53" customFormat="1" ht="24" x14ac:dyDescent="0.55000000000000004">
      <c r="A390" s="103"/>
      <c r="B390" s="104"/>
      <c r="C390" s="104"/>
    </row>
    <row r="391" spans="1:3" s="53" customFormat="1" ht="24" x14ac:dyDescent="0.55000000000000004">
      <c r="A391" s="103"/>
      <c r="B391" s="104"/>
      <c r="C391" s="104"/>
    </row>
    <row r="392" spans="1:3" s="53" customFormat="1" ht="24" x14ac:dyDescent="0.55000000000000004">
      <c r="A392" s="103"/>
      <c r="B392" s="104"/>
      <c r="C392" s="104"/>
    </row>
    <row r="393" spans="1:3" s="53" customFormat="1" ht="24" x14ac:dyDescent="0.55000000000000004">
      <c r="A393" s="103"/>
      <c r="B393" s="104"/>
      <c r="C393" s="104"/>
    </row>
    <row r="394" spans="1:3" s="53" customFormat="1" ht="24" x14ac:dyDescent="0.55000000000000004">
      <c r="A394" s="103"/>
      <c r="B394" s="104"/>
      <c r="C394" s="104"/>
    </row>
    <row r="395" spans="1:3" s="53" customFormat="1" ht="24" x14ac:dyDescent="0.55000000000000004">
      <c r="A395" s="103"/>
      <c r="B395" s="104"/>
      <c r="C395" s="104"/>
    </row>
    <row r="396" spans="1:3" s="53" customFormat="1" ht="24" x14ac:dyDescent="0.55000000000000004">
      <c r="A396" s="103"/>
      <c r="B396" s="104"/>
      <c r="C396" s="104"/>
    </row>
    <row r="397" spans="1:3" s="53" customFormat="1" ht="24" x14ac:dyDescent="0.55000000000000004">
      <c r="A397" s="103"/>
      <c r="B397" s="104"/>
      <c r="C397" s="104"/>
    </row>
    <row r="398" spans="1:3" s="53" customFormat="1" ht="24" x14ac:dyDescent="0.55000000000000004">
      <c r="A398" s="103"/>
      <c r="B398" s="104"/>
      <c r="C398" s="104"/>
    </row>
    <row r="399" spans="1:3" s="53" customFormat="1" ht="24" x14ac:dyDescent="0.55000000000000004">
      <c r="A399" s="103"/>
      <c r="B399" s="104"/>
      <c r="C399" s="104"/>
    </row>
    <row r="400" spans="1:3" s="53" customFormat="1" ht="24" x14ac:dyDescent="0.55000000000000004">
      <c r="A400" s="103"/>
      <c r="B400" s="104"/>
      <c r="C400" s="104"/>
    </row>
    <row r="401" spans="1:3" s="53" customFormat="1" ht="24" x14ac:dyDescent="0.55000000000000004">
      <c r="A401" s="103"/>
      <c r="B401" s="104"/>
      <c r="C401" s="104"/>
    </row>
    <row r="402" spans="1:3" s="53" customFormat="1" ht="24" x14ac:dyDescent="0.55000000000000004">
      <c r="A402" s="103"/>
      <c r="B402" s="104"/>
      <c r="C402" s="104"/>
    </row>
    <row r="403" spans="1:3" s="53" customFormat="1" ht="24" x14ac:dyDescent="0.55000000000000004">
      <c r="A403" s="103"/>
      <c r="B403" s="104"/>
      <c r="C403" s="104"/>
    </row>
    <row r="404" spans="1:3" s="53" customFormat="1" ht="24" x14ac:dyDescent="0.55000000000000004">
      <c r="A404" s="103"/>
      <c r="B404" s="104"/>
      <c r="C404" s="104"/>
    </row>
    <row r="405" spans="1:3" s="53" customFormat="1" ht="24" x14ac:dyDescent="0.55000000000000004">
      <c r="A405" s="103"/>
      <c r="B405" s="104"/>
      <c r="C405" s="104"/>
    </row>
    <row r="406" spans="1:3" s="53" customFormat="1" ht="24" x14ac:dyDescent="0.55000000000000004">
      <c r="A406" s="103"/>
      <c r="B406" s="104"/>
      <c r="C406" s="104"/>
    </row>
    <row r="407" spans="1:3" s="53" customFormat="1" ht="24" x14ac:dyDescent="0.55000000000000004">
      <c r="A407" s="103"/>
      <c r="B407" s="104"/>
      <c r="C407" s="104"/>
    </row>
    <row r="408" spans="1:3" s="53" customFormat="1" ht="24" x14ac:dyDescent="0.55000000000000004">
      <c r="A408" s="103"/>
      <c r="B408" s="104"/>
      <c r="C408" s="104"/>
    </row>
    <row r="409" spans="1:3" s="53" customFormat="1" ht="24" x14ac:dyDescent="0.55000000000000004">
      <c r="A409" s="103"/>
      <c r="B409" s="104"/>
      <c r="C409" s="104"/>
    </row>
    <row r="410" spans="1:3" s="53" customFormat="1" ht="24" x14ac:dyDescent="0.55000000000000004">
      <c r="A410" s="103"/>
      <c r="B410" s="104"/>
      <c r="C410" s="104"/>
    </row>
    <row r="411" spans="1:3" s="53" customFormat="1" ht="24" x14ac:dyDescent="0.55000000000000004">
      <c r="A411" s="103"/>
      <c r="B411" s="104"/>
      <c r="C411" s="104"/>
    </row>
  </sheetData>
  <mergeCells count="19">
    <mergeCell ref="A243:A244"/>
    <mergeCell ref="B243:D243"/>
    <mergeCell ref="B297:B298"/>
    <mergeCell ref="C297:C298"/>
    <mergeCell ref="A273:A274"/>
    <mergeCell ref="B273:B274"/>
    <mergeCell ref="C273:C274"/>
    <mergeCell ref="A185:A187"/>
    <mergeCell ref="B185:D185"/>
    <mergeCell ref="A215:A216"/>
    <mergeCell ref="B215:B216"/>
    <mergeCell ref="A1:D1"/>
    <mergeCell ref="A2:D2"/>
    <mergeCell ref="A121:A122"/>
    <mergeCell ref="B121:D121"/>
    <mergeCell ref="A151:A152"/>
    <mergeCell ref="B151:B152"/>
    <mergeCell ref="C151:C152"/>
    <mergeCell ref="C215:C216"/>
  </mergeCells>
  <pageMargins left="0.7" right="0.2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</xdr:col>
                <xdr:colOff>123825</xdr:colOff>
                <xdr:row>214</xdr:row>
                <xdr:rowOff>161925</xdr:rowOff>
              </from>
              <to>
                <xdr:col>1</xdr:col>
                <xdr:colOff>257175</xdr:colOff>
                <xdr:row>215</xdr:row>
                <xdr:rowOff>28575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5">
            <anchor moveWithCells="1" sizeWithCells="1">
              <from>
                <xdr:col>1</xdr:col>
                <xdr:colOff>123825</xdr:colOff>
                <xdr:row>150</xdr:row>
                <xdr:rowOff>219075</xdr:rowOff>
              </from>
              <to>
                <xdr:col>1</xdr:col>
                <xdr:colOff>257175</xdr:colOff>
                <xdr:row>151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6" r:id="rId7">
          <objectPr defaultSize="0" autoPict="0" r:id="rId5">
            <anchor moveWithCells="1" sizeWithCells="1">
              <from>
                <xdr:col>1</xdr:col>
                <xdr:colOff>123825</xdr:colOff>
                <xdr:row>272</xdr:row>
                <xdr:rowOff>161925</xdr:rowOff>
              </from>
              <to>
                <xdr:col>1</xdr:col>
                <xdr:colOff>257175</xdr:colOff>
                <xdr:row>273</xdr:row>
                <xdr:rowOff>28575</xdr:rowOff>
              </to>
            </anchor>
          </objectPr>
        </oleObject>
      </mc:Choice>
      <mc:Fallback>
        <oleObject progId="Equation.3" shapeId="8196" r:id="rId7"/>
      </mc:Fallback>
    </mc:AlternateContent>
    <mc:AlternateContent xmlns:mc="http://schemas.openxmlformats.org/markup-compatibility/2006">
      <mc:Choice Requires="x14">
        <oleObject progId="Equation.3" shapeId="8197" r:id="rId8">
          <objectPr defaultSize="0" autoPict="0" r:id="rId5">
            <anchor moveWithCells="1" sizeWithCells="1">
              <from>
                <xdr:col>1</xdr:col>
                <xdr:colOff>123825</xdr:colOff>
                <xdr:row>214</xdr:row>
                <xdr:rowOff>161925</xdr:rowOff>
              </from>
              <to>
                <xdr:col>1</xdr:col>
                <xdr:colOff>257175</xdr:colOff>
                <xdr:row>215</xdr:row>
                <xdr:rowOff>28575</xdr:rowOff>
              </to>
            </anchor>
          </objectPr>
        </oleObject>
      </mc:Choice>
      <mc:Fallback>
        <oleObject progId="Equation.3" shapeId="8197" r:id="rId8"/>
      </mc:Fallback>
    </mc:AlternateContent>
    <mc:AlternateContent xmlns:mc="http://schemas.openxmlformats.org/markup-compatibility/2006">
      <mc:Choice Requires="x14">
        <oleObject progId="Equation.3" shapeId="8198" r:id="rId9">
          <objectPr defaultSize="0" autoPict="0" r:id="rId5">
            <anchor moveWithCells="1" sizeWithCells="1">
              <from>
                <xdr:col>1</xdr:col>
                <xdr:colOff>123825</xdr:colOff>
                <xdr:row>150</xdr:row>
                <xdr:rowOff>219075</xdr:rowOff>
              </from>
              <to>
                <xdr:col>1</xdr:col>
                <xdr:colOff>257175</xdr:colOff>
                <xdr:row>151</xdr:row>
                <xdr:rowOff>85725</xdr:rowOff>
              </to>
            </anchor>
          </objectPr>
        </oleObject>
      </mc:Choice>
      <mc:Fallback>
        <oleObject progId="Equation.3" shapeId="8198" r:id="rId9"/>
      </mc:Fallback>
    </mc:AlternateContent>
    <mc:AlternateContent xmlns:mc="http://schemas.openxmlformats.org/markup-compatibility/2006">
      <mc:Choice Requires="x14">
        <oleObject progId="Equation.3" shapeId="8200" r:id="rId10">
          <objectPr defaultSize="0" autoPict="0" r:id="rId5">
            <anchor moveWithCells="1" sizeWithCells="1">
              <from>
                <xdr:col>1</xdr:col>
                <xdr:colOff>123825</xdr:colOff>
                <xdr:row>272</xdr:row>
                <xdr:rowOff>161925</xdr:rowOff>
              </from>
              <to>
                <xdr:col>1</xdr:col>
                <xdr:colOff>257175</xdr:colOff>
                <xdr:row>273</xdr:row>
                <xdr:rowOff>28575</xdr:rowOff>
              </to>
            </anchor>
          </objectPr>
        </oleObject>
      </mc:Choice>
      <mc:Fallback>
        <oleObject progId="Equation.3" shapeId="820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K79"/>
  <sheetViews>
    <sheetView tabSelected="1" topLeftCell="A7" zoomScale="160" zoomScaleNormal="160" workbookViewId="0">
      <selection activeCell="C69" sqref="C69"/>
    </sheetView>
  </sheetViews>
  <sheetFormatPr defaultColWidth="9.140625" defaultRowHeight="24" x14ac:dyDescent="0.55000000000000004"/>
  <cols>
    <col min="1" max="1" width="5.85546875" style="5" customWidth="1"/>
    <col min="2" max="16384" width="9.140625" style="5"/>
  </cols>
  <sheetData>
    <row r="1" spans="1:11" ht="25.5" customHeight="1" x14ac:dyDescent="0.7">
      <c r="B1" s="207" t="s">
        <v>35</v>
      </c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2" customHeight="1" x14ac:dyDescent="0.55000000000000004"/>
    <row r="3" spans="1:11" x14ac:dyDescent="0.55000000000000004">
      <c r="C3" s="5" t="s">
        <v>261</v>
      </c>
    </row>
    <row r="4" spans="1:11" x14ac:dyDescent="0.55000000000000004">
      <c r="B4" s="5" t="s">
        <v>260</v>
      </c>
    </row>
    <row r="5" spans="1:11" s="7" customFormat="1" x14ac:dyDescent="0.55000000000000004">
      <c r="A5" s="6" t="s">
        <v>197</v>
      </c>
      <c r="B5" s="5"/>
      <c r="C5" s="5"/>
      <c r="E5" s="5"/>
    </row>
    <row r="6" spans="1:11" s="7" customFormat="1" x14ac:dyDescent="0.55000000000000004">
      <c r="A6" s="6" t="s">
        <v>198</v>
      </c>
      <c r="B6" s="5"/>
      <c r="C6" s="5"/>
      <c r="E6" s="5"/>
    </row>
    <row r="7" spans="1:11" s="7" customFormat="1" x14ac:dyDescent="0.55000000000000004">
      <c r="A7" s="6" t="s">
        <v>199</v>
      </c>
      <c r="B7" s="5"/>
      <c r="C7" s="5"/>
      <c r="E7" s="5"/>
    </row>
    <row r="8" spans="1:11" s="7" customFormat="1" ht="14.25" customHeight="1" x14ac:dyDescent="0.55000000000000004">
      <c r="A8" s="6"/>
      <c r="B8" s="5"/>
      <c r="C8" s="5"/>
      <c r="E8" s="5"/>
    </row>
    <row r="9" spans="1:11" s="8" customFormat="1" ht="19.5" customHeight="1" x14ac:dyDescent="0.2">
      <c r="C9" s="9" t="s">
        <v>36</v>
      </c>
    </row>
    <row r="10" spans="1:11" ht="10.5" customHeight="1" x14ac:dyDescent="0.55000000000000004"/>
    <row r="11" spans="1:11" s="7" customFormat="1" x14ac:dyDescent="0.55000000000000004">
      <c r="C11" s="6" t="s">
        <v>200</v>
      </c>
    </row>
    <row r="12" spans="1:11" s="7" customFormat="1" x14ac:dyDescent="0.55000000000000004">
      <c r="B12" s="6" t="s">
        <v>201</v>
      </c>
      <c r="C12" s="10"/>
      <c r="D12" s="10"/>
    </row>
    <row r="13" spans="1:11" s="7" customFormat="1" x14ac:dyDescent="0.55000000000000004">
      <c r="B13" s="6" t="s">
        <v>268</v>
      </c>
      <c r="C13" s="10"/>
      <c r="D13" s="10"/>
    </row>
    <row r="14" spans="1:11" s="7" customFormat="1" x14ac:dyDescent="0.55000000000000004">
      <c r="B14" s="6" t="s">
        <v>202</v>
      </c>
      <c r="C14" s="10"/>
      <c r="D14" s="10"/>
    </row>
    <row r="15" spans="1:11" s="7" customFormat="1" x14ac:dyDescent="0.55000000000000004">
      <c r="B15" s="6" t="s">
        <v>203</v>
      </c>
      <c r="C15" s="10"/>
      <c r="D15" s="10"/>
    </row>
    <row r="16" spans="1:11" s="7" customFormat="1" x14ac:dyDescent="0.55000000000000004">
      <c r="B16" s="6" t="s">
        <v>204</v>
      </c>
      <c r="C16" s="10"/>
      <c r="D16" s="10"/>
    </row>
    <row r="17" spans="2:4" s="7" customFormat="1" x14ac:dyDescent="0.55000000000000004">
      <c r="B17" s="6" t="s">
        <v>205</v>
      </c>
      <c r="C17" s="10"/>
      <c r="D17" s="10"/>
    </row>
    <row r="18" spans="2:4" s="7" customFormat="1" x14ac:dyDescent="0.55000000000000004">
      <c r="B18" s="6" t="s">
        <v>206</v>
      </c>
      <c r="C18" s="10"/>
      <c r="D18" s="10"/>
    </row>
    <row r="19" spans="2:4" s="7" customFormat="1" x14ac:dyDescent="0.55000000000000004">
      <c r="B19" s="6" t="s">
        <v>207</v>
      </c>
      <c r="C19" s="10"/>
      <c r="D19" s="10"/>
    </row>
    <row r="20" spans="2:4" s="7" customFormat="1" x14ac:dyDescent="0.55000000000000004">
      <c r="B20" s="6" t="s">
        <v>208</v>
      </c>
      <c r="C20" s="10"/>
      <c r="D20" s="10"/>
    </row>
    <row r="21" spans="2:4" s="7" customFormat="1" x14ac:dyDescent="0.55000000000000004">
      <c r="B21" s="6" t="s">
        <v>209</v>
      </c>
      <c r="C21" s="10"/>
      <c r="D21" s="10"/>
    </row>
    <row r="22" spans="2:4" s="7" customFormat="1" x14ac:dyDescent="0.55000000000000004">
      <c r="B22" s="6" t="s">
        <v>210</v>
      </c>
      <c r="C22" s="10"/>
      <c r="D22" s="10"/>
    </row>
    <row r="23" spans="2:4" s="7" customFormat="1" x14ac:dyDescent="0.55000000000000004">
      <c r="B23" s="6" t="s">
        <v>211</v>
      </c>
      <c r="C23" s="10"/>
      <c r="D23" s="10"/>
    </row>
    <row r="24" spans="2:4" s="7" customFormat="1" x14ac:dyDescent="0.55000000000000004">
      <c r="B24" s="6" t="s">
        <v>212</v>
      </c>
      <c r="C24" s="10"/>
      <c r="D24" s="10"/>
    </row>
    <row r="25" spans="2:4" s="7" customFormat="1" x14ac:dyDescent="0.55000000000000004">
      <c r="B25" s="6"/>
      <c r="C25" s="10"/>
      <c r="D25" s="10"/>
    </row>
    <row r="26" spans="2:4" s="7" customFormat="1" x14ac:dyDescent="0.55000000000000004">
      <c r="B26" s="6"/>
      <c r="C26" s="10"/>
      <c r="D26" s="10"/>
    </row>
    <row r="27" spans="2:4" s="7" customFormat="1" x14ac:dyDescent="0.55000000000000004">
      <c r="B27" s="6"/>
      <c r="C27" s="10"/>
      <c r="D27" s="10"/>
    </row>
    <row r="28" spans="2:4" s="7" customFormat="1" x14ac:dyDescent="0.55000000000000004">
      <c r="B28" s="6"/>
      <c r="C28" s="10"/>
      <c r="D28" s="10"/>
    </row>
    <row r="29" spans="2:4" s="7" customFormat="1" x14ac:dyDescent="0.55000000000000004">
      <c r="B29" s="6"/>
      <c r="C29" s="10"/>
      <c r="D29" s="10"/>
    </row>
    <row r="30" spans="2:4" s="7" customFormat="1" x14ac:dyDescent="0.55000000000000004">
      <c r="B30" s="6"/>
      <c r="C30" s="10"/>
      <c r="D30" s="10"/>
    </row>
    <row r="31" spans="2:4" s="7" customFormat="1" x14ac:dyDescent="0.55000000000000004">
      <c r="B31" s="145" t="s">
        <v>213</v>
      </c>
      <c r="C31" s="10"/>
      <c r="D31" s="10"/>
    </row>
    <row r="32" spans="2:4" s="7" customFormat="1" x14ac:dyDescent="0.55000000000000004">
      <c r="B32" s="6" t="s">
        <v>214</v>
      </c>
      <c r="C32" s="10"/>
      <c r="D32" s="10"/>
    </row>
    <row r="33" spans="1:4" s="7" customFormat="1" x14ac:dyDescent="0.55000000000000004">
      <c r="B33" s="6" t="s">
        <v>215</v>
      </c>
      <c r="C33" s="10"/>
      <c r="D33" s="10"/>
    </row>
    <row r="34" spans="1:4" s="7" customFormat="1" x14ac:dyDescent="0.55000000000000004">
      <c r="B34" s="6" t="s">
        <v>216</v>
      </c>
      <c r="C34" s="10"/>
      <c r="D34" s="10"/>
    </row>
    <row r="35" spans="1:4" s="7" customFormat="1" x14ac:dyDescent="0.55000000000000004">
      <c r="B35" s="6" t="s">
        <v>217</v>
      </c>
      <c r="C35" s="10"/>
      <c r="D35" s="10"/>
    </row>
    <row r="36" spans="1:4" s="7" customFormat="1" x14ac:dyDescent="0.55000000000000004">
      <c r="A36" s="145"/>
      <c r="B36" s="6" t="s">
        <v>218</v>
      </c>
      <c r="C36" s="10"/>
      <c r="D36" s="10"/>
    </row>
    <row r="37" spans="1:4" s="7" customFormat="1" x14ac:dyDescent="0.55000000000000004">
      <c r="A37" s="7" t="s">
        <v>219</v>
      </c>
      <c r="B37" s="6"/>
      <c r="C37" s="10"/>
      <c r="D37" s="10"/>
    </row>
    <row r="38" spans="1:4" s="7" customFormat="1" x14ac:dyDescent="0.55000000000000004">
      <c r="B38" s="6"/>
      <c r="C38" s="10"/>
      <c r="D38" s="10"/>
    </row>
    <row r="39" spans="1:4" s="7" customFormat="1" x14ac:dyDescent="0.55000000000000004">
      <c r="B39" s="145"/>
      <c r="C39" s="11" t="s">
        <v>37</v>
      </c>
    </row>
    <row r="40" spans="1:4" s="7" customFormat="1" x14ac:dyDescent="0.55000000000000004">
      <c r="C40" s="7" t="s">
        <v>38</v>
      </c>
    </row>
    <row r="41" spans="1:4" s="7" customFormat="1" x14ac:dyDescent="0.55000000000000004">
      <c r="B41" s="7" t="s">
        <v>119</v>
      </c>
    </row>
    <row r="42" spans="1:4" s="7" customFormat="1" x14ac:dyDescent="0.55000000000000004">
      <c r="B42" s="7" t="s">
        <v>225</v>
      </c>
    </row>
    <row r="43" spans="1:4" s="7" customFormat="1" x14ac:dyDescent="0.55000000000000004">
      <c r="C43" s="7" t="s">
        <v>226</v>
      </c>
    </row>
    <row r="44" spans="1:4" s="7" customFormat="1" x14ac:dyDescent="0.55000000000000004">
      <c r="B44" s="7" t="s">
        <v>227</v>
      </c>
    </row>
    <row r="45" spans="1:4" s="7" customFormat="1" x14ac:dyDescent="0.55000000000000004">
      <c r="B45" s="7" t="s">
        <v>228</v>
      </c>
    </row>
    <row r="46" spans="1:4" s="7" customFormat="1" x14ac:dyDescent="0.55000000000000004">
      <c r="C46" s="7" t="s">
        <v>229</v>
      </c>
    </row>
    <row r="47" spans="1:4" s="7" customFormat="1" x14ac:dyDescent="0.55000000000000004">
      <c r="B47" s="7" t="s">
        <v>230</v>
      </c>
    </row>
    <row r="48" spans="1:4" s="7" customFormat="1" x14ac:dyDescent="0.55000000000000004">
      <c r="B48" s="7" t="s">
        <v>231</v>
      </c>
    </row>
    <row r="49" spans="1:4" s="7" customFormat="1" x14ac:dyDescent="0.55000000000000004"/>
    <row r="50" spans="1:4" s="12" customFormat="1" x14ac:dyDescent="0.55000000000000004">
      <c r="A50" s="53"/>
      <c r="B50" s="175"/>
      <c r="C50" s="13" t="s">
        <v>39</v>
      </c>
    </row>
    <row r="51" spans="1:4" s="12" customFormat="1" x14ac:dyDescent="0.55000000000000004">
      <c r="B51" s="175"/>
      <c r="C51" s="12" t="s">
        <v>232</v>
      </c>
    </row>
    <row r="52" spans="1:4" s="7" customFormat="1" x14ac:dyDescent="0.55000000000000004">
      <c r="A52" s="70" t="s">
        <v>233</v>
      </c>
      <c r="B52" s="71"/>
      <c r="C52" s="71"/>
      <c r="D52" s="72"/>
    </row>
    <row r="53" spans="1:4" s="7" customFormat="1" x14ac:dyDescent="0.55000000000000004">
      <c r="A53" s="70" t="s">
        <v>234</v>
      </c>
      <c r="B53" s="71"/>
      <c r="C53" s="71"/>
      <c r="D53" s="72"/>
    </row>
    <row r="54" spans="1:4" s="7" customFormat="1" x14ac:dyDescent="0.55000000000000004">
      <c r="A54" s="70" t="s">
        <v>235</v>
      </c>
      <c r="B54" s="71"/>
      <c r="C54" s="71"/>
      <c r="D54" s="72"/>
    </row>
    <row r="55" spans="1:4" s="7" customFormat="1" x14ac:dyDescent="0.55000000000000004">
      <c r="A55" s="70" t="s">
        <v>236</v>
      </c>
      <c r="B55" s="71"/>
      <c r="C55" s="71"/>
      <c r="D55" s="72"/>
    </row>
    <row r="56" spans="1:4" s="7" customFormat="1" x14ac:dyDescent="0.55000000000000004">
      <c r="A56" s="70" t="s">
        <v>237</v>
      </c>
      <c r="B56" s="71"/>
      <c r="C56" s="71"/>
      <c r="D56" s="72"/>
    </row>
    <row r="57" spans="1:4" s="7" customFormat="1" x14ac:dyDescent="0.55000000000000004">
      <c r="A57" s="70" t="s">
        <v>238</v>
      </c>
      <c r="B57" s="71"/>
      <c r="C57" s="71"/>
      <c r="D57" s="72"/>
    </row>
    <row r="58" spans="1:4" s="7" customFormat="1" x14ac:dyDescent="0.55000000000000004">
      <c r="A58" s="70"/>
      <c r="B58" s="71" t="s">
        <v>240</v>
      </c>
      <c r="C58" s="71"/>
      <c r="D58" s="72"/>
    </row>
    <row r="59" spans="1:4" s="7" customFormat="1" x14ac:dyDescent="0.55000000000000004">
      <c r="A59" s="70" t="s">
        <v>239</v>
      </c>
      <c r="B59" s="71"/>
      <c r="C59" s="71"/>
      <c r="D59" s="72"/>
    </row>
    <row r="60" spans="1:4" s="12" customFormat="1" x14ac:dyDescent="0.55000000000000004">
      <c r="B60" s="175"/>
      <c r="C60" s="12" t="s">
        <v>241</v>
      </c>
    </row>
    <row r="61" spans="1:4" s="12" customFormat="1" x14ac:dyDescent="0.55000000000000004">
      <c r="A61" s="12" t="s">
        <v>242</v>
      </c>
      <c r="B61" s="175"/>
    </row>
    <row r="62" spans="1:4" s="12" customFormat="1" x14ac:dyDescent="0.55000000000000004">
      <c r="A62" s="12" t="s">
        <v>243</v>
      </c>
      <c r="B62" s="175"/>
    </row>
    <row r="63" spans="1:4" s="7" customFormat="1" x14ac:dyDescent="0.55000000000000004">
      <c r="A63" s="70" t="s">
        <v>244</v>
      </c>
      <c r="B63" s="71"/>
      <c r="C63" s="71"/>
      <c r="D63" s="72"/>
    </row>
    <row r="64" spans="1:4" s="7" customFormat="1" x14ac:dyDescent="0.55000000000000004">
      <c r="A64" s="70" t="s">
        <v>245</v>
      </c>
      <c r="B64" s="71"/>
      <c r="C64" s="71"/>
      <c r="D64" s="72"/>
    </row>
    <row r="65" spans="1:4" s="7" customFormat="1" x14ac:dyDescent="0.55000000000000004">
      <c r="A65" s="70" t="s">
        <v>246</v>
      </c>
      <c r="B65" s="71"/>
      <c r="C65" s="71"/>
      <c r="D65" s="72"/>
    </row>
    <row r="66" spans="1:4" s="7" customFormat="1" x14ac:dyDescent="0.55000000000000004">
      <c r="A66" s="70" t="s">
        <v>247</v>
      </c>
      <c r="B66" s="71"/>
      <c r="C66" s="71"/>
      <c r="D66" s="72"/>
    </row>
    <row r="67" spans="1:4" s="7" customFormat="1" x14ac:dyDescent="0.55000000000000004">
      <c r="A67" s="70" t="s">
        <v>248</v>
      </c>
      <c r="B67" s="71"/>
      <c r="C67" s="71"/>
      <c r="D67" s="72"/>
    </row>
    <row r="68" spans="1:4" s="7" customFormat="1" x14ac:dyDescent="0.55000000000000004">
      <c r="A68" s="70" t="s">
        <v>249</v>
      </c>
      <c r="B68" s="71"/>
      <c r="C68" s="71"/>
      <c r="D68" s="72"/>
    </row>
    <row r="69" spans="1:4" s="12" customFormat="1" x14ac:dyDescent="0.55000000000000004">
      <c r="C69" s="12" t="s">
        <v>269</v>
      </c>
    </row>
    <row r="70" spans="1:4" s="7" customFormat="1" x14ac:dyDescent="0.55000000000000004">
      <c r="A70" s="70" t="s">
        <v>111</v>
      </c>
      <c r="B70" s="71"/>
      <c r="C70" s="71"/>
      <c r="D70" s="72"/>
    </row>
    <row r="71" spans="1:4" s="7" customFormat="1" x14ac:dyDescent="0.55000000000000004">
      <c r="A71" s="70" t="s">
        <v>250</v>
      </c>
      <c r="B71" s="71"/>
      <c r="C71" s="71"/>
      <c r="D71" s="72"/>
    </row>
    <row r="72" spans="1:4" s="7" customFormat="1" x14ac:dyDescent="0.55000000000000004">
      <c r="A72" s="70" t="s">
        <v>251</v>
      </c>
      <c r="B72" s="71"/>
      <c r="C72" s="71"/>
      <c r="D72" s="72"/>
    </row>
    <row r="73" spans="1:4" s="7" customFormat="1" x14ac:dyDescent="0.55000000000000004">
      <c r="A73" s="70" t="s">
        <v>252</v>
      </c>
      <c r="B73" s="71"/>
      <c r="C73" s="71"/>
      <c r="D73" s="72"/>
    </row>
    <row r="74" spans="1:4" s="7" customFormat="1" x14ac:dyDescent="0.55000000000000004">
      <c r="A74" s="70" t="s">
        <v>253</v>
      </c>
      <c r="B74" s="71"/>
      <c r="C74" s="71"/>
      <c r="D74" s="72"/>
    </row>
    <row r="75" spans="1:4" s="7" customFormat="1" x14ac:dyDescent="0.55000000000000004">
      <c r="A75" s="70" t="s">
        <v>254</v>
      </c>
      <c r="B75" s="71"/>
      <c r="C75" s="71"/>
      <c r="D75" s="72"/>
    </row>
    <row r="76" spans="1:4" x14ac:dyDescent="0.55000000000000004">
      <c r="B76" s="5" t="s">
        <v>259</v>
      </c>
    </row>
    <row r="77" spans="1:4" x14ac:dyDescent="0.55000000000000004">
      <c r="B77" s="5" t="s">
        <v>256</v>
      </c>
    </row>
    <row r="78" spans="1:4" x14ac:dyDescent="0.55000000000000004">
      <c r="B78" s="5" t="s">
        <v>257</v>
      </c>
    </row>
    <row r="79" spans="1:4" x14ac:dyDescent="0.55000000000000004">
      <c r="B79" s="5" t="s">
        <v>258</v>
      </c>
    </row>
  </sheetData>
  <mergeCells count="1">
    <mergeCell ref="B1:K1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การตอบแบบฟอร์ม 1</vt:lpstr>
      <vt:lpstr>EPE (Elementary 2)</vt:lpstr>
      <vt:lpstr>EPE (Pre-Intermediate)</vt:lpstr>
      <vt:lpstr>EPE (Starter 2)</vt:lpstr>
      <vt:lpstr>สรุปรวม</vt:lpstr>
      <vt:lpstr>บทสรุปผู้บริหาร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2022-02-21T06:54:12Z</cp:lastPrinted>
  <dcterms:created xsi:type="dcterms:W3CDTF">2020-12-28T02:20:10Z</dcterms:created>
  <dcterms:modified xsi:type="dcterms:W3CDTF">2022-03-22T08:15:05Z</dcterms:modified>
</cp:coreProperties>
</file>