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D475F558-7105-44F3-A80E-8C711508202D}" xr6:coauthVersionLast="36" xr6:coauthVersionMax="36" xr10:uidLastSave="{00000000-0000-0000-0000-000000000000}"/>
  <bookViews>
    <workbookView xWindow="-105" yWindow="-105" windowWidth="23250" windowHeight="12570" firstSheet="1" activeTab="7" xr2:uid="{00000000-000D-0000-FFFF-FFFF00000000}"/>
  </bookViews>
  <sheets>
    <sheet name="การตอบแบบฟอร์ม 1 ต่างชาติ" sheetId="1" r:id="rId1"/>
    <sheet name="DATA" sheetId="11" r:id="rId2"/>
    <sheet name="Staerter 2" sheetId="15" r:id="rId3"/>
    <sheet name="EIementary 2" sheetId="13" r:id="rId4"/>
    <sheet name="Pre-lntermediate" sheetId="12" r:id="rId5"/>
    <sheet name="lntermediate" sheetId="14" r:id="rId6"/>
    <sheet name="Upper-intermediate" sheetId="16" r:id="rId7"/>
    <sheet name="สรุปรวม" sheetId="8" r:id="rId8"/>
    <sheet name="บทสรุปผู้บริหาร" sheetId="7" r:id="rId9"/>
  </sheets>
  <definedNames>
    <definedName name="_xlnm._FilterDatabase" localSheetId="1" hidden="1">DATA!$H$1:$H$160</definedName>
    <definedName name="_xlnm._FilterDatabase" localSheetId="3" hidden="1">'EIementary 2'!$G$1:$G$66</definedName>
    <definedName name="_xlnm._FilterDatabase" localSheetId="5" hidden="1">lntermediate!$F$1:$F$63</definedName>
    <definedName name="_xlnm._FilterDatabase" localSheetId="4" hidden="1">'Pre-lntermediate'!$F$1:$F$78</definedName>
    <definedName name="_xlnm._FilterDatabase" localSheetId="2" hidden="1">'Staerter 2'!$F$1:$F$101</definedName>
    <definedName name="_xlnm._FilterDatabase" localSheetId="6" hidden="1">'Upper-intermediate'!$G$1:$G$53</definedName>
    <definedName name="_xlnm._FilterDatabase" localSheetId="0" hidden="1">'การตอบแบบฟอร์ม 1 ต่างชาติ'!$H$1:$H$100</definedName>
  </definedNames>
  <calcPr calcId="191029"/>
</workbook>
</file>

<file path=xl/calcChain.xml><?xml version="1.0" encoding="utf-8"?>
<calcChain xmlns="http://schemas.openxmlformats.org/spreadsheetml/2006/main">
  <c r="C380" i="8" l="1"/>
  <c r="B382" i="8"/>
  <c r="B97" i="8"/>
  <c r="B69" i="8"/>
  <c r="C23" i="8"/>
  <c r="B31" i="8"/>
  <c r="C649" i="8" l="1"/>
  <c r="C648" i="8"/>
  <c r="B651" i="8"/>
  <c r="C651" i="8" s="1"/>
  <c r="C624" i="8"/>
  <c r="C625" i="8"/>
  <c r="C626" i="8"/>
  <c r="C619" i="8"/>
  <c r="B627" i="8"/>
  <c r="C627" i="8" s="1"/>
  <c r="C642" i="8"/>
  <c r="C643" i="8"/>
  <c r="C644" i="8"/>
  <c r="C641" i="8"/>
  <c r="B645" i="8"/>
  <c r="C645" i="8" s="1"/>
  <c r="C631" i="8"/>
  <c r="C630" i="8"/>
  <c r="B632" i="8"/>
  <c r="C632" i="8" s="1"/>
  <c r="C433" i="8"/>
  <c r="B433" i="8"/>
  <c r="C430" i="8"/>
  <c r="B430" i="8"/>
  <c r="C416" i="8"/>
  <c r="C415" i="8"/>
  <c r="C414" i="8"/>
  <c r="C413" i="8"/>
  <c r="C412" i="8"/>
  <c r="C411" i="8"/>
  <c r="C410" i="8"/>
  <c r="C409" i="8"/>
  <c r="C408" i="8"/>
  <c r="C407" i="8"/>
  <c r="B416" i="8"/>
  <c r="B415" i="8"/>
  <c r="B414" i="8"/>
  <c r="B413" i="8"/>
  <c r="B412" i="8"/>
  <c r="B411" i="8"/>
  <c r="B410" i="8"/>
  <c r="B409" i="8"/>
  <c r="B408" i="8"/>
  <c r="B407" i="8"/>
  <c r="C375" i="8"/>
  <c r="C371" i="8"/>
  <c r="C372" i="8"/>
  <c r="C373" i="8"/>
  <c r="C376" i="8"/>
  <c r="C377" i="8"/>
  <c r="C378" i="8"/>
  <c r="C379" i="8"/>
  <c r="C370" i="8"/>
  <c r="C381" i="8"/>
  <c r="C374" i="8"/>
  <c r="C306" i="8"/>
  <c r="C270" i="8"/>
  <c r="C382" i="8"/>
  <c r="C235" i="8"/>
  <c r="C232" i="8"/>
  <c r="C240" i="8"/>
  <c r="C241" i="8"/>
  <c r="C234" i="8"/>
  <c r="C236" i="8"/>
  <c r="C228" i="8"/>
  <c r="C242" i="8"/>
  <c r="C243" i="8"/>
  <c r="C244" i="8"/>
  <c r="C230" i="8"/>
  <c r="C231" i="8"/>
  <c r="C245" i="8"/>
  <c r="C246" i="8"/>
  <c r="C247" i="8"/>
  <c r="C229" i="8"/>
  <c r="C237" i="8"/>
  <c r="C248" i="8"/>
  <c r="C233" i="8"/>
  <c r="C238" i="8"/>
  <c r="C249" i="8"/>
  <c r="C250" i="8"/>
  <c r="C251" i="8"/>
  <c r="C252" i="8"/>
  <c r="C253" i="8"/>
  <c r="C254" i="8"/>
  <c r="C255" i="8"/>
  <c r="C256" i="8"/>
  <c r="C257" i="8"/>
  <c r="C239" i="8"/>
  <c r="C337" i="8"/>
  <c r="C314" i="8"/>
  <c r="C315" i="8"/>
  <c r="C316" i="8"/>
  <c r="C317" i="8"/>
  <c r="C318" i="8"/>
  <c r="C303" i="8"/>
  <c r="C319" i="8"/>
  <c r="C301" i="8"/>
  <c r="C320" i="8"/>
  <c r="C321" i="8"/>
  <c r="C322" i="8"/>
  <c r="C304" i="8"/>
  <c r="C323" i="8"/>
  <c r="C324" i="8"/>
  <c r="C325" i="8"/>
  <c r="C300" i="8"/>
  <c r="C353" i="8"/>
  <c r="C352" i="8"/>
  <c r="C351" i="8"/>
  <c r="C350" i="8"/>
  <c r="C349" i="8"/>
  <c r="C348" i="8"/>
  <c r="C347" i="8"/>
  <c r="C346" i="8"/>
  <c r="C345" i="8"/>
  <c r="C344" i="8"/>
  <c r="C335" i="8"/>
  <c r="C343" i="8"/>
  <c r="C342" i="8"/>
  <c r="C336" i="8"/>
  <c r="C341" i="8"/>
  <c r="C334" i="8"/>
  <c r="C338" i="8"/>
  <c r="C339" i="8"/>
  <c r="C340" i="8"/>
  <c r="C305" i="8"/>
  <c r="C298" i="8"/>
  <c r="C299" i="8"/>
  <c r="C307" i="8"/>
  <c r="C308" i="8"/>
  <c r="C309" i="8"/>
  <c r="C310" i="8"/>
  <c r="C311" i="8"/>
  <c r="C312" i="8"/>
  <c r="C302" i="8"/>
  <c r="C313" i="8"/>
  <c r="C265" i="8"/>
  <c r="C267" i="8"/>
  <c r="C266" i="8"/>
  <c r="C271" i="8"/>
  <c r="C272" i="8"/>
  <c r="C268" i="8"/>
  <c r="C263" i="8"/>
  <c r="C269" i="8"/>
  <c r="C273" i="8"/>
  <c r="C274" i="8"/>
  <c r="C275" i="8"/>
  <c r="C276" i="8"/>
  <c r="C277" i="8"/>
  <c r="C278" i="8"/>
  <c r="C279" i="8"/>
  <c r="C280" i="8"/>
  <c r="C281" i="8"/>
  <c r="C282" i="8"/>
  <c r="C283" i="8"/>
  <c r="C264" i="8"/>
  <c r="C166" i="8"/>
  <c r="C195" i="8"/>
  <c r="C196" i="8"/>
  <c r="C192" i="8"/>
  <c r="C193" i="8"/>
  <c r="C197" i="8"/>
  <c r="C194" i="8"/>
  <c r="C191" i="8"/>
  <c r="C198" i="8"/>
  <c r="C190" i="8"/>
  <c r="B199" i="8"/>
  <c r="C199" i="8" s="1"/>
  <c r="C119" i="8"/>
  <c r="C170" i="8"/>
  <c r="C165" i="8"/>
  <c r="C173" i="8"/>
  <c r="C169" i="8"/>
  <c r="C167" i="8"/>
  <c r="C171" i="8"/>
  <c r="C174" i="8"/>
  <c r="C168" i="8"/>
  <c r="C172" i="8"/>
  <c r="C175" i="8"/>
  <c r="C176" i="8"/>
  <c r="C164" i="8"/>
  <c r="E83" i="15"/>
  <c r="E82" i="15"/>
  <c r="E81" i="15"/>
  <c r="C159" i="8"/>
  <c r="C152" i="8"/>
  <c r="C153" i="8"/>
  <c r="C154" i="8"/>
  <c r="C151" i="8"/>
  <c r="C160" i="8"/>
  <c r="C156" i="8"/>
  <c r="C157" i="8"/>
  <c r="C158" i="8"/>
  <c r="C161" i="8"/>
  <c r="C155" i="8"/>
  <c r="C162" i="8"/>
  <c r="C150" i="8"/>
  <c r="E39" i="14"/>
  <c r="E38" i="14"/>
  <c r="E37" i="14"/>
  <c r="C132" i="8"/>
  <c r="C131" i="8"/>
  <c r="C123" i="8"/>
  <c r="C122" i="8"/>
  <c r="C121" i="8"/>
  <c r="C120" i="8"/>
  <c r="C83" i="8"/>
  <c r="C90" i="8"/>
  <c r="C89" i="8"/>
  <c r="C93" i="8"/>
  <c r="C92" i="8"/>
  <c r="C87" i="8"/>
  <c r="C86" i="8"/>
  <c r="C84" i="8"/>
  <c r="C96" i="8"/>
  <c r="C95" i="8"/>
  <c r="C66" i="8"/>
  <c r="C67" i="8"/>
  <c r="C68" i="8"/>
  <c r="C65" i="8"/>
  <c r="C46" i="8"/>
  <c r="C47" i="8"/>
  <c r="C48" i="8"/>
  <c r="C45" i="8"/>
  <c r="C56" i="8"/>
  <c r="C57" i="8"/>
  <c r="C58" i="8"/>
  <c r="C55" i="8"/>
  <c r="C61" i="8"/>
  <c r="C62" i="8"/>
  <c r="C63" i="8"/>
  <c r="C60" i="8"/>
  <c r="C51" i="8"/>
  <c r="C52" i="8"/>
  <c r="C53" i="8"/>
  <c r="C50" i="8"/>
  <c r="C69" i="8"/>
  <c r="C30" i="8"/>
  <c r="C29" i="8"/>
  <c r="C18" i="8"/>
  <c r="C17" i="8"/>
  <c r="C24" i="8"/>
  <c r="C27" i="8"/>
  <c r="C26" i="8"/>
  <c r="C21" i="8"/>
  <c r="C20" i="8"/>
  <c r="H39" i="16"/>
  <c r="E32" i="16"/>
  <c r="E30" i="16"/>
  <c r="E29" i="16"/>
  <c r="E27" i="16"/>
  <c r="E28" i="16"/>
  <c r="E35" i="16"/>
  <c r="E31" i="16"/>
  <c r="E34" i="16"/>
  <c r="B36" i="16"/>
  <c r="B28" i="16"/>
  <c r="B27" i="16"/>
  <c r="H98" i="15"/>
  <c r="H99" i="15"/>
  <c r="H100" i="15"/>
  <c r="H92" i="15"/>
  <c r="H94" i="15"/>
  <c r="H96" i="15"/>
  <c r="H97" i="15"/>
  <c r="E75" i="15"/>
  <c r="E77" i="15"/>
  <c r="E80" i="15"/>
  <c r="E79" i="15"/>
  <c r="E78" i="15"/>
  <c r="E76" i="15"/>
  <c r="E74" i="15"/>
  <c r="E73" i="15"/>
  <c r="E72" i="15"/>
  <c r="E71" i="15"/>
  <c r="E70" i="15"/>
  <c r="B81" i="15"/>
  <c r="B79" i="15"/>
  <c r="B76" i="15"/>
  <c r="B75" i="15"/>
  <c r="B71" i="15"/>
  <c r="B70" i="15"/>
  <c r="I65" i="15"/>
  <c r="B417" i="8" l="1"/>
  <c r="C417" i="8"/>
  <c r="E62" i="12"/>
  <c r="E50" i="12"/>
  <c r="E59" i="12"/>
  <c r="E58" i="12"/>
  <c r="E61" i="12"/>
  <c r="E57" i="12"/>
  <c r="E60" i="12"/>
  <c r="E52" i="12"/>
  <c r="E51" i="12"/>
  <c r="B59" i="12"/>
  <c r="B56" i="12"/>
  <c r="B55" i="12"/>
  <c r="B51" i="12"/>
  <c r="B50" i="12"/>
  <c r="H47" i="14"/>
  <c r="H48" i="14"/>
  <c r="H49" i="14"/>
  <c r="H37" i="14"/>
  <c r="E33" i="14"/>
  <c r="E35" i="14"/>
  <c r="E32" i="14"/>
  <c r="E31" i="14"/>
  <c r="E30" i="14"/>
  <c r="B30" i="14"/>
  <c r="H51" i="13"/>
  <c r="E56" i="13"/>
  <c r="E47" i="13"/>
  <c r="E46" i="13"/>
  <c r="E55" i="13"/>
  <c r="E54" i="13"/>
  <c r="E52" i="13"/>
  <c r="E53" i="13"/>
  <c r="E50" i="13"/>
  <c r="B54" i="13"/>
  <c r="B58" i="13" s="1"/>
  <c r="B51" i="13"/>
  <c r="B50" i="13"/>
  <c r="B46" i="13"/>
  <c r="B45" i="13"/>
  <c r="J22" i="16"/>
  <c r="J23" i="16" s="1"/>
  <c r="J24" i="16" s="1"/>
  <c r="K22" i="16"/>
  <c r="K23" i="16" s="1"/>
  <c r="L22" i="16"/>
  <c r="L23" i="16" s="1"/>
  <c r="M22" i="16"/>
  <c r="N22" i="16"/>
  <c r="N23" i="16" s="1"/>
  <c r="N24" i="16" s="1"/>
  <c r="O22" i="16"/>
  <c r="P22" i="16"/>
  <c r="P23" i="16" s="1"/>
  <c r="P24" i="16" s="1"/>
  <c r="Q22" i="16"/>
  <c r="R22" i="16"/>
  <c r="R23" i="16" s="1"/>
  <c r="R24" i="16" s="1"/>
  <c r="S22" i="16"/>
  <c r="S23" i="16" s="1"/>
  <c r="T22" i="16"/>
  <c r="J25" i="16"/>
  <c r="K25" i="16"/>
  <c r="L25" i="16"/>
  <c r="M25" i="16"/>
  <c r="N25" i="16"/>
  <c r="O25" i="16"/>
  <c r="P25" i="16"/>
  <c r="Q25" i="16"/>
  <c r="R25" i="16"/>
  <c r="S25" i="16"/>
  <c r="T25" i="16"/>
  <c r="I25" i="16"/>
  <c r="I22" i="16"/>
  <c r="J65" i="15"/>
  <c r="K65" i="15"/>
  <c r="L65" i="15"/>
  <c r="M65" i="15"/>
  <c r="N65" i="15"/>
  <c r="O65" i="15"/>
  <c r="P65" i="15"/>
  <c r="Q65" i="15"/>
  <c r="R65" i="15"/>
  <c r="S65" i="15"/>
  <c r="T65" i="15"/>
  <c r="J66" i="15"/>
  <c r="K66" i="15"/>
  <c r="L66" i="15"/>
  <c r="M66" i="15"/>
  <c r="N66" i="15"/>
  <c r="O66" i="15"/>
  <c r="P66" i="15"/>
  <c r="Q66" i="15"/>
  <c r="R66" i="15"/>
  <c r="S66" i="15"/>
  <c r="T66" i="15"/>
  <c r="J68" i="15"/>
  <c r="K68" i="15"/>
  <c r="L68" i="15"/>
  <c r="M68" i="15"/>
  <c r="N68" i="15"/>
  <c r="O68" i="15"/>
  <c r="P68" i="15"/>
  <c r="Q68" i="15"/>
  <c r="R68" i="15"/>
  <c r="S68" i="15"/>
  <c r="T68" i="15"/>
  <c r="I68" i="15"/>
  <c r="I66" i="15"/>
  <c r="I67" i="15" s="1"/>
  <c r="J45" i="12"/>
  <c r="K45" i="12"/>
  <c r="L45" i="12"/>
  <c r="M45" i="12"/>
  <c r="N45" i="12"/>
  <c r="O45" i="12"/>
  <c r="P45" i="12"/>
  <c r="Q45" i="12"/>
  <c r="R45" i="12"/>
  <c r="S45" i="12"/>
  <c r="T45" i="12"/>
  <c r="J46" i="12"/>
  <c r="K46" i="12"/>
  <c r="L46" i="12"/>
  <c r="M46" i="12"/>
  <c r="N46" i="12"/>
  <c r="O46" i="12"/>
  <c r="P46" i="12"/>
  <c r="Q46" i="12"/>
  <c r="R46" i="12"/>
  <c r="S46" i="12"/>
  <c r="T46" i="12"/>
  <c r="J48" i="12"/>
  <c r="K48" i="12"/>
  <c r="L48" i="12"/>
  <c r="M48" i="12"/>
  <c r="N48" i="12"/>
  <c r="O48" i="12"/>
  <c r="P48" i="12"/>
  <c r="Q48" i="12"/>
  <c r="R48" i="12"/>
  <c r="S48" i="12"/>
  <c r="T48" i="12"/>
  <c r="I48" i="12"/>
  <c r="I46" i="12"/>
  <c r="I45" i="12"/>
  <c r="J25" i="14"/>
  <c r="K25" i="14"/>
  <c r="L25" i="14"/>
  <c r="M25" i="14"/>
  <c r="N25" i="14"/>
  <c r="O25" i="14"/>
  <c r="P25" i="14"/>
  <c r="Q25" i="14"/>
  <c r="R25" i="14"/>
  <c r="S25" i="14"/>
  <c r="T25" i="14"/>
  <c r="J26" i="14"/>
  <c r="K26" i="14"/>
  <c r="L26" i="14"/>
  <c r="M26" i="14"/>
  <c r="N26" i="14"/>
  <c r="O26" i="14"/>
  <c r="P26" i="14"/>
  <c r="Q26" i="14"/>
  <c r="R26" i="14"/>
  <c r="S26" i="14"/>
  <c r="T26" i="14"/>
  <c r="J28" i="14"/>
  <c r="K28" i="14"/>
  <c r="L28" i="14"/>
  <c r="M28" i="14"/>
  <c r="N28" i="14"/>
  <c r="O28" i="14"/>
  <c r="P28" i="14"/>
  <c r="Q28" i="14"/>
  <c r="R28" i="14"/>
  <c r="S28" i="14"/>
  <c r="T28" i="14"/>
  <c r="I28" i="14"/>
  <c r="I26" i="14"/>
  <c r="I25" i="14"/>
  <c r="J38" i="13"/>
  <c r="K38" i="13"/>
  <c r="L38" i="13"/>
  <c r="M38" i="13"/>
  <c r="N38" i="13"/>
  <c r="O38" i="13"/>
  <c r="P38" i="13"/>
  <c r="Q38" i="13"/>
  <c r="R38" i="13"/>
  <c r="S38" i="13"/>
  <c r="T38" i="13"/>
  <c r="J39" i="13"/>
  <c r="K39" i="13"/>
  <c r="L39" i="13"/>
  <c r="M39" i="13"/>
  <c r="N39" i="13"/>
  <c r="O39" i="13"/>
  <c r="P39" i="13"/>
  <c r="Q39" i="13"/>
  <c r="R39" i="13"/>
  <c r="S39" i="13"/>
  <c r="T39" i="13"/>
  <c r="J41" i="13"/>
  <c r="K41" i="13"/>
  <c r="L41" i="13"/>
  <c r="M41" i="13"/>
  <c r="N41" i="13"/>
  <c r="O41" i="13"/>
  <c r="P41" i="13"/>
  <c r="Q41" i="13"/>
  <c r="R41" i="13"/>
  <c r="S41" i="13"/>
  <c r="T41" i="13"/>
  <c r="I41" i="13"/>
  <c r="I39" i="13"/>
  <c r="I38" i="13"/>
  <c r="B83" i="15"/>
  <c r="H76" i="15"/>
  <c r="H101" i="15" s="1"/>
  <c r="B77" i="15"/>
  <c r="B72" i="15"/>
  <c r="K27" i="14" l="1"/>
  <c r="I27" i="14"/>
  <c r="T27" i="14"/>
  <c r="P27" i="14"/>
  <c r="L27" i="14"/>
  <c r="S27" i="14"/>
  <c r="O27" i="14"/>
  <c r="T23" i="16"/>
  <c r="T24" i="16" s="1"/>
  <c r="L24" i="16"/>
  <c r="I23" i="16"/>
  <c r="I24" i="16" s="1"/>
  <c r="O23" i="16"/>
  <c r="O24" i="16" s="1"/>
  <c r="S24" i="16"/>
  <c r="K24" i="16"/>
  <c r="K67" i="15"/>
  <c r="R67" i="15"/>
  <c r="N67" i="15"/>
  <c r="T67" i="15"/>
  <c r="P67" i="15"/>
  <c r="L67" i="15"/>
  <c r="S67" i="15"/>
  <c r="O67" i="15"/>
  <c r="J67" i="15"/>
  <c r="Q67" i="15"/>
  <c r="M67" i="15"/>
  <c r="T47" i="12"/>
  <c r="I47" i="12"/>
  <c r="L47" i="12"/>
  <c r="S47" i="12"/>
  <c r="O47" i="12"/>
  <c r="K47" i="12"/>
  <c r="R47" i="12"/>
  <c r="N47" i="12"/>
  <c r="J47" i="12"/>
  <c r="P47" i="12"/>
  <c r="Q47" i="12"/>
  <c r="M47" i="12"/>
  <c r="H50" i="14"/>
  <c r="R27" i="14"/>
  <c r="N27" i="14"/>
  <c r="J27" i="14"/>
  <c r="Q27" i="14"/>
  <c r="M27" i="14"/>
  <c r="T40" i="13"/>
  <c r="P40" i="13"/>
  <c r="B52" i="13"/>
  <c r="B47" i="13"/>
  <c r="I40" i="13"/>
  <c r="L40" i="13"/>
  <c r="S40" i="13"/>
  <c r="O40" i="13"/>
  <c r="K40" i="13"/>
  <c r="R40" i="13"/>
  <c r="N40" i="13"/>
  <c r="J40" i="13"/>
  <c r="Q40" i="13"/>
  <c r="M40" i="13"/>
  <c r="Q23" i="16"/>
  <c r="Q24" i="16" s="1"/>
  <c r="M23" i="16"/>
  <c r="M24" i="16" s="1"/>
  <c r="C636" i="8"/>
  <c r="C635" i="8"/>
  <c r="C116" i="8"/>
  <c r="C113" i="8"/>
  <c r="C117" i="8"/>
  <c r="C114" i="8"/>
  <c r="C115" i="8"/>
  <c r="C118" i="8"/>
  <c r="C112" i="8"/>
  <c r="C126" i="8"/>
  <c r="C128" i="8"/>
  <c r="C127" i="8"/>
  <c r="C129" i="8"/>
  <c r="C133" i="8"/>
  <c r="C130" i="8"/>
  <c r="C125" i="8"/>
  <c r="C31" i="8"/>
  <c r="H33" i="16" l="1"/>
  <c r="H31" i="16"/>
  <c r="H30" i="16"/>
  <c r="E33" i="16"/>
  <c r="E36" i="16" s="1"/>
  <c r="B33" i="16"/>
  <c r="B32" i="16"/>
  <c r="H58" i="12"/>
  <c r="H69" i="12"/>
  <c r="H64" i="12"/>
  <c r="E56" i="12"/>
  <c r="E54" i="12"/>
  <c r="E53" i="12"/>
  <c r="E55" i="12"/>
  <c r="E36" i="14"/>
  <c r="E34" i="14"/>
  <c r="B41" i="14"/>
  <c r="B39" i="14"/>
  <c r="B36" i="14"/>
  <c r="B35" i="14"/>
  <c r="B31" i="14"/>
  <c r="B32" i="14" s="1"/>
  <c r="H52" i="13"/>
  <c r="H50" i="13"/>
  <c r="E51" i="13"/>
  <c r="H78" i="12" l="1"/>
  <c r="H67" i="13"/>
  <c r="E63" i="12"/>
  <c r="C589" i="8" l="1"/>
  <c r="B585" i="8"/>
  <c r="D585" i="8" s="1"/>
  <c r="C97" i="8" l="1"/>
  <c r="C585" i="8" l="1"/>
  <c r="B40" i="16"/>
  <c r="B34" i="16"/>
  <c r="B29" i="16"/>
  <c r="C594" i="8"/>
  <c r="C611" i="8"/>
  <c r="C612" i="8" s="1"/>
  <c r="C608" i="8"/>
  <c r="C609" i="8" s="1"/>
  <c r="C593" i="8"/>
  <c r="C592" i="8"/>
  <c r="C591" i="8"/>
  <c r="C590" i="8"/>
  <c r="C588" i="8"/>
  <c r="C587" i="8"/>
  <c r="C586" i="8"/>
  <c r="B594" i="8"/>
  <c r="D594" i="8" s="1"/>
  <c r="B611" i="8"/>
  <c r="B608" i="8"/>
  <c r="B592" i="8"/>
  <c r="D592" i="8" s="1"/>
  <c r="B591" i="8"/>
  <c r="D591" i="8" s="1"/>
  <c r="B590" i="8"/>
  <c r="D590" i="8" s="1"/>
  <c r="B588" i="8"/>
  <c r="D588" i="8" s="1"/>
  <c r="B587" i="8"/>
  <c r="D587" i="8" s="1"/>
  <c r="B586" i="8"/>
  <c r="B516" i="8"/>
  <c r="B517" i="8"/>
  <c r="B518" i="8"/>
  <c r="B520" i="8"/>
  <c r="B521" i="8"/>
  <c r="B538" i="8"/>
  <c r="B541" i="8"/>
  <c r="B524" i="8"/>
  <c r="C518" i="8"/>
  <c r="C519" i="8"/>
  <c r="C521" i="8"/>
  <c r="C522" i="8"/>
  <c r="C523" i="8"/>
  <c r="C524" i="8"/>
  <c r="B483" i="8"/>
  <c r="B484" i="8"/>
  <c r="B485" i="8"/>
  <c r="B486" i="8"/>
  <c r="B487" i="8"/>
  <c r="B488" i="8"/>
  <c r="B489" i="8"/>
  <c r="B490" i="8"/>
  <c r="B552" i="8"/>
  <c r="B555" i="8"/>
  <c r="B491" i="8"/>
  <c r="C483" i="8"/>
  <c r="C484" i="8"/>
  <c r="C485" i="8"/>
  <c r="C486" i="8"/>
  <c r="C487" i="8"/>
  <c r="C488" i="8"/>
  <c r="C489" i="8"/>
  <c r="C490" i="8"/>
  <c r="C552" i="8"/>
  <c r="C555" i="8"/>
  <c r="C491" i="8"/>
  <c r="B444" i="8"/>
  <c r="B445" i="8"/>
  <c r="B446" i="8"/>
  <c r="B448" i="8"/>
  <c r="B449" i="8"/>
  <c r="B450" i="8"/>
  <c r="B467" i="8"/>
  <c r="B470" i="8"/>
  <c r="B452" i="8"/>
  <c r="C445" i="8"/>
  <c r="C446" i="8"/>
  <c r="C447" i="8"/>
  <c r="C449" i="8"/>
  <c r="C450" i="8"/>
  <c r="C451" i="8"/>
  <c r="C470" i="8"/>
  <c r="C452" i="8"/>
  <c r="C515" i="8"/>
  <c r="C482" i="8"/>
  <c r="B589" i="8" l="1"/>
  <c r="D589" i="8" s="1"/>
  <c r="B593" i="8"/>
  <c r="D593" i="8" s="1"/>
  <c r="C595" i="8"/>
  <c r="D586" i="8"/>
  <c r="B609" i="8"/>
  <c r="D609" i="8" s="1"/>
  <c r="D608" i="8"/>
  <c r="B612" i="8"/>
  <c r="D612" i="8" s="1"/>
  <c r="D611" i="8"/>
  <c r="C541" i="8"/>
  <c r="C517" i="8"/>
  <c r="C538" i="8"/>
  <c r="C520" i="8"/>
  <c r="C516" i="8"/>
  <c r="B523" i="8"/>
  <c r="B519" i="8"/>
  <c r="B52" i="12"/>
  <c r="B522" i="8"/>
  <c r="B515" i="8"/>
  <c r="B492" i="8"/>
  <c r="C467" i="8"/>
  <c r="C448" i="8"/>
  <c r="C444" i="8"/>
  <c r="B451" i="8"/>
  <c r="B447" i="8"/>
  <c r="B63" i="12"/>
  <c r="B57" i="12"/>
  <c r="B42" i="14"/>
  <c r="E48" i="13"/>
  <c r="E57" i="13" s="1"/>
  <c r="C443" i="8"/>
  <c r="C453" i="8" l="1"/>
  <c r="B595" i="8"/>
  <c r="D595" i="8" s="1"/>
  <c r="B443" i="8"/>
  <c r="B453" i="8" s="1"/>
  <c r="B43" i="14"/>
  <c r="B37" i="14"/>
  <c r="B638" i="8" l="1"/>
  <c r="C638" i="8" s="1"/>
  <c r="C556" i="8"/>
  <c r="B556" i="8"/>
  <c r="D556" i="8" s="1"/>
  <c r="C553" i="8"/>
  <c r="B553" i="8"/>
  <c r="D553" i="8" s="1"/>
  <c r="D491" i="8"/>
  <c r="D490" i="8"/>
  <c r="D489" i="8"/>
  <c r="D488" i="8"/>
  <c r="D487" i="8"/>
  <c r="D486" i="8"/>
  <c r="D485" i="8"/>
  <c r="D484" i="8"/>
  <c r="D483" i="8"/>
  <c r="D555" i="8" l="1"/>
  <c r="C492" i="8"/>
  <c r="D552" i="8"/>
  <c r="D492" i="8"/>
  <c r="D411" i="8" l="1"/>
  <c r="D412" i="8"/>
  <c r="D415" i="8"/>
  <c r="D414" i="8" l="1"/>
  <c r="D410" i="8"/>
  <c r="D409" i="8"/>
  <c r="D408" i="8"/>
  <c r="D416" i="8"/>
  <c r="D413" i="8"/>
  <c r="D407" i="8" l="1"/>
  <c r="D417" i="8"/>
  <c r="D453" i="8" l="1"/>
  <c r="D519" i="8" l="1"/>
  <c r="D522" i="8"/>
  <c r="D523" i="8"/>
  <c r="D524" i="8" l="1"/>
  <c r="D518" i="8"/>
  <c r="C542" i="8"/>
  <c r="D521" i="8"/>
  <c r="D517" i="8"/>
  <c r="D520" i="8"/>
  <c r="D516" i="8" l="1"/>
  <c r="B525" i="8"/>
  <c r="D525" i="8" s="1"/>
  <c r="C539" i="8"/>
  <c r="B539" i="8"/>
  <c r="D539" i="8" s="1"/>
  <c r="D538" i="8"/>
  <c r="D541" i="8"/>
  <c r="B542" i="8"/>
  <c r="D542" i="8" s="1"/>
  <c r="D515" i="8"/>
  <c r="C525" i="8" l="1"/>
  <c r="C434" i="8" l="1"/>
  <c r="D433" i="8"/>
  <c r="C431" i="8"/>
  <c r="D430" i="8"/>
  <c r="B431" i="8" l="1"/>
  <c r="D431" i="8" s="1"/>
  <c r="B434" i="8"/>
  <c r="D434" i="8" s="1"/>
  <c r="D443" i="8"/>
  <c r="D445" i="8" l="1"/>
  <c r="D446" i="8"/>
  <c r="D447" i="8"/>
  <c r="D448" i="8"/>
  <c r="D449" i="8"/>
  <c r="D450" i="8"/>
  <c r="D451" i="8"/>
  <c r="D452" i="8"/>
  <c r="C468" i="8"/>
  <c r="C471" i="8"/>
  <c r="B471" i="8" l="1"/>
  <c r="D471" i="8" s="1"/>
  <c r="D470" i="8"/>
  <c r="B468" i="8"/>
  <c r="D468" i="8" s="1"/>
  <c r="D467" i="8"/>
  <c r="D444" i="8" l="1"/>
</calcChain>
</file>

<file path=xl/sharedStrings.xml><?xml version="1.0" encoding="utf-8"?>
<sst xmlns="http://schemas.openxmlformats.org/spreadsheetml/2006/main" count="3790" uniqueCount="782">
  <si>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</si>
  <si>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</si>
  <si>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</si>
  <si>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</si>
  <si>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</si>
  <si>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</si>
  <si>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</si>
  <si>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</si>
  <si>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</si>
  <si>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</si>
  <si>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</si>
  <si>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</si>
  <si>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</si>
  <si>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</si>
  <si>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</si>
  <si>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</si>
  <si>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</si>
  <si>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</si>
  <si>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</si>
  <si>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</si>
  <si>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</si>
  <si>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</si>
  <si>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</si>
  <si>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</si>
  <si>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</si>
  <si>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</si>
  <si>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</si>
  <si>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</si>
  <si>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</si>
  <si>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</si>
  <si>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</si>
  <si>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</si>
  <si>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</si>
  <si>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</si>
  <si>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</si>
  <si>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</si>
  <si>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</si>
  <si>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</si>
  <si>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</si>
  <si>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</si>
  <si>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</si>
  <si>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</si>
  <si>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</si>
  <si>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</si>
  <si>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</si>
  <si>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</si>
  <si>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</si>
  <si>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</si>
  <si>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</si>
  <si>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</si>
  <si>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</si>
  <si>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</si>
  <si>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</si>
  <si>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</si>
  <si>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</si>
  <si>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</si>
  <si>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</si>
  <si>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</si>
  <si>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</si>
  <si>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</si>
  <si>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</si>
  <si>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</si>
  <si>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</si>
  <si>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</si>
  <si>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</si>
  <si>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</si>
  <si>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</si>
  <si>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</si>
  <si>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</si>
  <si>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</si>
  <si>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</si>
  <si>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</si>
  <si>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</si>
  <si>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</si>
  <si>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</si>
  <si>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</si>
  <si>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</si>
  <si>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</si>
  <si>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</si>
  <si>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</si>
  <si>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</si>
  <si>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</si>
  <si>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</si>
  <si>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</si>
  <si>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</si>
  <si>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</si>
  <si>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</si>
  <si>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>กลุ่ม Elementary 2</t>
  </si>
  <si>
    <t>กลุ่ม Starter 2</t>
  </si>
  <si>
    <t>คณะ</t>
  </si>
  <si>
    <t>เพศ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</si>
  <si>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</si>
  <si>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</si>
  <si>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</si>
  <si>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</si>
  <si>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</si>
  <si>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</si>
  <si>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เทคโนโลยีและสื่อสารการศึกษา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</si>
  <si>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</si>
  <si>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</si>
  <si>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</si>
  <si>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</si>
  <si>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</si>
  <si>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ภาษาไทย</t>
  </si>
  <si>
    <t xml:space="preserve">   คณะมนุษยศาสตร์</t>
  </si>
  <si>
    <t>การบริหารการศึกษา</t>
  </si>
  <si>
    <t>บริหารธุรกิจ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</si>
  <si>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</si>
  <si>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</si>
  <si>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พลศึกษาและวิทยาศาสตร์การออกกำลังกาย</t>
  </si>
  <si>
    <t>ดุริยางคศิลป์</t>
  </si>
  <si>
    <t>วิทยาลัยพลังงานทดแทนและสมาร์ตกริดเทคโนโลยี</t>
  </si>
  <si>
    <t xml:space="preserve">   51 ปีขึ้นไป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</si>
  <si>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</si>
  <si>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</si>
  <si>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</si>
  <si>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 xml:space="preserve">   สาขาวิชาหลักสูตรและการสอน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</si>
  <si>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</si>
  <si>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</si>
  <si>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สาขาวิชาดุริยางคศิลป์</t>
  </si>
  <si>
    <t xml:space="preserve">   สาขาวิชาการบริหารการศึกษา</t>
  </si>
  <si>
    <t xml:space="preserve">   สาขาวิชาสาธารณสุขศาสตร์</t>
  </si>
  <si>
    <t xml:space="preserve">   สาขาวิชาภาษาไทย</t>
  </si>
  <si>
    <t>กลุ่ม Per-Intermediate</t>
  </si>
  <si>
    <t>คณะศึกษาศาสตร์</t>
  </si>
  <si>
    <t>มากที่สุด</t>
  </si>
  <si>
    <t>คณะมนุษยศาสตร์</t>
  </si>
  <si>
    <t>คณะบริหารธุรกิจ เศรษฐกิจและการสื่อสาร</t>
  </si>
  <si>
    <t>คณะวิศวกรรมศาสตร์</t>
  </si>
  <si>
    <t>วิศวกรรมเครื่องกล</t>
  </si>
  <si>
    <t>คณะพยาบาลศาสตร์</t>
  </si>
  <si>
    <t>คณะสาธารณสุขศาสตร์</t>
  </si>
  <si>
    <t>บริหารการศึกษา</t>
  </si>
  <si>
    <t>คณะสังคมศาสตร์</t>
  </si>
  <si>
    <t>คณะสหเวชศาสตร์</t>
  </si>
  <si>
    <t>พยาบาลศาสตร์</t>
  </si>
  <si>
    <t>คณะสถาปัตยกรรมศาสตร์ ศิลปะและการออกแบบ</t>
  </si>
  <si>
    <t>EPE (Intermediate)</t>
  </si>
  <si>
    <t>สมาร์ตกริดเทคโนโลยี</t>
  </si>
  <si>
    <t>คณะวิทยาศาสตร์</t>
  </si>
  <si>
    <t>คณะเกษตรศาสตร์ ทรัพยากรธรรมชาติและสิ่งแวดล้อม</t>
  </si>
  <si>
    <t>คณะเภสัชศาสตร์</t>
  </si>
  <si>
    <t xml:space="preserve">Intermediate </t>
  </si>
  <si>
    <t>Intermediate</t>
  </si>
  <si>
    <t xml:space="preserve">   คณะพยาบาลศาสตร์</t>
  </si>
  <si>
    <t xml:space="preserve">   คณะเภสัชศาสตร์</t>
  </si>
  <si>
    <t xml:space="preserve">   คณะสหเวชศาสตร์</t>
  </si>
  <si>
    <t xml:space="preserve">   คณะสังคมศาสตร์</t>
  </si>
  <si>
    <t xml:space="preserve">   สาขาวิชาสมาร์ตกริดเทคโนโลยี</t>
  </si>
  <si>
    <t xml:space="preserve">   สาขาวิชาพยาบาลศาสตร์</t>
  </si>
  <si>
    <t xml:space="preserve">Intermediate 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</si>
  <si>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</si>
  <si>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</si>
  <si>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</si>
  <si>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สถาปัตยกรรมศาสตร์</t>
  </si>
  <si>
    <t>เทคนิคการแพทย์</t>
  </si>
  <si>
    <t>ไม่มี</t>
  </si>
  <si>
    <t>EPE (Upper-Intermediate)</t>
  </si>
  <si>
    <t>คณะวิทยาศาสตร์การแพทย์</t>
  </si>
  <si>
    <t>ศิลปะและการออกแบบ</t>
  </si>
  <si>
    <t>สถาปัตยกรรม</t>
  </si>
  <si>
    <t>เศรษฐศาสตร์</t>
  </si>
  <si>
    <t>คณิตศาสตร์ศึกษา</t>
  </si>
  <si>
    <t>การบริหารเทคโนโลยีสารสนเทศเชิงกลยุทธ์</t>
  </si>
  <si>
    <t>วิทยาการคอมพิวเตอร์</t>
  </si>
  <si>
    <t xml:space="preserve">Upper - Intermediate  </t>
  </si>
  <si>
    <t>Upper - Intermediate</t>
  </si>
  <si>
    <t xml:space="preserve">   คณะวิทยาศาสตร์การแพทย์</t>
  </si>
  <si>
    <t xml:space="preserve">   สาขาวิชาเทคนิคการแพทย์</t>
  </si>
  <si>
    <t xml:space="preserve">   สาขาวิชาการบริหารเทคโนโลยีสารสนเทศเชิงกลยุทธ์</t>
  </si>
  <si>
    <t xml:space="preserve">   สาขาวิชาเศรษฐศาสตร์</t>
  </si>
  <si>
    <t xml:space="preserve">   สาขาวิชาสถาปัตยกรรมศาสตร์</t>
  </si>
  <si>
    <t xml:space="preserve">   สาขาวิชาศิลปะและการออกแบบ</t>
  </si>
  <si>
    <t>Upper-Intermediate</t>
  </si>
  <si>
    <t>ตาราง 14 แสดงผลการประเมินโครงการฯ กลุ่ม Upper-Intermediate</t>
  </si>
  <si>
    <t>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</si>
  <si>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</si>
  <si>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</si>
  <si>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5. กลุ่ม Upper-Intermediate พบว่า  ก่อนเข้ารับการอบรมผู้เข้าร่วมโครงการมีความรู้ความเข้าใจ</t>
  </si>
  <si>
    <t xml:space="preserve">กลุ่ม Intermediate </t>
  </si>
  <si>
    <t>Pre-Intermediate</t>
  </si>
  <si>
    <t xml:space="preserve">Pre-Intermediate </t>
  </si>
  <si>
    <t xml:space="preserve">              3. กลุ่ม Pre-Intermediate พบว่า จำนวนผู้เข้ารับการอบรมจำแนกตามเพศเป็นเพศหญิง </t>
  </si>
  <si>
    <t>3. กลุ่ม Pre-Intermediate  พบว่า  ก่อนเข้ารับการอบรมผู้เข้าร่วมโครงการมีความรู้ความเข้าใจเกี่ยวกับ</t>
  </si>
  <si>
    <t>สังคมศึกษา</t>
  </si>
  <si>
    <t>บัญชี</t>
  </si>
  <si>
    <t>นวัตกรรมทางการวัดผลการเรียนรู้</t>
  </si>
  <si>
    <t>วิศวกรรมสิ่งแวดล้อม</t>
  </si>
  <si>
    <t>การบัญชี</t>
  </si>
  <si>
    <t>พัฒนศึกษา</t>
  </si>
  <si>
    <t>thitiphant65@nu.ac.th</t>
  </si>
  <si>
    <t>การสื่อสาร</t>
  </si>
  <si>
    <t>kruawans65@nu.ac.th</t>
  </si>
  <si>
    <t>การพยาบาลผู้ใหญ่และผู้สูงอายุ</t>
  </si>
  <si>
    <t>jakkito65@nu.ac.th</t>
  </si>
  <si>
    <t>รัฐศาสตร์</t>
  </si>
  <si>
    <t>วิทยาศาสตร์การแพทย์</t>
  </si>
  <si>
    <t>phasinb65@nu.ac.th</t>
  </si>
  <si>
    <t xml:space="preserve">   สาขาวิชาสังคมศึกษา</t>
  </si>
  <si>
    <t xml:space="preserve">   สาขาวิชาการพยาบาลผู้ใหญ่และผู้สูงอายุ</t>
  </si>
  <si>
    <t xml:space="preserve">   สาขาวิชาการสื่อสาร</t>
  </si>
  <si>
    <t xml:space="preserve">   สาขาวิชาวิทยาศาสตร์การแพทย์</t>
  </si>
  <si>
    <t xml:space="preserve">   สาขาวิชารัฐศาสตร์</t>
  </si>
  <si>
    <t xml:space="preserve">   สาขาวิชาพัฒนศึกษา</t>
  </si>
  <si>
    <t xml:space="preserve">   สาขาวิชาวิทยาการคอมพิวเตอร์</t>
  </si>
  <si>
    <t xml:space="preserve">   สาขาวิชาวิศวกรรมเครื่องกล</t>
  </si>
  <si>
    <t xml:space="preserve">   สาขาวิชานวัตกรรมทางการวัดผลการเรียนรู้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</si>
  <si>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</t>
  </si>
  <si>
    <t>แต่อยากให้ปรับในเรื่องของหนังสือควรจะเป็นเล่มเพื่อให้ง่ายต่อการเปิดอ่านง่าย</t>
  </si>
  <si>
    <t>1.ควรมีหนังสือให้ในการเรียน</t>
  </si>
  <si>
    <t xml:space="preserve">2.อาจารย์เรียนสนุก กระชับ สามารถดูย้อนหลังได้เนื่องจากติดเรียน พอมาดูก็เข้าใจ </t>
  </si>
  <si>
    <t xml:space="preserve">   คณะบริหารธุรกิจ เศรษฐกิจและการสื่อสาร</t>
  </si>
  <si>
    <t xml:space="preserve">         การสื่อสาร คิดเป็นร้อยละ 3.36 แสดงจำนวนผู้เข้ารับการอบรมจำแนกตามสาขาวิชา พบว่า ส่วนใหญ่</t>
  </si>
  <si>
    <t>songwuts65@nu.ac.th</t>
  </si>
  <si>
    <t>วิทยาศาสตร์สิ่งแวดล้อม</t>
  </si>
  <si>
    <t>อาจารย์ขยันอธิบายและยกตัวอย่างประกอบทำให้เข้าง่ายครับ</t>
  </si>
  <si>
    <t>wuttichailonan54@gmail.com</t>
  </si>
  <si>
    <t>boonyaritt66@nu.ac.th</t>
  </si>
  <si>
    <t>คอมพิวเตอร์และเทคโนโลยีดิจิทัลเพื่อการศึกษา</t>
  </si>
  <si>
    <t>atibbordee@gmail.com</t>
  </si>
  <si>
    <t>anusrnth65@nu.ac.th</t>
  </si>
  <si>
    <t>Supanidac62@nu.ac.th</t>
  </si>
  <si>
    <t>krittapornw65@nu.ac.th</t>
  </si>
  <si>
    <t>tanawatp65@nu.ac.th</t>
  </si>
  <si>
    <t>kampanadh63@nu.ac.th</t>
  </si>
  <si>
    <t>saranthorn33@gmail.com</t>
  </si>
  <si>
    <t>อาจารย์สอนเข้าใจ ชัดเจน ค่ะ</t>
  </si>
  <si>
    <t>naruebetc66@nu.ac.th</t>
  </si>
  <si>
    <t>ขอบพระคุณทุกท่านที่มีส่วนเกี่ยวข้อในครั้งนี้ครับ</t>
  </si>
  <si>
    <t>siripornchait65@nu.ac.th</t>
  </si>
  <si>
    <t>peerakans65@nu.ac.th</t>
  </si>
  <si>
    <t>missrattikarnb66@gmail.com</t>
  </si>
  <si>
    <t>yanisab64@nu.ac.th</t>
  </si>
  <si>
    <t>ภาษาอังกฤษ</t>
  </si>
  <si>
    <t>jcc7318@gmail.com</t>
  </si>
  <si>
    <t>weerawichb65@nu.ac.th</t>
  </si>
  <si>
    <t>pathipats66@nu.ac.th</t>
  </si>
  <si>
    <t>Bioscience</t>
  </si>
  <si>
    <t>chayaneeh66@nu.ac.th</t>
  </si>
  <si>
    <t>wisarutu64@nu.ac.th</t>
  </si>
  <si>
    <t>วิศวกรรมคอมพิวเตอร์</t>
  </si>
  <si>
    <t>wassanap66@nu.ac.th</t>
  </si>
  <si>
    <t>สัตวศาสตร์และเทคโนโลยีอาหารสัตว์</t>
  </si>
  <si>
    <t>tornongmuang@gmail.com</t>
  </si>
  <si>
    <t>kittiphumm66@nu.ac.th</t>
  </si>
  <si>
    <t>ชีวเคมี</t>
  </si>
  <si>
    <t>theerapongk66@nu.ac.th</t>
  </si>
  <si>
    <t>sanchatw65@nu.ac.th</t>
  </si>
  <si>
    <t>บัญชีมหาบัณฑิต</t>
  </si>
  <si>
    <t>nittayaso65@nu.ac.th</t>
  </si>
  <si>
    <t>Siriphet.m1995@gmail.com</t>
  </si>
  <si>
    <t>aunchisak65@nu.ac.th</t>
  </si>
  <si>
    <t>วิทยาศาสตร์ศึกษา</t>
  </si>
  <si>
    <t>passornp66@nu.ac.th</t>
  </si>
  <si>
    <t>พลศึกษาและวิทยาศาตร์การออกกำลังกาย</t>
  </si>
  <si>
    <t>tiwtawinb66@nu.ac.th</t>
  </si>
  <si>
    <t>สัตวศาสตร์</t>
  </si>
  <si>
    <t>sikkhas66@nu.ac.th</t>
  </si>
  <si>
    <t>เอเชียตะวันออกเฉียงใต้ศึกษา</t>
  </si>
  <si>
    <t>kritsanac60@nu365.onmicrosoft.com</t>
  </si>
  <si>
    <t>คติชนวิทยา</t>
  </si>
  <si>
    <t>pemika046@hotmail.com</t>
  </si>
  <si>
    <t>waapornu65@nu.ac.th</t>
  </si>
  <si>
    <t>wasank65@nu.ac.th</t>
  </si>
  <si>
    <t>wichadap65@nu.ac.th</t>
  </si>
  <si>
    <t>วิจัยและประเมินทางการศึกษา</t>
  </si>
  <si>
    <t>patcharapunw64@nu.ac.th</t>
  </si>
  <si>
    <t>วิทยาศาสตร์ชีวภาพ</t>
  </si>
  <si>
    <t>kanokkonv66@nu.ac.th</t>
  </si>
  <si>
    <t>rungtiwak66@nu.ac.th</t>
  </si>
  <si>
    <t>นางสาวรุ่งทิวา ขำศิริ</t>
  </si>
  <si>
    <t>patchaneek66@nu.ac.th</t>
  </si>
  <si>
    <t>naw65@nu.ac.th</t>
  </si>
  <si>
    <t>manatsawees65@nu.ac.th</t>
  </si>
  <si>
    <t>เทคโนโลยีสารสนเทศ</t>
  </si>
  <si>
    <t>tanapats64@nu.ac.th</t>
  </si>
  <si>
    <t>pattarachona63@nu.ac.th</t>
  </si>
  <si>
    <t>supitchaj64@nu.ac.th</t>
  </si>
  <si>
    <t xml:space="preserve">การบริหารเทคโนโลยีสารสนเทศเชิงกลยุทธ์ </t>
  </si>
  <si>
    <t>weerapatphu66@nu.ac.th</t>
  </si>
  <si>
    <t>พลศึกษาเเละวิทยาศาสตร์การออกกำลังกาย</t>
  </si>
  <si>
    <t>somsakp66@nu.ac.th</t>
  </si>
  <si>
    <t xml:space="preserve">อาจารย์อธิบายได้ดี เข้าใจง่าย </t>
  </si>
  <si>
    <t>boonyaratp64@nu.ac.th</t>
  </si>
  <si>
    <t>สาขาวิชาการบริหารเทคโนโลยีสารสนเทศเชิงกลยุทธ์</t>
  </si>
  <si>
    <t>watcharapolb66@nu.ac.th</t>
  </si>
  <si>
    <t>ศึกษาศาสตร์</t>
  </si>
  <si>
    <t>phanthawatp65@nu.ac.th</t>
  </si>
  <si>
    <t>inthipornk65@nu.ac.th</t>
  </si>
  <si>
    <t>nattichas66@gmail.com</t>
  </si>
  <si>
    <t>naphamasj65@nu.ac.th</t>
  </si>
  <si>
    <t>สาธารณสุขศาสตรมหาบัณฑิต</t>
  </si>
  <si>
    <t>apisit.wisak@gmail.com</t>
  </si>
  <si>
    <t>jirananpan66@nu.ac.th</t>
  </si>
  <si>
    <t>montreep64@nu.ac.th</t>
  </si>
  <si>
    <t>korakotc65@nu.ac.th</t>
  </si>
  <si>
    <t>pimsa.vip@gmail.com</t>
  </si>
  <si>
    <t>การบริหารธุรกิจ</t>
  </si>
  <si>
    <t>paranats65@nu.ac.th</t>
  </si>
  <si>
    <t>kantima.phueaktai@gmail.com</t>
  </si>
  <si>
    <t>nathamonkh@nu.ac.th</t>
  </si>
  <si>
    <t>Phimmadav65@nu.ac.th</t>
  </si>
  <si>
    <t>nilubonk66@nu.ac.th</t>
  </si>
  <si>
    <t>chanawinc64@nu.ac.th</t>
  </si>
  <si>
    <t>ขอบคุณครับ</t>
  </si>
  <si>
    <t>chuchatk66@nu.ac.th</t>
  </si>
  <si>
    <t>anurakt66@nu.ac.th</t>
  </si>
  <si>
    <t>ไม่มีครับ</t>
  </si>
  <si>
    <t>thanaphatc64@nu.ac.th</t>
  </si>
  <si>
    <t>rattanachoky64@nu.ac.th</t>
  </si>
  <si>
    <t>ดุริยางคศาสตรื</t>
  </si>
  <si>
    <t>supakornn65@nu.ac.th</t>
  </si>
  <si>
    <t>apichayakan66@nu.ac.th</t>
  </si>
  <si>
    <t>ภูมิสารสนเทศศาสตร์</t>
  </si>
  <si>
    <t>kawinb66@nu.ac.th</t>
  </si>
  <si>
    <t>พลศึกษาและวิทยาศาสตร์การออกแกำลังกาย</t>
  </si>
  <si>
    <t>ดีทุกด้านครับ</t>
  </si>
  <si>
    <t>thanamardp66@nu.ac.th</t>
  </si>
  <si>
    <t>kunlanutthap65@nu.ac.th</t>
  </si>
  <si>
    <t>บริหารธุรกิจดิจิทัลเชิงกลยุทธ์</t>
  </si>
  <si>
    <t>sakawratb65@nu.ac.th</t>
  </si>
  <si>
    <t xml:space="preserve">ขอชื่นชมทุกท่านในการให้ความช่วยเหลือผู้เรียนอย่างเต็มที่ </t>
  </si>
  <si>
    <t>chiraphats66@nu.ac.th</t>
  </si>
  <si>
    <t>อยากให้มีจัดการเรียนการสอนในวันธรรมดา (ช่วงเย็น/ช่วงค่ำ) สำหรับคณะศึกษาศาสตร์</t>
  </si>
  <si>
    <t>jureeponc@gail.com</t>
  </si>
  <si>
    <t>การพยาบาลเวชปฏิบัติชุมชน</t>
  </si>
  <si>
    <t>kochchakornj66@nu.ac.th</t>
  </si>
  <si>
    <t>monnapornb62@nu.ac.th</t>
  </si>
  <si>
    <t>sittipolk64@nu.ac.th</t>
  </si>
  <si>
    <t>kotchakornm66@nu.ac.th</t>
  </si>
  <si>
    <t>jaturongt60@nu.ac.th</t>
  </si>
  <si>
    <t>nattapongi65@nu.ac.th</t>
  </si>
  <si>
    <t>ดุริยางคศาสตร์</t>
  </si>
  <si>
    <t>songtamb66@nu.ac.th</t>
  </si>
  <si>
    <t>กศม.สังคมศึกษา</t>
  </si>
  <si>
    <t>katekawk66@nu.ac.th</t>
  </si>
  <si>
    <t>ภาษาไทย (กศ.ด.)</t>
  </si>
  <si>
    <t>nayosy63@nu.ac.th</t>
  </si>
  <si>
    <t>napharatc66@nu.ac.th</t>
  </si>
  <si>
    <t>sahakitk66@nu.ac.th</t>
  </si>
  <si>
    <t>rathaporns66@nu.ac.th</t>
  </si>
  <si>
    <t>suppachaic66@nu.ac.th</t>
  </si>
  <si>
    <t>saowaneej63@nu.ac.th</t>
  </si>
  <si>
    <t>saridac66@nu.ac.th</t>
  </si>
  <si>
    <t>ขอบคุณสำหรับการ่วยแก้ปัญหาระหว่างสอบค่ะ</t>
  </si>
  <si>
    <t>wishirataw63@nu.ac.th</t>
  </si>
  <si>
    <t>miss.piyawanh66@nu.ac.th</t>
  </si>
  <si>
    <t>janekamon1212@gmail.com</t>
  </si>
  <si>
    <t>pattamapornb66@nu.ac.th</t>
  </si>
  <si>
    <t>พยาบาลศาสตร์ปรัชญาดุษฎีบัณฑิต</t>
  </si>
  <si>
    <t>ระบบสัญญาณ Internet ตอน Online ไม่ค่อยเสถียรเลยค่ะ อยากให้ปรับปรุงเรื่องสัญญาณค่ะ</t>
  </si>
  <si>
    <t>ดีเยี่ยมครับ</t>
  </si>
  <si>
    <t>chanoknunf65@nu.ac.th</t>
  </si>
  <si>
    <t>สาธารณสุขศาสตรศาสตรดุาฎีบัณฑิต</t>
  </si>
  <si>
    <t>numkwanw60@nu.ac.th</t>
  </si>
  <si>
    <t>parink66@nu.ac.th</t>
  </si>
  <si>
    <t xml:space="preserve">- </t>
  </si>
  <si>
    <t>saowalakh66@nu.ac.th</t>
  </si>
  <si>
    <t>narudonc65@nu.ac.th</t>
  </si>
  <si>
    <t>chartreep64@nu.ac.th</t>
  </si>
  <si>
    <t>วิศวกรรมไฟฟ้า</t>
  </si>
  <si>
    <t>kheamparitk66@nu.ac.th</t>
  </si>
  <si>
    <t>sirikanm64@nu.ac.th</t>
  </si>
  <si>
    <t>เภสัชศาสตร์</t>
  </si>
  <si>
    <t>sirichokpa66@nu.ac.th</t>
  </si>
  <si>
    <t>apiradeem66@nu.ac.th</t>
  </si>
  <si>
    <t>wansiril61@nu.ac.th</t>
  </si>
  <si>
    <t>การท่องเที่ยวและจิตบริการ</t>
  </si>
  <si>
    <t>อยากให้มีเวลาประกาศผลสอบที่เร็วขึ้น</t>
  </si>
  <si>
    <t>worathonc63@nu.ac.th</t>
  </si>
  <si>
    <t>Jarungjitc65@nu.ac.th</t>
  </si>
  <si>
    <t>rattanapornta66@nu.ac.th</t>
  </si>
  <si>
    <t>natdanaid65@nu.ac.th</t>
  </si>
  <si>
    <t>เสนอให้ อ. สอนทำแบบฝึกหัดหลังบทเรียนด้วยครับ</t>
  </si>
  <si>
    <t>phaschanokrut65@nu.ac.th</t>
  </si>
  <si>
    <t>naruemonto66@nu.ac.th</t>
  </si>
  <si>
    <t>วิทย์ อาหาร</t>
  </si>
  <si>
    <t>oranichj65@nu.ac.th</t>
  </si>
  <si>
    <t>chamaiporns66@nu.ac.th</t>
  </si>
  <si>
    <t>Laksanachantima0903@gmail.com</t>
  </si>
  <si>
    <t>นางลักษณา  จันธิมา</t>
  </si>
  <si>
    <t>supapornp66@nu.ac.th</t>
  </si>
  <si>
    <t>อยากให้มีการจัดการเรียนการสอนในวันอาทิตย์</t>
  </si>
  <si>
    <t>patidtap64@nu.ac.th</t>
  </si>
  <si>
    <t>wipawadeec65@nu.ac.th</t>
  </si>
  <si>
    <t>jariyat64@nu.ac.th</t>
  </si>
  <si>
    <t>บริหารเทคโนโลยีสารสนเทศเชิงกลยุทธ์</t>
  </si>
  <si>
    <t>chetsadak64@nu.ac.th</t>
  </si>
  <si>
    <t>คณะโลจิสติกส์และดิจิทัลซัพพลายเชน</t>
  </si>
  <si>
    <t>โลจีสติกส์</t>
  </si>
  <si>
    <t>wararitl65@nu.ac.th</t>
  </si>
  <si>
    <t>suttidac65@nu.ac.th</t>
  </si>
  <si>
    <t>บริหารธุรกกิจ</t>
  </si>
  <si>
    <t>nuengruethait66@nu.ac.th</t>
  </si>
  <si>
    <t>ratchadapornm66@nu.ac.th</t>
  </si>
  <si>
    <t>สาธารณสุขศาสตรดุษฎีบัณฑิต</t>
  </si>
  <si>
    <t>wannarudeem65@nu.ac.th</t>
  </si>
  <si>
    <t>การจัดการสมาร์ตซิตี้ และนวัตกรรมดิจิตัล</t>
  </si>
  <si>
    <t>sasitornth66@nu.ac.th</t>
  </si>
  <si>
    <t>kanyaratku66@nu.ac.th</t>
  </si>
  <si>
    <t>wachirawitt66@nu.ac.th</t>
  </si>
  <si>
    <t>เคมี</t>
  </si>
  <si>
    <t>อยากให้สอนเทคนิคการเรียนเรื่องแกรมม่า โดยใช้ภาษาเข้าใจง่ายครับ</t>
  </si>
  <si>
    <t>pakpring66@nu.th</t>
  </si>
  <si>
    <t>thanachaiko65@nu.ac.th</t>
  </si>
  <si>
    <t>sathapornp66@nu.ac.th</t>
  </si>
  <si>
    <t>manatsanunm@nu.ac.th</t>
  </si>
  <si>
    <t>saksitt65@nu.ac.th</t>
  </si>
  <si>
    <t>นวัตกรรมการวัดผลการจัดการเรียนรู้</t>
  </si>
  <si>
    <t>wadsanam66@nu.ac.th</t>
  </si>
  <si>
    <t>พลศึกษาและวเทสาศาสตร์การออกกำลังกาย</t>
  </si>
  <si>
    <t>chayaporn65@nu.ac.th</t>
  </si>
  <si>
    <t>pollawatp66@nu.ac.th</t>
  </si>
  <si>
    <t>วิทยาศาสตร์การประมง</t>
  </si>
  <si>
    <t>malink63@nu.ac.th</t>
  </si>
  <si>
    <t>เศษฐศาสตร์</t>
  </si>
  <si>
    <t>dachaphonk66@nu.ac.th</t>
  </si>
  <si>
    <t>ฟิสิกส์ประยุกต์</t>
  </si>
  <si>
    <t>jesadaporns63@nu.ac.th</t>
  </si>
  <si>
    <t>ขอบคุณ อาจารย์และเจ้าหน้าที่ทุกท่านที่คอยแนะนำ ถ่ายทอดความรู้ประสบการณ์ สิ่งที่เป็นประโยชน์ในการนำความรู้เกี่ยวกับภาษาอังกฤษไปใช้ในชีวิตประจำวันค่ะ</t>
  </si>
  <si>
    <t>patterar65@nu.ac.th</t>
  </si>
  <si>
    <t>การบริหารสาธารณสุข</t>
  </si>
  <si>
    <t>tuangpornk64@nu.ac.th</t>
  </si>
  <si>
    <t>โลจิสติกส์และโซ่อุปทาน</t>
  </si>
  <si>
    <t>nawaradg66@nu.ac.th</t>
  </si>
  <si>
    <t>thidapornd66@nu.ac.th</t>
  </si>
  <si>
    <t>sugandaw66@nu.ac.th</t>
  </si>
  <si>
    <t>สังคมศึกษา แผน ก</t>
  </si>
  <si>
    <t>natthakittas66@nu.ac.th</t>
  </si>
  <si>
    <t>พัฒนาสังคม</t>
  </si>
  <si>
    <t>Adisornv61@nu.ac.th</t>
  </si>
  <si>
    <t>วิทยาศาสตร์สุขภาพ</t>
  </si>
  <si>
    <t>siriyaw63@nu.ac.th</t>
  </si>
  <si>
    <t>สาธารณสุขศาสตร</t>
  </si>
  <si>
    <t>kruboonp65@nu.ac.th</t>
  </si>
  <si>
    <t>ภาควิชาดนตรี</t>
  </si>
  <si>
    <t>jarawansi65@nu.ac.th</t>
  </si>
  <si>
    <t>Smart City Management and Digital Innovation</t>
  </si>
  <si>
    <t>thanyaratwo65@nu.ac.th</t>
  </si>
  <si>
    <t>เจ้าหน้าที่ดำเนินการได้ดีเยี่ยมค่ะ</t>
  </si>
  <si>
    <t>supatrap66@nu.ac.th</t>
  </si>
  <si>
    <t>pennipak60@nu.ac.th</t>
  </si>
  <si>
    <t>ภูมิศาสตร์</t>
  </si>
  <si>
    <t>lix64@nu.ac.th</t>
  </si>
  <si>
    <t>工艺美术</t>
  </si>
  <si>
    <t>natchapan65@nu.ac.th</t>
  </si>
  <si>
    <t>ชีวเวชศาสตร์</t>
  </si>
  <si>
    <t>ame.suthasinee@hotmail.com</t>
  </si>
  <si>
    <t>sompont66@nu.ac.th</t>
  </si>
  <si>
    <t>การตลาด</t>
  </si>
  <si>
    <r>
      <t xml:space="preserve">1. </t>
    </r>
    <r>
      <rPr>
        <b/>
        <sz val="10"/>
        <color theme="1"/>
        <rFont val="Arial"/>
      </rPr>
      <t>Gender</t>
    </r>
  </si>
  <si>
    <r>
      <t xml:space="preserve">2.  </t>
    </r>
    <r>
      <rPr>
        <b/>
        <sz val="10"/>
        <color theme="1"/>
        <rFont val="Arial"/>
      </rPr>
      <t>Age</t>
    </r>
  </si>
  <si>
    <t>3. Degree</t>
  </si>
  <si>
    <t>4. Faculty</t>
  </si>
  <si>
    <r>
      <t xml:space="preserve">5.  </t>
    </r>
    <r>
      <rPr>
        <b/>
        <sz val="10"/>
        <color theme="1"/>
        <rFont val="Arial"/>
      </rPr>
      <t>Field of Study</t>
    </r>
  </si>
  <si>
    <t xml:space="preserve">6. Course </t>
  </si>
  <si>
    <r>
      <rPr>
        <b/>
        <sz val="10"/>
        <color theme="1"/>
        <rFont val="Arial"/>
      </rPr>
      <t xml:space="preserve">Registration system/staff/programs used </t>
    </r>
    <r>
      <rPr>
        <sz val="10"/>
        <color theme="1"/>
        <rFont val="Arial"/>
      </rPr>
      <t xml:space="preserve"> [The training registration system is convenient.]</t>
    </r>
  </si>
  <si>
    <r>
      <rPr>
        <b/>
        <sz val="10"/>
        <color theme="1"/>
        <rFont val="Arial"/>
      </rPr>
      <t xml:space="preserve">Registration system/staff/programs used </t>
    </r>
    <r>
      <rPr>
        <sz val="10"/>
        <color theme="1"/>
        <rFont val="Arial"/>
      </rPr>
      <t xml:space="preserve"> [The service staff’s answers to questions are prompt, accurate, clear, and service-oriented]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</si>
  <si>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registration system for the courses is convenient and easy to use]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</si>
  <si>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online training program/system is clear, easy to use, and works well.]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</si>
  <si>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program used is stable, and the menu is clear and provides everything that is needed]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</si>
  <si>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[Materials used in the lessons for the course are appropriate and within the knowledge level.]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</si>
  <si>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[Contents in the textbook used for the course are clear, comprehensive, easy to understand and meet the requirements of the course.]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</si>
  <si>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provides clear instructions and explains the lessons well to students.]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</si>
  <si>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uses appropriate training materials for the lessons and answers questions clearly.]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</si>
  <si>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starts and stops classes on time.]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</si>
  <si>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[Your knowledge level before the training]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</si>
  <si>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[Your knowledge level after the training]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</si>
  <si>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[Knowledge acquired from the training is beneficial and applicable.]</t>
    </r>
  </si>
  <si>
    <t>congc66@nu.ac.th</t>
  </si>
  <si>
    <t>31-40 yrs. old</t>
  </si>
  <si>
    <t>bingguangw66@nu.ac.th</t>
  </si>
  <si>
    <t>congyul66@nu.ac.th</t>
  </si>
  <si>
    <t>verygood</t>
  </si>
  <si>
    <t>lijunj66@nu.ac.th</t>
  </si>
  <si>
    <t>Nothing!</t>
  </si>
  <si>
    <t>zhengweny66@nu.ac.th</t>
  </si>
  <si>
    <t>no</t>
  </si>
  <si>
    <t>phimniphab66@nu.ac.th</t>
  </si>
  <si>
    <t>41-50 yrs. old</t>
  </si>
  <si>
    <t>yafangd66@nu.ac.th</t>
  </si>
  <si>
    <t>Mrs.Yafang Deng</t>
  </si>
  <si>
    <t>tanongsaks64@nu.ac.th</t>
  </si>
  <si>
    <t>sakdap66@nu.ac.th</t>
  </si>
  <si>
    <t>good</t>
  </si>
  <si>
    <t>puntitrak63@nu.ac.th</t>
  </si>
  <si>
    <t>luruihu115@163.com</t>
  </si>
  <si>
    <t>more english and some Chinese for Chinese students</t>
  </si>
  <si>
    <t>supornp64@nu.ac.th</t>
  </si>
  <si>
    <t>niratchac66@nu.ac.th</t>
  </si>
  <si>
    <t>piyaday66@nu.ac.th</t>
  </si>
  <si>
    <t>thanidat66@nu.ac.th</t>
  </si>
  <si>
    <t>shuiqunh64@nu.ac.th</t>
  </si>
  <si>
    <t>51 and above</t>
  </si>
  <si>
    <t>sarawutt66@nu.ac.th</t>
  </si>
  <si>
    <t>20-30 yrs. old</t>
  </si>
  <si>
    <t>อาจารย์ผู้สอน สอนได้ดีมาก มีความยืดหยุ่น แต่สอนเร็วไปหน่อย นิสิตจึงใช้วิธีการเรียนย้อนหลัง เพื่อให้สามารถย้อนกลับมาฟังให้เข้าใจอีกครั้ง</t>
  </si>
  <si>
    <t>shimeiz64@nu.ac.th</t>
  </si>
  <si>
    <t>VERY GOOD.</t>
  </si>
  <si>
    <t>Sasithornyo65@nu.ac.th</t>
  </si>
  <si>
    <t>wang.zhen1407@gmail.com</t>
  </si>
  <si>
    <t>It would be better if the teacher  spoke less Thai in class.</t>
  </si>
  <si>
    <t>wangd63@nu.ac.th</t>
  </si>
  <si>
    <t>YES</t>
  </si>
  <si>
    <t>wyq15878052570@gmail.com</t>
  </si>
  <si>
    <t>🆗</t>
  </si>
  <si>
    <t>153604293@qq.com</t>
  </si>
  <si>
    <t>รอเข้า Class ถัดไปครับ ขอบคุณกิจกรรทดีดีที่ ช่วยให้เราไม่ต้องวิตกกังวลกับการสอบภาษาอังกฤษครับ ขอบพระคุณอย่าง4ครับ</t>
  </si>
  <si>
    <t>เป็นการดำเนินการช่วยเหลือนิสิตที่ดี4ในกระบวนการหนึ่งที่จะต้องจบการศึกษา และได้ความรู้เพิ่มเติม</t>
  </si>
  <si>
    <t>อาจารย์ผู้สอนใจเย็น4 และให้ความรู้ในการเรียนสอนเข้าใจง่าย สื่อสารเป็นกันเอง ซักถามสิ่งที่เรียนไม่เข้าใจ อาจารย์สละเวลามีเวลาให้นิสิตตลอดเวลา ที่มีปัญหา สำหรับการสอบวันนี้เจ้าหน้าที่และอาจารย์ในการสอบในวันนี้ให้การบริการแก่นิสิต ใจดี น่ารัก ขอบพระคุณอาจารย์ทั้งสองท่านมาเป็นอย่างสูง</t>
  </si>
  <si>
    <t xml:space="preserve">เป็น class เรียนที่ดี4 </t>
  </si>
  <si>
    <t>อาจารย์ผู้สอนสอนได้เข้าใจดี4</t>
  </si>
  <si>
    <t>อาจารย์สอนดี4ครับ</t>
  </si>
  <si>
    <t>อาจารย์สอนดี4ค่ะ เจ้าหน้าที่ประชาสัมพันธ์และอำนวยความสะดวกได้ดี4ๆค่ะ</t>
  </si>
  <si>
    <t>ขอขอบคุณท่านอาจารย์ที่ทำการสอน ท่านสอนเข้าใจชัดเจน สุภาพ ใจเย็น ขอขอบพระคุณค่ะ และท่านอาจารย์และบุคลากรที่ทำการทดสอบทุกท่านสุภาพ อ่อนน้อมทุกท่านเลยค่ะ ขอขอบคุณทุกท่าน4กๆ ค่ะ</t>
  </si>
  <si>
    <t>อาจารย์และเจ้าหน้าที่ตอบคำถามและอำนวยความสะดวกดี4</t>
  </si>
  <si>
    <t>อยากให้เพิ่มสัดส่วนคะแนนเก็บให้4กว่านี้ และอยากให้มีช่วงเวลาเรียนวันจันทร์ - ศุกร์บ้างเพราะปริญญาโทรบางสาขาอาจเรียนตรงกับกับวิชาอื่นๆในหลักสูตร</t>
  </si>
  <si>
    <t>อาจารย์สอนได้ดีมีขั้นตอนในการสอนทำให้เข้าใจได้4ขึ้น</t>
  </si>
  <si>
    <t>เป็นการอบรมที่ดี4ค่ะ</t>
  </si>
  <si>
    <t>1.ในการสอนของอาจารย์ดี4 อาจารย์พร้อมให้ความรู้เยอะ4ๆ แต่เนื่องด้วยเวลา และวันไม่พอทำให้บางเนื้อหาต้องข้ามไป
2.อยากให้สามารถเลือกวันเรียนได้4กว่านี้ เช่น วันจ-ศ หรือมีวันอาทิตย์ด้วย เพราะเผื่อคนที่ทำงานไปด้วยเรียนไปด้วยจะได้มีทางเลือกวันที่สะดวกเรียน4กว่านี้ ถึงจะมีดูย้อนหลังได้ก็ไม่เหมือนเรียนสดอยู่ดี อยากให้มีทางเลือกเยอะกว่านี้
3.ฝากไปถึงผู้ผลิตหนังสื่อ ไม่อยากให้พลิกไปพลิกมาหน้าหลัง มันน่าเบื่อ แถมดูสับสนอีก</t>
  </si>
  <si>
    <t xml:space="preserve">เนื้อหาที่เรียน4 ให้เวลาในการเรียน2 </t>
  </si>
  <si>
    <t>คณะสถาปัตยกรรมศาสตร์และการออกแบบ</t>
  </si>
  <si>
    <t>พลังงานทดแทนและเทคโนโลยีสมาร์ทกริด</t>
  </si>
  <si>
    <t>คณะโลจิสติกส์และห่วงโซ่อุปทาน</t>
  </si>
  <si>
    <t>คณะเศรษฐศาสตร์ธุรกิจและการสื่อสาร</t>
  </si>
  <si>
    <t>เทคโนโลยีสมาร์ทกริด</t>
  </si>
  <si>
    <t>เทคโนโลยีชีวภาพ</t>
  </si>
  <si>
    <t>ห่วงโซ่อุปทานของการท่องเที่ยวเชิงการแพทย์</t>
  </si>
  <si>
    <t>เภสัชวิทยาและวิทยาศาสตร์โมเลกุล</t>
  </si>
  <si>
    <t>โลจิสติกส์และดิจิทัลซัพพลายเชน</t>
  </si>
  <si>
    <t>วิทยาศาสตร์เทคโนโลยีการอาหาร</t>
  </si>
  <si>
    <t>ดนตรี</t>
  </si>
  <si>
    <t>วิทยาศาสตร์และเทคโนโลยี</t>
  </si>
  <si>
    <t>ผลการประเมินโครงการภาษาอังกฤษเพื่อยกระดับความรู้นิสิตบัณฑิตศึกษา วันที่ 25 พฤศจิกายน 2566</t>
  </si>
  <si>
    <t>วันที่ 25 พฤศจิกายน 2566</t>
  </si>
  <si>
    <t>ในครั้งนี้ จำนวนทั้งสิ้น 185 คน จำแนกเป็น</t>
  </si>
  <si>
    <t xml:space="preserve">    3. Pre-Intermediate               จำนวน 43 คน</t>
  </si>
  <si>
    <t xml:space="preserve">    5. Upper - Intermediate        จำนวน 20 คน</t>
  </si>
  <si>
    <t>จำนวนทั้งสิ้น 185 คน จำแนกเป็น</t>
  </si>
  <si>
    <t xml:space="preserve">   คณะโลจิสติกส์และดิจิทัลซัพพลายเชน</t>
  </si>
  <si>
    <t xml:space="preserve">   สาขาวิชาพลศึกษาและวิทยาศาสตร์การออกกำลังกาย</t>
  </si>
  <si>
    <t xml:space="preserve">   สาขาวิชาภาษาอังกฤษ</t>
  </si>
  <si>
    <t xml:space="preserve">   สาขาวิชาคอมพิวเตอร์และเทคโนโลยีดิจิทัลเพื่อการศึกษา</t>
  </si>
  <si>
    <t xml:space="preserve">   สาขาวิชาดุริยางคศาสตร์</t>
  </si>
  <si>
    <t xml:space="preserve">   สาขาวิชาโลจิสติกส์และดิจิทัลซัพพลายเชน</t>
  </si>
  <si>
    <t xml:space="preserve">   สาขาวิชาคณิตศาสตร์ศึกษา</t>
  </si>
  <si>
    <t xml:space="preserve">   สาขาวิชาวิทยาศาสตร์สิ่งแวดล้อม</t>
  </si>
  <si>
    <t xml:space="preserve">   สาขาวิชาการบริหารเทคโนโลยีสารสนเทศเชิงกลยุทธ์ </t>
  </si>
  <si>
    <t xml:space="preserve">   สาขาวิชาชีวเคมี</t>
  </si>
  <si>
    <t xml:space="preserve">   สาขาวิชาฟิสิกส์ประยุกต์</t>
  </si>
  <si>
    <t xml:space="preserve">   สาขาวิชาวิทยาศาสตร์ศึกษา</t>
  </si>
  <si>
    <t xml:space="preserve">   สาขาวิชาการท่องเที่ยวและจิตบริการ</t>
  </si>
  <si>
    <t xml:space="preserve">   สาขาวิชาบริหารเทคโนโลยีสารสนเทศเชิงกลยุทธ์</t>
  </si>
  <si>
    <t xml:space="preserve">   สาขาวิชาวิทยาศาสตร์ชีวภาพ</t>
  </si>
  <si>
    <t xml:space="preserve">   สาขาวิชาเคมี</t>
  </si>
  <si>
    <t xml:space="preserve">   สาขาวิชาโลจิสติกส์และโซ่อุปทาน</t>
  </si>
  <si>
    <t xml:space="preserve">   สาขาวิชาเภสัชศาสตร์</t>
  </si>
  <si>
    <t xml:space="preserve">   สาขาวิชาวิทยาศาสตร์สุขภาพ</t>
  </si>
  <si>
    <t xml:space="preserve">   สาขาวิชาเทคโนโลยีชีวภาพ</t>
  </si>
  <si>
    <t xml:space="preserve">   สาขาวิชาเภสัชวิทยาและวิทยาศาสตร์โมเลกุล</t>
  </si>
  <si>
    <t xml:space="preserve">   สาขาวิชาวิจัยและประเมินทางการศึกษา</t>
  </si>
  <si>
    <t xml:space="preserve">   สาขาวิชาเทคโนโลยีสารสนเทศ</t>
  </si>
  <si>
    <t xml:space="preserve">   สาขาวิชาวิศวกรรมคอมพิวเตอร์</t>
  </si>
  <si>
    <t xml:space="preserve">   สาขาวิชาการบริหารธุรกิจ</t>
  </si>
  <si>
    <t xml:space="preserve">   สาขาวิชาห่วงโซ่อุปทานของการท่องเที่ยวเชิงการแพทย์</t>
  </si>
  <si>
    <t xml:space="preserve">   สาขาวิชาการพยาบาลเวชปฏิบัติชุมชน</t>
  </si>
  <si>
    <t xml:space="preserve">   สาขาวิชาสัตวศาสตร์</t>
  </si>
  <si>
    <t xml:space="preserve">   สาขาวิชาวิศวกรรมไฟฟ้า</t>
  </si>
  <si>
    <t xml:space="preserve">   สาขาวิชาวิทยาศาสตร์การประมง</t>
  </si>
  <si>
    <t xml:space="preserve">   สาขาวิชาเศษฐศาสตร์</t>
  </si>
  <si>
    <t xml:space="preserve">   สาขาวิชาพัฒนาสังคม</t>
  </si>
  <si>
    <t xml:space="preserve">   สาขาวิชาภูมิศาสตร์</t>
  </si>
  <si>
    <t xml:space="preserve">   สาขาวิชาเทคโนโลยีสมาร์ทกริด</t>
  </si>
  <si>
    <t xml:space="preserve">   สาขาวิชาวิทยาศาสตร์และเทคโนโลยี</t>
  </si>
  <si>
    <t xml:space="preserve">   สาขาวิชาสัตวศาสตร์และเทคโนโลยีอาหารสัตว์</t>
  </si>
  <si>
    <t xml:space="preserve">   สาขาวิชาคติชนวิทยา</t>
  </si>
  <si>
    <t xml:space="preserve">   สาขาวิชาพลศึกษาเเละวิทยาศาสตร์การออกกำลังกาย</t>
  </si>
  <si>
    <t xml:space="preserve">   สาขาวิชาภูมิสารสนเทศศาสตร์</t>
  </si>
  <si>
    <t xml:space="preserve">   สาขาวิชาดนตรี</t>
  </si>
  <si>
    <t xml:space="preserve">   สาขาวิชาการตลาด</t>
  </si>
  <si>
    <t xml:space="preserve">   สาขาวิชาเอเชียตะวันออกเฉียงใต้ศึกษา</t>
  </si>
  <si>
    <t xml:space="preserve">   สาขาวิชานวัตกรรมการวัดผลการจัดการเรียนรู้</t>
  </si>
  <si>
    <t xml:space="preserve">   สาขาวิชาชีวเวชศาสตร์</t>
  </si>
  <si>
    <t xml:space="preserve">   สาขาวิชาวิทยาศาสตร์เทคโนโลยีการอาหาร</t>
  </si>
  <si>
    <t xml:space="preserve">   สาขาวิชาการจัดการสมาร์ตซิตี้ และนวัตกรรมดิจิตัล</t>
  </si>
  <si>
    <t>EPE (Elementary 2) N=36</t>
  </si>
  <si>
    <t>กลุ่ม Elementary 2 (N =36)</t>
  </si>
  <si>
    <t>EPE (Intermediate) N=23</t>
  </si>
  <si>
    <t>กลุ่ม Intermediate  (N =23)</t>
  </si>
  <si>
    <t>EPE (Pre-Intermediate) N=43</t>
  </si>
  <si>
    <t>กลุ่ม Pre-Intermediate (N = 43)</t>
  </si>
  <si>
    <t>EPE (Starter 2) N = 63</t>
  </si>
  <si>
    <t>กลุ่ม Starter 2 (N =63)</t>
  </si>
  <si>
    <t>EPE (Upper-Intermediate) N = 20</t>
  </si>
  <si>
    <t>กลุ่ม Upper-Intermediate (N =20)</t>
  </si>
  <si>
    <t xml:space="preserve">1.อาจารย์อธิบายได้ดี เข้าใจง่าย </t>
  </si>
  <si>
    <t>2.อยากให้มีจัดการเรียนการสอนในวันธรรมดา (ช่วงเย็น/ช่วงค่ำ) สำหรับคณะศึกษาศาสตร์</t>
  </si>
  <si>
    <t>1.อาจารย์ผู้สอนสอนได้ดีมาก</t>
  </si>
  <si>
    <t>2.อยากให้มีเวลาประกาศผลสอบที่เร็วขึ้น</t>
  </si>
  <si>
    <t>3.อยากให้สอนเทคนิคการเรียนเรื่องแกรมม่าโดยใช้ภาษาเข้าใจง่าย</t>
  </si>
  <si>
    <t xml:space="preserve">ซักถามสิ่งที่เรียนไม่เข้าใจ อาจารย์สละเวลามีเวลาให้นิสิตตลอดเวลาที่มีปัญหา </t>
  </si>
  <si>
    <t xml:space="preserve">สำหรับการสอบวันนี้เจ้าหน้าที่และอาจารย์ในการสอบในวันนี้ให้การบริการแก่นิสิต </t>
  </si>
  <si>
    <t>ใจดี น่ารัก ขอบพระคุณอาจารย์ทั้งสองท่านมาเป็นอย่างสูง</t>
  </si>
  <si>
    <t xml:space="preserve">1.อาจารย์สอนเข้าใจ ชัดเจน </t>
  </si>
  <si>
    <t xml:space="preserve">2.อาจารย์ผู้สอนใจเย็นและให้ความรู้ในการเรียนสอนเข้าใจง่ายสื่อสารเป็นกันเอง </t>
  </si>
  <si>
    <t xml:space="preserve">3.ขอชื่นชมทุกท่านในการให้ความช่วยเหลือผู้เรียนอย่างเต็มที่ </t>
  </si>
  <si>
    <t>4.อยากให้เพิ่มสัดส่วนคะแนนเก็บและอยากให้มีช่วงเวลาเรียนวันจันทร์ - ศุกร์</t>
  </si>
  <si>
    <t>5.กิจกรรมที่ดีช่วยให้เราไม่ต้องวิตกกังวลกับการสอบภาษาอังกฤษ</t>
  </si>
  <si>
    <t>เจ้าหน้าที่ดำเนินการได้ดีเยี่ยม</t>
  </si>
  <si>
    <t xml:space="preserve">1.ขอบคุณอาจารย์และเจ้าหน้าที่ทุกท่านที่คอยแนะนำถ่ายทอดความรู้ประสบการณ์ </t>
  </si>
  <si>
    <t>2.สิ่งที่เป็นประโยชน์ในการนำความรู้เกี่ยวกับภาษาอังกฤษไปใช้ในชีวิตประจำวัน</t>
  </si>
  <si>
    <t>อายุระหว่าง 31 - 40 ปี คิดเป็นร้อยละ 3.78 รองลงมาคือ อายุระหว่าง 20 - 30 ปี คิดเป็นร้อยละ 2.70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</si>
  <si>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4.74) เมื่อพิจารณา </t>
  </si>
  <si>
    <t>รายข้อ พบว่า ข้อที่มีค่าเฉลี่ยสูงสุด คือ ข้อ 7) อาจารย์ผู้สอนมีการอธิบายเนื้อหาวิชาได้อย่างชัดเจน และเข้าใจง่าย ข้อ 8) อาจารย์ผู้สอน</t>
  </si>
  <si>
    <t xml:space="preserve">ใช้สื่อในการอบรมที่เหมาะสมกับเนื้อหา และตอบคำถามได้อย่างชัดเจน และข้อ 9) อาจารย์ผู้สอนเข้าสอน – เลิกสอน ตรงตามเวลา </t>
  </si>
  <si>
    <t>ตรงตามความต้องการ และเข้าใจง่าย อยู่ในระดับมากที่สุด (ค่าเฉลี่ยเท่ากับ 4.81)</t>
  </si>
  <si>
    <t xml:space="preserve">อยู่ในระดับมากที่สุด (ค่าเฉลี่ยเท่ากับ 4.83) รองลงมาคือ ข้อ6) หนังสือที่เรียนมีเนื้อหาสาระ ความชัดเจน ความครบถ้วน  </t>
  </si>
  <si>
    <t>อยู่ในระดับมาก (ค่าเฉลี่ย 3.75)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</si>
  <si>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4.33) </t>
  </si>
  <si>
    <t xml:space="preserve">รายข้อ พบว่า ข้อที่มีค่าเฉลี่ยสูงสุด คือ ข้อ 2) การสมัครเข้ารับการอบบรมมีความสะดวกและง่ายต่อการใช้งาน </t>
  </si>
  <si>
    <t xml:space="preserve">ข้อ 8) อาจารย์ผู้สอนใช้สื่อในการอบรมที่เหมาะสมกับเนื้อหา และตอบคำถามได้อย่างชัดเจน ข้อ 9) อาจารย์ผู้สอนเข้าสอน – เลิกสอน </t>
  </si>
  <si>
    <t xml:space="preserve">บัณฑิตศึกษา ในกลุ่ม Intermediate พบว่า ภาพรวมมีความพึงพอใจอยู่ในระดับมากที่สุด (ค่าเฉลี่ยเท่ากับ 4.50) เมื่อพิจารณา </t>
  </si>
  <si>
    <t xml:space="preserve">ตรงตามเวลาอยู่ในระดับมากที่สุด (ค่าเฉลี่ยเท่ากับ 4.65) รองลงมาคือ ข้อ 1) เจ้าหน้าที่ให้บริการตอบคำถามออนไลน์ได้ถูกต้อง ชัดเจน </t>
  </si>
  <si>
    <t xml:space="preserve">และรวดเร็วอยู่ในระดับมากที่สุด (ค่าเฉลี่ยเท่ากับ 4.62) </t>
  </si>
  <si>
    <t>อยู่ในระดับมาก (ค่าเฉลี่ย 3.74)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</si>
  <si>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4.04) </t>
  </si>
  <si>
    <t>เมื่อพิจารณารายข้อพบว่า ข้อที่มีค่าเฉลี่ยสูงสุด คือ ข้อ 2) การสมัครเข้ารับการอบบรมมีความสะดวกและง่ายต่อการใช้งาน</t>
  </si>
  <si>
    <t>อยู่ในระดับมากที่สุด (ค่าเฉลี่ยเท่ากับ 4.63) รองลงมาคือ ข้อ 9) อาจารย์ผู้สอนเข้าสอน – เลิกสอน ตรงตามเวลา</t>
  </si>
  <si>
    <t xml:space="preserve">นิสิตบัณฑิตศึกษา ในกลุ่ม Pre-Intermediate  พบว่า ภาพรวมมีความพึงพอใจอยู่ในระดับมาก (ค่าเฉลี่ยเท่ากับ 4.47) </t>
  </si>
  <si>
    <t xml:space="preserve">อยู่ในระดับมากที่สุด (ค่าเฉลี่ยเท่ากับ 4.60) </t>
  </si>
  <si>
    <t>ภาพรวมอยู่ในระดับมาก (ค่าเฉลี่ย 3.74)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</si>
  <si>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4.09) </t>
  </si>
  <si>
    <t xml:space="preserve">เมื่อพิจารณารายข้อพบว่า ข้อที่มีค่าเฉลี่ยสูงสุด คือ ข้อ 8) อาจารย์ผู้สอนใช้สื่อในการอบรมที่เหมาะสมกับเนื้อหา </t>
  </si>
  <si>
    <t xml:space="preserve">นิสิตบัณฑิตศึกษา ในกลุ่ม Starter 2 พบว่า ภาพรวมมีความพึงพอใจอยู่ในระดับมากที่สุด (ค่าเฉลี่ยเท่ากับ 4.74) </t>
  </si>
  <si>
    <t xml:space="preserve">และตอบคำถามได้อย่างชัดเจนอยู่ในระดับมากที่สุด (ค่าเฉลี่ยเท่ากับ 4.86) รองลงมาคือ ข้อ 9) อาจารย์ผู้สอนเข้าสอน – </t>
  </si>
  <si>
    <t>อยู่ในระดับมาก (ค่าเฉลี่ย 3.51)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</si>
  <si>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4.32) </t>
  </si>
  <si>
    <t xml:space="preserve">นิสิตบัณฑิตศึกษา กลุ่ม Upper-Intermediate พบว่า ภาพรวมมีความพึงพอใจอยู่ในระดับมาก (ค่าเฉลี่ยเท่ากับ 4.42) </t>
  </si>
  <si>
    <t xml:space="preserve">(ค่าเฉลี่ยเท่ากับ 4.63) รองลงมาคือ ข้อ 6) หนังสือที่เรียนมีเนื้อหาสาระ ความชัดเจน ความครบถ้วนตรงตามความต้องการ </t>
  </si>
  <si>
    <t xml:space="preserve">และเข้าใจง่ายอยู่ในระดับมากที่สุด  (ค่าเฉลี่ยเท่ากับ 4.53) </t>
  </si>
  <si>
    <t xml:space="preserve">อยู่ในระดับมาก (ค่าเฉลี่ย 3.75) และหลังเข้ารับการอบรมค่าเฉลี่ยความรู้ ความเข้าใจสูงขึ้นอยู่ในระดับมาก (ค่าเฉลี่ย 4.00) </t>
  </si>
  <si>
    <t>เพศชาย คิดเป็นร้อยละ 8.65 แสดงจำนวนผู้เข้ารับการอบรมจำแนกตามอายุ พบว่า ผู้เข้ารับการอบรมส่วนใหญ่</t>
  </si>
  <si>
    <t>มีอายุระหว่าง 20 - 30 ปี คิดเป็นร้อยละ 9.73 รองลงมาคือ อายุระหว่าง 31 - 40 ปี คิดเป็นร้อยละ 5.95</t>
  </si>
  <si>
    <t>แสดงจำนวนผู้เข้ารับการอบรมจำแนกตามระดับการศึกษา พบว่า เป็นนิสิตปริญญาโท คิดเป็นร้อยละ 13.51</t>
  </si>
  <si>
    <t xml:space="preserve">         สาขาวิชาการบริหารการศึกษา คิดเป็นร้อยละ 2.16</t>
  </si>
  <si>
    <t xml:space="preserve">รองลงมาคือ นิสิตปริญญาเอก คิดเป็นร้อยละ 5.95 แสดงจำนวนผู้เข้ารับการอบรมจำแนกตามคณะ/วิทยาลัย พบว่า </t>
  </si>
  <si>
    <t xml:space="preserve">         เป็นนิสิตสังกัดคณะศึกษาศาสตร์ คิดเป็นร้อยละ 8.05 รองลงมาคือ คณะบริหารธุรกิจ เศรษฐศาสตร์และการสื่อสาร  </t>
  </si>
  <si>
    <t xml:space="preserve">         พบว่า ส่วนใหญ่สาขาวิชาสาขาวิชาสาธารณสุขศาสตร์ คิดเป็นร้อยละ 2.70 รองลงมาคือ สาขาวิชาบริหารธุรกิจ </t>
  </si>
  <si>
    <t xml:space="preserve">         คณะมนุษยศาสตร์ และสาธารณสุขศาสตร์ คิดเป็นร้อยละ 3.36 แสดงจำนวนผู้เข้ารับการอบรมจำแนกตามสาขาวิชา </t>
  </si>
  <si>
    <t>9.19 เพศชาย คิดเป็นร้อยละ 3.24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</si>
  <si>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20 - 30 ปี คิดเป็นร้อยละ 5.41 รองลงมาคือ อายุระหว่าง 31 40 ปี คิดเป็นร้อยละ </t>
  </si>
  <si>
    <t xml:space="preserve">         รองลงมาคือ นิสิตปริญญาเอก คิดเป็นร้อยละ 5.41 จำนวนผู้เข้ารับการอบรมจำแนกตามคณะ/วิทยาลัย พบว่า </t>
  </si>
  <si>
    <t>เป็นนิสิตสังกัดคณะศึกษาศาสตร์ คิดเป็นร้อยละ 4.03 รองลงมาคือ คณะบริหารธุรกิจ เศรษฐศาสตร์และ</t>
  </si>
  <si>
    <t xml:space="preserve">         สาขาวิชาคอมพิวเตอร์และเทคโนโลยีดิจิทัลเพื่อการศึกษา  สาขาวิชาการท่องเที่ยวและจิตบริการ สาขาวิชา</t>
  </si>
  <si>
    <t xml:space="preserve">         สาธารณสุขศาสตร์ รองลงมาคือ สาขาวิชาบริหารธุรกิจ สาขาวิชาวิทยาศาสตร์ศึกษา สาขาวิชาวิทยาการคอมพิวเตอร์ </t>
  </si>
  <si>
    <t xml:space="preserve">         สาขาวิชาหลักสูตรและการสอน สาขาวิชาการสื่อสาร สาขาวิชาพยาบาลศาสตร์ สาขาวิชาวิทยาศาสตร์เทคโนโลยี</t>
  </si>
  <si>
    <t xml:space="preserve">         การอาหาร สาขาวิชาการบริหารเทคโนโลยีสารสนเทศเชิงกลยุทธ์ สาขาวิชาการจัดการสมาร์ตซิตี้ และนวัตกรรมดิจิตัล </t>
  </si>
  <si>
    <t xml:space="preserve">         สาขาวิชาเคมี  สาขาวิชานวัตกรรมทางการวัดผลการเรียนรู้ สาขาวิชาโลจิสติกส์และโซ่อุปทาน สาขาวิชาเภสัชศาสตร์  </t>
  </si>
  <si>
    <t>สาขาวิชาเทคโนโลยีชีวภาพ คิดเป็นร้อยละ 0.54</t>
  </si>
  <si>
    <t>คิดเป็นร้อยละ 11.89 เพศชาย คิดเป็นร้อยละ 11.35 แสดงจำนวนผู้เข้ารับการอบรมจำแนกตามอายุ พบว่า</t>
  </si>
  <si>
    <t xml:space="preserve">ผู้เข้ารับการอบรมส่วนใหญ่มีอายุระหว่าง 31 - 40 ปี คิดเป็นร้อยละ 10.27 รองลงมาคือ อายุระหว่าง 20 - 30 ปี </t>
  </si>
  <si>
    <t xml:space="preserve">คิดเป็นร้อยละ 8.65 จำนวนผู้เข้ารับการอบรมจำแนกตามระดับการศึกษา พบว่า นิสิตปริญญโท คิดเป็นร้อยละ </t>
  </si>
  <si>
    <t xml:space="preserve">16.22 รองลงมาคือ นิสิตปริญญาเอก คิดเป็นร้อยละ 7.03 จำนวนผู้เข้ารับการอบรมจำแนกตามคณะ/วิทยาลัย </t>
  </si>
  <si>
    <t xml:space="preserve">         พบว่า เป็นนิสิตสังกัดสังกัดคณะศึกษาศาสตร์ คิดเป็นร้อยละ 4.32 รองลงมาคือ คณะวิศวกรรมศาสตร์</t>
  </si>
  <si>
    <t xml:space="preserve">         คิดเป็นร้อยละ 3.87 แสดงจำนวนผู้เข้ารับการอบรมจำแนกตามสาขาวิชา พบว่า ส่วนใหญ่สาขาวิชาการบริหาร</t>
  </si>
  <si>
    <t xml:space="preserve">         การศึกษา คิดเป็นร้อยละ 2.70 รองลงมาคือ สาขาวิชาสาธารณสุขศาสตร์ คิดเป็นร้อยละ 2.16</t>
  </si>
  <si>
    <t xml:space="preserve">เพศชาย คิดเป็นร้อยละ 13.51 แสดงจำนวนผู้เข้ารับการอบรมจำแนกตามอายุ พบว่า ผู้เข้ารับการอบรมส่วนใหญ่ </t>
  </si>
  <si>
    <t xml:space="preserve">มีอายุระหว่าง 20 - 30 ปี คิดเป็นร้อยละ 13.51 รองลงมาคือ อายุระหว่าง 31 - 40 ปี คิดเป็นร้อยละ 12.97 </t>
  </si>
  <si>
    <t xml:space="preserve">จำนวนผู้เข้ารับการอบรมจำแนกตามระดับการศึกษา พบว่า เป็นนิสิตปริญญาโท คิดเป็นร้อยละ 22.16 รองลงมาคือ   </t>
  </si>
  <si>
    <t>นิสิตปริญญาเอก คิดเป็นร้อยละ 11.89 จำนวนผู้เข้ารับการอบรมจำแนกตามคณะ/วิทยาลัย พบว่า เป็นนิสิตสังกัด</t>
  </si>
  <si>
    <t xml:space="preserve">         คณะศึกษาศาสตร์ คิดเป็นร้อยละ 16.22 รองลงมาคือ คณะบริหารธุรกิจ เศรษฐศาสตร์และการสื่อสาร คิดเป็นร้อยละ 3.78</t>
  </si>
  <si>
    <t xml:space="preserve">สังกัดคณะศึกษาศาสตร์ และคณะสถาปัตยกรรมศาสตร์ ศิลปะและการออกแบบ คิดเป็นร้อยละ 2.70  </t>
  </si>
  <si>
    <t>และคณะมนุษยศาสตร์ คิดเป็นร้อยละ 1.08</t>
  </si>
  <si>
    <t xml:space="preserve">รองลงมาคือ วิทยาลัยพลังงานทดแทนและสมาร์ตกริดเทคโนโลยี  คณะสาธารณสุขศาสตร์ </t>
  </si>
  <si>
    <t xml:space="preserve">         แสดงจำนวนผู้เข้ารับการอบรมจำแนกตามสาขาวิชา พบว่า ส่วนใหญ่สาขาวิชาหลักสูตรและการสอน คิดเป็นร้อยละ 3.78</t>
  </si>
  <si>
    <t>รองลงมาคือ สาขาวิชาภาษาไทย คิดเป็นร้อยละ 3.24</t>
  </si>
  <si>
    <t xml:space="preserve">              5. กลุ่ม Upper-Intermediate พบว่า จำนวนผู้เข้ารับการอบรมจำแนกตามเพศเป็นเพศหญิง</t>
  </si>
  <si>
    <t xml:space="preserve">คิดเป็นร้อยละ 6.49 เพศชาย คิดเป็นร้อยละ 4.32 แสดงจำนวนผู้เข้ารับการอบรมจำแนกตามอายุ พบว่า </t>
  </si>
  <si>
    <t xml:space="preserve">ผู้เข้ารับการอบรมส่วนใหญ่มีอายุระหว่าง 31 - 40 ปี คิดเป็นร้อยละ 3.78 รองลงมาคือ อายุระหว่าง 20 - 30 ปี  </t>
  </si>
  <si>
    <t xml:space="preserve">และอายุระหว่าง 41 - 50 ปี คิดเป็นร้อยละ 2.70 จำนวนผู้เข้ารับการอบรมจำแนกตามระดับการศึกษา พบว่า  </t>
  </si>
  <si>
    <t>เป็นนิสิตปริญญาเอก คิดเป็นร้อยละ 9.19 นิสิตปริญญาโท คิดเป็นร้อยละ 1.62 จำนวนผู้เข้ารับการอบรม</t>
  </si>
  <si>
    <t xml:space="preserve">         จำแนกตามคณะ/วิทยาลัย พบว่า เป็นนิสิตสังกัดคณะศึกษาศาสตร์ และคณะสถาปัตยกรรมศาสตร์ </t>
  </si>
  <si>
    <t xml:space="preserve">ศิลปะและการออกแบบ คิดเป็นร้อยละ 2.70 รองลงมาคือ วิทยาลัยพลังงานทดแทนและสมาร์ตกริดเทคโนโลยี </t>
  </si>
  <si>
    <t>คณะสาธารณสุขศาสตร์ และคณะมนุษยศาสตร์ คิดเป็นร้อยละ 1.08 แสดงจำนวนผู้เข้ารับการอบรม</t>
  </si>
  <si>
    <t xml:space="preserve">         จำแนกตามสาขาวิชา พบว่า ส่วนใหญ่สาขาวิชาศิลปะและการออกแบบ คิดเป็นร้อยละ 2.70 รองลงมาคือ </t>
  </si>
  <si>
    <t xml:space="preserve">กิจกรรมที่จัดในโครงการฯ ภาพรวม อยู่ในระดับมาก (ค่าเฉลี่ย 3.75) และหลังเข้ารับการอบรมมีค่าเฉลี่ยความรู้ </t>
  </si>
  <si>
    <t>ความเข้าใจสูงขึ้นอยู่ในระดับมาก (ค่าเฉลี่ย 4.33)</t>
  </si>
  <si>
    <t xml:space="preserve">กิจกรรมที่จัดก่อนการอบรมอยู่ในระดับมาก (ค่าเฉลี่ย 3.74)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</si>
  <si>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4.04) </t>
  </si>
  <si>
    <t xml:space="preserve">ความเข้าใจสูงขึ้นอยู่ในระดับมาก (ค่าเฉลี่ย 4.09) </t>
  </si>
  <si>
    <t>ที่จัดก่อนการอบรมอยู่ในระดับมาก (ค่าเฉลี่ย 3.51)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</si>
  <si>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4.32) </t>
  </si>
  <si>
    <t xml:space="preserve">เกี่ยวกับกิจกรรมที่จัดก่อนการอบรมอยู่ในระดับมาก (ค่าเฉลี่ย 3.75)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</si>
  <si>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4.00) </t>
  </si>
  <si>
    <t xml:space="preserve">กลุ่ม Pre-Intermediate สาขาวิชาการบริหารการศึกษา คิดเป็นร้อยละ 2.70 รองลงมาคือ สาขาวิชาสาธารณสุขศาสตร์ </t>
  </si>
  <si>
    <t xml:space="preserve">สาขาวิชาการบริหารการศึกษา สาขาวิชาดุริยางคศิป์ และสาขาวิชาสาธารณสุขศาสตร์ คิดเป็นร้อยละ 1.08 </t>
  </si>
  <si>
    <t xml:space="preserve">เลิกสอน ตรงตามเวลา อยู่ในระดับมากที่สุด (ค่าเฉลี่ยเท่ากับ 4.84)  </t>
  </si>
  <si>
    <t>4.32 จำนวนผู้เข้ารับการอบรมจำแนกตามระดับการศึกษา พบว่า นิสิตปริญญาโท คิดเป็นร้อยละ 7.03</t>
  </si>
  <si>
    <t xml:space="preserve">         สาขาวิชาการบริหารการศึกษา  สาขาวิชาดุริยางคศิลป์ และสาขาวิชาสาธารณสุขศาสตร์ คิดเป็นร้อยละ 1.08</t>
  </si>
  <si>
    <t xml:space="preserve">1. กลุ่ม Elementary 2  พบว่า ภาพรวมมีความพึงพอใจอยู่ในระดับมากที่สุด (ค่าเฉลี่ยเท่ากับ 4.74) </t>
  </si>
  <si>
    <t xml:space="preserve">              เมื่อพิจารณารายข้อ พบว่า ข้อที่มีค่าเฉลี่ยสูงสุด คือ ข้อ 7) อาจารย์ผู้สอนมีการอธิบายเนื้อหาวิชาได้อย่างชัดเจน</t>
  </si>
  <si>
    <t xml:space="preserve">    และเข้าใจง่าย ข้อ 8) อาจารย์ผู้สอนใช้สื่อในการอบรมที่เหมาะสมกับเนื้อหา และตอบคำถามได้อย่างชัดเจน และข้อ 9) </t>
  </si>
  <si>
    <t xml:space="preserve">              อาจารย์ผู้สอนเข้าสอน – เลิกสอน ตรงตามเวลา อยู่ในระดับมากที่สุด (ค่าเฉลี่ยเท่ากับ 4.83) รองลงมาคือ ข้อ 6) </t>
  </si>
  <si>
    <t xml:space="preserve">              หนังสือที่เรียนมีเนื้อหาสาระ ความชัดเจน ความครบถ้วน  ตรงตามความต้องการ และเข้าใจง่าย อยู่ในระดับมากที่สุด </t>
  </si>
  <si>
    <t xml:space="preserve">              (ค่าเฉลี่ยเท่ากับ 4.81)</t>
  </si>
  <si>
    <t xml:space="preserve">2. กลุ่ม Intermediate พบว่า ภาพรวมมีความพึงพอใจอยู่ในระดับมากที่สุด (ค่าเฉลี่ยเท่ากับ 4.50)  </t>
  </si>
  <si>
    <t xml:space="preserve">             เมื่อพิจารณารายข้อ พบว่า ข้อที่มีค่าเฉลี่ยสูงสุด คือ ข้อ 2) การสมัครเข้ารับการอบบรมมีความสะดวกและง่ายต่อการใช้งาน </t>
  </si>
  <si>
    <t xml:space="preserve">             ข้อ 8) อาจารย์ผู้สอนใช้สื่อในการอบรมที่เหมาะสมกับเนื้อหา และตอบคำถามได้อย่างชัดเจน ข้อ 9) อาจารย์ผู้สอน</t>
  </si>
  <si>
    <t xml:space="preserve">             เข้าสอน – เลิกสอน ตรงตามเวลาอยู่ในระดับมากที่สุด (ค่าเฉลี่ยเท่ากับ 4.65) รองลงมาคือ ข้อ 1) เจ้าหน้าที่ให้บริการ</t>
  </si>
  <si>
    <t xml:space="preserve">             ตอบคำถามออนไลน์ได้ถูกต้อง ชัดเจน และรวดเร็วอยู่ในระดับมากที่สุด (ค่าเฉลี่ยเท่ากับ 4.62) </t>
  </si>
  <si>
    <t xml:space="preserve">           เมื่อพิจารณารายข้อพบว่า ข้อที่มีค่าเฉลี่ยสูงสุด คือ ข้อ 2) การสมัครเข้ารับการอบบรมมีความสะดวกและง่าย</t>
  </si>
  <si>
    <t xml:space="preserve">           ต่อการใช้งานอยู่ในระดับมากที่สุด (ค่าเฉลี่ยเท่ากับ 4.63) รองลงมาคือ ข้อ 9) อาจารย์ผู้สอนเข้าสอน – เลิกสอน </t>
  </si>
  <si>
    <t xml:space="preserve">           ตรงตามเวลาอยู่ในระดับมากที่สุด (ค่าเฉลี่ยเท่ากับ 4.60) </t>
  </si>
  <si>
    <t xml:space="preserve">3. กลุ่ม Pre-Intermediate พบว่า ภาพรวมมีความพึงพอใจอยู่ในระดับมากที่สุด (ค่าเฉลี่ยเท่ากับ 4.47)  </t>
  </si>
  <si>
    <t>4. กลุ่ม Starter 2 พบว่า ภาพรวมมีความพึงพอใจอยู่ในระดับมากที่สุด (ค่าเฉลี่ยเท่ากับ 4.74) เมื่อพิจารณา</t>
  </si>
  <si>
    <t xml:space="preserve">           รายข้อพบว่า ข้อที่มีค่าเฉลี่ยสูงสุด คือ ข้อ 8) อาจารย์ผู้สอนใช้สื่อในการอบรมที่เหมาะสมกับเนื้อหาและตอบคำถามได้</t>
  </si>
  <si>
    <t xml:space="preserve">           อย่างชัดเจนอยู่ในระดับมากที่สุด (ค่าเฉลี่ยเท่ากับ 4.86) รองลงมาคือ ข้อ 9) อาจารย์ผู้สอนเข้าสอน – เลิกสอน </t>
  </si>
  <si>
    <t xml:space="preserve">           ตรงตามเวลา อยู่ในระดับมากที่สุด (ค่าเฉลี่ยเท่ากับ 4.84)  </t>
  </si>
  <si>
    <t xml:space="preserve">5. กลุ่ม Upper-Intermediate พบว่า ภาพรวมมีความพึงพอใจอยู่ในระดับมาก (ค่าเฉลี่ยเท่ากับ 4.42) </t>
  </si>
  <si>
    <t xml:space="preserve">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</si>
  <si>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       อยู่ในระดับมากที่สุด (ค่าเฉลี่ยเท่ากับ 4.63) รองลงมาคือ ข้อ 6) หนังสือที่เรียนมีเนื้อหาสาระ ความชัดเจน  </t>
  </si>
  <si>
    <t xml:space="preserve">           ความครบถ้วนตรงตามความต้องการและเข้าใจง่ายอยู่ในระดับมากที่สุด (ค่าเฉลี่ยเท่ากับ 4.53) </t>
  </si>
  <si>
    <t>จำนวน 36 คน</t>
  </si>
  <si>
    <t>จำนวน 23 คน</t>
  </si>
  <si>
    <t xml:space="preserve">        3. Pre-Intermediate               </t>
  </si>
  <si>
    <t>จำนวน 43 คน</t>
  </si>
  <si>
    <t>จำนวน 63 คน</t>
  </si>
  <si>
    <t xml:space="preserve">        5. Upper - Intermediate          </t>
  </si>
  <si>
    <t>จำนวน 20 คน</t>
  </si>
  <si>
    <t xml:space="preserve">         สาขาวิชาการพยาบาลผู้ใหญ่และผู้สูงอายุ  สาขาวิชาวิทยาศาสตร์สุขภาพ สาขาวิชาพัฒนศึกษา  </t>
  </si>
  <si>
    <t>4.อาจารย์ผู้สอนสอนเร็วนิสิตจึงใช้วิธีการเรียนย้อนหลังเพื่อให้สามารถย้อนกลับมาฟังให้เข้าใจอีกครั้ง</t>
  </si>
  <si>
    <t xml:space="preserve">        1. Starter 2                          </t>
  </si>
  <si>
    <t xml:space="preserve">        2. Elementary 2                   </t>
  </si>
  <si>
    <t xml:space="preserve">        4. Intermediate                     </t>
  </si>
  <si>
    <t xml:space="preserve">              1. กลุ่ม Starter 2 พบว่า จำนวนผู้เข้ารับการอบรมจำแนกตามเพศหญิง คิดเป็นร้อยละ 20.54</t>
  </si>
  <si>
    <t>2. กลุ่ม Elementary 2  พบว่า จำนวนผู้เข้ารับการอบรมจำแนกตามเพศ เป็นเพศหญิง คิดเป็นร้อยละ 10.81</t>
  </si>
  <si>
    <t xml:space="preserve">              4. กลุ่ม Intermediate พบว่า จำนวนผู้เข้ารับการอบรมจำแนกตามเพศเป็นเพศหญิง คิดเป็นร้อยละ </t>
  </si>
  <si>
    <t>1.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</si>
  <si>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>2. กลุ่ม Elementary 2 พบว่า  ก่อนเข้ารับการอบรมผู้เข้าร่วมโครงการมีความรู้ความเข้าใจเกี่ยวกับ</t>
  </si>
  <si>
    <t>4. กลุ่ม Intermediate  พบว่า  ก่อนเข้ารับการอบรมผู้เข้าร่วมโครงการมีความรู้ความเข้าใจเกี่ยวกับ</t>
  </si>
  <si>
    <t xml:space="preserve">           จากตารางพบว่า กลุ่ม Starter 2 เพศหญิง 20.54 เพศชาย คิดเป็นร้อยละ 13.51 กลุ่ม Elementary 2 </t>
  </si>
  <si>
    <t>เพศหญิง คิดเป็นร้อยละ 10.81 เพศชาย คิดเป็นร้อยละ 8.65 กลุ่ม Pre-Intermediate เพศหญิง คิดเป็นร้อยละ 11.89</t>
  </si>
  <si>
    <t>เพศชาย คิดเป็นร้อยละ 11.35 กลุ่ม Intermediate เพศหญิง คิดเป็นร้อยละ 9.19 เพศชาย คิดเป็นร้อยละ 3.24</t>
  </si>
  <si>
    <t>กลุ่ม Upper - Intermediate  เพศหญิง คิดเป็นร้อยละ 6.49 เพศชาย คิดเป็นร้อยละ 4.32</t>
  </si>
  <si>
    <t xml:space="preserve">          จากตารางพบว่า  กลุ่ม Starter 2 อายุระหว่าง 20 - 30 ปี คิดเป็นร้อยละ 13.51 รองลงมาคือ </t>
  </si>
  <si>
    <t xml:space="preserve">มีอายุระหว่าง 31 -40 ปี คิดเป็นร้อยละ 12.97 กลุ่ม Elementary 2 มีอายุระหว่าง 20 - 30 ปี  คิดเป็นร้อยละ 9.73 </t>
  </si>
  <si>
    <t xml:space="preserve">รองลงมาคือ อายุระหว่าง 31 - 40 ปี คิดเป็นร้อยละ 5.95 กลุ่ม Pre-Intermediate มีอายุระหว่าง 31 - 40 ปี </t>
  </si>
  <si>
    <t xml:space="preserve">คิดเป็นร้อยละ 10.27 รองลงมาคือ อายุระหว่าง 20 - 30 ปี คิดเป็นร้อยละ 8.65 กลุ่ม Intermediate อายุระหว่าง 20 - 30 ปี    </t>
  </si>
  <si>
    <t>คิดเป็นร้อยละ 5.41 รองลงมาคือ อายุระหว่าง 31 - 40 ปี คิดเป็นร้อยละ 4.32 กลุ่ม Upper - Intermediate</t>
  </si>
  <si>
    <t xml:space="preserve">          จากตารางพบว่า  กลุ่ม Starter 2 เป็นนิสิตปริญญาโท คิดเป็นร้อยละ 22.16 นิสิตปริญญาเอก </t>
  </si>
  <si>
    <t xml:space="preserve">คิดเป็นร้อยละ 11.89 กลุ่ม Elementary 2 เป็นนิสิตปริญญาโท คิดเป็นร้อยละ 13.51 รองลงมาคือ นิสิตปริญญาเอก </t>
  </si>
  <si>
    <t xml:space="preserve">คิดเป็นร้อยละ 5.97 กลุ่ม Pre-Intermediate นิสิตปริญญาโท คิดเป็นร้อยละ 16.22 รองลงมาคือ นิสิตปริญญาเอก </t>
  </si>
  <si>
    <t xml:space="preserve">คิดเป็นร้อยละ 7.03 กลุ่ม Intermediate นิสิตปริญญาโท คิดเป็นร้อยละ 7.03 รองลงมาคือ นิสิตระดับปริญญาเอก  </t>
  </si>
  <si>
    <t>คิดเป็นร้อยละ 1.62</t>
  </si>
  <si>
    <t xml:space="preserve">คิดเป็นร้อยละ 5.41 กลุ่ม Upper - Intermediate นิสิตปริญญาเอก คิดเป็นร้อยละ 9.19 นิสิตปริญญาโท </t>
  </si>
  <si>
    <t xml:space="preserve">          จากตารางแสดงจำนวนผู้เข้าร่วมรับการอบรมจำแนกตามคณะ/วิทยาลัย พบว่า  กลุ่ม Starter 2  </t>
  </si>
  <si>
    <t xml:space="preserve">สังกัดคณะศึกษาศาสตร์  คิดเป็นร้อยละ 16.22 รองลงมาคือ คณะบริหารธุรกิจ เศรษฐศาสตร์และการสื่อสาร </t>
  </si>
  <si>
    <t xml:space="preserve">คิดเป็นร้อยละ 3.78 กลุ่ม Elementary 2  สังกัดคณะศึกษาศาสตร์ คิดเป็นร้อยละ 8.05 รองลงมาคือ </t>
  </si>
  <si>
    <t xml:space="preserve">คณะบริหารธุรกิจ เศรษฐศาสตร์และการสื่อสาร คณะมนุษยศาสตร์ และคณะสาธารณสุขศาสตร์ </t>
  </si>
  <si>
    <t xml:space="preserve">คิดเป็นร้อยละ 3.36 กลุ่ม Pre-Intermediate สังกัดคณะศึกษาศาสตร์ คิดเป็นร้อยละ 4.32 รองลงมาคือ </t>
  </si>
  <si>
    <t xml:space="preserve">คณะวิศวกรรมศาสตร์ คิดเป็นร้อยละ 3.78 กลุ่ม Intermediate สังกัดคณะศึกษาศาสตร์คิดเป็นร้อยละ 4.03 </t>
  </si>
  <si>
    <t xml:space="preserve">รองลงมาคือ คณะบริหารธุรกิจ เศรษฐศาสตร์และการสื่อสาร คิดเป็นร้อยละ 3.36 กลุ่ม Upper - Intermediate </t>
  </si>
  <si>
    <t xml:space="preserve">กลุ่ม Upper-Intermediate สาขาวิชาศิละและการออกแบบ คิดเป็นร้อยละ 2.70 รองลงมาคือ </t>
  </si>
  <si>
    <t xml:space="preserve">          จากตารางแสดงจำนวนผู้เข้าร่วมรับการอบรมจำแนกตามสาขาวิชา พบว่า  กลุ่ม Starter 2 สาขาวิชาหลักสูตรและการสอน</t>
  </si>
  <si>
    <t>คิดเป็นร้อยละ 3.78 รองลงมาคือ สาขาวิชาภาษาไทย คิดเป็นร้อยละ 3.24 กลุ่ม Elementary 2 สาขาวิชาสาธารณสุขศาสตร์</t>
  </si>
  <si>
    <t xml:space="preserve">คิดเป็นร้อยละ 2.70 รองลงมาคือ สาขาวิชาบริหารธุรกิจ สาขาวิชาการบริหารการศึกษา คิดเป็นร้อยละ 2.16 </t>
  </si>
  <si>
    <t xml:space="preserve">คิดเป็นร้อยละ 2.16 กลุ่ม Intermediate สาขาวิชาคอมพิวเตอร์และเทคโนโลยีดิจิทัลเพื่อการศึกษา  </t>
  </si>
  <si>
    <t xml:space="preserve">สาขาวิชาการท่องเที่ยวและจิตบริการ สาขาวิชาสาธารณสุขศาสตร์ คิดเป็นร้อยละ 1.08 รองลงมาคือ สาขาวิชาบริหารธุรกิจ </t>
  </si>
  <si>
    <t xml:space="preserve">สาขาวิชาวิทยาศาสตร์ศึกษา สาขาวิชาวิทยาการคอมพิวเตอร์ สาขาวิชาหลักสูตรและการสอน สาขาวิชาการสื่อสาร </t>
  </si>
  <si>
    <t xml:space="preserve">สาขาวิชาพยาบาลศาสตร์ สาขาวิชาวิทยาศาสตร์เทคโนโลยีการอาหาร สาขาวิชาการบริหารเทคโนโลยีสารสนเทศเชิงกลยุทธ์ </t>
  </si>
  <si>
    <t xml:space="preserve">สาขาวิชาการจัดการสมาร์ตซิตี้ และนวัตกรรมดิจิตัล สาขาวิชาเคมี สาขาวิชานวัตกรรมทางการวัดผลการเรียนรู้  </t>
  </si>
  <si>
    <t xml:space="preserve">สาขาวิชาวิทยาศาสตร์สุขภาพ สาขาวิชาพัฒนศึกษา สาขาวิชาเทคโนโลยีชีวภาพ คิดเป็นร้อยละ 0.54  </t>
  </si>
  <si>
    <t xml:space="preserve">สาขาวิชาโลจิสติกส์และโซ่อุปทาน สาขาวิชาเภสัชศาสตร์  สาขาวิชาการพยาบาลผู้ใหญ่และผู้สูงอายุ </t>
  </si>
  <si>
    <t>ตาราง 6 แสดงผลการประเมินโครงการฯ กลุ่ม Starter 2</t>
  </si>
  <si>
    <t xml:space="preserve">ตาราง 8 แสดงผลการประเมินโครงการฯ กลุ่ม Elementary 2 </t>
  </si>
  <si>
    <t xml:space="preserve">ตาราง 10 แสดงผลการประเมินโครงการฯ กลุ่ม Intermediate </t>
  </si>
  <si>
    <t>ตาราง 11 แสดงผลการประเมินโครงการฯ กลุ่ม Pre-Intermediate</t>
  </si>
  <si>
    <t xml:space="preserve">ตาราง 12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</si>
  <si>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12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</si>
  <si>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1. Starter 2                          จำนวน 63 คน</t>
  </si>
  <si>
    <t xml:space="preserve">    2. Elementary 2                    จำนวน 36 คน</t>
  </si>
  <si>
    <t xml:space="preserve">    4. Intermediate                    จำนวน 23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</si>
</sst>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5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Alignment="1"/>
    <xf numFmtId="0" fontId="6" fillId="0" borderId="4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18" fillId="0" borderId="3" xfId="0" applyFont="1" applyBorder="1" applyAlignment="1"/>
    <xf numFmtId="0" fontId="18" fillId="0" borderId="2" xfId="0" applyFont="1" applyBorder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4" fillId="0" borderId="0" xfId="0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0" fontId="4" fillId="6" borderId="11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5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5" fillId="0" borderId="0" xfId="0" applyFont="1" applyAlignment="1"/>
    <xf numFmtId="2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/>
    <xf numFmtId="0" fontId="26" fillId="0" borderId="0" xfId="0" applyFont="1"/>
    <xf numFmtId="0" fontId="26" fillId="0" borderId="0" xfId="0" applyFont="1" applyAlignment="1"/>
    <xf numFmtId="0" fontId="27" fillId="6" borderId="4" xfId="0" applyFont="1" applyFill="1" applyBorder="1" applyAlignment="1"/>
    <xf numFmtId="0" fontId="28" fillId="6" borderId="4" xfId="0" applyFont="1" applyFill="1" applyBorder="1" applyAlignment="1"/>
    <xf numFmtId="0" fontId="26" fillId="6" borderId="4" xfId="0" applyFont="1" applyFill="1" applyBorder="1" applyAlignment="1"/>
    <xf numFmtId="0" fontId="0" fillId="6" borderId="4" xfId="0" applyFont="1" applyFill="1" applyBorder="1" applyAlignment="1"/>
    <xf numFmtId="0" fontId="25" fillId="6" borderId="4" xfId="0" applyFont="1" applyFill="1" applyBorder="1" applyAlignment="1"/>
    <xf numFmtId="0" fontId="5" fillId="6" borderId="4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4" xfId="0" applyFont="1" applyBorder="1" applyAlignment="1"/>
    <xf numFmtId="0" fontId="29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2" fillId="6" borderId="4" xfId="0" applyFont="1" applyFill="1" applyBorder="1" applyAlignment="1"/>
    <xf numFmtId="0" fontId="30" fillId="6" borderId="4" xfId="0" applyFont="1" applyFill="1" applyBorder="1" applyAlignment="1"/>
    <xf numFmtId="0" fontId="25" fillId="6" borderId="4" xfId="0" applyFont="1" applyFill="1" applyBorder="1"/>
    <xf numFmtId="0" fontId="4" fillId="0" borderId="3" xfId="0" applyFont="1" applyFill="1" applyBorder="1" applyAlignment="1"/>
    <xf numFmtId="0" fontId="2" fillId="0" borderId="7" xfId="0" applyFont="1" applyFill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31" fillId="0" borderId="0" xfId="0" applyFont="1"/>
    <xf numFmtId="187" fontId="31" fillId="0" borderId="0" xfId="0" applyNumberFormat="1" applyFont="1" applyAlignment="1"/>
    <xf numFmtId="0" fontId="31" fillId="0" borderId="0" xfId="0" applyFont="1" applyAlignment="1"/>
    <xf numFmtId="0" fontId="31" fillId="0" borderId="0" xfId="0" applyFont="1" applyAlignment="1">
      <alignment wrapText="1"/>
    </xf>
    <xf numFmtId="0" fontId="33" fillId="0" borderId="0" xfId="0" applyFont="1"/>
    <xf numFmtId="0" fontId="2" fillId="0" borderId="1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30" fillId="0" borderId="0" xfId="0" applyFont="1" applyAlignment="1"/>
    <xf numFmtId="0" fontId="30" fillId="0" borderId="0" xfId="0" applyFont="1" applyFill="1" applyBorder="1" applyAlignment="1"/>
    <xf numFmtId="0" fontId="2" fillId="6" borderId="9" xfId="0" applyFont="1" applyFill="1" applyBorder="1" applyAlignment="1"/>
    <xf numFmtId="0" fontId="0" fillId="6" borderId="4" xfId="0" applyFont="1" applyFill="1" applyBorder="1" applyAlignment="1">
      <alignment horizontal="center"/>
    </xf>
    <xf numFmtId="0" fontId="7" fillId="6" borderId="9" xfId="0" applyFont="1" applyFill="1" applyBorder="1" applyAlignment="1"/>
    <xf numFmtId="0" fontId="25" fillId="6" borderId="9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11" xfId="0" applyFont="1" applyBorder="1" applyAlignment="1">
      <alignment horizontal="center" vertical="top"/>
    </xf>
    <xf numFmtId="0" fontId="2" fillId="0" borderId="5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463</xdr:row>
          <xdr:rowOff>219075</xdr:rowOff>
        </xdr:from>
        <xdr:to>
          <xdr:col>1</xdr:col>
          <xdr:colOff>257175</xdr:colOff>
          <xdr:row>464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426</xdr:row>
          <xdr:rowOff>161925</xdr:rowOff>
        </xdr:from>
        <xdr:to>
          <xdr:col>1</xdr:col>
          <xdr:colOff>257175</xdr:colOff>
          <xdr:row>427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463</xdr:row>
          <xdr:rowOff>219075</xdr:rowOff>
        </xdr:from>
        <xdr:to>
          <xdr:col>1</xdr:col>
          <xdr:colOff>257175</xdr:colOff>
          <xdr:row>464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426</xdr:row>
          <xdr:rowOff>161925</xdr:rowOff>
        </xdr:from>
        <xdr:to>
          <xdr:col>1</xdr:col>
          <xdr:colOff>257175</xdr:colOff>
          <xdr:row>427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534</xdr:row>
          <xdr:rowOff>200025</xdr:rowOff>
        </xdr:from>
        <xdr:to>
          <xdr:col>1</xdr:col>
          <xdr:colOff>304800</xdr:colOff>
          <xdr:row>535</xdr:row>
          <xdr:rowOff>66675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548</xdr:row>
          <xdr:rowOff>219075</xdr:rowOff>
        </xdr:from>
        <xdr:to>
          <xdr:col>1</xdr:col>
          <xdr:colOff>257175</xdr:colOff>
          <xdr:row>549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548</xdr:row>
          <xdr:rowOff>219075</xdr:rowOff>
        </xdr:from>
        <xdr:to>
          <xdr:col>1</xdr:col>
          <xdr:colOff>257175</xdr:colOff>
          <xdr:row>549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604</xdr:row>
          <xdr:rowOff>161925</xdr:rowOff>
        </xdr:from>
        <xdr:to>
          <xdr:col>1</xdr:col>
          <xdr:colOff>257175</xdr:colOff>
          <xdr:row>605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604</xdr:row>
          <xdr:rowOff>161925</xdr:rowOff>
        </xdr:from>
        <xdr:to>
          <xdr:col>1</xdr:col>
          <xdr:colOff>257175</xdr:colOff>
          <xdr:row>605</xdr:row>
          <xdr:rowOff>28575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zoomScale="80" zoomScaleNormal="80" workbookViewId="0">
      <pane ySplit="1" topLeftCell="A2" activePane="bottomLeft" state="frozen"/>
      <selection pane="bottomLeft" activeCell="E109" sqref="E109"/>
    </sheetView>
  </sheetViews>
  <sheetFormatPr defaultColWidth="12.5703125" defaultRowHeight="15.75" customHeight="1" x14ac:dyDescent="0.2"/>
  <cols>
    <col min="1" max="5" width="18.85546875" customWidth="1"/>
    <col min="6" max="6" width="34" bestFit="1" customWidth="1"/>
    <col min="7" max="7" width="35.85546875" bestFit="1" customWidth="1"/>
    <col min="8" max="28" width="18.85546875" customWidth="1"/>
  </cols>
  <sheetData>
    <row r="1" spans="1:22" ht="12.75" x14ac:dyDescent="0.2">
      <c r="A1" s="191" t="s">
        <v>0</v>
      </c>
      <c r="B1" s="191" t="s">
        <v>93</v>
      </c>
      <c r="C1" s="191" t="s">
        <v>450</v>
      </c>
      <c r="D1" s="191" t="s">
        <v>451</v>
      </c>
      <c r="E1" s="195" t="s">
        <v>452</v>
      </c>
      <c r="F1" s="195" t="s">
        <v>453</v>
      </c>
      <c r="G1" s="191" t="s">
        <v>454</v>
      </c>
      <c r="H1" s="195" t="s">
        <v>455</v>
      </c>
      <c r="I1" s="191" t="s">
        <v>456</v>
      </c>
      <c r="J1" s="191" t="s">
        <v>457</v>
      </c>
      <c r="K1" s="191" t="s">
        <v>458</v>
      </c>
      <c r="L1" s="191" t="s">
        <v>459</v>
      </c>
      <c r="M1" s="191" t="s">
        <v>460</v>
      </c>
      <c r="N1" s="191" t="s">
        <v>461</v>
      </c>
      <c r="O1" s="191" t="s">
        <v>462</v>
      </c>
      <c r="P1" s="191" t="s">
        <v>463</v>
      </c>
      <c r="Q1" s="191" t="s">
        <v>464</v>
      </c>
      <c r="R1" s="191" t="s">
        <v>465</v>
      </c>
      <c r="S1" s="191" t="s">
        <v>466</v>
      </c>
      <c r="T1" s="191" t="s">
        <v>467</v>
      </c>
      <c r="U1" s="191" t="s">
        <v>468</v>
      </c>
      <c r="V1" s="191" t="s">
        <v>19</v>
      </c>
    </row>
    <row r="2" spans="1:22" ht="12.75" x14ac:dyDescent="0.2">
      <c r="A2" s="192">
        <v>45255.420940763885</v>
      </c>
      <c r="B2" s="193" t="s">
        <v>469</v>
      </c>
      <c r="C2" s="152" t="s">
        <v>20</v>
      </c>
      <c r="D2" s="193" t="s">
        <v>470</v>
      </c>
      <c r="E2" s="193" t="s">
        <v>27</v>
      </c>
      <c r="F2" s="193" t="s">
        <v>139</v>
      </c>
      <c r="G2" s="193" t="s">
        <v>159</v>
      </c>
      <c r="H2" s="193" t="s">
        <v>28</v>
      </c>
      <c r="I2" s="193">
        <v>5</v>
      </c>
      <c r="J2" s="193">
        <v>5</v>
      </c>
      <c r="K2" s="193">
        <v>5</v>
      </c>
      <c r="L2" s="193">
        <v>5</v>
      </c>
      <c r="M2" s="193">
        <v>5</v>
      </c>
      <c r="N2" s="193">
        <v>5</v>
      </c>
      <c r="O2" s="193">
        <v>5</v>
      </c>
      <c r="P2" s="193">
        <v>5</v>
      </c>
      <c r="Q2" s="193">
        <v>5</v>
      </c>
      <c r="R2" s="193">
        <v>5</v>
      </c>
      <c r="S2" s="193">
        <v>3</v>
      </c>
      <c r="T2" s="193">
        <v>5</v>
      </c>
      <c r="U2" s="193">
        <v>5</v>
      </c>
    </row>
    <row r="3" spans="1:22" ht="12.75" x14ac:dyDescent="0.2">
      <c r="A3" s="192">
        <v>45255.422648032407</v>
      </c>
      <c r="B3" s="193" t="s">
        <v>471</v>
      </c>
      <c r="C3" s="152" t="s">
        <v>20</v>
      </c>
      <c r="D3" s="193" t="s">
        <v>470</v>
      </c>
      <c r="E3" s="193" t="s">
        <v>27</v>
      </c>
      <c r="F3" s="193" t="s">
        <v>521</v>
      </c>
      <c r="G3" s="193" t="s">
        <v>159</v>
      </c>
      <c r="H3" s="193" t="s">
        <v>28</v>
      </c>
      <c r="I3" s="193">
        <v>5</v>
      </c>
      <c r="J3" s="193">
        <v>5</v>
      </c>
      <c r="K3" s="193">
        <v>5</v>
      </c>
      <c r="L3" s="193">
        <v>5</v>
      </c>
      <c r="M3" s="193">
        <v>5</v>
      </c>
      <c r="N3" s="193">
        <v>5</v>
      </c>
      <c r="O3" s="193">
        <v>5</v>
      </c>
      <c r="P3" s="193">
        <v>5</v>
      </c>
      <c r="Q3" s="193">
        <v>5</v>
      </c>
      <c r="R3" s="193">
        <v>5</v>
      </c>
      <c r="S3" s="193">
        <v>3</v>
      </c>
      <c r="T3" s="193">
        <v>4</v>
      </c>
      <c r="U3" s="193">
        <v>5</v>
      </c>
    </row>
    <row r="4" spans="1:22" ht="12.75" x14ac:dyDescent="0.2">
      <c r="A4" s="192">
        <v>45255.423022291667</v>
      </c>
      <c r="B4" s="193" t="s">
        <v>472</v>
      </c>
      <c r="C4" s="152" t="s">
        <v>20</v>
      </c>
      <c r="D4" s="193" t="s">
        <v>470</v>
      </c>
      <c r="E4" s="193" t="s">
        <v>27</v>
      </c>
      <c r="F4" s="193" t="s">
        <v>521</v>
      </c>
      <c r="G4" s="193" t="s">
        <v>159</v>
      </c>
      <c r="H4" s="193" t="s">
        <v>157</v>
      </c>
      <c r="I4" s="193">
        <v>5</v>
      </c>
      <c r="J4" s="193">
        <v>5</v>
      </c>
      <c r="K4" s="193">
        <v>5</v>
      </c>
      <c r="L4" s="193">
        <v>5</v>
      </c>
      <c r="M4" s="193">
        <v>5</v>
      </c>
      <c r="N4" s="193">
        <v>5</v>
      </c>
      <c r="O4" s="193">
        <v>5</v>
      </c>
      <c r="P4" s="193">
        <v>5</v>
      </c>
      <c r="Q4" s="193">
        <v>5</v>
      </c>
      <c r="R4" s="193">
        <v>5</v>
      </c>
      <c r="S4" s="193">
        <v>5</v>
      </c>
      <c r="T4" s="193">
        <v>5</v>
      </c>
      <c r="U4" s="193">
        <v>5</v>
      </c>
      <c r="V4" s="193" t="s">
        <v>473</v>
      </c>
    </row>
    <row r="5" spans="1:22" ht="12.75" x14ac:dyDescent="0.2">
      <c r="A5" s="192">
        <v>45255.424111805551</v>
      </c>
      <c r="B5" s="193" t="s">
        <v>474</v>
      </c>
      <c r="C5" s="152" t="s">
        <v>20</v>
      </c>
      <c r="D5" s="193" t="s">
        <v>470</v>
      </c>
      <c r="E5" s="193" t="s">
        <v>27</v>
      </c>
      <c r="F5" s="193" t="s">
        <v>521</v>
      </c>
      <c r="G5" s="193" t="s">
        <v>159</v>
      </c>
      <c r="H5" s="193" t="s">
        <v>28</v>
      </c>
      <c r="I5" s="193">
        <v>5</v>
      </c>
      <c r="J5" s="193">
        <v>5</v>
      </c>
      <c r="K5" s="193">
        <v>5</v>
      </c>
      <c r="L5" s="193">
        <v>5</v>
      </c>
      <c r="M5" s="193">
        <v>5</v>
      </c>
      <c r="N5" s="193">
        <v>5</v>
      </c>
      <c r="O5" s="193">
        <v>5</v>
      </c>
      <c r="P5" s="193">
        <v>5</v>
      </c>
      <c r="Q5" s="193">
        <v>5</v>
      </c>
      <c r="R5" s="193">
        <v>5</v>
      </c>
      <c r="S5" s="193">
        <v>5</v>
      </c>
      <c r="T5" s="193">
        <v>5</v>
      </c>
      <c r="U5" s="193">
        <v>5</v>
      </c>
      <c r="V5" s="193" t="s">
        <v>475</v>
      </c>
    </row>
    <row r="6" spans="1:22" ht="12.75" x14ac:dyDescent="0.2">
      <c r="A6" s="192">
        <v>45255.426634421296</v>
      </c>
      <c r="B6" s="193" t="s">
        <v>474</v>
      </c>
      <c r="C6" s="152" t="s">
        <v>20</v>
      </c>
      <c r="D6" s="193" t="s">
        <v>470</v>
      </c>
      <c r="E6" s="193" t="s">
        <v>27</v>
      </c>
      <c r="F6" s="193" t="s">
        <v>521</v>
      </c>
      <c r="G6" s="193" t="s">
        <v>159</v>
      </c>
      <c r="H6" s="193" t="s">
        <v>28</v>
      </c>
      <c r="I6" s="193">
        <v>5</v>
      </c>
      <c r="J6" s="193">
        <v>5</v>
      </c>
      <c r="K6" s="193">
        <v>5</v>
      </c>
      <c r="L6" s="193">
        <v>5</v>
      </c>
      <c r="M6" s="193">
        <v>5</v>
      </c>
      <c r="N6" s="193">
        <v>5</v>
      </c>
      <c r="O6" s="193">
        <v>5</v>
      </c>
      <c r="P6" s="193">
        <v>5</v>
      </c>
      <c r="Q6" s="193">
        <v>5</v>
      </c>
      <c r="R6" s="193">
        <v>5</v>
      </c>
      <c r="S6" s="193">
        <v>5</v>
      </c>
      <c r="T6" s="193">
        <v>5</v>
      </c>
      <c r="U6" s="193">
        <v>5</v>
      </c>
      <c r="V6" s="193" t="s">
        <v>475</v>
      </c>
    </row>
    <row r="7" spans="1:22" ht="12.75" x14ac:dyDescent="0.2">
      <c r="A7" s="192">
        <v>45255.427627951387</v>
      </c>
      <c r="B7" s="193" t="s">
        <v>476</v>
      </c>
      <c r="C7" s="152" t="s">
        <v>20</v>
      </c>
      <c r="D7" s="193" t="s">
        <v>470</v>
      </c>
      <c r="E7" s="193" t="s">
        <v>27</v>
      </c>
      <c r="F7" s="193" t="s">
        <v>521</v>
      </c>
      <c r="G7" s="193" t="s">
        <v>159</v>
      </c>
      <c r="H7" s="193" t="s">
        <v>28</v>
      </c>
      <c r="I7" s="193">
        <v>5</v>
      </c>
      <c r="J7" s="193">
        <v>5</v>
      </c>
      <c r="K7" s="193">
        <v>5</v>
      </c>
      <c r="L7" s="193">
        <v>5</v>
      </c>
      <c r="M7" s="193">
        <v>5</v>
      </c>
      <c r="N7" s="193">
        <v>5</v>
      </c>
      <c r="O7" s="193">
        <v>5</v>
      </c>
      <c r="P7" s="193">
        <v>5</v>
      </c>
      <c r="Q7" s="193">
        <v>5</v>
      </c>
      <c r="R7" s="193">
        <v>5</v>
      </c>
      <c r="S7" s="193">
        <v>5</v>
      </c>
      <c r="T7" s="193">
        <v>4</v>
      </c>
      <c r="U7" s="193">
        <v>5</v>
      </c>
      <c r="V7" s="193" t="s">
        <v>477</v>
      </c>
    </row>
    <row r="8" spans="1:22" ht="12.75" x14ac:dyDescent="0.2">
      <c r="A8" s="192">
        <v>45255.431472037038</v>
      </c>
      <c r="B8" s="193" t="s">
        <v>190</v>
      </c>
      <c r="C8" s="152" t="s">
        <v>20</v>
      </c>
      <c r="D8" s="193" t="s">
        <v>470</v>
      </c>
      <c r="E8" s="193" t="s">
        <v>22</v>
      </c>
      <c r="F8" s="193" t="s">
        <v>522</v>
      </c>
      <c r="G8" s="193" t="s">
        <v>525</v>
      </c>
      <c r="H8" s="193" t="s">
        <v>29</v>
      </c>
      <c r="I8" s="193">
        <v>4</v>
      </c>
      <c r="J8" s="193">
        <v>4</v>
      </c>
      <c r="K8" s="193">
        <v>4</v>
      </c>
      <c r="L8" s="193">
        <v>4</v>
      </c>
      <c r="M8" s="193">
        <v>4</v>
      </c>
      <c r="N8" s="193">
        <v>4</v>
      </c>
      <c r="O8" s="193">
        <v>4</v>
      </c>
      <c r="P8" s="193">
        <v>4</v>
      </c>
      <c r="Q8" s="193">
        <v>4</v>
      </c>
      <c r="R8" s="193">
        <v>4</v>
      </c>
      <c r="S8" s="193">
        <v>3</v>
      </c>
      <c r="T8" s="193">
        <v>3</v>
      </c>
      <c r="U8" s="193">
        <v>3</v>
      </c>
    </row>
    <row r="9" spans="1:22" ht="12.75" x14ac:dyDescent="0.2">
      <c r="A9" s="192">
        <v>45255.440240243057</v>
      </c>
      <c r="B9" s="193" t="s">
        <v>478</v>
      </c>
      <c r="C9" s="152" t="s">
        <v>25</v>
      </c>
      <c r="D9" s="193" t="s">
        <v>479</v>
      </c>
      <c r="E9" s="193" t="s">
        <v>22</v>
      </c>
      <c r="F9" s="152" t="s">
        <v>131</v>
      </c>
      <c r="G9" s="193" t="s">
        <v>96</v>
      </c>
      <c r="H9" s="193" t="s">
        <v>23</v>
      </c>
      <c r="I9" s="193">
        <v>5</v>
      </c>
      <c r="J9" s="193">
        <v>5</v>
      </c>
      <c r="K9" s="193">
        <v>5</v>
      </c>
      <c r="L9" s="193">
        <v>5</v>
      </c>
      <c r="M9" s="193">
        <v>5</v>
      </c>
      <c r="N9" s="193">
        <v>5</v>
      </c>
      <c r="O9" s="193">
        <v>5</v>
      </c>
      <c r="P9" s="193">
        <v>5</v>
      </c>
      <c r="Q9" s="193">
        <v>5</v>
      </c>
      <c r="R9" s="193">
        <v>5</v>
      </c>
      <c r="S9" s="193">
        <v>3</v>
      </c>
      <c r="T9" s="193">
        <v>4</v>
      </c>
      <c r="U9" s="193">
        <v>4</v>
      </c>
      <c r="V9" s="193" t="s">
        <v>30</v>
      </c>
    </row>
    <row r="10" spans="1:22" ht="12.75" x14ac:dyDescent="0.2">
      <c r="A10" s="192">
        <v>45255.440785185187</v>
      </c>
      <c r="B10" s="193" t="s">
        <v>480</v>
      </c>
      <c r="C10" s="152" t="s">
        <v>25</v>
      </c>
      <c r="D10" s="193" t="s">
        <v>470</v>
      </c>
      <c r="E10" s="193" t="s">
        <v>22</v>
      </c>
      <c r="F10" s="193" t="s">
        <v>521</v>
      </c>
      <c r="G10" s="193" t="s">
        <v>159</v>
      </c>
      <c r="H10" s="193" t="s">
        <v>28</v>
      </c>
      <c r="I10" s="193">
        <v>4</v>
      </c>
      <c r="J10" s="193">
        <v>4</v>
      </c>
      <c r="K10" s="193">
        <v>4</v>
      </c>
      <c r="L10" s="193">
        <v>4</v>
      </c>
      <c r="M10" s="193">
        <v>4</v>
      </c>
      <c r="N10" s="193">
        <v>4</v>
      </c>
      <c r="O10" s="193">
        <v>4</v>
      </c>
      <c r="P10" s="193">
        <v>4</v>
      </c>
      <c r="Q10" s="193">
        <v>4</v>
      </c>
      <c r="R10" s="193">
        <v>4</v>
      </c>
      <c r="S10" s="193">
        <v>3</v>
      </c>
      <c r="T10" s="193">
        <v>4</v>
      </c>
      <c r="U10" s="193">
        <v>4</v>
      </c>
      <c r="V10" s="193" t="s">
        <v>481</v>
      </c>
    </row>
    <row r="11" spans="1:22" ht="12.75" x14ac:dyDescent="0.2">
      <c r="A11" s="192">
        <v>45255.445015000005</v>
      </c>
      <c r="B11" s="193" t="s">
        <v>482</v>
      </c>
      <c r="C11" s="152" t="s">
        <v>20</v>
      </c>
      <c r="D11" s="193" t="s">
        <v>470</v>
      </c>
      <c r="E11" s="193" t="s">
        <v>27</v>
      </c>
      <c r="F11" s="193" t="s">
        <v>131</v>
      </c>
      <c r="G11" s="193" t="s">
        <v>96</v>
      </c>
      <c r="H11" s="193" t="s">
        <v>23</v>
      </c>
      <c r="I11" s="193">
        <v>5</v>
      </c>
      <c r="J11" s="193">
        <v>5</v>
      </c>
      <c r="K11" s="193">
        <v>5</v>
      </c>
      <c r="L11" s="193">
        <v>5</v>
      </c>
      <c r="M11" s="193">
        <v>5</v>
      </c>
      <c r="N11" s="193">
        <v>5</v>
      </c>
      <c r="O11" s="193">
        <v>5</v>
      </c>
      <c r="P11" s="193">
        <v>5</v>
      </c>
      <c r="Q11" s="193">
        <v>5</v>
      </c>
      <c r="R11" s="193">
        <v>5</v>
      </c>
      <c r="S11" s="193">
        <v>5</v>
      </c>
      <c r="T11" s="193">
        <v>5</v>
      </c>
      <c r="U11" s="193">
        <v>5</v>
      </c>
    </row>
    <row r="12" spans="1:22" ht="12.75" x14ac:dyDescent="0.2">
      <c r="A12" s="192">
        <v>45255.445624768516</v>
      </c>
      <c r="B12" s="193" t="s">
        <v>483</v>
      </c>
      <c r="C12" s="152" t="s">
        <v>20</v>
      </c>
      <c r="D12" s="193" t="s">
        <v>470</v>
      </c>
      <c r="E12" s="193" t="s">
        <v>22</v>
      </c>
      <c r="F12" s="193" t="s">
        <v>130</v>
      </c>
      <c r="G12" s="193" t="s">
        <v>135</v>
      </c>
      <c r="H12" s="193" t="s">
        <v>29</v>
      </c>
      <c r="I12" s="193">
        <v>4</v>
      </c>
      <c r="J12" s="193">
        <v>5</v>
      </c>
      <c r="K12" s="193">
        <v>4</v>
      </c>
      <c r="L12" s="193">
        <v>4</v>
      </c>
      <c r="M12" s="193">
        <v>4</v>
      </c>
      <c r="N12" s="193">
        <v>4</v>
      </c>
      <c r="O12" s="193">
        <v>4</v>
      </c>
      <c r="P12" s="193">
        <v>4</v>
      </c>
      <c r="Q12" s="193">
        <v>5</v>
      </c>
      <c r="R12" s="193">
        <v>5</v>
      </c>
      <c r="S12" s="193">
        <v>5</v>
      </c>
      <c r="T12" s="193">
        <v>4</v>
      </c>
      <c r="U12" s="193">
        <v>4</v>
      </c>
      <c r="V12" s="193" t="s">
        <v>484</v>
      </c>
    </row>
    <row r="13" spans="1:22" ht="12.75" x14ac:dyDescent="0.2">
      <c r="A13" s="192">
        <v>45255.447833321756</v>
      </c>
      <c r="B13" s="193" t="s">
        <v>485</v>
      </c>
      <c r="C13" s="152" t="s">
        <v>25</v>
      </c>
      <c r="D13" s="193" t="s">
        <v>470</v>
      </c>
      <c r="E13" s="193" t="s">
        <v>22</v>
      </c>
      <c r="F13" s="193" t="s">
        <v>139</v>
      </c>
      <c r="G13" s="193" t="s">
        <v>526</v>
      </c>
      <c r="H13" s="193" t="s">
        <v>137</v>
      </c>
      <c r="I13" s="193">
        <v>4</v>
      </c>
      <c r="J13" s="193">
        <v>5</v>
      </c>
      <c r="K13" s="193">
        <v>4</v>
      </c>
      <c r="L13" s="193">
        <v>5</v>
      </c>
      <c r="M13" s="193">
        <v>5</v>
      </c>
      <c r="N13" s="193">
        <v>5</v>
      </c>
      <c r="O13" s="193">
        <v>4</v>
      </c>
      <c r="P13" s="193">
        <v>5</v>
      </c>
      <c r="Q13" s="193">
        <v>5</v>
      </c>
      <c r="R13" s="193">
        <v>5</v>
      </c>
      <c r="S13" s="193">
        <v>3</v>
      </c>
      <c r="T13" s="193">
        <v>4</v>
      </c>
      <c r="U13" s="193">
        <v>5</v>
      </c>
    </row>
    <row r="14" spans="1:22" ht="12.75" x14ac:dyDescent="0.2">
      <c r="A14" s="192">
        <v>45255.447962974533</v>
      </c>
      <c r="B14" s="193" t="s">
        <v>486</v>
      </c>
      <c r="C14" s="152" t="s">
        <v>20</v>
      </c>
      <c r="D14" s="193" t="s">
        <v>470</v>
      </c>
      <c r="E14" s="193" t="s">
        <v>22</v>
      </c>
      <c r="F14" s="193" t="s">
        <v>523</v>
      </c>
      <c r="G14" s="193" t="s">
        <v>527</v>
      </c>
      <c r="H14" s="193" t="s">
        <v>29</v>
      </c>
      <c r="I14" s="193">
        <v>4</v>
      </c>
      <c r="J14" s="193">
        <v>5</v>
      </c>
      <c r="K14" s="193">
        <v>4</v>
      </c>
      <c r="L14" s="193">
        <v>4</v>
      </c>
      <c r="M14" s="193">
        <v>4</v>
      </c>
      <c r="N14" s="193">
        <v>5</v>
      </c>
      <c r="O14" s="193">
        <v>5</v>
      </c>
      <c r="P14" s="193">
        <v>5</v>
      </c>
      <c r="Q14" s="193">
        <v>5</v>
      </c>
      <c r="R14" s="193">
        <v>5</v>
      </c>
      <c r="S14" s="193">
        <v>3</v>
      </c>
      <c r="T14" s="193">
        <v>4</v>
      </c>
      <c r="U14" s="193">
        <v>5</v>
      </c>
      <c r="V14" s="193" t="s">
        <v>487</v>
      </c>
    </row>
    <row r="15" spans="1:22" ht="12.75" x14ac:dyDescent="0.2">
      <c r="A15" s="192">
        <v>45255.45273258102</v>
      </c>
      <c r="B15" s="193" t="s">
        <v>488</v>
      </c>
      <c r="C15" s="152" t="s">
        <v>25</v>
      </c>
      <c r="D15" s="193" t="s">
        <v>470</v>
      </c>
      <c r="E15" s="193" t="s">
        <v>27</v>
      </c>
      <c r="F15" s="193" t="s">
        <v>524</v>
      </c>
      <c r="G15" s="152" t="s">
        <v>106</v>
      </c>
      <c r="H15" s="193" t="s">
        <v>23</v>
      </c>
      <c r="I15" s="193">
        <v>5</v>
      </c>
      <c r="J15" s="193">
        <v>5</v>
      </c>
      <c r="K15" s="193">
        <v>5</v>
      </c>
      <c r="L15" s="193">
        <v>5</v>
      </c>
      <c r="M15" s="193">
        <v>5</v>
      </c>
      <c r="N15" s="193">
        <v>5</v>
      </c>
      <c r="O15" s="193">
        <v>5</v>
      </c>
      <c r="P15" s="193">
        <v>5</v>
      </c>
      <c r="Q15" s="193">
        <v>5</v>
      </c>
      <c r="R15" s="193">
        <v>5</v>
      </c>
      <c r="S15" s="193">
        <v>5</v>
      </c>
      <c r="T15" s="193">
        <v>5</v>
      </c>
      <c r="U15" s="193">
        <v>5</v>
      </c>
    </row>
    <row r="16" spans="1:22" ht="12.75" x14ac:dyDescent="0.2">
      <c r="A16" s="192">
        <v>45255.453205289348</v>
      </c>
      <c r="B16" s="193" t="s">
        <v>489</v>
      </c>
      <c r="C16" s="152" t="s">
        <v>25</v>
      </c>
      <c r="D16" s="193" t="s">
        <v>479</v>
      </c>
      <c r="E16" s="193" t="s">
        <v>27</v>
      </c>
      <c r="F16" s="193" t="s">
        <v>141</v>
      </c>
      <c r="G16" s="193" t="s">
        <v>528</v>
      </c>
      <c r="H16" s="193" t="s">
        <v>29</v>
      </c>
      <c r="I16" s="193">
        <v>4</v>
      </c>
      <c r="J16" s="193">
        <v>5</v>
      </c>
      <c r="K16" s="193">
        <v>4</v>
      </c>
      <c r="L16" s="193">
        <v>4</v>
      </c>
      <c r="M16" s="193">
        <v>4</v>
      </c>
      <c r="N16" s="193">
        <v>4</v>
      </c>
      <c r="O16" s="193">
        <v>4</v>
      </c>
      <c r="P16" s="193">
        <v>5</v>
      </c>
      <c r="Q16" s="193">
        <v>4</v>
      </c>
      <c r="R16" s="193">
        <v>4</v>
      </c>
      <c r="S16" s="193">
        <v>2</v>
      </c>
      <c r="T16" s="193">
        <v>4</v>
      </c>
      <c r="U16" s="193">
        <v>4</v>
      </c>
      <c r="V16" s="193" t="s">
        <v>30</v>
      </c>
    </row>
    <row r="17" spans="1:22" ht="12.75" x14ac:dyDescent="0.2">
      <c r="A17" s="192">
        <v>45255.455856354165</v>
      </c>
      <c r="B17" s="193" t="s">
        <v>490</v>
      </c>
      <c r="C17" s="152" t="s">
        <v>25</v>
      </c>
      <c r="D17" s="193" t="s">
        <v>470</v>
      </c>
      <c r="E17" s="193" t="s">
        <v>22</v>
      </c>
      <c r="F17" s="152" t="s">
        <v>130</v>
      </c>
      <c r="G17" s="193" t="s">
        <v>135</v>
      </c>
      <c r="H17" s="193" t="s">
        <v>29</v>
      </c>
      <c r="I17" s="193">
        <v>5</v>
      </c>
      <c r="J17" s="193">
        <v>5</v>
      </c>
      <c r="K17" s="193">
        <v>5</v>
      </c>
      <c r="L17" s="193">
        <v>5</v>
      </c>
      <c r="M17" s="193">
        <v>4</v>
      </c>
      <c r="N17" s="193">
        <v>5</v>
      </c>
      <c r="O17" s="193">
        <v>5</v>
      </c>
      <c r="P17" s="193">
        <v>5</v>
      </c>
      <c r="Q17" s="193">
        <v>5</v>
      </c>
      <c r="R17" s="193">
        <v>5</v>
      </c>
      <c r="S17" s="193">
        <v>2</v>
      </c>
      <c r="T17" s="193">
        <v>4</v>
      </c>
      <c r="U17" s="193">
        <v>4</v>
      </c>
    </row>
    <row r="18" spans="1:22" ht="12.75" x14ac:dyDescent="0.2">
      <c r="A18" s="192">
        <v>45255.460030659728</v>
      </c>
      <c r="B18" s="193" t="s">
        <v>491</v>
      </c>
      <c r="C18" s="152" t="s">
        <v>25</v>
      </c>
      <c r="D18" s="193" t="s">
        <v>470</v>
      </c>
      <c r="E18" s="193" t="s">
        <v>22</v>
      </c>
      <c r="F18" s="193" t="s">
        <v>130</v>
      </c>
      <c r="G18" s="193" t="s">
        <v>135</v>
      </c>
      <c r="H18" s="193" t="s">
        <v>137</v>
      </c>
      <c r="I18" s="193">
        <v>5</v>
      </c>
      <c r="J18" s="193">
        <v>5</v>
      </c>
      <c r="K18" s="193">
        <v>4</v>
      </c>
      <c r="L18" s="193">
        <v>4</v>
      </c>
      <c r="M18" s="193">
        <v>5</v>
      </c>
      <c r="N18" s="193">
        <v>4</v>
      </c>
      <c r="O18" s="193">
        <v>4</v>
      </c>
      <c r="P18" s="193">
        <v>4</v>
      </c>
      <c r="Q18" s="193">
        <v>4</v>
      </c>
      <c r="R18" s="193">
        <v>4</v>
      </c>
      <c r="S18" s="193">
        <v>4</v>
      </c>
      <c r="T18" s="193">
        <v>4</v>
      </c>
      <c r="U18" s="193">
        <v>4</v>
      </c>
    </row>
    <row r="19" spans="1:22" ht="12.75" x14ac:dyDescent="0.2">
      <c r="A19" s="192">
        <v>45255.465122824069</v>
      </c>
      <c r="B19" s="193" t="s">
        <v>492</v>
      </c>
      <c r="C19" s="152" t="s">
        <v>25</v>
      </c>
      <c r="D19" s="193" t="s">
        <v>493</v>
      </c>
      <c r="E19" s="193" t="s">
        <v>22</v>
      </c>
      <c r="F19" s="193" t="s">
        <v>131</v>
      </c>
      <c r="G19" s="193" t="s">
        <v>96</v>
      </c>
      <c r="H19" s="193" t="s">
        <v>23</v>
      </c>
      <c r="I19" s="193">
        <v>5</v>
      </c>
      <c r="J19" s="193">
        <v>5</v>
      </c>
      <c r="K19" s="193">
        <v>5</v>
      </c>
      <c r="L19" s="193">
        <v>5</v>
      </c>
      <c r="M19" s="193">
        <v>5</v>
      </c>
      <c r="N19" s="193">
        <v>5</v>
      </c>
      <c r="O19" s="193">
        <v>5</v>
      </c>
      <c r="P19" s="193">
        <v>5</v>
      </c>
      <c r="Q19" s="193">
        <v>5</v>
      </c>
      <c r="R19" s="193">
        <v>5</v>
      </c>
      <c r="S19" s="193">
        <v>3</v>
      </c>
      <c r="T19" s="193">
        <v>4</v>
      </c>
      <c r="U19" s="193">
        <v>5</v>
      </c>
      <c r="V19" s="193" t="s">
        <v>477</v>
      </c>
    </row>
    <row r="20" spans="1:22" ht="12.75" x14ac:dyDescent="0.2">
      <c r="A20" s="192">
        <v>45255.465539965277</v>
      </c>
      <c r="B20" s="193" t="s">
        <v>494</v>
      </c>
      <c r="C20" s="193" t="s">
        <v>20</v>
      </c>
      <c r="D20" s="193" t="s">
        <v>495</v>
      </c>
      <c r="E20" s="193" t="s">
        <v>22</v>
      </c>
      <c r="F20" s="193" t="s">
        <v>131</v>
      </c>
      <c r="G20" s="193" t="s">
        <v>96</v>
      </c>
      <c r="H20" s="193" t="s">
        <v>137</v>
      </c>
      <c r="I20" s="193">
        <v>5</v>
      </c>
      <c r="J20" s="193">
        <v>4</v>
      </c>
      <c r="K20" s="193">
        <v>5</v>
      </c>
      <c r="L20" s="193">
        <v>4</v>
      </c>
      <c r="M20" s="193">
        <v>4</v>
      </c>
      <c r="N20" s="193">
        <v>4</v>
      </c>
      <c r="O20" s="193">
        <v>4</v>
      </c>
      <c r="P20" s="193">
        <v>4</v>
      </c>
      <c r="Q20" s="193">
        <v>4</v>
      </c>
      <c r="R20" s="193">
        <v>4</v>
      </c>
      <c r="S20" s="193">
        <v>2</v>
      </c>
      <c r="T20" s="193">
        <v>3</v>
      </c>
      <c r="U20" s="193">
        <v>4</v>
      </c>
      <c r="V20" s="193" t="s">
        <v>496</v>
      </c>
    </row>
    <row r="21" spans="1:22" ht="12.75" x14ac:dyDescent="0.2">
      <c r="A21" s="192">
        <v>45255.473911053239</v>
      </c>
      <c r="B21" s="193" t="s">
        <v>497</v>
      </c>
      <c r="C21" s="152" t="s">
        <v>25</v>
      </c>
      <c r="D21" s="193" t="s">
        <v>493</v>
      </c>
      <c r="E21" s="193" t="s">
        <v>22</v>
      </c>
      <c r="F21" s="193" t="s">
        <v>131</v>
      </c>
      <c r="G21" s="193" t="s">
        <v>96</v>
      </c>
      <c r="H21" s="193" t="s">
        <v>29</v>
      </c>
      <c r="I21" s="193">
        <v>5</v>
      </c>
      <c r="J21" s="193">
        <v>5</v>
      </c>
      <c r="K21" s="193">
        <v>5</v>
      </c>
      <c r="L21" s="193">
        <v>5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5</v>
      </c>
      <c r="S21" s="193">
        <v>3</v>
      </c>
      <c r="T21" s="193">
        <v>4</v>
      </c>
      <c r="U21" s="193">
        <v>5</v>
      </c>
      <c r="V21" s="193" t="s">
        <v>498</v>
      </c>
    </row>
    <row r="22" spans="1:22" ht="12.75" x14ac:dyDescent="0.2">
      <c r="A22" s="192">
        <v>45255.476520821758</v>
      </c>
      <c r="B22" s="193" t="s">
        <v>499</v>
      </c>
      <c r="C22" s="152" t="s">
        <v>25</v>
      </c>
      <c r="D22" s="193" t="s">
        <v>470</v>
      </c>
      <c r="E22" s="193" t="s">
        <v>27</v>
      </c>
      <c r="F22" s="193" t="s">
        <v>131</v>
      </c>
      <c r="G22" s="193" t="s">
        <v>96</v>
      </c>
      <c r="H22" s="193" t="s">
        <v>28</v>
      </c>
      <c r="I22" s="193">
        <v>4</v>
      </c>
      <c r="J22" s="193">
        <v>4</v>
      </c>
      <c r="K22" s="193">
        <v>4</v>
      </c>
      <c r="L22" s="193">
        <v>4</v>
      </c>
      <c r="M22" s="193">
        <v>4</v>
      </c>
      <c r="N22" s="193">
        <v>4</v>
      </c>
      <c r="O22" s="193">
        <v>4</v>
      </c>
      <c r="P22" s="193">
        <v>4</v>
      </c>
      <c r="Q22" s="193">
        <v>4</v>
      </c>
      <c r="R22" s="193">
        <v>4</v>
      </c>
      <c r="S22" s="193">
        <v>4</v>
      </c>
      <c r="T22" s="193">
        <v>4</v>
      </c>
      <c r="U22" s="193">
        <v>4</v>
      </c>
    </row>
    <row r="23" spans="1:22" ht="12.75" x14ac:dyDescent="0.2">
      <c r="A23" s="192">
        <v>45255.484374189815</v>
      </c>
      <c r="B23" s="193" t="s">
        <v>500</v>
      </c>
      <c r="C23" s="152" t="s">
        <v>25</v>
      </c>
      <c r="D23" s="193" t="s">
        <v>470</v>
      </c>
      <c r="E23" s="193" t="s">
        <v>27</v>
      </c>
      <c r="F23" s="193" t="s">
        <v>521</v>
      </c>
      <c r="G23" s="193" t="s">
        <v>159</v>
      </c>
      <c r="H23" s="193" t="s">
        <v>157</v>
      </c>
      <c r="I23" s="193">
        <v>3</v>
      </c>
      <c r="J23" s="193">
        <v>3</v>
      </c>
      <c r="K23" s="193">
        <v>4</v>
      </c>
      <c r="L23" s="193">
        <v>3</v>
      </c>
      <c r="M23" s="193">
        <v>2</v>
      </c>
      <c r="O23" s="193">
        <v>3</v>
      </c>
      <c r="P23" s="193">
        <v>3</v>
      </c>
      <c r="Q23" s="193">
        <v>3</v>
      </c>
      <c r="R23" s="193">
        <v>3</v>
      </c>
      <c r="S23" s="193">
        <v>3</v>
      </c>
      <c r="T23" s="193">
        <v>4</v>
      </c>
      <c r="U23" s="193">
        <v>3</v>
      </c>
      <c r="V23" s="193" t="s">
        <v>501</v>
      </c>
    </row>
    <row r="24" spans="1:22" ht="12.75" x14ac:dyDescent="0.2">
      <c r="A24" s="192">
        <v>45255.496208333338</v>
      </c>
      <c r="B24" s="193" t="s">
        <v>502</v>
      </c>
      <c r="C24" s="152" t="s">
        <v>20</v>
      </c>
      <c r="D24" s="193" t="s">
        <v>479</v>
      </c>
      <c r="E24" s="193" t="s">
        <v>22</v>
      </c>
      <c r="F24" s="193" t="s">
        <v>521</v>
      </c>
      <c r="G24" s="193" t="s">
        <v>159</v>
      </c>
      <c r="H24" s="193" t="s">
        <v>157</v>
      </c>
      <c r="I24" s="193">
        <v>4</v>
      </c>
      <c r="J24" s="193">
        <v>4</v>
      </c>
      <c r="K24" s="193">
        <v>4</v>
      </c>
      <c r="L24" s="193">
        <v>4</v>
      </c>
      <c r="M24" s="193">
        <v>4</v>
      </c>
      <c r="N24" s="193">
        <v>4</v>
      </c>
      <c r="O24" s="193">
        <v>4</v>
      </c>
      <c r="P24" s="193">
        <v>4</v>
      </c>
      <c r="Q24" s="193">
        <v>4</v>
      </c>
      <c r="R24" s="193">
        <v>4</v>
      </c>
      <c r="S24" s="193">
        <v>4</v>
      </c>
      <c r="T24" s="193">
        <v>4</v>
      </c>
      <c r="U24" s="193">
        <v>4</v>
      </c>
      <c r="V24" s="193" t="s">
        <v>503</v>
      </c>
    </row>
    <row r="25" spans="1:22" ht="12.75" x14ac:dyDescent="0.2">
      <c r="A25" s="192">
        <v>45255.525922476852</v>
      </c>
      <c r="B25" s="193" t="s">
        <v>504</v>
      </c>
      <c r="C25" s="152" t="s">
        <v>20</v>
      </c>
      <c r="D25" s="193" t="s">
        <v>479</v>
      </c>
      <c r="E25" s="193" t="s">
        <v>22</v>
      </c>
      <c r="F25" s="152" t="s">
        <v>523</v>
      </c>
      <c r="G25" s="193" t="s">
        <v>527</v>
      </c>
      <c r="H25" s="193" t="s">
        <v>29</v>
      </c>
      <c r="I25" s="193">
        <v>5</v>
      </c>
      <c r="J25" s="193">
        <v>5</v>
      </c>
      <c r="K25" s="193">
        <v>5</v>
      </c>
      <c r="L25" s="193">
        <v>5</v>
      </c>
      <c r="M25" s="193">
        <v>5</v>
      </c>
      <c r="N25" s="193">
        <v>5</v>
      </c>
      <c r="O25" s="193">
        <v>5</v>
      </c>
      <c r="P25" s="193">
        <v>5</v>
      </c>
      <c r="Q25" s="193">
        <v>5</v>
      </c>
      <c r="R25" s="193">
        <v>5</v>
      </c>
      <c r="S25" s="193">
        <v>3</v>
      </c>
      <c r="T25" s="193">
        <v>4</v>
      </c>
      <c r="U25" s="193">
        <v>5</v>
      </c>
      <c r="V25" s="193" t="s">
        <v>505</v>
      </c>
    </row>
    <row r="26" spans="1:22" ht="12.75" x14ac:dyDescent="0.2">
      <c r="A26" s="192">
        <v>45255.553687569445</v>
      </c>
      <c r="B26" s="193" t="s">
        <v>506</v>
      </c>
      <c r="C26" s="152" t="s">
        <v>20</v>
      </c>
      <c r="D26" s="193" t="s">
        <v>479</v>
      </c>
      <c r="E26" s="193" t="s">
        <v>22</v>
      </c>
      <c r="F26" s="193" t="s">
        <v>521</v>
      </c>
      <c r="G26" s="193" t="s">
        <v>159</v>
      </c>
      <c r="H26" s="193" t="s">
        <v>157</v>
      </c>
      <c r="I26" s="193">
        <v>4</v>
      </c>
      <c r="J26" s="193">
        <v>4</v>
      </c>
      <c r="K26" s="193">
        <v>4</v>
      </c>
      <c r="L26" s="193">
        <v>4</v>
      </c>
      <c r="M26" s="193">
        <v>4</v>
      </c>
      <c r="N26" s="193">
        <v>5</v>
      </c>
      <c r="O26" s="193">
        <v>5</v>
      </c>
      <c r="P26" s="193">
        <v>5</v>
      </c>
      <c r="Q26" s="193">
        <v>5</v>
      </c>
      <c r="R26" s="193">
        <v>5</v>
      </c>
      <c r="S26" s="193">
        <v>3</v>
      </c>
      <c r="T26" s="193">
        <v>4</v>
      </c>
      <c r="U26" s="193">
        <v>5</v>
      </c>
    </row>
    <row r="27" spans="1:22" ht="12.75" x14ac:dyDescent="0.2">
      <c r="A27" s="192">
        <v>45256.574691805552</v>
      </c>
      <c r="B27" s="193" t="s">
        <v>436</v>
      </c>
      <c r="C27" s="193" t="s">
        <v>25</v>
      </c>
      <c r="D27" s="193" t="s">
        <v>493</v>
      </c>
      <c r="E27" s="193" t="s">
        <v>22</v>
      </c>
      <c r="F27" s="193" t="s">
        <v>522</v>
      </c>
      <c r="G27" s="193" t="s">
        <v>525</v>
      </c>
      <c r="H27" s="193" t="s">
        <v>157</v>
      </c>
      <c r="I27" s="193">
        <v>4</v>
      </c>
      <c r="J27" s="193">
        <v>4</v>
      </c>
      <c r="K27" s="193">
        <v>4</v>
      </c>
      <c r="L27" s="193">
        <v>4</v>
      </c>
      <c r="M27" s="193">
        <v>4</v>
      </c>
      <c r="N27" s="193">
        <v>4</v>
      </c>
      <c r="O27" s="193">
        <v>4</v>
      </c>
      <c r="P27" s="193">
        <v>3</v>
      </c>
      <c r="R27" s="193">
        <v>3</v>
      </c>
      <c r="S27" s="193">
        <v>3</v>
      </c>
      <c r="T27" s="193">
        <v>3</v>
      </c>
      <c r="U27" s="193">
        <v>3</v>
      </c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U160"/>
  <sheetViews>
    <sheetView topLeftCell="A130" zoomScale="80" zoomScaleNormal="80" workbookViewId="0">
      <selection activeCell="E171" sqref="E171"/>
    </sheetView>
  </sheetViews>
  <sheetFormatPr defaultColWidth="12.5703125" defaultRowHeight="12.75" x14ac:dyDescent="0.2"/>
  <cols>
    <col min="1" max="20" width="18.85546875" customWidth="1"/>
    <col min="21" max="21" width="231.5703125" bestFit="1" customWidth="1"/>
    <col min="22" max="27" width="18.85546875" customWidth="1"/>
  </cols>
  <sheetData>
    <row r="1" spans="1:21" x14ac:dyDescent="0.2">
      <c r="A1" s="191" t="s">
        <v>0</v>
      </c>
      <c r="B1" s="191" t="s">
        <v>93</v>
      </c>
      <c r="C1" s="191" t="s">
        <v>1</v>
      </c>
      <c r="D1" s="191" t="s">
        <v>2</v>
      </c>
      <c r="E1" s="191" t="s">
        <v>3</v>
      </c>
      <c r="F1" s="191" t="s">
        <v>4</v>
      </c>
      <c r="G1" s="191" t="s">
        <v>5</v>
      </c>
      <c r="H1" s="191" t="s">
        <v>6</v>
      </c>
      <c r="I1" s="191" t="s">
        <v>7</v>
      </c>
      <c r="J1" s="191" t="s">
        <v>8</v>
      </c>
      <c r="K1" s="191" t="s">
        <v>9</v>
      </c>
      <c r="L1" s="191" t="s">
        <v>10</v>
      </c>
      <c r="M1" s="191" t="s">
        <v>11</v>
      </c>
      <c r="N1" s="191" t="s">
        <v>12</v>
      </c>
      <c r="O1" s="191" t="s">
        <v>13</v>
      </c>
      <c r="P1" s="191" t="s">
        <v>14</v>
      </c>
      <c r="Q1" s="191" t="s">
        <v>15</v>
      </c>
      <c r="R1" s="191" t="s">
        <v>16</v>
      </c>
      <c r="S1" s="191" t="s">
        <v>17</v>
      </c>
      <c r="T1" s="191" t="s">
        <v>18</v>
      </c>
      <c r="U1" s="191" t="s">
        <v>19</v>
      </c>
    </row>
    <row r="2" spans="1:21" x14ac:dyDescent="0.2">
      <c r="A2" s="192">
        <v>45255.394777060181</v>
      </c>
      <c r="B2" s="193" t="s">
        <v>213</v>
      </c>
      <c r="C2" s="193" t="s">
        <v>20</v>
      </c>
      <c r="D2" s="193" t="s">
        <v>31</v>
      </c>
      <c r="E2" s="193" t="s">
        <v>22</v>
      </c>
      <c r="F2" s="193" t="s">
        <v>140</v>
      </c>
      <c r="G2" s="193" t="s">
        <v>214</v>
      </c>
      <c r="H2" s="193" t="s">
        <v>29</v>
      </c>
      <c r="I2" s="193">
        <v>4</v>
      </c>
      <c r="J2" s="193">
        <v>4</v>
      </c>
      <c r="K2" s="193">
        <v>5</v>
      </c>
      <c r="L2" s="193">
        <v>4</v>
      </c>
      <c r="M2" s="193">
        <v>5</v>
      </c>
      <c r="N2" s="193">
        <v>5</v>
      </c>
      <c r="O2" s="193">
        <v>5</v>
      </c>
      <c r="P2" s="193">
        <v>5</v>
      </c>
      <c r="Q2" s="193">
        <v>4</v>
      </c>
      <c r="R2" s="193">
        <v>3</v>
      </c>
      <c r="S2" s="193">
        <v>4</v>
      </c>
      <c r="T2" s="193">
        <v>5</v>
      </c>
      <c r="U2" s="193" t="s">
        <v>215</v>
      </c>
    </row>
    <row r="3" spans="1:21" x14ac:dyDescent="0.2">
      <c r="A3" s="192">
        <v>45255.406580277777</v>
      </c>
      <c r="B3" s="193" t="s">
        <v>216</v>
      </c>
      <c r="C3" s="193" t="s">
        <v>20</v>
      </c>
      <c r="D3" s="193" t="s">
        <v>21</v>
      </c>
      <c r="E3" s="193" t="s">
        <v>22</v>
      </c>
      <c r="F3" s="193" t="s">
        <v>124</v>
      </c>
      <c r="G3" s="193" t="s">
        <v>97</v>
      </c>
      <c r="H3" s="193" t="s">
        <v>28</v>
      </c>
      <c r="I3" s="193">
        <v>5</v>
      </c>
      <c r="J3" s="193">
        <v>5</v>
      </c>
      <c r="K3" s="193">
        <v>5</v>
      </c>
      <c r="L3" s="193">
        <v>5</v>
      </c>
      <c r="M3" s="193">
        <v>5</v>
      </c>
      <c r="N3" s="193">
        <v>5</v>
      </c>
      <c r="O3" s="193">
        <v>5</v>
      </c>
      <c r="P3" s="193">
        <v>5</v>
      </c>
      <c r="Q3" s="193">
        <v>5</v>
      </c>
      <c r="R3" s="193">
        <v>5</v>
      </c>
      <c r="S3" s="193">
        <v>5</v>
      </c>
      <c r="T3" s="193">
        <v>5</v>
      </c>
    </row>
    <row r="4" spans="1:21" x14ac:dyDescent="0.2">
      <c r="A4" s="192">
        <v>45255.407011863426</v>
      </c>
      <c r="B4" s="193" t="s">
        <v>217</v>
      </c>
      <c r="C4" s="193" t="s">
        <v>20</v>
      </c>
      <c r="D4" s="193" t="s">
        <v>24</v>
      </c>
      <c r="E4" s="193" t="s">
        <v>22</v>
      </c>
      <c r="F4" s="193" t="s">
        <v>124</v>
      </c>
      <c r="G4" s="193" t="s">
        <v>218</v>
      </c>
      <c r="H4" s="193" t="s">
        <v>28</v>
      </c>
      <c r="I4" s="193">
        <v>5</v>
      </c>
      <c r="J4" s="193">
        <v>5</v>
      </c>
      <c r="K4" s="193">
        <v>5</v>
      </c>
      <c r="L4" s="193">
        <v>5</v>
      </c>
      <c r="M4" s="193">
        <v>5</v>
      </c>
      <c r="N4" s="193">
        <v>5</v>
      </c>
      <c r="O4" s="193">
        <v>5</v>
      </c>
      <c r="P4" s="193">
        <v>5</v>
      </c>
      <c r="Q4" s="193">
        <v>5</v>
      </c>
      <c r="R4" s="193">
        <v>5</v>
      </c>
      <c r="S4" s="193">
        <v>5</v>
      </c>
      <c r="T4" s="193">
        <v>5</v>
      </c>
      <c r="U4" s="193" t="s">
        <v>507</v>
      </c>
    </row>
    <row r="5" spans="1:21" x14ac:dyDescent="0.2">
      <c r="A5" s="192">
        <v>45255.410128923613</v>
      </c>
      <c r="B5" s="193" t="s">
        <v>219</v>
      </c>
      <c r="C5" s="193" t="s">
        <v>20</v>
      </c>
      <c r="D5" s="193" t="s">
        <v>26</v>
      </c>
      <c r="E5" s="193" t="s">
        <v>27</v>
      </c>
      <c r="F5" s="193" t="s">
        <v>127</v>
      </c>
      <c r="G5" s="193" t="s">
        <v>191</v>
      </c>
      <c r="H5" s="193" t="s">
        <v>29</v>
      </c>
      <c r="I5" s="193">
        <v>4</v>
      </c>
      <c r="J5" s="193">
        <v>4</v>
      </c>
      <c r="K5" s="193">
        <v>4</v>
      </c>
      <c r="L5" s="193">
        <v>4</v>
      </c>
      <c r="M5" s="193">
        <v>4</v>
      </c>
      <c r="N5" s="193">
        <v>4</v>
      </c>
      <c r="O5" s="193">
        <v>4</v>
      </c>
      <c r="P5" s="193">
        <v>4</v>
      </c>
      <c r="Q5" s="193">
        <v>4</v>
      </c>
      <c r="R5" s="193">
        <v>4</v>
      </c>
      <c r="S5" s="193">
        <v>5</v>
      </c>
      <c r="T5" s="193">
        <v>5</v>
      </c>
    </row>
    <row r="6" spans="1:21" x14ac:dyDescent="0.2">
      <c r="A6" s="192">
        <v>45255.41113497685</v>
      </c>
      <c r="B6" s="193" t="s">
        <v>220</v>
      </c>
      <c r="C6" s="193" t="s">
        <v>20</v>
      </c>
      <c r="D6" s="193" t="s">
        <v>24</v>
      </c>
      <c r="E6" s="193" t="s">
        <v>27</v>
      </c>
      <c r="F6" s="193" t="s">
        <v>124</v>
      </c>
      <c r="G6" s="193" t="s">
        <v>105</v>
      </c>
      <c r="H6" s="193" t="s">
        <v>28</v>
      </c>
      <c r="I6" s="193">
        <v>5</v>
      </c>
      <c r="J6" s="193">
        <v>5</v>
      </c>
      <c r="K6" s="193">
        <v>5</v>
      </c>
      <c r="L6" s="193">
        <v>4</v>
      </c>
      <c r="M6" s="193">
        <v>5</v>
      </c>
      <c r="N6" s="193">
        <v>4</v>
      </c>
      <c r="O6" s="193">
        <v>5</v>
      </c>
      <c r="P6" s="193">
        <v>5</v>
      </c>
      <c r="Q6" s="193">
        <v>5</v>
      </c>
      <c r="R6" s="193">
        <v>2</v>
      </c>
      <c r="S6" s="193">
        <v>4</v>
      </c>
      <c r="T6" s="193">
        <v>4</v>
      </c>
    </row>
    <row r="7" spans="1:21" x14ac:dyDescent="0.2">
      <c r="A7" s="192">
        <v>45255.411339525468</v>
      </c>
      <c r="B7" s="193" t="s">
        <v>221</v>
      </c>
      <c r="C7" s="193" t="s">
        <v>25</v>
      </c>
      <c r="D7" s="193" t="s">
        <v>26</v>
      </c>
      <c r="E7" s="193" t="s">
        <v>22</v>
      </c>
      <c r="F7" s="193" t="s">
        <v>158</v>
      </c>
      <c r="G7" s="193" t="s">
        <v>196</v>
      </c>
      <c r="H7" s="193" t="s">
        <v>28</v>
      </c>
      <c r="I7" s="193">
        <v>4</v>
      </c>
      <c r="J7" s="193">
        <v>4</v>
      </c>
      <c r="K7" s="193">
        <v>4</v>
      </c>
      <c r="L7" s="193">
        <v>4</v>
      </c>
      <c r="M7" s="193">
        <v>4</v>
      </c>
      <c r="N7" s="193">
        <v>4</v>
      </c>
      <c r="O7" s="193">
        <v>4</v>
      </c>
      <c r="P7" s="193">
        <v>4</v>
      </c>
      <c r="Q7" s="193">
        <v>4</v>
      </c>
      <c r="R7" s="193">
        <v>3</v>
      </c>
      <c r="S7" s="193">
        <v>4</v>
      </c>
      <c r="T7" s="193">
        <v>4</v>
      </c>
    </row>
    <row r="8" spans="1:21" x14ac:dyDescent="0.2">
      <c r="A8" s="192">
        <v>45255.412460914347</v>
      </c>
      <c r="B8" s="193" t="s">
        <v>222</v>
      </c>
      <c r="C8" s="193" t="s">
        <v>25</v>
      </c>
      <c r="D8" s="193" t="s">
        <v>24</v>
      </c>
      <c r="E8" s="193" t="s">
        <v>27</v>
      </c>
      <c r="F8" s="193" t="s">
        <v>127</v>
      </c>
      <c r="G8" s="193" t="s">
        <v>185</v>
      </c>
      <c r="H8" s="193" t="s">
        <v>137</v>
      </c>
      <c r="I8" s="193">
        <v>5</v>
      </c>
      <c r="J8" s="193">
        <v>5</v>
      </c>
      <c r="K8" s="193">
        <v>5</v>
      </c>
      <c r="L8" s="193">
        <v>3</v>
      </c>
      <c r="M8" s="193">
        <v>5</v>
      </c>
      <c r="N8" s="193">
        <v>5</v>
      </c>
      <c r="O8" s="193">
        <v>5</v>
      </c>
      <c r="P8" s="193">
        <v>5</v>
      </c>
      <c r="Q8" s="193">
        <v>5</v>
      </c>
      <c r="R8" s="193">
        <v>2</v>
      </c>
      <c r="S8" s="193">
        <v>3</v>
      </c>
      <c r="T8" s="193">
        <v>3</v>
      </c>
    </row>
    <row r="9" spans="1:21" x14ac:dyDescent="0.2">
      <c r="A9" s="192">
        <v>45255.412821365739</v>
      </c>
      <c r="B9" s="193" t="s">
        <v>223</v>
      </c>
      <c r="C9" s="193" t="s">
        <v>20</v>
      </c>
      <c r="D9" s="193" t="s">
        <v>24</v>
      </c>
      <c r="E9" s="193" t="s">
        <v>27</v>
      </c>
      <c r="F9" s="193" t="s">
        <v>133</v>
      </c>
      <c r="G9" s="193" t="s">
        <v>195</v>
      </c>
      <c r="H9" s="193" t="s">
        <v>23</v>
      </c>
      <c r="I9" s="193">
        <v>4</v>
      </c>
      <c r="J9" s="193">
        <v>4</v>
      </c>
      <c r="K9" s="193">
        <v>4</v>
      </c>
      <c r="L9" s="193">
        <v>4</v>
      </c>
      <c r="M9" s="193">
        <v>4</v>
      </c>
      <c r="N9" s="193">
        <v>4</v>
      </c>
      <c r="O9" s="193">
        <v>4</v>
      </c>
      <c r="P9" s="193">
        <v>4</v>
      </c>
      <c r="Q9" s="193">
        <v>4</v>
      </c>
      <c r="R9" s="193">
        <v>4</v>
      </c>
      <c r="S9" s="193">
        <v>4</v>
      </c>
      <c r="T9" s="193">
        <v>4</v>
      </c>
      <c r="U9" s="193" t="s">
        <v>30</v>
      </c>
    </row>
    <row r="10" spans="1:21" x14ac:dyDescent="0.2">
      <c r="A10" s="192">
        <v>45255.412821701393</v>
      </c>
      <c r="B10" s="193" t="s">
        <v>224</v>
      </c>
      <c r="C10" s="193" t="s">
        <v>20</v>
      </c>
      <c r="D10" s="193" t="s">
        <v>26</v>
      </c>
      <c r="E10" s="193" t="s">
        <v>27</v>
      </c>
      <c r="F10" s="193" t="s">
        <v>140</v>
      </c>
      <c r="G10" s="193" t="s">
        <v>214</v>
      </c>
      <c r="H10" s="193" t="s">
        <v>23</v>
      </c>
      <c r="I10" s="193">
        <v>5</v>
      </c>
      <c r="J10" s="193">
        <v>5</v>
      </c>
      <c r="K10" s="193">
        <v>5</v>
      </c>
      <c r="L10" s="193">
        <v>5</v>
      </c>
      <c r="M10" s="193">
        <v>5</v>
      </c>
      <c r="N10" s="193">
        <v>5</v>
      </c>
      <c r="O10" s="193">
        <v>5</v>
      </c>
      <c r="P10" s="193">
        <v>5</v>
      </c>
      <c r="Q10" s="193">
        <v>5</v>
      </c>
      <c r="R10" s="193">
        <v>3</v>
      </c>
      <c r="S10" s="193">
        <v>4</v>
      </c>
      <c r="T10" s="193">
        <v>4</v>
      </c>
    </row>
    <row r="11" spans="1:21" x14ac:dyDescent="0.2">
      <c r="A11" s="192">
        <v>45255.413205682868</v>
      </c>
      <c r="B11" s="193" t="s">
        <v>225</v>
      </c>
      <c r="C11" s="193" t="s">
        <v>25</v>
      </c>
      <c r="D11" s="193" t="s">
        <v>21</v>
      </c>
      <c r="E11" s="193" t="s">
        <v>22</v>
      </c>
      <c r="F11" s="193" t="s">
        <v>124</v>
      </c>
      <c r="G11" s="193" t="s">
        <v>218</v>
      </c>
      <c r="H11" s="193" t="s">
        <v>28</v>
      </c>
      <c r="I11" s="193">
        <v>5</v>
      </c>
      <c r="J11" s="193">
        <v>5</v>
      </c>
      <c r="K11" s="193">
        <v>5</v>
      </c>
      <c r="L11" s="193">
        <v>5</v>
      </c>
      <c r="M11" s="193">
        <v>5</v>
      </c>
      <c r="N11" s="193">
        <v>5</v>
      </c>
      <c r="O11" s="193">
        <v>5</v>
      </c>
      <c r="P11" s="193">
        <v>5</v>
      </c>
      <c r="Q11" s="193">
        <v>5</v>
      </c>
      <c r="R11" s="193">
        <v>3</v>
      </c>
      <c r="S11" s="193">
        <v>4</v>
      </c>
      <c r="T11" s="193">
        <v>5</v>
      </c>
      <c r="U11" s="193" t="s">
        <v>226</v>
      </c>
    </row>
    <row r="12" spans="1:21" x14ac:dyDescent="0.2">
      <c r="A12" s="192">
        <v>45255.414252835646</v>
      </c>
      <c r="B12" s="193" t="s">
        <v>227</v>
      </c>
      <c r="C12" s="193" t="s">
        <v>20</v>
      </c>
      <c r="D12" s="193" t="s">
        <v>26</v>
      </c>
      <c r="E12" s="193" t="s">
        <v>22</v>
      </c>
      <c r="F12" s="193" t="s">
        <v>124</v>
      </c>
      <c r="G12" s="193" t="s">
        <v>105</v>
      </c>
      <c r="H12" s="193" t="s">
        <v>28</v>
      </c>
      <c r="I12" s="193">
        <v>4</v>
      </c>
      <c r="J12" s="193">
        <v>3</v>
      </c>
      <c r="K12" s="193">
        <v>5</v>
      </c>
      <c r="L12" s="193">
        <v>5</v>
      </c>
      <c r="M12" s="193">
        <v>5</v>
      </c>
      <c r="N12" s="193">
        <v>5</v>
      </c>
      <c r="O12" s="193">
        <v>5</v>
      </c>
      <c r="P12" s="193">
        <v>5</v>
      </c>
      <c r="Q12" s="193">
        <v>5</v>
      </c>
      <c r="R12" s="193">
        <v>1</v>
      </c>
      <c r="S12" s="193">
        <v>4</v>
      </c>
      <c r="T12" s="193">
        <v>4</v>
      </c>
      <c r="U12" s="193" t="s">
        <v>228</v>
      </c>
    </row>
    <row r="13" spans="1:21" x14ac:dyDescent="0.2">
      <c r="A13" s="192">
        <v>45255.414518043981</v>
      </c>
      <c r="B13" s="193" t="s">
        <v>229</v>
      </c>
      <c r="C13" s="193" t="s">
        <v>20</v>
      </c>
      <c r="D13" s="193" t="s">
        <v>24</v>
      </c>
      <c r="E13" s="193" t="s">
        <v>27</v>
      </c>
      <c r="F13" s="193" t="s">
        <v>124</v>
      </c>
      <c r="G13" s="193" t="s">
        <v>105</v>
      </c>
      <c r="H13" s="193" t="s">
        <v>29</v>
      </c>
      <c r="I13" s="193">
        <v>4</v>
      </c>
      <c r="J13" s="193">
        <v>4</v>
      </c>
      <c r="K13" s="193">
        <v>4</v>
      </c>
      <c r="L13" s="193">
        <v>4</v>
      </c>
      <c r="M13" s="193">
        <v>4</v>
      </c>
      <c r="N13" s="193">
        <v>4</v>
      </c>
      <c r="O13" s="193">
        <v>4</v>
      </c>
      <c r="P13" s="193">
        <v>4</v>
      </c>
      <c r="Q13" s="193">
        <v>4</v>
      </c>
      <c r="R13" s="193">
        <v>4</v>
      </c>
      <c r="S13" s="193">
        <v>4</v>
      </c>
      <c r="T13" s="193">
        <v>4</v>
      </c>
    </row>
    <row r="14" spans="1:21" x14ac:dyDescent="0.2">
      <c r="A14" s="192">
        <v>45255.415549988422</v>
      </c>
      <c r="B14" s="193" t="s">
        <v>230</v>
      </c>
      <c r="C14" s="193" t="s">
        <v>20</v>
      </c>
      <c r="D14" s="193" t="s">
        <v>26</v>
      </c>
      <c r="E14" s="193" t="s">
        <v>27</v>
      </c>
      <c r="F14" s="193" t="s">
        <v>127</v>
      </c>
      <c r="G14" s="193" t="s">
        <v>185</v>
      </c>
      <c r="H14" s="193" t="s">
        <v>23</v>
      </c>
      <c r="I14" s="193">
        <v>4</v>
      </c>
      <c r="J14" s="193">
        <v>4</v>
      </c>
      <c r="K14" s="193">
        <v>4</v>
      </c>
      <c r="L14" s="193">
        <v>4</v>
      </c>
      <c r="M14" s="193">
        <v>4</v>
      </c>
      <c r="N14" s="193">
        <v>4</v>
      </c>
      <c r="O14" s="193">
        <v>4</v>
      </c>
      <c r="P14" s="193">
        <v>4</v>
      </c>
      <c r="Q14" s="193">
        <v>4</v>
      </c>
      <c r="R14" s="193">
        <v>2</v>
      </c>
      <c r="S14" s="193">
        <v>4</v>
      </c>
      <c r="T14" s="193">
        <v>4</v>
      </c>
    </row>
    <row r="15" spans="1:21" x14ac:dyDescent="0.2">
      <c r="A15" s="192">
        <v>45255.416215775462</v>
      </c>
      <c r="B15" s="193" t="s">
        <v>231</v>
      </c>
      <c r="C15" s="193" t="s">
        <v>25</v>
      </c>
      <c r="D15" s="193" t="s">
        <v>24</v>
      </c>
      <c r="E15" s="193" t="s">
        <v>22</v>
      </c>
      <c r="F15" s="193" t="s">
        <v>124</v>
      </c>
      <c r="G15" s="193" t="s">
        <v>105</v>
      </c>
      <c r="H15" s="193" t="s">
        <v>29</v>
      </c>
      <c r="I15" s="193">
        <v>5</v>
      </c>
      <c r="J15" s="193">
        <v>5</v>
      </c>
      <c r="K15" s="193">
        <v>5</v>
      </c>
      <c r="L15" s="193">
        <v>4</v>
      </c>
      <c r="M15" s="193">
        <v>5</v>
      </c>
      <c r="N15" s="193">
        <v>5</v>
      </c>
      <c r="O15" s="193">
        <v>5</v>
      </c>
      <c r="P15" s="193">
        <v>5</v>
      </c>
      <c r="Q15" s="193">
        <v>5</v>
      </c>
      <c r="R15" s="193">
        <v>3</v>
      </c>
      <c r="S15" s="193">
        <v>4</v>
      </c>
      <c r="T15" s="193">
        <v>4</v>
      </c>
      <c r="U15" s="193" t="s">
        <v>508</v>
      </c>
    </row>
    <row r="16" spans="1:21" x14ac:dyDescent="0.2">
      <c r="A16" s="192">
        <v>45255.416815821758</v>
      </c>
      <c r="B16" s="193" t="s">
        <v>232</v>
      </c>
      <c r="C16" s="193" t="s">
        <v>25</v>
      </c>
      <c r="D16" s="193" t="s">
        <v>26</v>
      </c>
      <c r="E16" s="193" t="s">
        <v>27</v>
      </c>
      <c r="F16" s="193" t="s">
        <v>124</v>
      </c>
      <c r="G16" s="193" t="s">
        <v>233</v>
      </c>
      <c r="H16" s="193" t="s">
        <v>29</v>
      </c>
      <c r="I16" s="193">
        <v>4</v>
      </c>
      <c r="J16" s="193">
        <v>4</v>
      </c>
      <c r="K16" s="193">
        <v>3</v>
      </c>
      <c r="L16" s="193">
        <v>3</v>
      </c>
      <c r="M16" s="193">
        <v>3</v>
      </c>
      <c r="N16" s="193">
        <v>3</v>
      </c>
      <c r="O16" s="193">
        <v>3</v>
      </c>
      <c r="P16" s="193">
        <v>2</v>
      </c>
      <c r="Q16" s="193">
        <v>4</v>
      </c>
      <c r="R16" s="193">
        <v>3</v>
      </c>
      <c r="S16" s="193">
        <v>3</v>
      </c>
      <c r="T16" s="193">
        <v>3</v>
      </c>
      <c r="U16" s="193" t="s">
        <v>30</v>
      </c>
    </row>
    <row r="17" spans="1:21" x14ac:dyDescent="0.2">
      <c r="A17" s="192">
        <v>45255.41713825232</v>
      </c>
      <c r="B17" s="193" t="s">
        <v>234</v>
      </c>
      <c r="C17" s="193" t="s">
        <v>25</v>
      </c>
      <c r="D17" s="193" t="s">
        <v>31</v>
      </c>
      <c r="E17" s="193" t="s">
        <v>22</v>
      </c>
      <c r="F17" s="193" t="s">
        <v>124</v>
      </c>
      <c r="G17" s="193" t="s">
        <v>189</v>
      </c>
      <c r="H17" s="193" t="s">
        <v>28</v>
      </c>
      <c r="I17" s="193">
        <v>5</v>
      </c>
      <c r="J17" s="193">
        <v>5</v>
      </c>
      <c r="K17" s="193">
        <v>5</v>
      </c>
      <c r="L17" s="193">
        <v>5</v>
      </c>
      <c r="M17" s="193">
        <v>5</v>
      </c>
      <c r="N17" s="193">
        <v>5</v>
      </c>
      <c r="O17" s="193">
        <v>5</v>
      </c>
      <c r="P17" s="193">
        <v>5</v>
      </c>
      <c r="Q17" s="193">
        <v>5</v>
      </c>
      <c r="R17" s="193">
        <v>2</v>
      </c>
      <c r="S17" s="193">
        <v>4</v>
      </c>
      <c r="T17" s="193">
        <v>4</v>
      </c>
      <c r="U17" s="193" t="s">
        <v>509</v>
      </c>
    </row>
    <row r="18" spans="1:21" x14ac:dyDescent="0.2">
      <c r="A18" s="192">
        <v>45255.417640509258</v>
      </c>
      <c r="B18" s="193" t="s">
        <v>235</v>
      </c>
      <c r="C18" s="193" t="s">
        <v>20</v>
      </c>
      <c r="D18" s="193" t="s">
        <v>24</v>
      </c>
      <c r="E18" s="193" t="s">
        <v>27</v>
      </c>
      <c r="F18" s="193" t="s">
        <v>124</v>
      </c>
      <c r="G18" s="193" t="s">
        <v>132</v>
      </c>
      <c r="H18" s="193" t="s">
        <v>29</v>
      </c>
      <c r="I18" s="193">
        <v>5</v>
      </c>
      <c r="J18" s="193">
        <v>5</v>
      </c>
      <c r="K18" s="193">
        <v>5</v>
      </c>
      <c r="L18" s="193">
        <v>5</v>
      </c>
      <c r="M18" s="193">
        <v>5</v>
      </c>
      <c r="N18" s="193">
        <v>5</v>
      </c>
      <c r="O18" s="193">
        <v>5</v>
      </c>
      <c r="P18" s="193">
        <v>5</v>
      </c>
      <c r="Q18" s="193">
        <v>5</v>
      </c>
      <c r="R18" s="193">
        <v>3</v>
      </c>
      <c r="S18" s="193">
        <v>4</v>
      </c>
      <c r="T18" s="193">
        <v>5</v>
      </c>
    </row>
    <row r="19" spans="1:21" x14ac:dyDescent="0.2">
      <c r="A19" s="192">
        <v>45255.417885752315</v>
      </c>
      <c r="B19" s="193" t="s">
        <v>236</v>
      </c>
      <c r="C19" s="193" t="s">
        <v>20</v>
      </c>
      <c r="D19" s="193" t="s">
        <v>26</v>
      </c>
      <c r="E19" s="193" t="s">
        <v>22</v>
      </c>
      <c r="F19" s="193" t="s">
        <v>139</v>
      </c>
      <c r="G19" s="193" t="s">
        <v>237</v>
      </c>
      <c r="H19" s="193" t="s">
        <v>28</v>
      </c>
      <c r="I19" s="193">
        <v>5</v>
      </c>
      <c r="J19" s="193">
        <v>5</v>
      </c>
      <c r="K19" s="193">
        <v>5</v>
      </c>
      <c r="L19" s="193">
        <v>5</v>
      </c>
      <c r="M19" s="193">
        <v>5</v>
      </c>
      <c r="N19" s="193">
        <v>5</v>
      </c>
      <c r="O19" s="193">
        <v>5</v>
      </c>
      <c r="P19" s="193">
        <v>5</v>
      </c>
      <c r="Q19" s="193">
        <v>5</v>
      </c>
      <c r="R19" s="193">
        <v>5</v>
      </c>
      <c r="S19" s="193">
        <v>5</v>
      </c>
      <c r="T19" s="193">
        <v>5</v>
      </c>
    </row>
    <row r="20" spans="1:21" x14ac:dyDescent="0.2">
      <c r="A20" s="192">
        <v>45255.418144849536</v>
      </c>
      <c r="B20" s="193" t="s">
        <v>238</v>
      </c>
      <c r="C20" s="193" t="s">
        <v>25</v>
      </c>
      <c r="D20" s="193" t="s">
        <v>24</v>
      </c>
      <c r="E20" s="193" t="s">
        <v>22</v>
      </c>
      <c r="F20" s="193" t="s">
        <v>124</v>
      </c>
      <c r="G20" s="193" t="s">
        <v>95</v>
      </c>
      <c r="H20" s="193" t="s">
        <v>28</v>
      </c>
      <c r="I20" s="193">
        <v>4</v>
      </c>
      <c r="J20" s="193">
        <v>4</v>
      </c>
      <c r="K20" s="193">
        <v>4</v>
      </c>
      <c r="L20" s="193">
        <v>4</v>
      </c>
      <c r="M20" s="193">
        <v>4</v>
      </c>
      <c r="N20" s="193">
        <v>4</v>
      </c>
      <c r="O20" s="193">
        <v>5</v>
      </c>
      <c r="P20" s="193">
        <v>5</v>
      </c>
      <c r="Q20" s="193">
        <v>5</v>
      </c>
      <c r="R20" s="193">
        <v>3</v>
      </c>
      <c r="S20" s="193">
        <v>4</v>
      </c>
      <c r="T20" s="193">
        <v>4</v>
      </c>
    </row>
    <row r="21" spans="1:21" x14ac:dyDescent="0.2">
      <c r="A21" s="192">
        <v>45255.418446701384</v>
      </c>
      <c r="B21" s="193" t="s">
        <v>239</v>
      </c>
      <c r="C21" s="193" t="s">
        <v>20</v>
      </c>
      <c r="D21" s="193" t="s">
        <v>26</v>
      </c>
      <c r="E21" s="193" t="s">
        <v>27</v>
      </c>
      <c r="F21" s="193" t="s">
        <v>128</v>
      </c>
      <c r="G21" s="193" t="s">
        <v>240</v>
      </c>
      <c r="H21" s="193" t="s">
        <v>28</v>
      </c>
      <c r="I21" s="193">
        <v>5</v>
      </c>
      <c r="J21" s="193">
        <v>4</v>
      </c>
      <c r="K21" s="193">
        <v>4</v>
      </c>
      <c r="L21" s="193">
        <v>4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3</v>
      </c>
      <c r="S21" s="193">
        <v>4</v>
      </c>
      <c r="T21" s="193">
        <v>5</v>
      </c>
    </row>
    <row r="22" spans="1:21" x14ac:dyDescent="0.2">
      <c r="A22" s="192">
        <v>45255.418847337962</v>
      </c>
      <c r="B22" s="193" t="s">
        <v>241</v>
      </c>
      <c r="C22" s="193" t="s">
        <v>25</v>
      </c>
      <c r="D22" s="193" t="s">
        <v>26</v>
      </c>
      <c r="E22" s="193" t="s">
        <v>27</v>
      </c>
      <c r="F22" s="193" t="s">
        <v>140</v>
      </c>
      <c r="G22" s="193" t="s">
        <v>242</v>
      </c>
      <c r="H22" s="193" t="s">
        <v>28</v>
      </c>
      <c r="I22" s="193">
        <v>4</v>
      </c>
      <c r="J22" s="193">
        <v>4</v>
      </c>
      <c r="K22" s="193">
        <v>4</v>
      </c>
      <c r="L22" s="193">
        <v>4</v>
      </c>
      <c r="M22" s="193">
        <v>4</v>
      </c>
      <c r="N22" s="193">
        <v>4</v>
      </c>
      <c r="O22" s="193">
        <v>4</v>
      </c>
      <c r="P22" s="193">
        <v>4</v>
      </c>
      <c r="Q22" s="193">
        <v>4</v>
      </c>
      <c r="R22" s="193">
        <v>2</v>
      </c>
      <c r="S22" s="193">
        <v>4</v>
      </c>
      <c r="T22" s="193">
        <v>4</v>
      </c>
    </row>
    <row r="23" spans="1:21" x14ac:dyDescent="0.2">
      <c r="A23" s="192">
        <v>45255.418932395834</v>
      </c>
      <c r="B23" s="193" t="s">
        <v>243</v>
      </c>
      <c r="C23" s="193" t="s">
        <v>20</v>
      </c>
      <c r="D23" s="193" t="s">
        <v>21</v>
      </c>
      <c r="E23" s="193" t="s">
        <v>27</v>
      </c>
      <c r="F23" s="193" t="s">
        <v>134</v>
      </c>
      <c r="G23" s="193" t="s">
        <v>155</v>
      </c>
      <c r="H23" s="193" t="s">
        <v>23</v>
      </c>
      <c r="I23" s="193">
        <v>5</v>
      </c>
      <c r="J23" s="193">
        <v>5</v>
      </c>
      <c r="K23" s="193">
        <v>5</v>
      </c>
      <c r="L23" s="193">
        <v>5</v>
      </c>
      <c r="M23" s="193">
        <v>4</v>
      </c>
      <c r="N23" s="193">
        <v>5</v>
      </c>
      <c r="O23" s="193">
        <v>5</v>
      </c>
      <c r="P23" s="193">
        <v>4</v>
      </c>
      <c r="Q23" s="193">
        <v>5</v>
      </c>
      <c r="R23" s="193">
        <v>3</v>
      </c>
      <c r="S23" s="193">
        <v>4</v>
      </c>
      <c r="T23" s="193">
        <v>4</v>
      </c>
    </row>
    <row r="24" spans="1:21" x14ac:dyDescent="0.2">
      <c r="A24" s="192">
        <v>45255.419021261579</v>
      </c>
      <c r="B24" s="193" t="s">
        <v>244</v>
      </c>
      <c r="C24" s="193" t="s">
        <v>20</v>
      </c>
      <c r="D24" s="193" t="s">
        <v>26</v>
      </c>
      <c r="E24" s="193" t="s">
        <v>27</v>
      </c>
      <c r="F24" s="193" t="s">
        <v>158</v>
      </c>
      <c r="G24" s="193" t="s">
        <v>245</v>
      </c>
      <c r="H24" s="193" t="s">
        <v>23</v>
      </c>
      <c r="I24" s="193">
        <v>5</v>
      </c>
      <c r="J24" s="193">
        <v>5</v>
      </c>
      <c r="K24" s="193">
        <v>5</v>
      </c>
      <c r="L24" s="193">
        <v>4</v>
      </c>
      <c r="M24" s="193">
        <v>5</v>
      </c>
      <c r="N24" s="193">
        <v>5</v>
      </c>
      <c r="O24" s="193">
        <v>5</v>
      </c>
      <c r="P24" s="193">
        <v>5</v>
      </c>
      <c r="Q24" s="193">
        <v>5</v>
      </c>
      <c r="R24" s="193">
        <v>1</v>
      </c>
      <c r="S24" s="193">
        <v>4</v>
      </c>
      <c r="T24" s="193">
        <v>4</v>
      </c>
      <c r="U24" s="193" t="s">
        <v>510</v>
      </c>
    </row>
    <row r="25" spans="1:21" x14ac:dyDescent="0.2">
      <c r="A25" s="192">
        <v>45255.419516041671</v>
      </c>
      <c r="B25" s="193" t="s">
        <v>246</v>
      </c>
      <c r="C25" s="193" t="s">
        <v>20</v>
      </c>
      <c r="D25" s="193" t="s">
        <v>24</v>
      </c>
      <c r="E25" s="193" t="s">
        <v>22</v>
      </c>
      <c r="F25" s="193" t="s">
        <v>133</v>
      </c>
      <c r="G25" s="193" t="s">
        <v>195</v>
      </c>
      <c r="H25" s="193" t="s">
        <v>28</v>
      </c>
      <c r="I25" s="193">
        <v>5</v>
      </c>
      <c r="J25" s="193">
        <v>5</v>
      </c>
      <c r="K25" s="193">
        <v>5</v>
      </c>
      <c r="L25" s="193">
        <v>5</v>
      </c>
      <c r="M25" s="193">
        <v>5</v>
      </c>
      <c r="N25" s="193">
        <v>5</v>
      </c>
      <c r="O25" s="193">
        <v>5</v>
      </c>
      <c r="P25" s="193">
        <v>5</v>
      </c>
      <c r="Q25" s="193">
        <v>5</v>
      </c>
      <c r="R25" s="193">
        <v>3</v>
      </c>
      <c r="S25" s="193">
        <v>4</v>
      </c>
      <c r="T25" s="193">
        <v>5</v>
      </c>
    </row>
    <row r="26" spans="1:21" x14ac:dyDescent="0.2">
      <c r="A26" s="192">
        <v>45255.41954707176</v>
      </c>
      <c r="B26" s="193" t="s">
        <v>247</v>
      </c>
      <c r="C26" s="193" t="s">
        <v>25</v>
      </c>
      <c r="D26" s="193" t="s">
        <v>26</v>
      </c>
      <c r="E26" s="193" t="s">
        <v>27</v>
      </c>
      <c r="F26" s="193" t="s">
        <v>127</v>
      </c>
      <c r="G26" s="193" t="s">
        <v>248</v>
      </c>
      <c r="H26" s="193" t="s">
        <v>28</v>
      </c>
      <c r="I26" s="193">
        <v>4</v>
      </c>
      <c r="J26" s="193">
        <v>4</v>
      </c>
      <c r="K26" s="193">
        <v>3</v>
      </c>
      <c r="L26" s="193">
        <v>4</v>
      </c>
      <c r="M26" s="193">
        <v>5</v>
      </c>
      <c r="N26" s="193">
        <v>5</v>
      </c>
      <c r="O26" s="193">
        <v>5</v>
      </c>
      <c r="P26" s="193">
        <v>5</v>
      </c>
      <c r="Q26" s="193">
        <v>5</v>
      </c>
      <c r="R26" s="193">
        <v>3</v>
      </c>
      <c r="S26" s="193">
        <v>4</v>
      </c>
      <c r="T26" s="193">
        <v>5</v>
      </c>
    </row>
    <row r="27" spans="1:21" x14ac:dyDescent="0.2">
      <c r="A27" s="192">
        <v>45255.419621111112</v>
      </c>
      <c r="B27" s="193" t="s">
        <v>249</v>
      </c>
      <c r="C27" s="193" t="s">
        <v>25</v>
      </c>
      <c r="D27" s="193" t="s">
        <v>24</v>
      </c>
      <c r="E27" s="193" t="s">
        <v>27</v>
      </c>
      <c r="F27" s="193" t="s">
        <v>127</v>
      </c>
      <c r="G27" s="193" t="s">
        <v>185</v>
      </c>
      <c r="H27" s="193" t="s">
        <v>28</v>
      </c>
      <c r="I27" s="193">
        <v>5</v>
      </c>
      <c r="J27" s="193">
        <v>5</v>
      </c>
      <c r="K27" s="193">
        <v>5</v>
      </c>
      <c r="L27" s="193">
        <v>5</v>
      </c>
      <c r="M27" s="193">
        <v>5</v>
      </c>
      <c r="N27" s="193">
        <v>5</v>
      </c>
      <c r="O27" s="193">
        <v>5</v>
      </c>
      <c r="P27" s="193">
        <v>5</v>
      </c>
      <c r="Q27" s="193">
        <v>5</v>
      </c>
      <c r="R27" s="193">
        <v>3</v>
      </c>
      <c r="S27" s="193">
        <v>5</v>
      </c>
      <c r="T27" s="193">
        <v>5</v>
      </c>
      <c r="U27" s="193" t="s">
        <v>30</v>
      </c>
    </row>
    <row r="28" spans="1:21" x14ac:dyDescent="0.2">
      <c r="A28" s="192">
        <v>45255.419724340274</v>
      </c>
      <c r="B28" s="193" t="s">
        <v>250</v>
      </c>
      <c r="C28" s="193" t="s">
        <v>25</v>
      </c>
      <c r="D28" s="193" t="s">
        <v>26</v>
      </c>
      <c r="E28" s="193" t="s">
        <v>27</v>
      </c>
      <c r="F28" s="193" t="s">
        <v>124</v>
      </c>
      <c r="G28" s="193" t="s">
        <v>103</v>
      </c>
      <c r="H28" s="193" t="s">
        <v>23</v>
      </c>
      <c r="I28" s="193">
        <v>4</v>
      </c>
      <c r="J28" s="193">
        <v>4</v>
      </c>
      <c r="K28" s="193">
        <v>4</v>
      </c>
      <c r="L28" s="193">
        <v>5</v>
      </c>
      <c r="M28" s="193">
        <v>5</v>
      </c>
      <c r="N28" s="193">
        <v>5</v>
      </c>
      <c r="O28" s="193">
        <v>5</v>
      </c>
      <c r="P28" s="193">
        <v>5</v>
      </c>
      <c r="Q28" s="193">
        <v>5</v>
      </c>
      <c r="R28" s="193">
        <v>2</v>
      </c>
      <c r="S28" s="193">
        <v>4</v>
      </c>
      <c r="T28" s="193">
        <v>4</v>
      </c>
      <c r="U28" s="193" t="s">
        <v>30</v>
      </c>
    </row>
    <row r="29" spans="1:21" x14ac:dyDescent="0.2">
      <c r="A29" s="192">
        <v>45255.419869837962</v>
      </c>
      <c r="B29" s="193" t="s">
        <v>251</v>
      </c>
      <c r="C29" s="193" t="s">
        <v>25</v>
      </c>
      <c r="D29" s="193" t="s">
        <v>26</v>
      </c>
      <c r="E29" s="193" t="s">
        <v>27</v>
      </c>
      <c r="F29" s="193" t="s">
        <v>124</v>
      </c>
      <c r="G29" s="193" t="s">
        <v>252</v>
      </c>
      <c r="H29" s="193" t="s">
        <v>137</v>
      </c>
      <c r="I29" s="193">
        <v>4</v>
      </c>
      <c r="J29" s="193">
        <v>4</v>
      </c>
      <c r="K29" s="193">
        <v>4</v>
      </c>
      <c r="L29" s="193">
        <v>4</v>
      </c>
      <c r="M29" s="193">
        <v>4</v>
      </c>
      <c r="N29" s="193">
        <v>4</v>
      </c>
      <c r="O29" s="193">
        <v>4</v>
      </c>
      <c r="P29" s="193">
        <v>4</v>
      </c>
      <c r="Q29" s="193">
        <v>4</v>
      </c>
      <c r="R29" s="193">
        <v>4</v>
      </c>
      <c r="S29" s="193">
        <v>4</v>
      </c>
      <c r="T29" s="193">
        <v>4</v>
      </c>
    </row>
    <row r="30" spans="1:21" x14ac:dyDescent="0.2">
      <c r="A30" s="192">
        <v>45255.420076875002</v>
      </c>
      <c r="B30" s="193" t="s">
        <v>253</v>
      </c>
      <c r="C30" s="193" t="s">
        <v>25</v>
      </c>
      <c r="D30" s="193" t="s">
        <v>24</v>
      </c>
      <c r="E30" s="193" t="s">
        <v>27</v>
      </c>
      <c r="F30" s="193" t="s">
        <v>124</v>
      </c>
      <c r="G30" s="193" t="s">
        <v>254</v>
      </c>
      <c r="H30" s="193" t="s">
        <v>23</v>
      </c>
      <c r="I30" s="193">
        <v>5</v>
      </c>
      <c r="J30" s="193">
        <v>5</v>
      </c>
      <c r="K30" s="193">
        <v>5</v>
      </c>
      <c r="L30" s="193">
        <v>5</v>
      </c>
      <c r="M30" s="193">
        <v>5</v>
      </c>
      <c r="N30" s="193">
        <v>5</v>
      </c>
      <c r="O30" s="193">
        <v>5</v>
      </c>
      <c r="P30" s="193">
        <v>5</v>
      </c>
      <c r="Q30" s="193">
        <v>5</v>
      </c>
      <c r="R30" s="193">
        <v>5</v>
      </c>
      <c r="S30" s="193">
        <v>5</v>
      </c>
      <c r="T30" s="193">
        <v>5</v>
      </c>
    </row>
    <row r="31" spans="1:21" x14ac:dyDescent="0.2">
      <c r="A31" s="192">
        <v>45255.420746435186</v>
      </c>
      <c r="B31" s="193" t="s">
        <v>255</v>
      </c>
      <c r="C31" s="193" t="s">
        <v>20</v>
      </c>
      <c r="D31" s="193" t="s">
        <v>26</v>
      </c>
      <c r="E31" s="193" t="s">
        <v>27</v>
      </c>
      <c r="F31" s="193" t="s">
        <v>140</v>
      </c>
      <c r="G31" s="193" t="s">
        <v>256</v>
      </c>
      <c r="H31" s="193" t="s">
        <v>28</v>
      </c>
      <c r="I31" s="193">
        <v>5</v>
      </c>
      <c r="J31" s="193">
        <v>4</v>
      </c>
      <c r="K31" s="193">
        <v>4</v>
      </c>
      <c r="L31" s="193">
        <v>4</v>
      </c>
      <c r="M31" s="193">
        <v>5</v>
      </c>
      <c r="N31" s="193">
        <v>5</v>
      </c>
      <c r="O31" s="193">
        <v>5</v>
      </c>
      <c r="P31" s="193">
        <v>5</v>
      </c>
      <c r="Q31" s="193">
        <v>5</v>
      </c>
      <c r="R31" s="193">
        <v>1</v>
      </c>
      <c r="S31" s="193">
        <v>4</v>
      </c>
      <c r="T31" s="193">
        <v>4</v>
      </c>
    </row>
    <row r="32" spans="1:21" x14ac:dyDescent="0.2">
      <c r="A32" s="192">
        <v>45255.42088662037</v>
      </c>
      <c r="B32" s="193" t="s">
        <v>257</v>
      </c>
      <c r="C32" s="193" t="s">
        <v>20</v>
      </c>
      <c r="D32" s="193" t="s">
        <v>26</v>
      </c>
      <c r="E32" s="193" t="s">
        <v>22</v>
      </c>
      <c r="F32" s="193" t="s">
        <v>133</v>
      </c>
      <c r="G32" s="193" t="s">
        <v>258</v>
      </c>
      <c r="H32" s="193" t="s">
        <v>157</v>
      </c>
      <c r="I32" s="193">
        <v>5</v>
      </c>
      <c r="J32" s="193">
        <v>5</v>
      </c>
      <c r="K32" s="193">
        <v>5</v>
      </c>
      <c r="L32" s="193">
        <v>5</v>
      </c>
      <c r="M32" s="193">
        <v>5</v>
      </c>
      <c r="N32" s="193">
        <v>5</v>
      </c>
      <c r="O32" s="193">
        <v>5</v>
      </c>
      <c r="P32" s="193">
        <v>5</v>
      </c>
      <c r="Q32" s="193">
        <v>5</v>
      </c>
      <c r="R32" s="193">
        <v>5</v>
      </c>
      <c r="S32" s="193">
        <v>5</v>
      </c>
      <c r="T32" s="193">
        <v>5</v>
      </c>
      <c r="U32" s="193" t="s">
        <v>30</v>
      </c>
    </row>
    <row r="33" spans="1:21" x14ac:dyDescent="0.2">
      <c r="A33" s="192">
        <v>45255.421333761573</v>
      </c>
      <c r="B33" s="193" t="s">
        <v>259</v>
      </c>
      <c r="C33" s="193" t="s">
        <v>25</v>
      </c>
      <c r="D33" s="193" t="s">
        <v>24</v>
      </c>
      <c r="E33" s="193" t="s">
        <v>22</v>
      </c>
      <c r="F33" s="193" t="s">
        <v>126</v>
      </c>
      <c r="G33" s="193" t="s">
        <v>260</v>
      </c>
      <c r="H33" s="193" t="s">
        <v>28</v>
      </c>
      <c r="I33" s="193">
        <v>5</v>
      </c>
      <c r="J33" s="193">
        <v>5</v>
      </c>
      <c r="K33" s="193">
        <v>5</v>
      </c>
      <c r="L33" s="193">
        <v>5</v>
      </c>
      <c r="M33" s="193">
        <v>5</v>
      </c>
      <c r="N33" s="193">
        <v>5</v>
      </c>
      <c r="O33" s="193">
        <v>5</v>
      </c>
      <c r="P33" s="193">
        <v>5</v>
      </c>
      <c r="Q33" s="193">
        <v>5</v>
      </c>
      <c r="R33" s="193">
        <v>5</v>
      </c>
      <c r="S33" s="193">
        <v>5</v>
      </c>
      <c r="T33" s="193">
        <v>5</v>
      </c>
      <c r="U33" s="193" t="s">
        <v>30</v>
      </c>
    </row>
    <row r="34" spans="1:21" x14ac:dyDescent="0.2">
      <c r="A34" s="192">
        <v>45255.421843888893</v>
      </c>
      <c r="B34" s="193" t="s">
        <v>261</v>
      </c>
      <c r="C34" s="193" t="s">
        <v>25</v>
      </c>
      <c r="D34" s="193" t="s">
        <v>26</v>
      </c>
      <c r="E34" s="193" t="s">
        <v>27</v>
      </c>
      <c r="F34" s="193" t="s">
        <v>127</v>
      </c>
      <c r="G34" s="193" t="s">
        <v>185</v>
      </c>
      <c r="H34" s="193" t="s">
        <v>28</v>
      </c>
      <c r="I34" s="193">
        <v>4</v>
      </c>
      <c r="J34" s="193">
        <v>4</v>
      </c>
      <c r="K34" s="193">
        <v>4</v>
      </c>
      <c r="L34" s="193">
        <v>4</v>
      </c>
      <c r="M34" s="193">
        <v>4</v>
      </c>
      <c r="N34" s="193">
        <v>4</v>
      </c>
      <c r="O34" s="193">
        <v>4</v>
      </c>
      <c r="P34" s="193">
        <v>4</v>
      </c>
      <c r="Q34" s="193">
        <v>4</v>
      </c>
      <c r="R34" s="193">
        <v>3</v>
      </c>
      <c r="S34" s="193">
        <v>4</v>
      </c>
      <c r="T34" s="193">
        <v>4</v>
      </c>
    </row>
    <row r="35" spans="1:21" x14ac:dyDescent="0.2">
      <c r="A35" s="192">
        <v>45255.421999155093</v>
      </c>
      <c r="B35" s="193" t="s">
        <v>262</v>
      </c>
      <c r="C35" s="193" t="s">
        <v>25</v>
      </c>
      <c r="D35" s="193" t="s">
        <v>24</v>
      </c>
      <c r="E35" s="193" t="s">
        <v>27</v>
      </c>
      <c r="F35" s="193" t="s">
        <v>124</v>
      </c>
      <c r="G35" s="193" t="s">
        <v>105</v>
      </c>
      <c r="H35" s="193" t="s">
        <v>23</v>
      </c>
      <c r="I35" s="193">
        <v>5</v>
      </c>
      <c r="J35" s="193">
        <v>5</v>
      </c>
      <c r="K35" s="193">
        <v>5</v>
      </c>
      <c r="L35" s="193">
        <v>5</v>
      </c>
      <c r="M35" s="193">
        <v>5</v>
      </c>
      <c r="N35" s="193">
        <v>5</v>
      </c>
      <c r="O35" s="193">
        <v>5</v>
      </c>
      <c r="P35" s="193">
        <v>5</v>
      </c>
      <c r="Q35" s="193">
        <v>5</v>
      </c>
      <c r="R35" s="193">
        <v>5</v>
      </c>
      <c r="S35" s="193">
        <v>5</v>
      </c>
      <c r="T35" s="193">
        <v>5</v>
      </c>
      <c r="U35" s="193" t="s">
        <v>30</v>
      </c>
    </row>
    <row r="36" spans="1:21" x14ac:dyDescent="0.2">
      <c r="A36" s="192">
        <v>45255.422063368052</v>
      </c>
      <c r="B36" s="193" t="s">
        <v>263</v>
      </c>
      <c r="C36" s="193" t="s">
        <v>20</v>
      </c>
      <c r="D36" s="193" t="s">
        <v>24</v>
      </c>
      <c r="E36" s="193" t="s">
        <v>27</v>
      </c>
      <c r="F36" s="193" t="s">
        <v>124</v>
      </c>
      <c r="G36" s="193" t="s">
        <v>105</v>
      </c>
      <c r="H36" s="193" t="s">
        <v>29</v>
      </c>
      <c r="I36" s="193">
        <v>5</v>
      </c>
      <c r="J36" s="193">
        <v>5</v>
      </c>
      <c r="K36" s="193">
        <v>5</v>
      </c>
      <c r="L36" s="193">
        <v>5</v>
      </c>
      <c r="M36" s="193">
        <v>4</v>
      </c>
      <c r="N36" s="193">
        <v>4</v>
      </c>
      <c r="O36" s="193">
        <v>5</v>
      </c>
      <c r="P36" s="193">
        <v>5</v>
      </c>
      <c r="Q36" s="193">
        <v>5</v>
      </c>
      <c r="R36" s="193">
        <v>3</v>
      </c>
      <c r="S36" s="193">
        <v>5</v>
      </c>
      <c r="T36" s="193">
        <v>5</v>
      </c>
    </row>
    <row r="37" spans="1:21" x14ac:dyDescent="0.2">
      <c r="A37" s="192">
        <v>45255.422206608797</v>
      </c>
      <c r="B37" s="193" t="s">
        <v>264</v>
      </c>
      <c r="C37" s="193" t="s">
        <v>25</v>
      </c>
      <c r="D37" s="193" t="s">
        <v>26</v>
      </c>
      <c r="E37" s="193" t="s">
        <v>27</v>
      </c>
      <c r="F37" s="193" t="s">
        <v>124</v>
      </c>
      <c r="G37" s="193" t="s">
        <v>265</v>
      </c>
      <c r="H37" s="193" t="s">
        <v>29</v>
      </c>
      <c r="I37" s="193">
        <v>4</v>
      </c>
      <c r="J37" s="193">
        <v>4</v>
      </c>
      <c r="K37" s="193">
        <v>5</v>
      </c>
      <c r="L37" s="193">
        <v>4</v>
      </c>
      <c r="M37" s="193">
        <v>4</v>
      </c>
      <c r="N37" s="193">
        <v>5</v>
      </c>
      <c r="O37" s="193">
        <v>4</v>
      </c>
      <c r="P37" s="193">
        <v>5</v>
      </c>
      <c r="Q37" s="193">
        <v>5</v>
      </c>
      <c r="R37" s="193">
        <v>5</v>
      </c>
      <c r="S37" s="193">
        <v>5</v>
      </c>
      <c r="T37" s="193">
        <v>5</v>
      </c>
    </row>
    <row r="38" spans="1:21" x14ac:dyDescent="0.2">
      <c r="A38" s="192">
        <v>45255.422462280098</v>
      </c>
      <c r="B38" s="193" t="s">
        <v>266</v>
      </c>
      <c r="C38" s="193" t="s">
        <v>25</v>
      </c>
      <c r="D38" s="193" t="s">
        <v>26</v>
      </c>
      <c r="E38" s="193" t="s">
        <v>27</v>
      </c>
      <c r="F38" s="193" t="s">
        <v>139</v>
      </c>
      <c r="G38" s="193" t="s">
        <v>267</v>
      </c>
      <c r="H38" s="193" t="s">
        <v>23</v>
      </c>
      <c r="I38" s="193">
        <v>4</v>
      </c>
      <c r="J38" s="193">
        <v>4</v>
      </c>
      <c r="K38" s="193">
        <v>4</v>
      </c>
      <c r="L38" s="193">
        <v>4</v>
      </c>
      <c r="M38" s="193">
        <v>3</v>
      </c>
      <c r="N38" s="193">
        <v>4</v>
      </c>
      <c r="O38" s="193">
        <v>5</v>
      </c>
      <c r="P38" s="193">
        <v>5</v>
      </c>
      <c r="Q38" s="193">
        <v>5</v>
      </c>
      <c r="R38" s="193">
        <v>3</v>
      </c>
      <c r="S38" s="193">
        <v>4</v>
      </c>
      <c r="T38" s="193">
        <v>4</v>
      </c>
      <c r="U38" s="193" t="s">
        <v>30</v>
      </c>
    </row>
    <row r="39" spans="1:21" x14ac:dyDescent="0.2">
      <c r="A39" s="192">
        <v>45255.423187638888</v>
      </c>
      <c r="B39" s="193" t="s">
        <v>268</v>
      </c>
      <c r="C39" s="193" t="s">
        <v>25</v>
      </c>
      <c r="D39" s="193" t="s">
        <v>24</v>
      </c>
      <c r="E39" s="193" t="s">
        <v>22</v>
      </c>
      <c r="F39" s="193" t="s">
        <v>111</v>
      </c>
      <c r="G39" s="193" t="s">
        <v>138</v>
      </c>
      <c r="H39" s="193" t="s">
        <v>28</v>
      </c>
      <c r="I39" s="193">
        <v>5</v>
      </c>
      <c r="J39" s="193">
        <v>5</v>
      </c>
      <c r="K39" s="193">
        <v>5</v>
      </c>
      <c r="L39" s="193">
        <v>5</v>
      </c>
      <c r="M39" s="193">
        <v>5</v>
      </c>
      <c r="N39" s="193">
        <v>5</v>
      </c>
      <c r="O39" s="193">
        <v>5</v>
      </c>
      <c r="P39" s="193">
        <v>5</v>
      </c>
      <c r="Q39" s="193">
        <v>5</v>
      </c>
      <c r="R39" s="193">
        <v>4</v>
      </c>
      <c r="S39" s="193">
        <v>5</v>
      </c>
      <c r="T39" s="193">
        <v>5</v>
      </c>
    </row>
    <row r="40" spans="1:21" x14ac:dyDescent="0.2">
      <c r="A40" s="192">
        <v>45255.423339386572</v>
      </c>
      <c r="B40" s="193" t="s">
        <v>269</v>
      </c>
      <c r="C40" s="193" t="s">
        <v>25</v>
      </c>
      <c r="D40" s="193" t="s">
        <v>24</v>
      </c>
      <c r="E40" s="193" t="s">
        <v>22</v>
      </c>
      <c r="F40" s="193" t="s">
        <v>124</v>
      </c>
      <c r="G40" s="193" t="s">
        <v>270</v>
      </c>
      <c r="H40" s="193" t="s">
        <v>28</v>
      </c>
      <c r="I40" s="193">
        <v>5</v>
      </c>
      <c r="J40" s="193">
        <v>5</v>
      </c>
      <c r="K40" s="193">
        <v>5</v>
      </c>
      <c r="L40" s="193">
        <v>5</v>
      </c>
      <c r="M40" s="193">
        <v>4</v>
      </c>
      <c r="N40" s="193">
        <v>4</v>
      </c>
      <c r="O40" s="193">
        <v>5</v>
      </c>
      <c r="P40" s="193">
        <v>5</v>
      </c>
      <c r="Q40" s="193">
        <v>5</v>
      </c>
      <c r="R40" s="193">
        <v>2</v>
      </c>
      <c r="S40" s="193">
        <v>4</v>
      </c>
      <c r="T40" s="193">
        <v>5</v>
      </c>
      <c r="U40" s="193" t="s">
        <v>511</v>
      </c>
    </row>
    <row r="41" spans="1:21" x14ac:dyDescent="0.2">
      <c r="A41" s="192">
        <v>45255.423374618054</v>
      </c>
      <c r="B41" s="193" t="s">
        <v>271</v>
      </c>
      <c r="C41" s="193" t="s">
        <v>25</v>
      </c>
      <c r="D41" s="193" t="s">
        <v>21</v>
      </c>
      <c r="E41" s="193" t="s">
        <v>27</v>
      </c>
      <c r="F41" s="193" t="s">
        <v>134</v>
      </c>
      <c r="G41" s="193" t="s">
        <v>155</v>
      </c>
      <c r="H41" s="193" t="s">
        <v>28</v>
      </c>
      <c r="I41" s="193">
        <v>5</v>
      </c>
      <c r="J41" s="193">
        <v>5</v>
      </c>
      <c r="K41" s="193">
        <v>5</v>
      </c>
      <c r="L41" s="193">
        <v>5</v>
      </c>
      <c r="M41" s="193">
        <v>5</v>
      </c>
      <c r="N41" s="193">
        <v>5</v>
      </c>
      <c r="O41" s="193">
        <v>5</v>
      </c>
      <c r="P41" s="193">
        <v>5</v>
      </c>
      <c r="Q41" s="193">
        <v>5</v>
      </c>
      <c r="R41" s="193">
        <v>5</v>
      </c>
      <c r="S41" s="193">
        <v>5</v>
      </c>
      <c r="T41" s="193">
        <v>5</v>
      </c>
    </row>
    <row r="42" spans="1:21" x14ac:dyDescent="0.2">
      <c r="A42" s="192">
        <v>45255.423473854171</v>
      </c>
      <c r="B42" s="193" t="s">
        <v>272</v>
      </c>
      <c r="C42" s="193" t="s">
        <v>25</v>
      </c>
      <c r="D42" s="193" t="s">
        <v>24</v>
      </c>
      <c r="E42" s="193" t="s">
        <v>22</v>
      </c>
      <c r="F42" s="193" t="s">
        <v>126</v>
      </c>
      <c r="G42" s="193" t="s">
        <v>103</v>
      </c>
      <c r="H42" s="193" t="s">
        <v>29</v>
      </c>
      <c r="I42" s="193">
        <v>5</v>
      </c>
      <c r="J42" s="193">
        <v>5</v>
      </c>
      <c r="K42" s="193">
        <v>5</v>
      </c>
      <c r="L42" s="193">
        <v>5</v>
      </c>
      <c r="M42" s="193">
        <v>5</v>
      </c>
      <c r="N42" s="193">
        <v>5</v>
      </c>
      <c r="O42" s="193">
        <v>5</v>
      </c>
      <c r="P42" s="193">
        <v>5</v>
      </c>
      <c r="Q42" s="193">
        <v>5</v>
      </c>
      <c r="R42" s="193">
        <v>5</v>
      </c>
      <c r="S42" s="193">
        <v>5</v>
      </c>
      <c r="T42" s="193">
        <v>5</v>
      </c>
    </row>
    <row r="43" spans="1:21" x14ac:dyDescent="0.2">
      <c r="A43" s="192">
        <v>45255.423606851851</v>
      </c>
      <c r="B43" s="193" t="s">
        <v>273</v>
      </c>
      <c r="C43" s="193" t="s">
        <v>25</v>
      </c>
      <c r="D43" s="193" t="s">
        <v>26</v>
      </c>
      <c r="E43" s="193" t="s">
        <v>27</v>
      </c>
      <c r="F43" s="193" t="s">
        <v>139</v>
      </c>
      <c r="G43" s="193" t="s">
        <v>274</v>
      </c>
      <c r="H43" s="193" t="s">
        <v>29</v>
      </c>
      <c r="I43" s="193">
        <v>5</v>
      </c>
      <c r="J43" s="193">
        <v>5</v>
      </c>
      <c r="K43" s="193">
        <v>5</v>
      </c>
      <c r="L43" s="193">
        <v>5</v>
      </c>
      <c r="M43" s="193">
        <v>5</v>
      </c>
      <c r="N43" s="193">
        <v>5</v>
      </c>
      <c r="O43" s="193">
        <v>5</v>
      </c>
      <c r="P43" s="193">
        <v>5</v>
      </c>
      <c r="Q43" s="193">
        <v>5</v>
      </c>
      <c r="R43" s="193">
        <v>5</v>
      </c>
      <c r="S43" s="193">
        <v>5</v>
      </c>
      <c r="T43" s="193">
        <v>5</v>
      </c>
    </row>
    <row r="44" spans="1:21" x14ac:dyDescent="0.2">
      <c r="A44" s="192">
        <v>45255.423732418982</v>
      </c>
      <c r="B44" s="193" t="s">
        <v>275</v>
      </c>
      <c r="C44" s="193" t="s">
        <v>20</v>
      </c>
      <c r="D44" s="193" t="s">
        <v>26</v>
      </c>
      <c r="E44" s="193" t="s">
        <v>27</v>
      </c>
      <c r="F44" s="193" t="s">
        <v>128</v>
      </c>
      <c r="G44" s="193" t="s">
        <v>240</v>
      </c>
      <c r="H44" s="193" t="s">
        <v>29</v>
      </c>
      <c r="I44" s="193">
        <v>4</v>
      </c>
      <c r="J44" s="193">
        <v>5</v>
      </c>
      <c r="K44" s="193">
        <v>5</v>
      </c>
      <c r="L44" s="193">
        <v>4</v>
      </c>
      <c r="M44" s="193">
        <v>5</v>
      </c>
      <c r="N44" s="193">
        <v>5</v>
      </c>
      <c r="O44" s="193">
        <v>5</v>
      </c>
      <c r="P44" s="193">
        <v>5</v>
      </c>
      <c r="Q44" s="193">
        <v>5</v>
      </c>
      <c r="R44" s="193">
        <v>3</v>
      </c>
      <c r="S44" s="193">
        <v>5</v>
      </c>
      <c r="T44" s="193">
        <v>4</v>
      </c>
      <c r="U44" s="193" t="s">
        <v>30</v>
      </c>
    </row>
    <row r="45" spans="1:21" x14ac:dyDescent="0.2">
      <c r="A45" s="192">
        <v>45255.423781064819</v>
      </c>
      <c r="B45" s="193" t="s">
        <v>276</v>
      </c>
      <c r="C45" s="193" t="s">
        <v>25</v>
      </c>
      <c r="D45" s="193" t="s">
        <v>26</v>
      </c>
      <c r="E45" s="193" t="s">
        <v>27</v>
      </c>
      <c r="F45" s="193" t="s">
        <v>158</v>
      </c>
      <c r="G45" s="193" t="s">
        <v>245</v>
      </c>
      <c r="H45" s="193" t="s">
        <v>28</v>
      </c>
      <c r="I45" s="193">
        <v>5</v>
      </c>
      <c r="J45" s="193">
        <v>5</v>
      </c>
      <c r="K45" s="193">
        <v>5</v>
      </c>
      <c r="L45" s="193">
        <v>5</v>
      </c>
      <c r="M45" s="193">
        <v>5</v>
      </c>
      <c r="N45" s="193">
        <v>5</v>
      </c>
      <c r="O45" s="193">
        <v>5</v>
      </c>
      <c r="P45" s="193">
        <v>5</v>
      </c>
      <c r="Q45" s="193">
        <v>5</v>
      </c>
      <c r="R45" s="193">
        <v>3</v>
      </c>
      <c r="S45" s="193">
        <v>5</v>
      </c>
      <c r="T45" s="193">
        <v>5</v>
      </c>
    </row>
    <row r="46" spans="1:21" x14ac:dyDescent="0.2">
      <c r="A46" s="192">
        <v>45255.423839386574</v>
      </c>
      <c r="B46" s="193" t="s">
        <v>277</v>
      </c>
      <c r="C46" s="193" t="s">
        <v>25</v>
      </c>
      <c r="D46" s="193" t="s">
        <v>26</v>
      </c>
      <c r="E46" s="193" t="s">
        <v>27</v>
      </c>
      <c r="F46" s="193" t="s">
        <v>127</v>
      </c>
      <c r="G46" s="193" t="s">
        <v>278</v>
      </c>
      <c r="H46" s="193" t="s">
        <v>23</v>
      </c>
      <c r="I46" s="193">
        <v>5</v>
      </c>
      <c r="J46" s="193">
        <v>4</v>
      </c>
      <c r="K46" s="193">
        <v>4</v>
      </c>
      <c r="L46" s="193">
        <v>4</v>
      </c>
      <c r="M46" s="193">
        <v>5</v>
      </c>
      <c r="N46" s="193">
        <v>5</v>
      </c>
      <c r="O46" s="193">
        <v>5</v>
      </c>
      <c r="P46" s="193">
        <v>5</v>
      </c>
      <c r="Q46" s="193">
        <v>5</v>
      </c>
      <c r="R46" s="193">
        <v>4</v>
      </c>
      <c r="S46" s="193">
        <v>5</v>
      </c>
      <c r="T46" s="193">
        <v>5</v>
      </c>
      <c r="U46" s="193" t="s">
        <v>30</v>
      </c>
    </row>
    <row r="47" spans="1:21" x14ac:dyDescent="0.2">
      <c r="A47" s="192">
        <v>45255.423971018521</v>
      </c>
      <c r="B47" s="193" t="s">
        <v>279</v>
      </c>
      <c r="C47" s="193" t="s">
        <v>20</v>
      </c>
      <c r="D47" s="193" t="s">
        <v>26</v>
      </c>
      <c r="E47" s="193" t="s">
        <v>27</v>
      </c>
      <c r="F47" s="193" t="s">
        <v>124</v>
      </c>
      <c r="G47" s="193" t="s">
        <v>280</v>
      </c>
      <c r="H47" s="193" t="s">
        <v>28</v>
      </c>
      <c r="I47" s="193">
        <v>5</v>
      </c>
      <c r="J47" s="193">
        <v>5</v>
      </c>
      <c r="K47" s="193">
        <v>5</v>
      </c>
      <c r="L47" s="193">
        <v>5</v>
      </c>
      <c r="M47" s="193">
        <v>5</v>
      </c>
      <c r="N47" s="193">
        <v>5</v>
      </c>
      <c r="O47" s="193">
        <v>5</v>
      </c>
      <c r="P47" s="193">
        <v>5</v>
      </c>
      <c r="Q47" s="193">
        <v>5</v>
      </c>
      <c r="R47" s="193">
        <v>1</v>
      </c>
      <c r="S47" s="193">
        <v>4</v>
      </c>
      <c r="T47" s="193">
        <v>4</v>
      </c>
      <c r="U47" s="193" t="s">
        <v>30</v>
      </c>
    </row>
    <row r="48" spans="1:21" x14ac:dyDescent="0.2">
      <c r="A48" s="192">
        <v>45255.424251284727</v>
      </c>
      <c r="B48" s="193" t="s">
        <v>281</v>
      </c>
      <c r="C48" s="193" t="s">
        <v>20</v>
      </c>
      <c r="D48" s="193" t="s">
        <v>21</v>
      </c>
      <c r="E48" s="193" t="s">
        <v>22</v>
      </c>
      <c r="F48" s="193" t="s">
        <v>124</v>
      </c>
      <c r="G48" s="193" t="s">
        <v>103</v>
      </c>
      <c r="H48" s="193" t="s">
        <v>23</v>
      </c>
      <c r="I48" s="193">
        <v>5</v>
      </c>
      <c r="J48" s="193">
        <v>5</v>
      </c>
      <c r="K48" s="193">
        <v>5</v>
      </c>
      <c r="L48" s="193">
        <v>5</v>
      </c>
      <c r="M48" s="193">
        <v>5</v>
      </c>
      <c r="N48" s="193">
        <v>5</v>
      </c>
      <c r="O48" s="193">
        <v>5</v>
      </c>
      <c r="P48" s="193">
        <v>5</v>
      </c>
      <c r="Q48" s="193">
        <v>5</v>
      </c>
      <c r="R48" s="193">
        <v>3</v>
      </c>
      <c r="S48" s="193">
        <v>4</v>
      </c>
      <c r="T48" s="193">
        <v>5</v>
      </c>
      <c r="U48" s="193" t="s">
        <v>282</v>
      </c>
    </row>
    <row r="49" spans="1:21" x14ac:dyDescent="0.2">
      <c r="A49" s="192">
        <v>45255.424502094902</v>
      </c>
      <c r="B49" s="193" t="s">
        <v>283</v>
      </c>
      <c r="C49" s="193" t="s">
        <v>25</v>
      </c>
      <c r="D49" s="193" t="s">
        <v>24</v>
      </c>
      <c r="E49" s="193" t="s">
        <v>27</v>
      </c>
      <c r="F49" s="193" t="s">
        <v>127</v>
      </c>
      <c r="G49" s="193" t="s">
        <v>284</v>
      </c>
      <c r="H49" s="193" t="s">
        <v>29</v>
      </c>
      <c r="I49" s="193">
        <v>5</v>
      </c>
      <c r="J49" s="193">
        <v>4</v>
      </c>
      <c r="K49" s="193">
        <v>5</v>
      </c>
      <c r="L49" s="193">
        <v>4</v>
      </c>
      <c r="M49" s="193">
        <v>5</v>
      </c>
      <c r="N49" s="193">
        <v>5</v>
      </c>
      <c r="O49" s="193">
        <v>5</v>
      </c>
      <c r="P49" s="193">
        <v>5</v>
      </c>
      <c r="Q49" s="193">
        <v>5</v>
      </c>
      <c r="R49" s="193">
        <v>5</v>
      </c>
      <c r="S49" s="193">
        <v>5</v>
      </c>
      <c r="T49" s="193">
        <v>5</v>
      </c>
    </row>
    <row r="50" spans="1:21" x14ac:dyDescent="0.2">
      <c r="A50" s="192">
        <v>45255.425106319446</v>
      </c>
      <c r="B50" s="193" t="s">
        <v>285</v>
      </c>
      <c r="C50" s="193" t="s">
        <v>20</v>
      </c>
      <c r="D50" s="193" t="s">
        <v>26</v>
      </c>
      <c r="E50" s="193" t="s">
        <v>22</v>
      </c>
      <c r="F50" s="193" t="s">
        <v>124</v>
      </c>
      <c r="G50" s="193" t="s">
        <v>286</v>
      </c>
      <c r="H50" s="193" t="s">
        <v>23</v>
      </c>
      <c r="I50" s="193">
        <v>5</v>
      </c>
      <c r="J50" s="193">
        <v>5</v>
      </c>
      <c r="K50" s="193">
        <v>5</v>
      </c>
      <c r="L50" s="193">
        <v>5</v>
      </c>
      <c r="M50" s="193">
        <v>5</v>
      </c>
      <c r="N50" s="193">
        <v>5</v>
      </c>
      <c r="O50" s="193">
        <v>5</v>
      </c>
      <c r="P50" s="193">
        <v>5</v>
      </c>
      <c r="Q50" s="193">
        <v>5</v>
      </c>
      <c r="R50" s="193">
        <v>5</v>
      </c>
      <c r="S50" s="193">
        <v>5</v>
      </c>
      <c r="T50" s="193">
        <v>5</v>
      </c>
      <c r="U50" s="193" t="s">
        <v>30</v>
      </c>
    </row>
    <row r="51" spans="1:21" x14ac:dyDescent="0.2">
      <c r="A51" s="192">
        <v>45255.425133414348</v>
      </c>
      <c r="B51" s="193" t="s">
        <v>287</v>
      </c>
      <c r="C51" s="193" t="s">
        <v>20</v>
      </c>
      <c r="D51" s="193" t="s">
        <v>26</v>
      </c>
      <c r="E51" s="193" t="s">
        <v>27</v>
      </c>
      <c r="F51" s="193" t="s">
        <v>139</v>
      </c>
      <c r="G51" s="193" t="s">
        <v>164</v>
      </c>
      <c r="H51" s="193" t="s">
        <v>137</v>
      </c>
      <c r="I51" s="193">
        <v>5</v>
      </c>
      <c r="J51" s="193">
        <v>5</v>
      </c>
      <c r="K51" s="193">
        <v>5</v>
      </c>
      <c r="L51" s="193">
        <v>4</v>
      </c>
      <c r="M51" s="193">
        <v>5</v>
      </c>
      <c r="N51" s="193">
        <v>5</v>
      </c>
      <c r="O51" s="193">
        <v>5</v>
      </c>
      <c r="P51" s="193">
        <v>5</v>
      </c>
      <c r="Q51" s="193">
        <v>5</v>
      </c>
      <c r="R51" s="193">
        <v>3</v>
      </c>
      <c r="S51" s="193">
        <v>4</v>
      </c>
      <c r="T51" s="193">
        <v>5</v>
      </c>
      <c r="U51" s="193" t="s">
        <v>30</v>
      </c>
    </row>
    <row r="52" spans="1:21" x14ac:dyDescent="0.2">
      <c r="A52" s="192">
        <v>45255.425265300924</v>
      </c>
      <c r="B52" s="193" t="s">
        <v>288</v>
      </c>
      <c r="C52" s="193" t="s">
        <v>25</v>
      </c>
      <c r="D52" s="193" t="s">
        <v>21</v>
      </c>
      <c r="E52" s="193" t="s">
        <v>22</v>
      </c>
      <c r="F52" s="193" t="s">
        <v>124</v>
      </c>
      <c r="G52" s="193" t="s">
        <v>95</v>
      </c>
      <c r="H52" s="193" t="s">
        <v>137</v>
      </c>
      <c r="I52" s="193">
        <v>5</v>
      </c>
      <c r="J52" s="193">
        <v>5</v>
      </c>
      <c r="K52" s="193">
        <v>5</v>
      </c>
      <c r="L52" s="193">
        <v>5</v>
      </c>
      <c r="M52" s="193">
        <v>5</v>
      </c>
      <c r="N52" s="193">
        <v>5</v>
      </c>
      <c r="O52" s="193">
        <v>5</v>
      </c>
      <c r="P52" s="193">
        <v>5</v>
      </c>
      <c r="Q52" s="193">
        <v>5</v>
      </c>
      <c r="R52" s="193">
        <v>3</v>
      </c>
      <c r="S52" s="193">
        <v>4</v>
      </c>
      <c r="T52" s="193">
        <v>4</v>
      </c>
    </row>
    <row r="53" spans="1:21" x14ac:dyDescent="0.2">
      <c r="A53" s="192">
        <v>45255.425946192132</v>
      </c>
      <c r="B53" s="193" t="s">
        <v>289</v>
      </c>
      <c r="C53" s="193" t="s">
        <v>25</v>
      </c>
      <c r="D53" s="193" t="s">
        <v>24</v>
      </c>
      <c r="E53" s="193" t="s">
        <v>27</v>
      </c>
      <c r="F53" s="193" t="s">
        <v>140</v>
      </c>
      <c r="G53" s="193" t="s">
        <v>256</v>
      </c>
      <c r="H53" s="193" t="s">
        <v>28</v>
      </c>
      <c r="I53" s="193">
        <v>4</v>
      </c>
      <c r="J53" s="193">
        <v>4</v>
      </c>
      <c r="K53" s="193">
        <v>4</v>
      </c>
      <c r="L53" s="193">
        <v>4</v>
      </c>
      <c r="M53" s="193">
        <v>4</v>
      </c>
      <c r="N53" s="193">
        <v>4</v>
      </c>
      <c r="O53" s="193">
        <v>4</v>
      </c>
      <c r="P53" s="193">
        <v>5</v>
      </c>
      <c r="Q53" s="193">
        <v>5</v>
      </c>
      <c r="R53" s="193">
        <v>2</v>
      </c>
      <c r="S53" s="193">
        <v>3</v>
      </c>
      <c r="T53" s="193">
        <v>4</v>
      </c>
    </row>
    <row r="54" spans="1:21" x14ac:dyDescent="0.2">
      <c r="A54" s="192">
        <v>45255.426115532406</v>
      </c>
      <c r="B54" s="193" t="s">
        <v>290</v>
      </c>
      <c r="C54" s="193" t="s">
        <v>25</v>
      </c>
      <c r="D54" s="193" t="s">
        <v>24</v>
      </c>
      <c r="E54" s="193" t="s">
        <v>27</v>
      </c>
      <c r="F54" s="193" t="s">
        <v>131</v>
      </c>
      <c r="G54" s="193" t="s">
        <v>291</v>
      </c>
      <c r="H54" s="193" t="s">
        <v>28</v>
      </c>
      <c r="I54" s="193">
        <v>5</v>
      </c>
      <c r="J54" s="193">
        <v>5</v>
      </c>
      <c r="K54" s="193">
        <v>4</v>
      </c>
      <c r="L54" s="193">
        <v>4</v>
      </c>
      <c r="M54" s="193">
        <v>4</v>
      </c>
      <c r="N54" s="193">
        <v>4</v>
      </c>
      <c r="O54" s="193">
        <v>4</v>
      </c>
      <c r="P54" s="193">
        <v>5</v>
      </c>
      <c r="Q54" s="193">
        <v>5</v>
      </c>
      <c r="R54" s="193">
        <v>3</v>
      </c>
      <c r="S54" s="193">
        <v>4</v>
      </c>
      <c r="T54" s="193">
        <v>5</v>
      </c>
      <c r="U54" s="193" t="s">
        <v>156</v>
      </c>
    </row>
    <row r="55" spans="1:21" x14ac:dyDescent="0.2">
      <c r="A55" s="192">
        <v>45255.426951851856</v>
      </c>
      <c r="B55" s="193" t="s">
        <v>292</v>
      </c>
      <c r="C55" s="193" t="s">
        <v>20</v>
      </c>
      <c r="D55" s="193" t="s">
        <v>24</v>
      </c>
      <c r="E55" s="193" t="s">
        <v>27</v>
      </c>
      <c r="F55" s="193" t="s">
        <v>124</v>
      </c>
      <c r="G55" s="193" t="s">
        <v>105</v>
      </c>
      <c r="H55" s="193" t="s">
        <v>23</v>
      </c>
      <c r="I55" s="193">
        <v>3</v>
      </c>
      <c r="J55" s="193">
        <v>5</v>
      </c>
      <c r="K55" s="193">
        <v>5</v>
      </c>
      <c r="L55" s="193">
        <v>4</v>
      </c>
      <c r="M55" s="193">
        <v>4</v>
      </c>
      <c r="N55" s="193">
        <v>4</v>
      </c>
      <c r="O55" s="193">
        <v>5</v>
      </c>
      <c r="P55" s="193">
        <v>4</v>
      </c>
      <c r="Q55" s="193">
        <v>5</v>
      </c>
      <c r="R55" s="193">
        <v>4</v>
      </c>
      <c r="S55" s="193">
        <v>4</v>
      </c>
      <c r="T55" s="193">
        <v>4</v>
      </c>
      <c r="U55" s="193" t="s">
        <v>30</v>
      </c>
    </row>
    <row r="56" spans="1:21" x14ac:dyDescent="0.2">
      <c r="A56" s="192">
        <v>45255.427205810185</v>
      </c>
      <c r="B56" s="193" t="s">
        <v>293</v>
      </c>
      <c r="C56" s="193" t="s">
        <v>25</v>
      </c>
      <c r="D56" s="193" t="s">
        <v>26</v>
      </c>
      <c r="E56" s="193" t="s">
        <v>27</v>
      </c>
      <c r="F56" s="193" t="s">
        <v>124</v>
      </c>
      <c r="G56" s="193" t="s">
        <v>184</v>
      </c>
      <c r="H56" s="193" t="s">
        <v>28</v>
      </c>
      <c r="I56" s="193">
        <v>5</v>
      </c>
      <c r="J56" s="193">
        <v>5</v>
      </c>
      <c r="K56" s="193">
        <v>5</v>
      </c>
      <c r="L56" s="193">
        <v>5</v>
      </c>
      <c r="M56" s="193">
        <v>5</v>
      </c>
      <c r="N56" s="193">
        <v>5</v>
      </c>
      <c r="O56" s="193">
        <v>5</v>
      </c>
      <c r="P56" s="193">
        <v>5</v>
      </c>
      <c r="Q56" s="193">
        <v>5</v>
      </c>
      <c r="R56" s="193">
        <v>5</v>
      </c>
      <c r="S56" s="193">
        <v>5</v>
      </c>
      <c r="T56" s="193">
        <v>5</v>
      </c>
      <c r="U56" s="193" t="s">
        <v>30</v>
      </c>
    </row>
    <row r="57" spans="1:21" x14ac:dyDescent="0.2">
      <c r="A57" s="192">
        <v>45255.427964305556</v>
      </c>
      <c r="B57" s="193" t="s">
        <v>294</v>
      </c>
      <c r="C57" s="193" t="s">
        <v>20</v>
      </c>
      <c r="D57" s="193" t="s">
        <v>24</v>
      </c>
      <c r="E57" s="193" t="s">
        <v>27</v>
      </c>
      <c r="F57" s="193" t="s">
        <v>130</v>
      </c>
      <c r="G57" s="193" t="s">
        <v>193</v>
      </c>
      <c r="H57" s="193" t="s">
        <v>28</v>
      </c>
      <c r="I57" s="193">
        <v>5</v>
      </c>
      <c r="J57" s="193">
        <v>5</v>
      </c>
      <c r="K57" s="193">
        <v>5</v>
      </c>
      <c r="L57" s="193">
        <v>5</v>
      </c>
      <c r="M57" s="193">
        <v>5</v>
      </c>
      <c r="N57" s="193">
        <v>5</v>
      </c>
      <c r="O57" s="193">
        <v>5</v>
      </c>
      <c r="P57" s="193">
        <v>5</v>
      </c>
      <c r="Q57" s="193">
        <v>5</v>
      </c>
      <c r="R57" s="193">
        <v>5</v>
      </c>
      <c r="S57" s="193">
        <v>5</v>
      </c>
      <c r="T57" s="193">
        <v>5</v>
      </c>
      <c r="U57" s="193" t="s">
        <v>512</v>
      </c>
    </row>
    <row r="58" spans="1:21" x14ac:dyDescent="0.2">
      <c r="A58" s="192">
        <v>45255.428363032406</v>
      </c>
      <c r="B58" s="193" t="s">
        <v>295</v>
      </c>
      <c r="C58" s="193" t="s">
        <v>20</v>
      </c>
      <c r="D58" s="193" t="s">
        <v>26</v>
      </c>
      <c r="E58" s="193" t="s">
        <v>27</v>
      </c>
      <c r="F58" s="193" t="s">
        <v>130</v>
      </c>
      <c r="G58" s="193" t="s">
        <v>193</v>
      </c>
      <c r="H58" s="193" t="s">
        <v>23</v>
      </c>
      <c r="I58" s="193">
        <v>5</v>
      </c>
      <c r="J58" s="193">
        <v>5</v>
      </c>
      <c r="K58" s="193">
        <v>5</v>
      </c>
      <c r="L58" s="193">
        <v>5</v>
      </c>
      <c r="M58" s="193">
        <v>5</v>
      </c>
      <c r="N58" s="193">
        <v>5</v>
      </c>
      <c r="O58" s="193">
        <v>5</v>
      </c>
      <c r="P58" s="193">
        <v>5</v>
      </c>
      <c r="Q58" s="193">
        <v>5</v>
      </c>
      <c r="R58" s="193">
        <v>5</v>
      </c>
      <c r="S58" s="193">
        <v>5</v>
      </c>
      <c r="T58" s="193">
        <v>5</v>
      </c>
    </row>
    <row r="59" spans="1:21" x14ac:dyDescent="0.2">
      <c r="A59" s="192">
        <v>45255.428792395833</v>
      </c>
      <c r="B59" s="193" t="s">
        <v>296</v>
      </c>
      <c r="C59" s="193" t="s">
        <v>25</v>
      </c>
      <c r="D59" s="193" t="s">
        <v>24</v>
      </c>
      <c r="E59" s="193" t="s">
        <v>22</v>
      </c>
      <c r="F59" s="193" t="s">
        <v>127</v>
      </c>
      <c r="G59" s="193" t="s">
        <v>297</v>
      </c>
      <c r="H59" s="193" t="s">
        <v>29</v>
      </c>
      <c r="I59" s="193">
        <v>5</v>
      </c>
      <c r="J59" s="193">
        <v>5</v>
      </c>
      <c r="K59" s="193">
        <v>5</v>
      </c>
      <c r="L59" s="193">
        <v>5</v>
      </c>
      <c r="M59" s="193">
        <v>5</v>
      </c>
      <c r="N59" s="193">
        <v>5</v>
      </c>
      <c r="O59" s="193">
        <v>5</v>
      </c>
      <c r="P59" s="193">
        <v>5</v>
      </c>
      <c r="Q59" s="193">
        <v>5</v>
      </c>
      <c r="R59" s="193">
        <v>3</v>
      </c>
      <c r="S59" s="193">
        <v>4</v>
      </c>
      <c r="T59" s="193">
        <v>4</v>
      </c>
    </row>
    <row r="60" spans="1:21" x14ac:dyDescent="0.2">
      <c r="A60" s="192">
        <v>45255.428928912035</v>
      </c>
      <c r="B60" s="193" t="s">
        <v>298</v>
      </c>
      <c r="C60" s="193" t="s">
        <v>25</v>
      </c>
      <c r="D60" s="193" t="s">
        <v>21</v>
      </c>
      <c r="E60" s="193" t="s">
        <v>27</v>
      </c>
      <c r="F60" s="193" t="s">
        <v>124</v>
      </c>
      <c r="G60" s="193" t="s">
        <v>105</v>
      </c>
      <c r="H60" s="193" t="s">
        <v>29</v>
      </c>
      <c r="I60" s="193">
        <v>5</v>
      </c>
      <c r="J60" s="193">
        <v>5</v>
      </c>
      <c r="K60" s="193">
        <v>5</v>
      </c>
      <c r="L60" s="193">
        <v>5</v>
      </c>
      <c r="M60" s="193">
        <v>5</v>
      </c>
      <c r="N60" s="193">
        <v>5</v>
      </c>
      <c r="O60" s="193">
        <v>5</v>
      </c>
      <c r="P60" s="193">
        <v>5</v>
      </c>
      <c r="Q60" s="193">
        <v>5</v>
      </c>
      <c r="R60" s="193">
        <v>5</v>
      </c>
      <c r="S60" s="193">
        <v>5</v>
      </c>
      <c r="T60" s="193">
        <v>5</v>
      </c>
    </row>
    <row r="61" spans="1:21" x14ac:dyDescent="0.2">
      <c r="A61" s="192">
        <v>45255.429105995368</v>
      </c>
      <c r="B61" s="193" t="s">
        <v>299</v>
      </c>
      <c r="C61" s="193" t="s">
        <v>25</v>
      </c>
      <c r="D61" s="193" t="s">
        <v>26</v>
      </c>
      <c r="E61" s="193" t="s">
        <v>22</v>
      </c>
      <c r="F61" s="193" t="s">
        <v>124</v>
      </c>
      <c r="G61" s="193" t="s">
        <v>95</v>
      </c>
      <c r="H61" s="193" t="s">
        <v>28</v>
      </c>
      <c r="I61" s="193">
        <v>5</v>
      </c>
      <c r="J61" s="193">
        <v>5</v>
      </c>
      <c r="K61" s="193">
        <v>5</v>
      </c>
      <c r="L61" s="193">
        <v>5</v>
      </c>
      <c r="M61" s="193">
        <v>5</v>
      </c>
      <c r="N61" s="193">
        <v>5</v>
      </c>
      <c r="O61" s="193">
        <v>5</v>
      </c>
      <c r="P61" s="193">
        <v>5</v>
      </c>
      <c r="Q61" s="193">
        <v>5</v>
      </c>
      <c r="R61" s="193">
        <v>3</v>
      </c>
      <c r="S61" s="193">
        <v>5</v>
      </c>
      <c r="T61" s="193">
        <v>5</v>
      </c>
      <c r="U61" s="193" t="s">
        <v>30</v>
      </c>
    </row>
    <row r="62" spans="1:21" x14ac:dyDescent="0.2">
      <c r="A62" s="192">
        <v>45255.429228298613</v>
      </c>
      <c r="B62" s="193" t="s">
        <v>300</v>
      </c>
      <c r="C62" s="193" t="s">
        <v>25</v>
      </c>
      <c r="D62" s="193" t="s">
        <v>21</v>
      </c>
      <c r="E62" s="193" t="s">
        <v>27</v>
      </c>
      <c r="F62" s="193" t="s">
        <v>124</v>
      </c>
      <c r="G62" s="193" t="s">
        <v>105</v>
      </c>
      <c r="H62" s="193" t="s">
        <v>28</v>
      </c>
      <c r="I62" s="193">
        <v>5</v>
      </c>
      <c r="J62" s="193">
        <v>4</v>
      </c>
      <c r="K62" s="193">
        <v>4</v>
      </c>
      <c r="L62" s="193">
        <v>5</v>
      </c>
      <c r="M62" s="193">
        <v>5</v>
      </c>
      <c r="N62" s="193">
        <v>5</v>
      </c>
      <c r="O62" s="193">
        <v>5</v>
      </c>
      <c r="P62" s="193">
        <v>5</v>
      </c>
      <c r="Q62" s="193">
        <v>5</v>
      </c>
      <c r="R62" s="193">
        <v>2</v>
      </c>
      <c r="S62" s="193">
        <v>4</v>
      </c>
      <c r="T62" s="193">
        <v>5</v>
      </c>
    </row>
    <row r="63" spans="1:21" x14ac:dyDescent="0.2">
      <c r="A63" s="192">
        <v>45255.42963042824</v>
      </c>
      <c r="B63" s="193" t="s">
        <v>301</v>
      </c>
      <c r="C63" s="193" t="s">
        <v>25</v>
      </c>
      <c r="D63" s="193" t="s">
        <v>24</v>
      </c>
      <c r="E63" s="193" t="s">
        <v>27</v>
      </c>
      <c r="F63" s="193" t="s">
        <v>124</v>
      </c>
      <c r="G63" s="193" t="s">
        <v>132</v>
      </c>
      <c r="H63" s="193" t="s">
        <v>23</v>
      </c>
      <c r="I63" s="193">
        <v>5</v>
      </c>
      <c r="J63" s="193">
        <v>5</v>
      </c>
      <c r="K63" s="193">
        <v>5</v>
      </c>
      <c r="L63" s="193">
        <v>5</v>
      </c>
      <c r="M63" s="193">
        <v>5</v>
      </c>
      <c r="N63" s="193">
        <v>5</v>
      </c>
      <c r="O63" s="193">
        <v>5</v>
      </c>
      <c r="P63" s="193">
        <v>5</v>
      </c>
      <c r="Q63" s="193">
        <v>5</v>
      </c>
      <c r="R63" s="193">
        <v>5</v>
      </c>
      <c r="S63" s="193">
        <v>5</v>
      </c>
      <c r="T63" s="193">
        <v>5</v>
      </c>
      <c r="U63" s="193" t="s">
        <v>513</v>
      </c>
    </row>
    <row r="64" spans="1:21" x14ac:dyDescent="0.2">
      <c r="A64" s="192">
        <v>45255.429858935182</v>
      </c>
      <c r="B64" s="193" t="s">
        <v>302</v>
      </c>
      <c r="C64" s="193" t="s">
        <v>25</v>
      </c>
      <c r="D64" s="193" t="s">
        <v>21</v>
      </c>
      <c r="E64" s="193" t="s">
        <v>22</v>
      </c>
      <c r="F64" s="193" t="s">
        <v>124</v>
      </c>
      <c r="G64" s="193" t="s">
        <v>105</v>
      </c>
      <c r="H64" s="193" t="s">
        <v>28</v>
      </c>
      <c r="I64" s="193">
        <v>5</v>
      </c>
      <c r="J64" s="193">
        <v>5</v>
      </c>
      <c r="K64" s="193">
        <v>5</v>
      </c>
      <c r="L64" s="193">
        <v>5</v>
      </c>
      <c r="M64" s="193">
        <v>5</v>
      </c>
      <c r="N64" s="193">
        <v>5</v>
      </c>
      <c r="O64" s="193">
        <v>5</v>
      </c>
      <c r="P64" s="193">
        <v>5</v>
      </c>
      <c r="Q64" s="193">
        <v>5</v>
      </c>
      <c r="R64" s="193">
        <v>3</v>
      </c>
      <c r="S64" s="193">
        <v>4</v>
      </c>
      <c r="T64" s="193">
        <v>5</v>
      </c>
      <c r="U64" s="193" t="s">
        <v>514</v>
      </c>
    </row>
    <row r="65" spans="1:21" x14ac:dyDescent="0.2">
      <c r="A65" s="192">
        <v>45255.42986369213</v>
      </c>
      <c r="B65" s="193" t="s">
        <v>303</v>
      </c>
      <c r="C65" s="193" t="s">
        <v>20</v>
      </c>
      <c r="D65" s="193" t="s">
        <v>24</v>
      </c>
      <c r="E65" s="193" t="s">
        <v>27</v>
      </c>
      <c r="F65" s="193" t="s">
        <v>131</v>
      </c>
      <c r="G65" s="193" t="s">
        <v>96</v>
      </c>
      <c r="H65" s="193" t="s">
        <v>29</v>
      </c>
      <c r="I65" s="193">
        <v>5</v>
      </c>
      <c r="J65" s="193">
        <v>5</v>
      </c>
      <c r="K65" s="193">
        <v>4</v>
      </c>
      <c r="L65" s="193">
        <v>3</v>
      </c>
      <c r="M65" s="193">
        <v>4</v>
      </c>
      <c r="N65" s="193">
        <v>4</v>
      </c>
      <c r="O65" s="193">
        <v>4</v>
      </c>
      <c r="P65" s="193">
        <v>4</v>
      </c>
      <c r="Q65" s="193">
        <v>4</v>
      </c>
      <c r="R65" s="193">
        <v>3</v>
      </c>
      <c r="S65" s="193">
        <v>4</v>
      </c>
      <c r="T65" s="193">
        <v>5</v>
      </c>
      <c r="U65" s="193" t="s">
        <v>304</v>
      </c>
    </row>
    <row r="66" spans="1:21" x14ac:dyDescent="0.2">
      <c r="A66" s="192">
        <v>45255.429905231482</v>
      </c>
      <c r="B66" s="193" t="s">
        <v>305</v>
      </c>
      <c r="C66" s="193" t="s">
        <v>20</v>
      </c>
      <c r="D66" s="193" t="s">
        <v>21</v>
      </c>
      <c r="E66" s="193" t="s">
        <v>22</v>
      </c>
      <c r="F66" s="193" t="s">
        <v>124</v>
      </c>
      <c r="G66" s="193" t="s">
        <v>103</v>
      </c>
      <c r="H66" s="193" t="s">
        <v>28</v>
      </c>
      <c r="I66" s="193">
        <v>5</v>
      </c>
      <c r="J66" s="193">
        <v>5</v>
      </c>
      <c r="K66" s="193">
        <v>5</v>
      </c>
      <c r="L66" s="193">
        <v>5</v>
      </c>
      <c r="M66" s="193">
        <v>5</v>
      </c>
      <c r="N66" s="193">
        <v>5</v>
      </c>
      <c r="O66" s="193">
        <v>5</v>
      </c>
      <c r="P66" s="193">
        <v>5</v>
      </c>
      <c r="Q66" s="193">
        <v>5</v>
      </c>
      <c r="R66" s="193">
        <v>5</v>
      </c>
      <c r="S66" s="193">
        <v>5</v>
      </c>
      <c r="T66" s="193">
        <v>5</v>
      </c>
      <c r="U66" s="193" t="s">
        <v>515</v>
      </c>
    </row>
    <row r="67" spans="1:21" x14ac:dyDescent="0.2">
      <c r="A67" s="192">
        <v>45255.430890740739</v>
      </c>
      <c r="B67" s="193" t="s">
        <v>306</v>
      </c>
      <c r="C67" s="193" t="s">
        <v>20</v>
      </c>
      <c r="D67" s="193" t="s">
        <v>24</v>
      </c>
      <c r="E67" s="193" t="s">
        <v>27</v>
      </c>
      <c r="F67" s="193" t="s">
        <v>140</v>
      </c>
      <c r="G67" s="193" t="s">
        <v>256</v>
      </c>
      <c r="H67" s="193" t="s">
        <v>28</v>
      </c>
      <c r="I67" s="193">
        <v>5</v>
      </c>
      <c r="J67" s="193">
        <v>5</v>
      </c>
      <c r="K67" s="193">
        <v>5</v>
      </c>
      <c r="L67" s="193">
        <v>5</v>
      </c>
      <c r="M67" s="193">
        <v>5</v>
      </c>
      <c r="N67" s="193">
        <v>5</v>
      </c>
      <c r="O67" s="193">
        <v>5</v>
      </c>
      <c r="P67" s="193">
        <v>5</v>
      </c>
      <c r="Q67" s="193">
        <v>5</v>
      </c>
      <c r="R67" s="193">
        <v>2</v>
      </c>
      <c r="S67" s="193">
        <v>3</v>
      </c>
      <c r="T67" s="193">
        <v>3</v>
      </c>
      <c r="U67" s="193" t="s">
        <v>307</v>
      </c>
    </row>
    <row r="68" spans="1:21" x14ac:dyDescent="0.2">
      <c r="A68" s="192">
        <v>45255.431376851848</v>
      </c>
      <c r="B68" s="193" t="s">
        <v>308</v>
      </c>
      <c r="C68" s="193" t="s">
        <v>25</v>
      </c>
      <c r="D68" s="193" t="s">
        <v>26</v>
      </c>
      <c r="E68" s="193" t="s">
        <v>27</v>
      </c>
      <c r="F68" s="193" t="s">
        <v>127</v>
      </c>
      <c r="G68" s="193" t="s">
        <v>188</v>
      </c>
      <c r="H68" s="193" t="s">
        <v>23</v>
      </c>
      <c r="I68" s="193">
        <v>5</v>
      </c>
      <c r="J68" s="193">
        <v>4</v>
      </c>
      <c r="K68" s="193">
        <v>4</v>
      </c>
      <c r="L68" s="193">
        <v>4</v>
      </c>
      <c r="M68" s="193">
        <v>5</v>
      </c>
      <c r="N68" s="193">
        <v>5</v>
      </c>
      <c r="O68" s="193">
        <v>4</v>
      </c>
      <c r="P68" s="193">
        <v>5</v>
      </c>
      <c r="Q68" s="193">
        <v>4</v>
      </c>
      <c r="R68" s="193">
        <v>2</v>
      </c>
      <c r="S68" s="193">
        <v>4</v>
      </c>
      <c r="T68" s="193">
        <v>4</v>
      </c>
    </row>
    <row r="69" spans="1:21" x14ac:dyDescent="0.2">
      <c r="A69" s="192">
        <v>45255.431479594903</v>
      </c>
      <c r="B69" s="193" t="s">
        <v>309</v>
      </c>
      <c r="C69" s="193" t="s">
        <v>20</v>
      </c>
      <c r="D69" s="193" t="s">
        <v>26</v>
      </c>
      <c r="E69" s="193" t="s">
        <v>27</v>
      </c>
      <c r="F69" s="193" t="s">
        <v>126</v>
      </c>
      <c r="G69" s="193" t="s">
        <v>310</v>
      </c>
      <c r="H69" s="193" t="s">
        <v>23</v>
      </c>
      <c r="I69" s="193">
        <v>5</v>
      </c>
      <c r="J69" s="193">
        <v>5</v>
      </c>
      <c r="K69" s="193">
        <v>5</v>
      </c>
      <c r="L69" s="193">
        <v>5</v>
      </c>
      <c r="M69" s="193">
        <v>5</v>
      </c>
      <c r="N69" s="193">
        <v>5</v>
      </c>
      <c r="O69" s="193">
        <v>5</v>
      </c>
      <c r="P69" s="193">
        <v>5</v>
      </c>
      <c r="Q69" s="193">
        <v>5</v>
      </c>
      <c r="R69" s="193">
        <v>5</v>
      </c>
      <c r="S69" s="193">
        <v>5</v>
      </c>
      <c r="T69" s="193">
        <v>5</v>
      </c>
    </row>
    <row r="70" spans="1:21" x14ac:dyDescent="0.2">
      <c r="A70" s="192">
        <v>45255.431738101848</v>
      </c>
      <c r="B70" s="193" t="s">
        <v>311</v>
      </c>
      <c r="C70" s="193" t="s">
        <v>20</v>
      </c>
      <c r="D70" s="193" t="s">
        <v>26</v>
      </c>
      <c r="E70" s="193" t="s">
        <v>27</v>
      </c>
      <c r="F70" s="193" t="s">
        <v>139</v>
      </c>
      <c r="G70" s="193" t="s">
        <v>164</v>
      </c>
      <c r="H70" s="193" t="s">
        <v>29</v>
      </c>
      <c r="I70" s="193">
        <v>4</v>
      </c>
      <c r="J70" s="193">
        <v>4</v>
      </c>
      <c r="K70" s="193">
        <v>4</v>
      </c>
      <c r="L70" s="193">
        <v>3</v>
      </c>
      <c r="M70" s="193">
        <v>4</v>
      </c>
      <c r="N70" s="193">
        <v>4</v>
      </c>
      <c r="O70" s="193">
        <v>4</v>
      </c>
      <c r="P70" s="193">
        <v>4</v>
      </c>
      <c r="Q70" s="193">
        <v>4</v>
      </c>
      <c r="R70" s="193">
        <v>4</v>
      </c>
      <c r="S70" s="193">
        <v>4</v>
      </c>
      <c r="T70" s="193">
        <v>4</v>
      </c>
      <c r="U70" s="193" t="s">
        <v>30</v>
      </c>
    </row>
    <row r="71" spans="1:21" x14ac:dyDescent="0.2">
      <c r="A71" s="192">
        <v>45255.432540902781</v>
      </c>
      <c r="B71" s="193" t="s">
        <v>312</v>
      </c>
      <c r="C71" s="193" t="s">
        <v>25</v>
      </c>
      <c r="D71" s="193" t="s">
        <v>26</v>
      </c>
      <c r="E71" s="193" t="s">
        <v>27</v>
      </c>
      <c r="F71" s="193" t="s">
        <v>140</v>
      </c>
      <c r="G71" s="193" t="s">
        <v>313</v>
      </c>
      <c r="H71" s="193" t="s">
        <v>28</v>
      </c>
      <c r="I71" s="193">
        <v>5</v>
      </c>
      <c r="J71" s="193">
        <v>4</v>
      </c>
      <c r="K71" s="193">
        <v>5</v>
      </c>
      <c r="L71" s="193">
        <v>5</v>
      </c>
      <c r="M71" s="193">
        <v>5</v>
      </c>
      <c r="N71" s="193">
        <v>5</v>
      </c>
      <c r="O71" s="193">
        <v>5</v>
      </c>
      <c r="P71" s="193">
        <v>5</v>
      </c>
      <c r="Q71" s="193">
        <v>5</v>
      </c>
      <c r="R71" s="193">
        <v>3</v>
      </c>
      <c r="S71" s="193">
        <v>4</v>
      </c>
      <c r="T71" s="193">
        <v>5</v>
      </c>
    </row>
    <row r="72" spans="1:21" x14ac:dyDescent="0.2">
      <c r="A72" s="192">
        <v>45255.432668738431</v>
      </c>
      <c r="B72" s="193" t="s">
        <v>314</v>
      </c>
      <c r="C72" s="193" t="s">
        <v>20</v>
      </c>
      <c r="D72" s="193" t="s">
        <v>24</v>
      </c>
      <c r="E72" s="193" t="s">
        <v>22</v>
      </c>
      <c r="F72" s="193" t="s">
        <v>124</v>
      </c>
      <c r="G72" s="193" t="s">
        <v>315</v>
      </c>
      <c r="H72" s="193" t="s">
        <v>28</v>
      </c>
      <c r="I72" s="193">
        <v>5</v>
      </c>
      <c r="J72" s="193">
        <v>5</v>
      </c>
      <c r="K72" s="193">
        <v>5</v>
      </c>
      <c r="L72" s="193">
        <v>5</v>
      </c>
      <c r="M72" s="193">
        <v>5</v>
      </c>
      <c r="N72" s="193">
        <v>5</v>
      </c>
      <c r="O72" s="193">
        <v>5</v>
      </c>
      <c r="P72" s="193">
        <v>5</v>
      </c>
      <c r="Q72" s="193">
        <v>5</v>
      </c>
      <c r="R72" s="193">
        <v>1</v>
      </c>
      <c r="S72" s="193">
        <v>3</v>
      </c>
      <c r="T72" s="193">
        <v>3</v>
      </c>
      <c r="U72" s="193" t="s">
        <v>316</v>
      </c>
    </row>
    <row r="73" spans="1:21" x14ac:dyDescent="0.2">
      <c r="A73" s="192">
        <v>45255.433057685186</v>
      </c>
      <c r="B73" s="193" t="s">
        <v>317</v>
      </c>
      <c r="C73" s="193" t="s">
        <v>25</v>
      </c>
      <c r="D73" s="193" t="s">
        <v>26</v>
      </c>
      <c r="E73" s="193" t="s">
        <v>27</v>
      </c>
      <c r="F73" s="193" t="s">
        <v>124</v>
      </c>
      <c r="G73" s="193" t="s">
        <v>109</v>
      </c>
      <c r="H73" s="193" t="s">
        <v>23</v>
      </c>
      <c r="I73" s="193">
        <v>5</v>
      </c>
      <c r="J73" s="193">
        <v>5</v>
      </c>
      <c r="K73" s="193">
        <v>5</v>
      </c>
      <c r="L73" s="193">
        <v>5</v>
      </c>
      <c r="M73" s="193">
        <v>5</v>
      </c>
      <c r="N73" s="193">
        <v>5</v>
      </c>
      <c r="O73" s="193">
        <v>5</v>
      </c>
      <c r="P73" s="193">
        <v>5</v>
      </c>
      <c r="Q73" s="193">
        <v>5</v>
      </c>
      <c r="R73" s="193">
        <v>2</v>
      </c>
      <c r="S73" s="193">
        <v>4</v>
      </c>
      <c r="T73" s="193">
        <v>5</v>
      </c>
      <c r="U73" s="193" t="s">
        <v>30</v>
      </c>
    </row>
    <row r="74" spans="1:21" x14ac:dyDescent="0.2">
      <c r="A74" s="192">
        <v>45255.433211608797</v>
      </c>
      <c r="B74" s="193" t="s">
        <v>318</v>
      </c>
      <c r="C74" s="193" t="s">
        <v>25</v>
      </c>
      <c r="D74" s="193" t="s">
        <v>26</v>
      </c>
      <c r="E74" s="193" t="s">
        <v>27</v>
      </c>
      <c r="F74" s="193" t="s">
        <v>127</v>
      </c>
      <c r="G74" s="193" t="s">
        <v>319</v>
      </c>
      <c r="H74" s="193" t="s">
        <v>23</v>
      </c>
      <c r="I74" s="193">
        <v>2</v>
      </c>
      <c r="J74" s="193">
        <v>5</v>
      </c>
      <c r="K74" s="193">
        <v>3</v>
      </c>
      <c r="L74" s="193">
        <v>3</v>
      </c>
      <c r="M74" s="193">
        <v>5</v>
      </c>
      <c r="N74" s="193">
        <v>5</v>
      </c>
      <c r="O74" s="193">
        <v>4</v>
      </c>
      <c r="P74" s="193">
        <v>5</v>
      </c>
      <c r="Q74" s="193">
        <v>5</v>
      </c>
      <c r="R74" s="193">
        <v>4</v>
      </c>
      <c r="S74" s="193">
        <v>4</v>
      </c>
      <c r="T74" s="193">
        <v>4</v>
      </c>
      <c r="U74" s="193"/>
    </row>
    <row r="75" spans="1:21" x14ac:dyDescent="0.2">
      <c r="A75" s="192">
        <v>45255.433414143517</v>
      </c>
      <c r="B75" s="193" t="s">
        <v>320</v>
      </c>
      <c r="C75" s="193" t="s">
        <v>25</v>
      </c>
      <c r="D75" s="193" t="s">
        <v>31</v>
      </c>
      <c r="E75" s="193" t="s">
        <v>27</v>
      </c>
      <c r="F75" s="193" t="s">
        <v>127</v>
      </c>
      <c r="G75" s="193" t="s">
        <v>185</v>
      </c>
      <c r="H75" s="193" t="s">
        <v>28</v>
      </c>
      <c r="I75" s="193">
        <v>5</v>
      </c>
      <c r="J75" s="193">
        <v>5</v>
      </c>
      <c r="K75" s="193">
        <v>5</v>
      </c>
      <c r="L75" s="193">
        <v>5</v>
      </c>
      <c r="M75" s="193">
        <v>5</v>
      </c>
      <c r="N75" s="193">
        <v>5</v>
      </c>
      <c r="O75" s="193">
        <v>5</v>
      </c>
      <c r="P75" s="193">
        <v>5</v>
      </c>
      <c r="Q75" s="193">
        <v>5</v>
      </c>
      <c r="R75" s="193">
        <v>2</v>
      </c>
      <c r="S75" s="193">
        <v>4</v>
      </c>
      <c r="T75" s="193">
        <v>5</v>
      </c>
      <c r="U75" s="193" t="s">
        <v>321</v>
      </c>
    </row>
    <row r="76" spans="1:21" x14ac:dyDescent="0.2">
      <c r="A76" s="192">
        <v>45255.434238194444</v>
      </c>
      <c r="B76" s="193" t="s">
        <v>322</v>
      </c>
      <c r="C76" s="193" t="s">
        <v>20</v>
      </c>
      <c r="D76" s="193" t="s">
        <v>26</v>
      </c>
      <c r="E76" s="193" t="s">
        <v>22</v>
      </c>
      <c r="F76" s="193" t="s">
        <v>124</v>
      </c>
      <c r="G76" s="193" t="s">
        <v>162</v>
      </c>
      <c r="H76" s="193" t="s">
        <v>23</v>
      </c>
      <c r="I76" s="193">
        <v>5</v>
      </c>
      <c r="J76" s="193">
        <v>5</v>
      </c>
      <c r="K76" s="193">
        <v>5</v>
      </c>
      <c r="L76" s="193">
        <v>5</v>
      </c>
      <c r="M76" s="193">
        <v>5</v>
      </c>
      <c r="N76" s="193">
        <v>5</v>
      </c>
      <c r="O76" s="193">
        <v>5</v>
      </c>
      <c r="P76" s="193">
        <v>5</v>
      </c>
      <c r="Q76" s="193">
        <v>5</v>
      </c>
      <c r="R76" s="193">
        <v>3</v>
      </c>
      <c r="S76" s="193">
        <v>5</v>
      </c>
      <c r="T76" s="193">
        <v>5</v>
      </c>
      <c r="U76" s="193" t="s">
        <v>323</v>
      </c>
    </row>
    <row r="77" spans="1:21" x14ac:dyDescent="0.2">
      <c r="A77" s="192">
        <v>45255.434387233792</v>
      </c>
      <c r="B77" s="193" t="s">
        <v>324</v>
      </c>
      <c r="C77" s="193" t="s">
        <v>25</v>
      </c>
      <c r="D77" s="193" t="s">
        <v>26</v>
      </c>
      <c r="E77" s="193" t="s">
        <v>27</v>
      </c>
      <c r="F77" s="193" t="s">
        <v>130</v>
      </c>
      <c r="G77" s="193" t="s">
        <v>325</v>
      </c>
      <c r="H77" s="193" t="s">
        <v>29</v>
      </c>
      <c r="I77" s="193">
        <v>5</v>
      </c>
      <c r="J77" s="193">
        <v>5</v>
      </c>
      <c r="K77" s="193">
        <v>5</v>
      </c>
      <c r="L77" s="193">
        <v>5</v>
      </c>
      <c r="M77" s="193">
        <v>5</v>
      </c>
      <c r="N77" s="193">
        <v>4</v>
      </c>
      <c r="O77" s="193">
        <v>5</v>
      </c>
      <c r="P77" s="193">
        <v>5</v>
      </c>
      <c r="Q77" s="193">
        <v>5</v>
      </c>
      <c r="R77" s="193">
        <v>2</v>
      </c>
      <c r="S77" s="193">
        <v>4</v>
      </c>
      <c r="T77" s="193">
        <v>4</v>
      </c>
    </row>
    <row r="78" spans="1:21" x14ac:dyDescent="0.2">
      <c r="A78" s="192">
        <v>45255.435226111113</v>
      </c>
      <c r="B78" s="193" t="s">
        <v>326</v>
      </c>
      <c r="C78" s="193" t="s">
        <v>25</v>
      </c>
      <c r="D78" s="193" t="s">
        <v>26</v>
      </c>
      <c r="E78" s="193" t="s">
        <v>22</v>
      </c>
      <c r="F78" s="193" t="s">
        <v>124</v>
      </c>
      <c r="G78" s="193" t="s">
        <v>95</v>
      </c>
      <c r="H78" s="193" t="s">
        <v>157</v>
      </c>
      <c r="I78" s="193">
        <v>4</v>
      </c>
      <c r="J78" s="193">
        <v>4</v>
      </c>
      <c r="K78" s="193">
        <v>4</v>
      </c>
      <c r="L78" s="193">
        <v>4</v>
      </c>
      <c r="M78" s="193">
        <v>5</v>
      </c>
      <c r="N78" s="193">
        <v>5</v>
      </c>
      <c r="O78" s="193">
        <v>5</v>
      </c>
      <c r="P78" s="193">
        <v>5</v>
      </c>
      <c r="Q78" s="193">
        <v>5</v>
      </c>
      <c r="R78" s="193">
        <v>3</v>
      </c>
      <c r="S78" s="193">
        <v>4</v>
      </c>
      <c r="T78" s="193">
        <v>4</v>
      </c>
      <c r="U78" s="193" t="s">
        <v>30</v>
      </c>
    </row>
    <row r="79" spans="1:21" x14ac:dyDescent="0.2">
      <c r="A79" s="192">
        <v>45255.43559922454</v>
      </c>
      <c r="B79" s="193" t="s">
        <v>327</v>
      </c>
      <c r="C79" s="193" t="s">
        <v>25</v>
      </c>
      <c r="D79" s="193" t="s">
        <v>26</v>
      </c>
      <c r="E79" s="193" t="s">
        <v>27</v>
      </c>
      <c r="F79" s="193" t="s">
        <v>130</v>
      </c>
      <c r="G79" s="193" t="s">
        <v>193</v>
      </c>
      <c r="H79" s="193" t="s">
        <v>29</v>
      </c>
      <c r="I79" s="193">
        <v>4</v>
      </c>
      <c r="J79" s="193">
        <v>4</v>
      </c>
      <c r="K79" s="193">
        <v>4</v>
      </c>
      <c r="L79" s="193">
        <v>4</v>
      </c>
      <c r="M79" s="193">
        <v>5</v>
      </c>
      <c r="N79" s="193">
        <v>5</v>
      </c>
      <c r="O79" s="193">
        <v>5</v>
      </c>
      <c r="P79" s="193">
        <v>5</v>
      </c>
      <c r="Q79" s="193">
        <v>5</v>
      </c>
      <c r="R79" s="193">
        <v>5</v>
      </c>
      <c r="S79" s="193">
        <v>5</v>
      </c>
      <c r="T79" s="193">
        <v>5</v>
      </c>
      <c r="U79" s="193" t="s">
        <v>30</v>
      </c>
    </row>
    <row r="80" spans="1:21" x14ac:dyDescent="0.2">
      <c r="A80" s="192">
        <v>45255.435801701387</v>
      </c>
      <c r="B80" s="193" t="s">
        <v>328</v>
      </c>
      <c r="C80" s="193" t="s">
        <v>20</v>
      </c>
      <c r="D80" s="193" t="s">
        <v>26</v>
      </c>
      <c r="E80" s="193" t="s">
        <v>27</v>
      </c>
      <c r="F80" s="193" t="s">
        <v>124</v>
      </c>
      <c r="G80" s="193" t="s">
        <v>184</v>
      </c>
      <c r="H80" s="193" t="s">
        <v>29</v>
      </c>
      <c r="I80" s="193">
        <v>5</v>
      </c>
      <c r="J80" s="193">
        <v>5</v>
      </c>
      <c r="K80" s="193">
        <v>5</v>
      </c>
      <c r="L80" s="193">
        <v>5</v>
      </c>
      <c r="M80" s="193">
        <v>5</v>
      </c>
      <c r="N80" s="193">
        <v>5</v>
      </c>
      <c r="O80" s="193">
        <v>5</v>
      </c>
      <c r="P80" s="193">
        <v>5</v>
      </c>
      <c r="Q80" s="193">
        <v>5</v>
      </c>
      <c r="R80" s="193">
        <v>3</v>
      </c>
      <c r="S80" s="193">
        <v>4</v>
      </c>
      <c r="T80" s="193">
        <v>4</v>
      </c>
    </row>
    <row r="81" spans="1:21" x14ac:dyDescent="0.2">
      <c r="A81" s="192">
        <v>45255.436358715277</v>
      </c>
      <c r="B81" s="193" t="s">
        <v>329</v>
      </c>
      <c r="C81" s="193" t="s">
        <v>25</v>
      </c>
      <c r="D81" s="193" t="s">
        <v>21</v>
      </c>
      <c r="E81" s="193" t="s">
        <v>27</v>
      </c>
      <c r="F81" s="193" t="s">
        <v>124</v>
      </c>
      <c r="G81" s="193" t="s">
        <v>252</v>
      </c>
      <c r="H81" s="193" t="s">
        <v>23</v>
      </c>
      <c r="I81" s="193">
        <v>5</v>
      </c>
      <c r="J81" s="193">
        <v>5</v>
      </c>
      <c r="K81" s="193">
        <v>5</v>
      </c>
      <c r="L81" s="193">
        <v>5</v>
      </c>
      <c r="M81" s="193">
        <v>5</v>
      </c>
      <c r="N81" s="193">
        <v>5</v>
      </c>
      <c r="O81" s="193">
        <v>5</v>
      </c>
      <c r="P81" s="193">
        <v>5</v>
      </c>
      <c r="Q81" s="193">
        <v>5</v>
      </c>
      <c r="R81" s="193">
        <v>3</v>
      </c>
      <c r="S81" s="193">
        <v>4</v>
      </c>
      <c r="T81" s="193">
        <v>4</v>
      </c>
      <c r="U81" s="193" t="s">
        <v>30</v>
      </c>
    </row>
    <row r="82" spans="1:21" x14ac:dyDescent="0.2">
      <c r="A82" s="192">
        <v>45255.436775648152</v>
      </c>
      <c r="B82" s="193" t="s">
        <v>330</v>
      </c>
      <c r="C82" s="193" t="s">
        <v>20</v>
      </c>
      <c r="D82" s="193" t="s">
        <v>24</v>
      </c>
      <c r="E82" s="193" t="s">
        <v>22</v>
      </c>
      <c r="F82" s="193" t="s">
        <v>128</v>
      </c>
      <c r="G82" s="193" t="s">
        <v>240</v>
      </c>
      <c r="H82" s="193" t="s">
        <v>23</v>
      </c>
      <c r="I82" s="193">
        <v>5</v>
      </c>
      <c r="J82" s="193">
        <v>5</v>
      </c>
      <c r="K82" s="193">
        <v>5</v>
      </c>
      <c r="L82" s="193">
        <v>5</v>
      </c>
      <c r="M82" s="193">
        <v>5</v>
      </c>
      <c r="N82" s="193">
        <v>5</v>
      </c>
      <c r="O82" s="193">
        <v>5</v>
      </c>
      <c r="P82" s="193">
        <v>5</v>
      </c>
      <c r="Q82" s="193">
        <v>5</v>
      </c>
      <c r="R82" s="193">
        <v>3</v>
      </c>
      <c r="S82" s="193">
        <v>4</v>
      </c>
      <c r="T82" s="193">
        <v>5</v>
      </c>
    </row>
    <row r="83" spans="1:21" x14ac:dyDescent="0.2">
      <c r="A83" s="192">
        <v>45255.436874837964</v>
      </c>
      <c r="B83" s="193" t="s">
        <v>331</v>
      </c>
      <c r="C83" s="193" t="s">
        <v>20</v>
      </c>
      <c r="D83" s="193" t="s">
        <v>26</v>
      </c>
      <c r="E83" s="193" t="s">
        <v>27</v>
      </c>
      <c r="F83" s="193" t="s">
        <v>126</v>
      </c>
      <c r="G83" s="193" t="s">
        <v>332</v>
      </c>
      <c r="H83" s="193" t="s">
        <v>28</v>
      </c>
      <c r="I83" s="193">
        <v>4</v>
      </c>
      <c r="J83" s="193">
        <v>4</v>
      </c>
      <c r="K83" s="193">
        <v>4</v>
      </c>
      <c r="L83" s="193">
        <v>4</v>
      </c>
      <c r="M83" s="193">
        <v>4</v>
      </c>
      <c r="N83" s="193">
        <v>4</v>
      </c>
      <c r="O83" s="193">
        <v>4</v>
      </c>
      <c r="P83" s="193">
        <v>4</v>
      </c>
      <c r="Q83" s="193">
        <v>4</v>
      </c>
      <c r="R83" s="193">
        <v>4</v>
      </c>
      <c r="S83" s="193">
        <v>4</v>
      </c>
      <c r="T83" s="193">
        <v>4</v>
      </c>
    </row>
    <row r="84" spans="1:21" x14ac:dyDescent="0.2">
      <c r="A84" s="192">
        <v>45255.438823495366</v>
      </c>
      <c r="B84" s="193" t="s">
        <v>333</v>
      </c>
      <c r="C84" s="193" t="s">
        <v>20</v>
      </c>
      <c r="D84" s="193" t="s">
        <v>26</v>
      </c>
      <c r="E84" s="193" t="s">
        <v>27</v>
      </c>
      <c r="F84" s="193" t="s">
        <v>124</v>
      </c>
      <c r="G84" s="193" t="s">
        <v>334</v>
      </c>
      <c r="H84" s="193" t="s">
        <v>28</v>
      </c>
      <c r="I84" s="193">
        <v>5</v>
      </c>
      <c r="J84" s="193">
        <v>5</v>
      </c>
      <c r="K84" s="193">
        <v>5</v>
      </c>
      <c r="L84" s="193">
        <v>5</v>
      </c>
      <c r="M84" s="193">
        <v>5</v>
      </c>
      <c r="N84" s="193">
        <v>5</v>
      </c>
      <c r="O84" s="193">
        <v>5</v>
      </c>
      <c r="P84" s="193">
        <v>5</v>
      </c>
      <c r="Q84" s="193">
        <v>5</v>
      </c>
      <c r="R84" s="193">
        <v>5</v>
      </c>
      <c r="S84" s="193">
        <v>5</v>
      </c>
      <c r="T84" s="193">
        <v>5</v>
      </c>
      <c r="U84" s="193" t="s">
        <v>516</v>
      </c>
    </row>
    <row r="85" spans="1:21" x14ac:dyDescent="0.2">
      <c r="A85" s="192">
        <v>45255.439017395838</v>
      </c>
      <c r="B85" s="193" t="s">
        <v>335</v>
      </c>
      <c r="C85" s="193" t="s">
        <v>25</v>
      </c>
      <c r="D85" s="193" t="s">
        <v>26</v>
      </c>
      <c r="E85" s="193" t="s">
        <v>22</v>
      </c>
      <c r="F85" s="193" t="s">
        <v>124</v>
      </c>
      <c r="G85" s="193" t="s">
        <v>336</v>
      </c>
      <c r="H85" s="193" t="s">
        <v>23</v>
      </c>
      <c r="I85" s="193">
        <v>5</v>
      </c>
      <c r="J85" s="193">
        <v>4</v>
      </c>
      <c r="K85" s="193">
        <v>4</v>
      </c>
      <c r="L85" s="193">
        <v>4</v>
      </c>
      <c r="M85" s="193">
        <v>5</v>
      </c>
      <c r="N85" s="193">
        <v>5</v>
      </c>
      <c r="O85" s="193">
        <v>5</v>
      </c>
      <c r="P85" s="193">
        <v>5</v>
      </c>
      <c r="Q85" s="193">
        <v>5</v>
      </c>
      <c r="R85" s="193">
        <v>5</v>
      </c>
      <c r="S85" s="193">
        <v>5</v>
      </c>
      <c r="T85" s="193">
        <v>5</v>
      </c>
    </row>
    <row r="86" spans="1:21" x14ac:dyDescent="0.2">
      <c r="A86" s="192">
        <v>45255.440224340273</v>
      </c>
      <c r="B86" s="193" t="s">
        <v>337</v>
      </c>
      <c r="C86" s="193" t="s">
        <v>20</v>
      </c>
      <c r="D86" s="193" t="s">
        <v>24</v>
      </c>
      <c r="E86" s="193" t="s">
        <v>27</v>
      </c>
      <c r="F86" s="193" t="s">
        <v>127</v>
      </c>
      <c r="G86" s="193" t="s">
        <v>191</v>
      </c>
      <c r="H86" s="193" t="s">
        <v>29</v>
      </c>
      <c r="I86" s="193">
        <v>5</v>
      </c>
      <c r="J86" s="193">
        <v>5</v>
      </c>
      <c r="K86" s="193">
        <v>5</v>
      </c>
      <c r="M86" s="193">
        <v>5</v>
      </c>
      <c r="N86" s="193">
        <v>5</v>
      </c>
      <c r="O86" s="193">
        <v>5</v>
      </c>
      <c r="P86" s="193">
        <v>5</v>
      </c>
      <c r="Q86" s="193">
        <v>5</v>
      </c>
      <c r="R86" s="193">
        <v>3</v>
      </c>
      <c r="S86" s="193">
        <v>5</v>
      </c>
      <c r="T86" s="193">
        <v>5</v>
      </c>
      <c r="U86" s="193" t="s">
        <v>156</v>
      </c>
    </row>
    <row r="87" spans="1:21" x14ac:dyDescent="0.2">
      <c r="A87" s="192">
        <v>45255.440264502315</v>
      </c>
      <c r="B87" s="193" t="s">
        <v>338</v>
      </c>
      <c r="C87" s="193" t="s">
        <v>25</v>
      </c>
      <c r="D87" s="193" t="s">
        <v>24</v>
      </c>
      <c r="E87" s="193" t="s">
        <v>22</v>
      </c>
      <c r="F87" s="193" t="s">
        <v>124</v>
      </c>
      <c r="G87" s="193" t="s">
        <v>218</v>
      </c>
      <c r="H87" s="193" t="s">
        <v>137</v>
      </c>
      <c r="I87" s="193">
        <v>3</v>
      </c>
      <c r="J87" s="193">
        <v>4</v>
      </c>
      <c r="K87" s="193">
        <v>5</v>
      </c>
      <c r="L87" s="193">
        <v>4</v>
      </c>
      <c r="M87" s="193">
        <v>5</v>
      </c>
      <c r="N87" s="193">
        <v>5</v>
      </c>
      <c r="O87" s="193">
        <v>5</v>
      </c>
      <c r="P87" s="193">
        <v>5</v>
      </c>
      <c r="Q87" s="193">
        <v>5</v>
      </c>
      <c r="R87" s="193">
        <v>3</v>
      </c>
      <c r="S87" s="193">
        <v>4</v>
      </c>
      <c r="T87" s="193">
        <v>4</v>
      </c>
    </row>
    <row r="88" spans="1:21" x14ac:dyDescent="0.2">
      <c r="A88" s="192">
        <v>45255.440525891201</v>
      </c>
      <c r="B88" s="193" t="s">
        <v>339</v>
      </c>
      <c r="C88" s="193" t="s">
        <v>20</v>
      </c>
      <c r="D88" s="193" t="s">
        <v>26</v>
      </c>
      <c r="E88" s="193" t="s">
        <v>27</v>
      </c>
      <c r="F88" s="193" t="s">
        <v>124</v>
      </c>
      <c r="G88" s="193" t="s">
        <v>184</v>
      </c>
      <c r="H88" s="193" t="s">
        <v>28</v>
      </c>
      <c r="I88" s="193">
        <v>5</v>
      </c>
      <c r="J88" s="193">
        <v>5</v>
      </c>
      <c r="K88" s="193">
        <v>5</v>
      </c>
      <c r="L88" s="193">
        <v>5</v>
      </c>
      <c r="M88" s="193">
        <v>5</v>
      </c>
      <c r="N88" s="193">
        <v>5</v>
      </c>
      <c r="O88" s="193">
        <v>5</v>
      </c>
      <c r="P88" s="193">
        <v>5</v>
      </c>
      <c r="Q88" s="193">
        <v>5</v>
      </c>
      <c r="R88" s="193">
        <v>2</v>
      </c>
      <c r="S88" s="193">
        <v>3</v>
      </c>
      <c r="T88" s="193">
        <v>4</v>
      </c>
    </row>
    <row r="89" spans="1:21" x14ac:dyDescent="0.2">
      <c r="A89" s="192">
        <v>45255.440806469909</v>
      </c>
      <c r="B89" s="193" t="s">
        <v>340</v>
      </c>
      <c r="C89" s="193" t="s">
        <v>25</v>
      </c>
      <c r="D89" s="193" t="s">
        <v>26</v>
      </c>
      <c r="E89" s="193" t="s">
        <v>27</v>
      </c>
      <c r="F89" s="193" t="s">
        <v>124</v>
      </c>
      <c r="G89" s="193" t="s">
        <v>184</v>
      </c>
      <c r="H89" s="193" t="s">
        <v>28</v>
      </c>
      <c r="I89" s="193">
        <v>5</v>
      </c>
      <c r="J89" s="193">
        <v>5</v>
      </c>
      <c r="K89" s="193">
        <v>5</v>
      </c>
      <c r="L89" s="193">
        <v>5</v>
      </c>
      <c r="M89" s="193">
        <v>5</v>
      </c>
      <c r="N89" s="193">
        <v>5</v>
      </c>
      <c r="O89" s="193">
        <v>5</v>
      </c>
      <c r="P89" s="193">
        <v>5</v>
      </c>
      <c r="Q89" s="193">
        <v>5</v>
      </c>
      <c r="R89" s="193">
        <v>5</v>
      </c>
      <c r="S89" s="193">
        <v>5</v>
      </c>
      <c r="T89" s="193">
        <v>5</v>
      </c>
    </row>
    <row r="90" spans="1:21" x14ac:dyDescent="0.2">
      <c r="A90" s="192">
        <v>45255.441021076389</v>
      </c>
      <c r="B90" s="193" t="s">
        <v>341</v>
      </c>
      <c r="C90" s="193" t="s">
        <v>20</v>
      </c>
      <c r="D90" s="193" t="s">
        <v>24</v>
      </c>
      <c r="E90" s="193" t="s">
        <v>22</v>
      </c>
      <c r="F90" s="193" t="s">
        <v>128</v>
      </c>
      <c r="G90" s="193" t="s">
        <v>129</v>
      </c>
      <c r="H90" s="193" t="s">
        <v>29</v>
      </c>
      <c r="I90" s="193">
        <v>5</v>
      </c>
      <c r="J90" s="193">
        <v>5</v>
      </c>
      <c r="K90" s="193">
        <v>5</v>
      </c>
      <c r="L90" s="193">
        <v>5</v>
      </c>
      <c r="M90" s="193">
        <v>5</v>
      </c>
      <c r="N90" s="193">
        <v>5</v>
      </c>
      <c r="O90" s="193">
        <v>5</v>
      </c>
      <c r="P90" s="193">
        <v>5</v>
      </c>
      <c r="Q90" s="193">
        <v>5</v>
      </c>
      <c r="R90" s="193">
        <v>4</v>
      </c>
      <c r="S90" s="193">
        <v>5</v>
      </c>
      <c r="T90" s="193">
        <v>5</v>
      </c>
    </row>
    <row r="91" spans="1:21" x14ac:dyDescent="0.2">
      <c r="A91" s="192">
        <v>45255.44105444444</v>
      </c>
      <c r="B91" s="193" t="s">
        <v>342</v>
      </c>
      <c r="C91" s="193" t="s">
        <v>25</v>
      </c>
      <c r="D91" s="193" t="s">
        <v>26</v>
      </c>
      <c r="E91" s="193" t="s">
        <v>27</v>
      </c>
      <c r="F91" s="193" t="s">
        <v>131</v>
      </c>
      <c r="G91" s="193" t="s">
        <v>291</v>
      </c>
      <c r="H91" s="193" t="s">
        <v>29</v>
      </c>
      <c r="I91" s="193">
        <v>5</v>
      </c>
      <c r="J91" s="193">
        <v>5</v>
      </c>
      <c r="K91" s="193">
        <v>5</v>
      </c>
      <c r="L91" s="193">
        <v>4</v>
      </c>
      <c r="M91" s="193">
        <v>4</v>
      </c>
      <c r="N91" s="193">
        <v>4</v>
      </c>
      <c r="O91" s="193">
        <v>4</v>
      </c>
      <c r="P91" s="193">
        <v>4</v>
      </c>
      <c r="Q91" s="193">
        <v>5</v>
      </c>
      <c r="R91" s="193">
        <v>2</v>
      </c>
      <c r="S91" s="193">
        <v>4</v>
      </c>
      <c r="T91" s="193">
        <v>4</v>
      </c>
    </row>
    <row r="92" spans="1:21" x14ac:dyDescent="0.2">
      <c r="A92" s="192">
        <v>45255.441605277781</v>
      </c>
      <c r="B92" s="193" t="s">
        <v>343</v>
      </c>
      <c r="C92" s="193" t="s">
        <v>25</v>
      </c>
      <c r="D92" s="193" t="s">
        <v>21</v>
      </c>
      <c r="E92" s="193" t="s">
        <v>27</v>
      </c>
      <c r="F92" s="193" t="s">
        <v>134</v>
      </c>
      <c r="G92" s="193" t="s">
        <v>155</v>
      </c>
      <c r="H92" s="193" t="s">
        <v>28</v>
      </c>
      <c r="I92" s="193">
        <v>5</v>
      </c>
      <c r="J92" s="193">
        <v>5</v>
      </c>
      <c r="K92" s="193">
        <v>5</v>
      </c>
      <c r="L92" s="193">
        <v>4</v>
      </c>
      <c r="M92" s="193">
        <v>5</v>
      </c>
      <c r="N92" s="193">
        <v>5</v>
      </c>
      <c r="O92" s="193">
        <v>5</v>
      </c>
      <c r="P92" s="193">
        <v>5</v>
      </c>
      <c r="Q92" s="193">
        <v>5</v>
      </c>
      <c r="R92" s="193">
        <v>2</v>
      </c>
      <c r="S92" s="193">
        <v>4</v>
      </c>
      <c r="T92" s="193">
        <v>4</v>
      </c>
      <c r="U92" s="193" t="s">
        <v>344</v>
      </c>
    </row>
    <row r="93" spans="1:21" x14ac:dyDescent="0.2">
      <c r="A93" s="192">
        <v>45255.441890659728</v>
      </c>
      <c r="B93" s="193" t="s">
        <v>345</v>
      </c>
      <c r="C93" s="193" t="s">
        <v>25</v>
      </c>
      <c r="D93" s="193" t="s">
        <v>21</v>
      </c>
      <c r="E93" s="193" t="s">
        <v>22</v>
      </c>
      <c r="F93" s="193" t="s">
        <v>124</v>
      </c>
      <c r="G93" s="193" t="s">
        <v>105</v>
      </c>
      <c r="H93" s="193" t="s">
        <v>157</v>
      </c>
      <c r="I93" s="193">
        <v>5</v>
      </c>
      <c r="J93" s="193">
        <v>5</v>
      </c>
      <c r="K93" s="193">
        <v>5</v>
      </c>
      <c r="L93" s="193">
        <v>5</v>
      </c>
      <c r="M93" s="193">
        <v>5</v>
      </c>
      <c r="N93" s="193">
        <v>5</v>
      </c>
      <c r="O93" s="193">
        <v>5</v>
      </c>
      <c r="P93" s="193">
        <v>5</v>
      </c>
      <c r="Q93" s="193">
        <v>5</v>
      </c>
      <c r="R93" s="193">
        <v>2</v>
      </c>
      <c r="S93" s="193">
        <v>3</v>
      </c>
      <c r="T93" s="193">
        <v>4</v>
      </c>
    </row>
    <row r="94" spans="1:21" x14ac:dyDescent="0.2">
      <c r="A94" s="192">
        <v>45255.441992569446</v>
      </c>
      <c r="B94" s="193" t="s">
        <v>346</v>
      </c>
      <c r="C94" s="193" t="s">
        <v>25</v>
      </c>
      <c r="D94" s="193" t="s">
        <v>24</v>
      </c>
      <c r="E94" s="193" t="s">
        <v>22</v>
      </c>
      <c r="F94" s="193" t="s">
        <v>124</v>
      </c>
      <c r="G94" s="193" t="s">
        <v>105</v>
      </c>
      <c r="H94" s="193" t="s">
        <v>28</v>
      </c>
      <c r="I94" s="193">
        <v>5</v>
      </c>
      <c r="J94" s="193">
        <v>5</v>
      </c>
      <c r="K94" s="193">
        <v>5</v>
      </c>
      <c r="L94" s="193">
        <v>5</v>
      </c>
      <c r="M94" s="193">
        <v>5</v>
      </c>
      <c r="N94" s="193">
        <v>5</v>
      </c>
      <c r="O94" s="193">
        <v>5</v>
      </c>
      <c r="P94" s="193">
        <v>5</v>
      </c>
      <c r="Q94" s="193">
        <v>5</v>
      </c>
      <c r="R94" s="193">
        <v>5</v>
      </c>
      <c r="S94" s="193">
        <v>5</v>
      </c>
      <c r="T94" s="193">
        <v>5</v>
      </c>
      <c r="U94" s="193" t="s">
        <v>30</v>
      </c>
    </row>
    <row r="95" spans="1:21" x14ac:dyDescent="0.2">
      <c r="A95" s="192">
        <v>45255.442227708336</v>
      </c>
      <c r="B95" s="193" t="s">
        <v>347</v>
      </c>
      <c r="C95" s="193" t="s">
        <v>25</v>
      </c>
      <c r="D95" s="193" t="s">
        <v>26</v>
      </c>
      <c r="E95" s="193" t="s">
        <v>27</v>
      </c>
      <c r="F95" s="193" t="s">
        <v>124</v>
      </c>
      <c r="G95" s="193" t="s">
        <v>184</v>
      </c>
      <c r="H95" s="193" t="s">
        <v>28</v>
      </c>
      <c r="I95" s="193">
        <v>5</v>
      </c>
      <c r="J95" s="193">
        <v>5</v>
      </c>
      <c r="K95" s="193">
        <v>5</v>
      </c>
      <c r="L95" s="193">
        <v>5</v>
      </c>
      <c r="M95" s="193">
        <v>5</v>
      </c>
      <c r="N95" s="193">
        <v>5</v>
      </c>
      <c r="O95" s="193">
        <v>5</v>
      </c>
      <c r="P95" s="193">
        <v>5</v>
      </c>
      <c r="Q95" s="193">
        <v>5</v>
      </c>
      <c r="R95" s="193">
        <v>5</v>
      </c>
      <c r="S95" s="193">
        <v>5</v>
      </c>
      <c r="T95" s="193">
        <v>5</v>
      </c>
      <c r="U95" s="193" t="s">
        <v>30</v>
      </c>
    </row>
    <row r="96" spans="1:21" x14ac:dyDescent="0.2">
      <c r="A96" s="192">
        <v>45255.442329120371</v>
      </c>
      <c r="B96" s="193" t="s">
        <v>348</v>
      </c>
      <c r="C96" s="193" t="s">
        <v>25</v>
      </c>
      <c r="D96" s="193" t="s">
        <v>21</v>
      </c>
      <c r="E96" s="193" t="s">
        <v>22</v>
      </c>
      <c r="F96" s="193" t="s">
        <v>130</v>
      </c>
      <c r="G96" s="193" t="s">
        <v>349</v>
      </c>
      <c r="H96" s="193" t="s">
        <v>29</v>
      </c>
      <c r="I96" s="193">
        <v>5</v>
      </c>
      <c r="J96" s="193">
        <v>5</v>
      </c>
      <c r="K96" s="193">
        <v>4</v>
      </c>
      <c r="L96" s="193">
        <v>4</v>
      </c>
      <c r="M96" s="193">
        <v>5</v>
      </c>
      <c r="N96" s="193">
        <v>5</v>
      </c>
      <c r="O96" s="193">
        <v>5</v>
      </c>
      <c r="P96" s="193">
        <v>5</v>
      </c>
      <c r="Q96" s="193">
        <v>5</v>
      </c>
      <c r="R96" s="193">
        <v>4</v>
      </c>
      <c r="S96" s="193">
        <v>5</v>
      </c>
      <c r="T96" s="193">
        <v>5</v>
      </c>
      <c r="U96" s="193" t="s">
        <v>350</v>
      </c>
    </row>
    <row r="97" spans="1:21" x14ac:dyDescent="0.2">
      <c r="A97" s="192">
        <v>45255.442661793983</v>
      </c>
      <c r="B97" s="193" t="s">
        <v>197</v>
      </c>
      <c r="C97" s="193" t="s">
        <v>20</v>
      </c>
      <c r="D97" s="193" t="s">
        <v>31</v>
      </c>
      <c r="E97" s="193" t="s">
        <v>22</v>
      </c>
      <c r="F97" s="193" t="s">
        <v>126</v>
      </c>
      <c r="G97" s="193" t="s">
        <v>110</v>
      </c>
      <c r="H97" s="193" t="s">
        <v>157</v>
      </c>
      <c r="I97" s="193">
        <v>5</v>
      </c>
      <c r="J97" s="193">
        <v>5</v>
      </c>
      <c r="K97" s="193">
        <v>5</v>
      </c>
      <c r="L97" s="193">
        <v>5</v>
      </c>
      <c r="M97" s="193">
        <v>5</v>
      </c>
      <c r="N97" s="193">
        <v>5</v>
      </c>
      <c r="O97" s="193">
        <v>5</v>
      </c>
      <c r="P97" s="193">
        <v>5</v>
      </c>
      <c r="Q97" s="193">
        <v>5</v>
      </c>
      <c r="R97" s="193">
        <v>3</v>
      </c>
      <c r="S97" s="193">
        <v>5</v>
      </c>
      <c r="T97" s="193">
        <v>5</v>
      </c>
      <c r="U97" s="193" t="s">
        <v>351</v>
      </c>
    </row>
    <row r="98" spans="1:21" x14ac:dyDescent="0.2">
      <c r="A98" s="192">
        <v>45255.442671863428</v>
      </c>
      <c r="B98" s="193" t="s">
        <v>352</v>
      </c>
      <c r="C98" s="193" t="s">
        <v>20</v>
      </c>
      <c r="D98" s="193" t="s">
        <v>26</v>
      </c>
      <c r="E98" s="193" t="s">
        <v>22</v>
      </c>
      <c r="F98" s="193" t="s">
        <v>131</v>
      </c>
      <c r="G98" s="193" t="s">
        <v>353</v>
      </c>
      <c r="H98" s="193" t="s">
        <v>157</v>
      </c>
      <c r="I98" s="193">
        <v>4</v>
      </c>
      <c r="J98" s="193">
        <v>4</v>
      </c>
      <c r="K98" s="193">
        <v>4</v>
      </c>
      <c r="L98" s="193">
        <v>4</v>
      </c>
      <c r="M98" s="193">
        <v>4</v>
      </c>
      <c r="N98" s="193">
        <v>4</v>
      </c>
      <c r="O98" s="193">
        <v>4</v>
      </c>
      <c r="P98" s="193">
        <v>4</v>
      </c>
      <c r="Q98" s="193">
        <v>4</v>
      </c>
      <c r="R98" s="193">
        <v>4</v>
      </c>
      <c r="S98" s="193">
        <v>4</v>
      </c>
      <c r="T98" s="193">
        <v>4</v>
      </c>
    </row>
    <row r="99" spans="1:21" x14ac:dyDescent="0.2">
      <c r="A99" s="192">
        <v>45255.444176770834</v>
      </c>
      <c r="B99" s="193" t="s">
        <v>354</v>
      </c>
      <c r="C99" s="193" t="s">
        <v>25</v>
      </c>
      <c r="D99" s="193" t="s">
        <v>31</v>
      </c>
      <c r="E99" s="193" t="s">
        <v>22</v>
      </c>
      <c r="F99" s="193" t="s">
        <v>127</v>
      </c>
      <c r="G99" s="193">
        <v>60030649</v>
      </c>
      <c r="H99" s="193" t="s">
        <v>28</v>
      </c>
      <c r="I99" s="193">
        <v>5</v>
      </c>
      <c r="J99" s="193">
        <v>5</v>
      </c>
      <c r="K99" s="193">
        <v>5</v>
      </c>
      <c r="L99" s="193">
        <v>5</v>
      </c>
      <c r="M99" s="193">
        <v>5</v>
      </c>
      <c r="N99" s="193">
        <v>5</v>
      </c>
      <c r="O99" s="193">
        <v>5</v>
      </c>
      <c r="P99" s="193">
        <v>5</v>
      </c>
      <c r="Q99" s="193">
        <v>5</v>
      </c>
      <c r="R99" s="193">
        <v>3</v>
      </c>
      <c r="S99" s="193">
        <v>5</v>
      </c>
      <c r="T99" s="193">
        <v>5</v>
      </c>
    </row>
    <row r="100" spans="1:21" x14ac:dyDescent="0.2">
      <c r="A100" s="192">
        <v>45255.444745740737</v>
      </c>
      <c r="B100" s="193" t="s">
        <v>355</v>
      </c>
      <c r="C100" s="193" t="s">
        <v>20</v>
      </c>
      <c r="D100" s="193" t="s">
        <v>24</v>
      </c>
      <c r="E100" s="193" t="s">
        <v>22</v>
      </c>
      <c r="F100" s="193" t="s">
        <v>127</v>
      </c>
      <c r="G100" s="193" t="s">
        <v>191</v>
      </c>
      <c r="H100" s="193" t="s">
        <v>137</v>
      </c>
      <c r="I100" s="193">
        <v>5</v>
      </c>
      <c r="J100" s="193">
        <v>5</v>
      </c>
      <c r="K100" s="193">
        <v>5</v>
      </c>
      <c r="L100" s="193">
        <v>5</v>
      </c>
      <c r="M100" s="193">
        <v>5</v>
      </c>
      <c r="N100" s="193">
        <v>5</v>
      </c>
      <c r="O100" s="193">
        <v>5</v>
      </c>
      <c r="P100" s="193">
        <v>5</v>
      </c>
      <c r="Q100" s="193">
        <v>5</v>
      </c>
      <c r="R100" s="193">
        <v>5</v>
      </c>
      <c r="S100" s="193">
        <v>5</v>
      </c>
      <c r="T100" s="193">
        <v>5</v>
      </c>
      <c r="U100" s="193" t="s">
        <v>356</v>
      </c>
    </row>
    <row r="101" spans="1:21" x14ac:dyDescent="0.2">
      <c r="A101" s="192">
        <v>45255.444930208338</v>
      </c>
      <c r="B101" s="193" t="s">
        <v>357</v>
      </c>
      <c r="C101" s="193" t="s">
        <v>25</v>
      </c>
      <c r="D101" s="193" t="s">
        <v>26</v>
      </c>
      <c r="E101" s="193" t="s">
        <v>27</v>
      </c>
      <c r="F101" s="193" t="s">
        <v>124</v>
      </c>
      <c r="G101" s="193" t="s">
        <v>109</v>
      </c>
      <c r="H101" s="193" t="s">
        <v>28</v>
      </c>
      <c r="I101" s="193">
        <v>3</v>
      </c>
      <c r="J101" s="193">
        <v>4</v>
      </c>
      <c r="K101" s="193">
        <v>4</v>
      </c>
      <c r="L101" s="193">
        <v>4</v>
      </c>
      <c r="M101" s="193">
        <v>4</v>
      </c>
      <c r="N101" s="193">
        <v>4</v>
      </c>
      <c r="O101" s="193">
        <v>4</v>
      </c>
      <c r="P101" s="193">
        <v>4</v>
      </c>
      <c r="Q101" s="193">
        <v>4</v>
      </c>
      <c r="R101" s="193">
        <v>4</v>
      </c>
      <c r="S101" s="193">
        <v>4</v>
      </c>
      <c r="T101" s="193">
        <v>4</v>
      </c>
    </row>
    <row r="102" spans="1:21" x14ac:dyDescent="0.2">
      <c r="A102" s="192">
        <v>45255.445077951386</v>
      </c>
      <c r="B102" s="193" t="s">
        <v>358</v>
      </c>
      <c r="C102" s="193" t="s">
        <v>20</v>
      </c>
      <c r="D102" s="193" t="s">
        <v>26</v>
      </c>
      <c r="E102" s="193" t="s">
        <v>27</v>
      </c>
      <c r="F102" s="193" t="s">
        <v>136</v>
      </c>
      <c r="G102" s="193" t="s">
        <v>160</v>
      </c>
      <c r="H102" s="193" t="s">
        <v>29</v>
      </c>
      <c r="I102" s="193">
        <v>4</v>
      </c>
      <c r="J102" s="193">
        <v>4</v>
      </c>
      <c r="K102" s="193">
        <v>4</v>
      </c>
      <c r="L102" s="193">
        <v>4</v>
      </c>
      <c r="M102" s="193">
        <v>4</v>
      </c>
      <c r="N102" s="193">
        <v>4</v>
      </c>
      <c r="O102" s="193">
        <v>4</v>
      </c>
      <c r="P102" s="193">
        <v>4</v>
      </c>
      <c r="Q102" s="193">
        <v>4</v>
      </c>
      <c r="R102" s="193">
        <v>4</v>
      </c>
      <c r="S102" s="193">
        <v>5</v>
      </c>
      <c r="T102" s="193">
        <v>4</v>
      </c>
    </row>
    <row r="103" spans="1:21" x14ac:dyDescent="0.2">
      <c r="A103" s="192">
        <v>45255.445373946757</v>
      </c>
      <c r="B103" s="193" t="s">
        <v>359</v>
      </c>
      <c r="C103" s="193" t="s">
        <v>20</v>
      </c>
      <c r="D103" s="193" t="s">
        <v>26</v>
      </c>
      <c r="E103" s="193" t="s">
        <v>27</v>
      </c>
      <c r="F103" s="193" t="s">
        <v>128</v>
      </c>
      <c r="G103" s="193" t="s">
        <v>360</v>
      </c>
      <c r="H103" s="193" t="s">
        <v>29</v>
      </c>
      <c r="I103" s="193">
        <v>5</v>
      </c>
      <c r="J103" s="193">
        <v>5</v>
      </c>
      <c r="K103" s="193">
        <v>5</v>
      </c>
      <c r="L103" s="193">
        <v>5</v>
      </c>
      <c r="M103" s="193">
        <v>5</v>
      </c>
      <c r="N103" s="193">
        <v>5</v>
      </c>
      <c r="O103" s="193">
        <v>5</v>
      </c>
      <c r="P103" s="193">
        <v>5</v>
      </c>
      <c r="Q103" s="193">
        <v>5</v>
      </c>
      <c r="R103" s="193">
        <v>5</v>
      </c>
      <c r="S103" s="193">
        <v>5</v>
      </c>
      <c r="T103" s="193">
        <v>5</v>
      </c>
    </row>
    <row r="104" spans="1:21" x14ac:dyDescent="0.2">
      <c r="A104" s="192">
        <v>45255.445391030094</v>
      </c>
      <c r="B104" s="193" t="s">
        <v>361</v>
      </c>
      <c r="C104" s="193" t="s">
        <v>20</v>
      </c>
      <c r="D104" s="193" t="s">
        <v>21</v>
      </c>
      <c r="E104" s="193" t="s">
        <v>22</v>
      </c>
      <c r="F104" s="193" t="s">
        <v>124</v>
      </c>
      <c r="G104" s="193" t="s">
        <v>218</v>
      </c>
      <c r="H104" s="193" t="s">
        <v>23</v>
      </c>
      <c r="I104" s="193">
        <v>4</v>
      </c>
      <c r="J104" s="193">
        <v>5</v>
      </c>
      <c r="K104" s="193">
        <v>5</v>
      </c>
      <c r="L104" s="193">
        <v>4</v>
      </c>
      <c r="M104" s="193">
        <v>5</v>
      </c>
      <c r="N104" s="193">
        <v>5</v>
      </c>
      <c r="O104" s="193">
        <v>5</v>
      </c>
      <c r="P104" s="193">
        <v>5</v>
      </c>
      <c r="Q104" s="193">
        <v>5</v>
      </c>
      <c r="R104" s="193">
        <v>2</v>
      </c>
      <c r="S104" s="193">
        <v>4</v>
      </c>
      <c r="T104" s="193">
        <v>5</v>
      </c>
      <c r="U104" s="193"/>
    </row>
    <row r="105" spans="1:21" x14ac:dyDescent="0.2">
      <c r="A105" s="192">
        <v>45255.44660487269</v>
      </c>
      <c r="B105" s="193" t="s">
        <v>362</v>
      </c>
      <c r="C105" s="193" t="s">
        <v>25</v>
      </c>
      <c r="D105" s="193" t="s">
        <v>24</v>
      </c>
      <c r="E105" s="193" t="s">
        <v>22</v>
      </c>
      <c r="F105" s="193" t="s">
        <v>141</v>
      </c>
      <c r="G105" s="193" t="s">
        <v>363</v>
      </c>
      <c r="H105" s="193" t="s">
        <v>157</v>
      </c>
      <c r="I105" s="193">
        <v>5</v>
      </c>
      <c r="J105" s="193">
        <v>5</v>
      </c>
      <c r="K105" s="193">
        <v>5</v>
      </c>
      <c r="L105" s="193">
        <v>5</v>
      </c>
      <c r="M105" s="193">
        <v>5</v>
      </c>
      <c r="N105" s="193">
        <v>5</v>
      </c>
      <c r="O105" s="193">
        <v>5</v>
      </c>
      <c r="P105" s="193">
        <v>5</v>
      </c>
      <c r="Q105" s="193">
        <v>5</v>
      </c>
      <c r="R105" s="193">
        <v>3</v>
      </c>
      <c r="S105" s="193">
        <v>4</v>
      </c>
      <c r="T105" s="193">
        <v>4</v>
      </c>
    </row>
    <row r="106" spans="1:21" x14ac:dyDescent="0.2">
      <c r="A106" s="192">
        <v>45255.446796400458</v>
      </c>
      <c r="B106" s="193" t="s">
        <v>364</v>
      </c>
      <c r="C106" s="193" t="s">
        <v>20</v>
      </c>
      <c r="D106" s="193" t="s">
        <v>26</v>
      </c>
      <c r="E106" s="193" t="s">
        <v>27</v>
      </c>
      <c r="F106" s="193" t="s">
        <v>128</v>
      </c>
      <c r="G106" s="193" t="s">
        <v>129</v>
      </c>
      <c r="H106" s="193" t="s">
        <v>29</v>
      </c>
      <c r="I106" s="193">
        <v>4</v>
      </c>
      <c r="J106" s="193">
        <v>4</v>
      </c>
      <c r="K106" s="193">
        <v>4</v>
      </c>
      <c r="L106" s="193">
        <v>4</v>
      </c>
      <c r="M106" s="193">
        <v>4</v>
      </c>
      <c r="N106" s="193">
        <v>4</v>
      </c>
      <c r="O106" s="193">
        <v>3</v>
      </c>
      <c r="P106" s="193">
        <v>3</v>
      </c>
      <c r="Q106" s="193">
        <v>4</v>
      </c>
      <c r="R106" s="193">
        <v>2</v>
      </c>
      <c r="S106" s="193">
        <v>4</v>
      </c>
      <c r="T106" s="193">
        <v>4</v>
      </c>
    </row>
    <row r="107" spans="1:21" x14ac:dyDescent="0.2">
      <c r="A107" s="192">
        <v>45255.446842025463</v>
      </c>
      <c r="B107" s="193" t="s">
        <v>365</v>
      </c>
      <c r="C107" s="193" t="s">
        <v>25</v>
      </c>
      <c r="D107" s="193" t="s">
        <v>21</v>
      </c>
      <c r="E107" s="193" t="s">
        <v>22</v>
      </c>
      <c r="F107" s="193" t="s">
        <v>124</v>
      </c>
      <c r="G107" s="193" t="s">
        <v>95</v>
      </c>
      <c r="H107" s="193" t="s">
        <v>28</v>
      </c>
      <c r="I107" s="193">
        <v>5</v>
      </c>
      <c r="J107" s="193">
        <v>5</v>
      </c>
      <c r="K107" s="193">
        <v>5</v>
      </c>
      <c r="L107" s="193">
        <v>5</v>
      </c>
      <c r="M107" s="193">
        <v>5</v>
      </c>
      <c r="N107" s="193">
        <v>5</v>
      </c>
      <c r="O107" s="193">
        <v>5</v>
      </c>
      <c r="P107" s="193">
        <v>5</v>
      </c>
      <c r="Q107" s="193">
        <v>5</v>
      </c>
      <c r="R107" s="193">
        <v>5</v>
      </c>
      <c r="S107" s="193">
        <v>5</v>
      </c>
      <c r="T107" s="193">
        <v>5</v>
      </c>
      <c r="U107" s="193" t="s">
        <v>30</v>
      </c>
    </row>
    <row r="108" spans="1:21" x14ac:dyDescent="0.2">
      <c r="A108" s="192">
        <v>45255.44687349537</v>
      </c>
      <c r="B108" s="193" t="s">
        <v>366</v>
      </c>
      <c r="C108" s="193" t="s">
        <v>25</v>
      </c>
      <c r="D108" s="193" t="s">
        <v>21</v>
      </c>
      <c r="E108" s="193" t="s">
        <v>27</v>
      </c>
      <c r="F108" s="193" t="s">
        <v>127</v>
      </c>
      <c r="G108" s="193" t="s">
        <v>367</v>
      </c>
      <c r="H108" s="193" t="s">
        <v>137</v>
      </c>
      <c r="I108" s="193">
        <v>5</v>
      </c>
      <c r="J108" s="193">
        <v>5</v>
      </c>
      <c r="K108" s="193">
        <v>5</v>
      </c>
      <c r="L108" s="193">
        <v>5</v>
      </c>
      <c r="M108" s="193">
        <v>5</v>
      </c>
      <c r="N108" s="193">
        <v>5</v>
      </c>
      <c r="O108" s="193">
        <v>5</v>
      </c>
      <c r="P108" s="193">
        <v>5</v>
      </c>
      <c r="Q108" s="193">
        <v>5</v>
      </c>
      <c r="R108" s="193">
        <v>5</v>
      </c>
      <c r="S108" s="193">
        <v>5</v>
      </c>
      <c r="T108" s="193">
        <v>5</v>
      </c>
      <c r="U108" s="193" t="s">
        <v>368</v>
      </c>
    </row>
    <row r="109" spans="1:21" x14ac:dyDescent="0.2">
      <c r="A109" s="192">
        <v>45255.447724409722</v>
      </c>
      <c r="B109" s="193" t="s">
        <v>369</v>
      </c>
      <c r="C109" s="193" t="s">
        <v>20</v>
      </c>
      <c r="D109" s="193" t="s">
        <v>26</v>
      </c>
      <c r="E109" s="193" t="s">
        <v>27</v>
      </c>
      <c r="F109" s="193" t="s">
        <v>127</v>
      </c>
      <c r="G109" s="193" t="s">
        <v>191</v>
      </c>
      <c r="H109" s="193" t="s">
        <v>137</v>
      </c>
      <c r="I109" s="193">
        <v>4</v>
      </c>
      <c r="J109" s="193">
        <v>4</v>
      </c>
      <c r="K109" s="193">
        <v>4</v>
      </c>
      <c r="L109" s="193">
        <v>4</v>
      </c>
      <c r="M109" s="193">
        <v>4</v>
      </c>
      <c r="N109" s="193">
        <v>4</v>
      </c>
      <c r="O109" s="193">
        <v>4</v>
      </c>
      <c r="P109" s="193">
        <v>4</v>
      </c>
      <c r="Q109" s="193">
        <v>4</v>
      </c>
      <c r="R109" s="193">
        <v>4</v>
      </c>
      <c r="S109" s="193">
        <v>4</v>
      </c>
      <c r="T109" s="193">
        <v>4</v>
      </c>
    </row>
    <row r="110" spans="1:21" x14ac:dyDescent="0.2">
      <c r="A110" s="192">
        <v>45255.448793240736</v>
      </c>
      <c r="B110" s="193" t="s">
        <v>370</v>
      </c>
      <c r="C110" s="193" t="s">
        <v>25</v>
      </c>
      <c r="D110" s="193" t="s">
        <v>24</v>
      </c>
      <c r="E110" s="193" t="s">
        <v>27</v>
      </c>
      <c r="F110" s="193" t="s">
        <v>124</v>
      </c>
      <c r="G110" s="193" t="s">
        <v>252</v>
      </c>
      <c r="H110" s="193" t="s">
        <v>28</v>
      </c>
      <c r="I110" s="193">
        <v>5</v>
      </c>
      <c r="J110" s="193">
        <v>5</v>
      </c>
      <c r="K110" s="193">
        <v>5</v>
      </c>
      <c r="L110" s="193">
        <v>5</v>
      </c>
      <c r="M110" s="193">
        <v>5</v>
      </c>
      <c r="N110" s="193">
        <v>5</v>
      </c>
      <c r="O110" s="193">
        <v>5</v>
      </c>
      <c r="P110" s="193">
        <v>5</v>
      </c>
      <c r="Q110" s="193">
        <v>5</v>
      </c>
      <c r="R110" s="193">
        <v>5</v>
      </c>
      <c r="S110" s="193">
        <v>5</v>
      </c>
      <c r="T110" s="193">
        <v>5</v>
      </c>
    </row>
    <row r="111" spans="1:21" x14ac:dyDescent="0.2">
      <c r="A111" s="192">
        <v>45255.448943159718</v>
      </c>
      <c r="B111" s="193" t="s">
        <v>371</v>
      </c>
      <c r="C111" s="193" t="s">
        <v>25</v>
      </c>
      <c r="D111" s="193" t="s">
        <v>26</v>
      </c>
      <c r="E111" s="193" t="s">
        <v>22</v>
      </c>
      <c r="F111" s="193" t="s">
        <v>124</v>
      </c>
      <c r="G111" s="193" t="s">
        <v>103</v>
      </c>
      <c r="H111" s="193" t="s">
        <v>157</v>
      </c>
      <c r="I111" s="193">
        <v>4</v>
      </c>
      <c r="J111" s="193">
        <v>4</v>
      </c>
      <c r="K111" s="193">
        <v>4</v>
      </c>
      <c r="L111" s="193">
        <v>4</v>
      </c>
      <c r="M111" s="193">
        <v>4</v>
      </c>
      <c r="N111" s="193">
        <v>4</v>
      </c>
      <c r="O111" s="193">
        <v>4</v>
      </c>
      <c r="P111" s="193">
        <v>4</v>
      </c>
      <c r="Q111" s="193">
        <v>4</v>
      </c>
      <c r="R111" s="193">
        <v>4</v>
      </c>
      <c r="S111" s="193">
        <v>4</v>
      </c>
      <c r="T111" s="193">
        <v>4</v>
      </c>
    </row>
    <row r="112" spans="1:21" x14ac:dyDescent="0.2">
      <c r="A112" s="192">
        <v>45255.449374317133</v>
      </c>
      <c r="B112" s="193" t="s">
        <v>372</v>
      </c>
      <c r="C112" s="193" t="s">
        <v>20</v>
      </c>
      <c r="D112" s="193" t="s">
        <v>24</v>
      </c>
      <c r="E112" s="193" t="s">
        <v>27</v>
      </c>
      <c r="F112" s="193" t="s">
        <v>128</v>
      </c>
      <c r="G112" s="193" t="s">
        <v>187</v>
      </c>
      <c r="H112" s="193" t="s">
        <v>29</v>
      </c>
      <c r="I112" s="193">
        <v>3</v>
      </c>
      <c r="J112" s="193">
        <v>4</v>
      </c>
      <c r="K112" s="193">
        <v>4</v>
      </c>
      <c r="L112" s="193">
        <v>3</v>
      </c>
      <c r="M112" s="193">
        <v>3</v>
      </c>
      <c r="N112" s="193">
        <v>3</v>
      </c>
      <c r="O112" s="193">
        <v>3</v>
      </c>
      <c r="P112" s="193">
        <v>4</v>
      </c>
      <c r="Q112" s="193">
        <v>5</v>
      </c>
      <c r="R112" s="193">
        <v>3</v>
      </c>
      <c r="S112" s="193">
        <v>4</v>
      </c>
      <c r="T112" s="193">
        <v>4</v>
      </c>
      <c r="U112" s="193" t="s">
        <v>373</v>
      </c>
    </row>
    <row r="113" spans="1:21" x14ac:dyDescent="0.2">
      <c r="A113" s="192">
        <v>45255.44940420139</v>
      </c>
      <c r="B113" s="193" t="s">
        <v>374</v>
      </c>
      <c r="C113" s="193" t="s">
        <v>25</v>
      </c>
      <c r="D113" s="193" t="s">
        <v>24</v>
      </c>
      <c r="E113" s="193" t="s">
        <v>27</v>
      </c>
      <c r="F113" s="193" t="s">
        <v>128</v>
      </c>
      <c r="G113" s="193" t="s">
        <v>187</v>
      </c>
      <c r="H113" s="193" t="s">
        <v>29</v>
      </c>
      <c r="I113" s="193">
        <v>5</v>
      </c>
      <c r="J113" s="193">
        <v>5</v>
      </c>
      <c r="K113" s="193">
        <v>5</v>
      </c>
      <c r="L113" s="193">
        <v>5</v>
      </c>
      <c r="M113" s="193">
        <v>5</v>
      </c>
      <c r="N113" s="193">
        <v>5</v>
      </c>
      <c r="O113" s="193">
        <v>5</v>
      </c>
      <c r="P113" s="193">
        <v>5</v>
      </c>
      <c r="Q113" s="193">
        <v>5</v>
      </c>
      <c r="R113" s="193">
        <v>3</v>
      </c>
      <c r="S113" s="193">
        <v>4</v>
      </c>
      <c r="T113" s="193">
        <v>4</v>
      </c>
    </row>
    <row r="114" spans="1:21" x14ac:dyDescent="0.2">
      <c r="A114" s="192">
        <v>45255.449447847219</v>
      </c>
      <c r="B114" s="193" t="s">
        <v>375</v>
      </c>
      <c r="C114" s="193" t="s">
        <v>25</v>
      </c>
      <c r="D114" s="193" t="s">
        <v>26</v>
      </c>
      <c r="E114" s="193" t="s">
        <v>27</v>
      </c>
      <c r="F114" s="193" t="s">
        <v>140</v>
      </c>
      <c r="G114" s="193" t="s">
        <v>376</v>
      </c>
      <c r="H114" s="193" t="s">
        <v>137</v>
      </c>
      <c r="I114" s="193">
        <v>4</v>
      </c>
      <c r="J114" s="193">
        <v>4</v>
      </c>
      <c r="K114" s="193">
        <v>4</v>
      </c>
      <c r="L114" s="193">
        <v>4</v>
      </c>
      <c r="M114" s="193">
        <v>4</v>
      </c>
      <c r="N114" s="193">
        <v>4</v>
      </c>
      <c r="O114" s="193">
        <v>4</v>
      </c>
      <c r="P114" s="193">
        <v>4</v>
      </c>
      <c r="Q114" s="193">
        <v>4</v>
      </c>
      <c r="R114" s="193">
        <v>4</v>
      </c>
      <c r="S114" s="193">
        <v>4</v>
      </c>
      <c r="T114" s="193">
        <v>4</v>
      </c>
    </row>
    <row r="115" spans="1:21" x14ac:dyDescent="0.2">
      <c r="A115" s="192">
        <v>45255.450902708333</v>
      </c>
      <c r="B115" s="193" t="s">
        <v>377</v>
      </c>
      <c r="C115" s="193" t="s">
        <v>25</v>
      </c>
      <c r="D115" s="193" t="s">
        <v>26</v>
      </c>
      <c r="E115" s="193" t="s">
        <v>27</v>
      </c>
      <c r="F115" s="193" t="s">
        <v>131</v>
      </c>
      <c r="G115" s="193" t="s">
        <v>291</v>
      </c>
      <c r="H115" s="193" t="s">
        <v>137</v>
      </c>
      <c r="I115" s="193">
        <v>4</v>
      </c>
      <c r="J115" s="193">
        <v>4</v>
      </c>
      <c r="K115" s="193">
        <v>4</v>
      </c>
      <c r="L115" s="193">
        <v>4</v>
      </c>
      <c r="M115" s="193">
        <v>4</v>
      </c>
      <c r="N115" s="193">
        <v>4</v>
      </c>
      <c r="O115" s="193">
        <v>4</v>
      </c>
      <c r="P115" s="193">
        <v>4</v>
      </c>
      <c r="Q115" s="193">
        <v>4</v>
      </c>
      <c r="R115" s="193">
        <v>4</v>
      </c>
      <c r="S115" s="193">
        <v>4</v>
      </c>
      <c r="T115" s="193">
        <v>4</v>
      </c>
      <c r="U115" s="193" t="s">
        <v>30</v>
      </c>
    </row>
    <row r="116" spans="1:21" x14ac:dyDescent="0.2">
      <c r="A116" s="192">
        <v>45255.451303784721</v>
      </c>
      <c r="B116" s="193" t="s">
        <v>378</v>
      </c>
      <c r="C116" s="193" t="s">
        <v>25</v>
      </c>
      <c r="D116" s="193" t="s">
        <v>24</v>
      </c>
      <c r="E116" s="193" t="s">
        <v>27</v>
      </c>
      <c r="F116" s="193" t="s">
        <v>124</v>
      </c>
      <c r="G116" s="193" t="s">
        <v>103</v>
      </c>
      <c r="H116" s="193" t="s">
        <v>28</v>
      </c>
      <c r="I116" s="193">
        <v>5</v>
      </c>
      <c r="J116" s="193">
        <v>5</v>
      </c>
      <c r="K116" s="193">
        <v>5</v>
      </c>
      <c r="L116" s="193">
        <v>5</v>
      </c>
      <c r="M116" s="193">
        <v>5</v>
      </c>
      <c r="N116" s="193">
        <v>5</v>
      </c>
      <c r="O116" s="193">
        <v>5</v>
      </c>
      <c r="P116" s="193">
        <v>5</v>
      </c>
      <c r="Q116" s="193">
        <v>5</v>
      </c>
      <c r="R116" s="193">
        <v>2</v>
      </c>
      <c r="S116" s="193">
        <v>4</v>
      </c>
      <c r="T116" s="193">
        <v>4</v>
      </c>
      <c r="U116" s="193" t="s">
        <v>30</v>
      </c>
    </row>
    <row r="117" spans="1:21" x14ac:dyDescent="0.2">
      <c r="A117" s="192">
        <v>45255.452912858796</v>
      </c>
      <c r="B117" s="193" t="s">
        <v>379</v>
      </c>
      <c r="C117" s="193" t="s">
        <v>25</v>
      </c>
      <c r="D117" s="193" t="s">
        <v>31</v>
      </c>
      <c r="E117" s="193" t="s">
        <v>27</v>
      </c>
      <c r="F117" s="193" t="s">
        <v>124</v>
      </c>
      <c r="G117" s="193" t="s">
        <v>380</v>
      </c>
      <c r="H117" s="193" t="s">
        <v>28</v>
      </c>
      <c r="I117" s="193">
        <v>5</v>
      </c>
      <c r="J117" s="193">
        <v>5</v>
      </c>
      <c r="K117" s="193">
        <v>5</v>
      </c>
      <c r="L117" s="193">
        <v>5</v>
      </c>
      <c r="M117" s="193">
        <v>5</v>
      </c>
      <c r="N117" s="193">
        <v>5</v>
      </c>
      <c r="O117" s="193">
        <v>5</v>
      </c>
      <c r="P117" s="193">
        <v>5</v>
      </c>
      <c r="Q117" s="193">
        <v>5</v>
      </c>
      <c r="R117" s="193">
        <v>2</v>
      </c>
      <c r="S117" s="193">
        <v>5</v>
      </c>
      <c r="T117" s="193">
        <v>5</v>
      </c>
      <c r="U117" s="193" t="s">
        <v>517</v>
      </c>
    </row>
    <row r="118" spans="1:21" x14ac:dyDescent="0.2">
      <c r="A118" s="192">
        <v>45255.452920914351</v>
      </c>
      <c r="B118" s="193" t="s">
        <v>381</v>
      </c>
      <c r="C118" s="193" t="s">
        <v>25</v>
      </c>
      <c r="D118" s="193" t="s">
        <v>21</v>
      </c>
      <c r="E118" s="193" t="s">
        <v>22</v>
      </c>
      <c r="F118" s="193" t="s">
        <v>130</v>
      </c>
      <c r="G118" s="193" t="s">
        <v>135</v>
      </c>
      <c r="H118" s="193" t="s">
        <v>23</v>
      </c>
      <c r="I118" s="193">
        <v>5</v>
      </c>
      <c r="J118" s="193">
        <v>5</v>
      </c>
      <c r="K118" s="193">
        <v>5</v>
      </c>
      <c r="L118" s="193">
        <v>5</v>
      </c>
      <c r="M118" s="193">
        <v>5</v>
      </c>
      <c r="N118" s="193">
        <v>5</v>
      </c>
      <c r="O118" s="193">
        <v>5</v>
      </c>
      <c r="P118" s="193">
        <v>5</v>
      </c>
      <c r="Q118" s="193">
        <v>5</v>
      </c>
      <c r="R118" s="193">
        <v>5</v>
      </c>
      <c r="S118" s="193">
        <v>5</v>
      </c>
      <c r="T118" s="193">
        <v>5</v>
      </c>
      <c r="U118" s="193" t="s">
        <v>382</v>
      </c>
    </row>
    <row r="119" spans="1:21" x14ac:dyDescent="0.2">
      <c r="A119" s="192">
        <v>45255.453178460652</v>
      </c>
      <c r="B119" s="193" t="s">
        <v>383</v>
      </c>
      <c r="C119" s="193" t="s">
        <v>25</v>
      </c>
      <c r="D119" s="193" t="s">
        <v>24</v>
      </c>
      <c r="E119" s="193" t="s">
        <v>27</v>
      </c>
      <c r="F119" s="193" t="s">
        <v>124</v>
      </c>
      <c r="G119" s="193" t="s">
        <v>233</v>
      </c>
      <c r="H119" s="193" t="s">
        <v>23</v>
      </c>
      <c r="I119" s="193">
        <v>5</v>
      </c>
      <c r="J119" s="193">
        <v>5</v>
      </c>
      <c r="K119" s="193">
        <v>5</v>
      </c>
      <c r="L119" s="193">
        <v>5</v>
      </c>
      <c r="M119" s="193">
        <v>5</v>
      </c>
      <c r="N119" s="193">
        <v>5</v>
      </c>
      <c r="O119" s="193">
        <v>5</v>
      </c>
      <c r="P119" s="193">
        <v>5</v>
      </c>
      <c r="Q119" s="193">
        <v>5</v>
      </c>
      <c r="R119" s="193">
        <v>3</v>
      </c>
      <c r="S119" s="193">
        <v>4</v>
      </c>
      <c r="T119" s="193">
        <v>5</v>
      </c>
    </row>
    <row r="120" spans="1:21" x14ac:dyDescent="0.2">
      <c r="A120" s="192">
        <v>45255.453193553243</v>
      </c>
      <c r="B120" s="193" t="s">
        <v>384</v>
      </c>
      <c r="C120" s="193" t="s">
        <v>25</v>
      </c>
      <c r="D120" s="193" t="s">
        <v>26</v>
      </c>
      <c r="E120" s="193" t="s">
        <v>27</v>
      </c>
      <c r="F120" s="193" t="s">
        <v>124</v>
      </c>
      <c r="G120" s="193" t="s">
        <v>105</v>
      </c>
      <c r="H120" s="193" t="s">
        <v>23</v>
      </c>
      <c r="I120" s="193">
        <v>4</v>
      </c>
      <c r="J120" s="193">
        <v>5</v>
      </c>
      <c r="K120" s="193">
        <v>5</v>
      </c>
      <c r="L120" s="193">
        <v>5</v>
      </c>
      <c r="M120" s="193">
        <v>5</v>
      </c>
      <c r="N120" s="193">
        <v>5</v>
      </c>
      <c r="O120" s="193">
        <v>5</v>
      </c>
      <c r="P120" s="193">
        <v>5</v>
      </c>
      <c r="Q120" s="193">
        <v>5</v>
      </c>
      <c r="R120" s="193">
        <v>3</v>
      </c>
      <c r="S120" s="193">
        <v>4</v>
      </c>
      <c r="T120" s="193">
        <v>4</v>
      </c>
      <c r="U120" s="193" t="s">
        <v>518</v>
      </c>
    </row>
    <row r="121" spans="1:21" ht="38.25" x14ac:dyDescent="0.2">
      <c r="A121" s="192">
        <v>45255.453900277775</v>
      </c>
      <c r="B121" s="193" t="s">
        <v>385</v>
      </c>
      <c r="C121" s="193" t="s">
        <v>25</v>
      </c>
      <c r="D121" s="193" t="s">
        <v>26</v>
      </c>
      <c r="E121" s="193" t="s">
        <v>27</v>
      </c>
      <c r="F121" s="193" t="s">
        <v>127</v>
      </c>
      <c r="G121" s="193" t="s">
        <v>386</v>
      </c>
      <c r="H121" s="193" t="s">
        <v>137</v>
      </c>
      <c r="I121" s="193">
        <v>3</v>
      </c>
      <c r="J121" s="193">
        <v>4</v>
      </c>
      <c r="K121" s="193">
        <v>3</v>
      </c>
      <c r="L121" s="193">
        <v>2</v>
      </c>
      <c r="M121" s="193">
        <v>3</v>
      </c>
      <c r="N121" s="193">
        <v>3</v>
      </c>
      <c r="O121" s="193">
        <v>5</v>
      </c>
      <c r="P121" s="193">
        <v>5</v>
      </c>
      <c r="Q121" s="193">
        <v>5</v>
      </c>
      <c r="R121" s="193">
        <v>3</v>
      </c>
      <c r="S121" s="193">
        <v>3</v>
      </c>
      <c r="T121" s="193">
        <v>3</v>
      </c>
      <c r="U121" s="194" t="s">
        <v>519</v>
      </c>
    </row>
    <row r="122" spans="1:21" x14ac:dyDescent="0.2">
      <c r="A122" s="192">
        <v>45255.454853993055</v>
      </c>
      <c r="B122" s="193" t="s">
        <v>387</v>
      </c>
      <c r="C122" s="193" t="s">
        <v>20</v>
      </c>
      <c r="D122" s="193" t="s">
        <v>26</v>
      </c>
      <c r="E122" s="193" t="s">
        <v>27</v>
      </c>
      <c r="F122" s="193" t="s">
        <v>388</v>
      </c>
      <c r="G122" s="193" t="s">
        <v>389</v>
      </c>
      <c r="H122" s="193" t="s">
        <v>23</v>
      </c>
      <c r="I122" s="193">
        <v>5</v>
      </c>
      <c r="J122" s="193">
        <v>5</v>
      </c>
      <c r="K122" s="193">
        <v>5</v>
      </c>
      <c r="L122" s="193">
        <v>5</v>
      </c>
      <c r="M122" s="193">
        <v>5</v>
      </c>
      <c r="N122" s="193">
        <v>5</v>
      </c>
      <c r="O122" s="193">
        <v>5</v>
      </c>
      <c r="P122" s="193">
        <v>5</v>
      </c>
      <c r="Q122" s="193">
        <v>5</v>
      </c>
      <c r="R122" s="193">
        <v>5</v>
      </c>
      <c r="S122" s="193">
        <v>5</v>
      </c>
      <c r="T122" s="193">
        <v>5</v>
      </c>
    </row>
    <row r="123" spans="1:21" x14ac:dyDescent="0.2">
      <c r="A123" s="192">
        <v>45255.455465289357</v>
      </c>
      <c r="B123" s="193" t="s">
        <v>390</v>
      </c>
      <c r="C123" s="193" t="s">
        <v>20</v>
      </c>
      <c r="D123" s="193" t="s">
        <v>21</v>
      </c>
      <c r="E123" s="193" t="s">
        <v>27</v>
      </c>
      <c r="F123" s="193" t="s">
        <v>128</v>
      </c>
      <c r="G123" s="193" t="s">
        <v>187</v>
      </c>
      <c r="H123" s="193" t="s">
        <v>29</v>
      </c>
      <c r="I123" s="193">
        <v>5</v>
      </c>
      <c r="J123" s="193">
        <v>5</v>
      </c>
      <c r="K123" s="193">
        <v>5</v>
      </c>
      <c r="L123" s="193">
        <v>5</v>
      </c>
      <c r="M123" s="193">
        <v>4</v>
      </c>
      <c r="N123" s="193">
        <v>4</v>
      </c>
      <c r="O123" s="193">
        <v>4</v>
      </c>
      <c r="P123" s="193">
        <v>4</v>
      </c>
      <c r="Q123" s="193">
        <v>4</v>
      </c>
      <c r="R123" s="193">
        <v>2</v>
      </c>
      <c r="S123" s="193">
        <v>3</v>
      </c>
      <c r="T123" s="193">
        <v>3</v>
      </c>
    </row>
    <row r="124" spans="1:21" x14ac:dyDescent="0.2">
      <c r="A124" s="192">
        <v>45255.457112916665</v>
      </c>
      <c r="B124" s="193" t="s">
        <v>391</v>
      </c>
      <c r="C124" s="193" t="s">
        <v>25</v>
      </c>
      <c r="D124" s="193" t="s">
        <v>26</v>
      </c>
      <c r="E124" s="193" t="s">
        <v>22</v>
      </c>
      <c r="F124" s="193" t="s">
        <v>127</v>
      </c>
      <c r="G124" s="193" t="s">
        <v>392</v>
      </c>
      <c r="H124" s="193" t="s">
        <v>157</v>
      </c>
      <c r="I124" s="193">
        <v>3</v>
      </c>
      <c r="J124" s="193">
        <v>4</v>
      </c>
      <c r="K124" s="193">
        <v>4</v>
      </c>
      <c r="L124" s="193">
        <v>4</v>
      </c>
      <c r="M124" s="193">
        <v>4</v>
      </c>
      <c r="N124" s="193">
        <v>4</v>
      </c>
      <c r="O124" s="193">
        <v>5</v>
      </c>
      <c r="P124" s="193">
        <v>5</v>
      </c>
      <c r="Q124" s="193">
        <v>5</v>
      </c>
      <c r="R124" s="193">
        <v>3</v>
      </c>
      <c r="S124" s="193">
        <v>4</v>
      </c>
      <c r="T124" s="193">
        <v>4</v>
      </c>
    </row>
    <row r="125" spans="1:21" x14ac:dyDescent="0.2">
      <c r="A125" s="192">
        <v>45255.457942152774</v>
      </c>
      <c r="B125" s="193" t="s">
        <v>393</v>
      </c>
      <c r="C125" s="193" t="s">
        <v>25</v>
      </c>
      <c r="D125" s="193" t="s">
        <v>26</v>
      </c>
      <c r="E125" s="193" t="s">
        <v>27</v>
      </c>
      <c r="F125" s="193" t="s">
        <v>124</v>
      </c>
      <c r="G125" s="193" t="s">
        <v>109</v>
      </c>
      <c r="H125" s="193" t="s">
        <v>28</v>
      </c>
      <c r="I125" s="193">
        <v>5</v>
      </c>
      <c r="J125" s="193">
        <v>4</v>
      </c>
      <c r="K125" s="193">
        <v>4</v>
      </c>
      <c r="L125" s="193">
        <v>4</v>
      </c>
      <c r="M125" s="193">
        <v>5</v>
      </c>
      <c r="N125" s="193">
        <v>5</v>
      </c>
      <c r="O125" s="193">
        <v>5</v>
      </c>
      <c r="P125" s="193">
        <v>5</v>
      </c>
      <c r="Q125" s="193">
        <v>5</v>
      </c>
      <c r="R125" s="193">
        <v>4</v>
      </c>
      <c r="S125" s="193">
        <v>4</v>
      </c>
      <c r="T125" s="193">
        <v>4</v>
      </c>
    </row>
    <row r="126" spans="1:21" x14ac:dyDescent="0.2">
      <c r="A126" s="192">
        <v>45255.458624293984</v>
      </c>
      <c r="B126" s="193" t="s">
        <v>394</v>
      </c>
      <c r="C126" s="193" t="s">
        <v>25</v>
      </c>
      <c r="D126" s="193" t="s">
        <v>24</v>
      </c>
      <c r="E126" s="193" t="s">
        <v>22</v>
      </c>
      <c r="F126" s="193" t="s">
        <v>131</v>
      </c>
      <c r="G126" s="193" t="s">
        <v>395</v>
      </c>
      <c r="H126" s="193" t="s">
        <v>23</v>
      </c>
      <c r="I126" s="193">
        <v>5</v>
      </c>
      <c r="J126" s="193">
        <v>5</v>
      </c>
      <c r="K126" s="193">
        <v>5</v>
      </c>
      <c r="L126" s="193">
        <v>5</v>
      </c>
      <c r="M126" s="193">
        <v>5</v>
      </c>
      <c r="N126" s="193">
        <v>5</v>
      </c>
      <c r="O126" s="193">
        <v>5</v>
      </c>
      <c r="P126" s="193">
        <v>5</v>
      </c>
      <c r="Q126" s="193">
        <v>5</v>
      </c>
      <c r="R126" s="193">
        <v>5</v>
      </c>
      <c r="S126" s="193">
        <v>5</v>
      </c>
      <c r="T126" s="193">
        <v>5</v>
      </c>
      <c r="U126" s="193" t="s">
        <v>30</v>
      </c>
    </row>
    <row r="127" spans="1:21" x14ac:dyDescent="0.2">
      <c r="A127" s="192">
        <v>45255.459139131941</v>
      </c>
      <c r="B127" s="193" t="s">
        <v>396</v>
      </c>
      <c r="C127" s="193" t="s">
        <v>25</v>
      </c>
      <c r="D127" s="193" t="s">
        <v>21</v>
      </c>
      <c r="E127" s="193" t="s">
        <v>27</v>
      </c>
      <c r="F127" s="193" t="s">
        <v>111</v>
      </c>
      <c r="G127" s="193" t="s">
        <v>397</v>
      </c>
      <c r="H127" s="193" t="s">
        <v>137</v>
      </c>
      <c r="I127" s="193">
        <v>5</v>
      </c>
      <c r="J127" s="193">
        <v>5</v>
      </c>
      <c r="K127" s="193">
        <v>4</v>
      </c>
      <c r="L127" s="193">
        <v>4</v>
      </c>
      <c r="M127" s="193">
        <v>4</v>
      </c>
      <c r="N127" s="193">
        <v>4</v>
      </c>
      <c r="O127" s="193">
        <v>4</v>
      </c>
      <c r="P127" s="193">
        <v>4</v>
      </c>
      <c r="Q127" s="193">
        <v>4</v>
      </c>
      <c r="R127" s="193">
        <v>4</v>
      </c>
      <c r="S127" s="193">
        <v>4</v>
      </c>
      <c r="T127" s="193">
        <v>4</v>
      </c>
    </row>
    <row r="128" spans="1:21" x14ac:dyDescent="0.2">
      <c r="A128" s="192">
        <v>45255.459758738427</v>
      </c>
      <c r="B128" s="193" t="s">
        <v>398</v>
      </c>
      <c r="C128" s="193" t="s">
        <v>25</v>
      </c>
      <c r="D128" s="193" t="s">
        <v>24</v>
      </c>
      <c r="E128" s="193" t="s">
        <v>22</v>
      </c>
      <c r="F128" s="193" t="s">
        <v>124</v>
      </c>
      <c r="G128" s="193" t="s">
        <v>95</v>
      </c>
      <c r="H128" s="193" t="s">
        <v>23</v>
      </c>
      <c r="I128" s="193">
        <v>5</v>
      </c>
      <c r="J128" s="193">
        <v>5</v>
      </c>
      <c r="K128" s="193">
        <v>5</v>
      </c>
      <c r="L128" s="193">
        <v>5</v>
      </c>
      <c r="M128" s="193">
        <v>5</v>
      </c>
      <c r="N128" s="193">
        <v>5</v>
      </c>
      <c r="O128" s="193">
        <v>5</v>
      </c>
      <c r="P128" s="193">
        <v>5</v>
      </c>
      <c r="Q128" s="193">
        <v>5</v>
      </c>
      <c r="R128" s="193">
        <v>3</v>
      </c>
      <c r="S128" s="193">
        <v>4</v>
      </c>
      <c r="T128" s="193">
        <v>5</v>
      </c>
    </row>
    <row r="129" spans="1:21" x14ac:dyDescent="0.2">
      <c r="A129" s="192">
        <v>45255.459823356483</v>
      </c>
      <c r="B129" s="193" t="s">
        <v>399</v>
      </c>
      <c r="C129" s="193" t="s">
        <v>25</v>
      </c>
      <c r="D129" s="193" t="s">
        <v>26</v>
      </c>
      <c r="E129" s="193" t="s">
        <v>27</v>
      </c>
      <c r="F129" s="193" t="s">
        <v>124</v>
      </c>
      <c r="G129" s="193" t="s">
        <v>184</v>
      </c>
      <c r="H129" s="193" t="s">
        <v>28</v>
      </c>
      <c r="I129" s="193">
        <v>4</v>
      </c>
      <c r="J129" s="193">
        <v>4</v>
      </c>
      <c r="K129" s="193">
        <v>4</v>
      </c>
      <c r="L129" s="193">
        <v>4</v>
      </c>
      <c r="M129" s="193">
        <v>4</v>
      </c>
      <c r="N129" s="193">
        <v>4</v>
      </c>
      <c r="O129" s="193">
        <v>4</v>
      </c>
      <c r="P129" s="193">
        <v>4</v>
      </c>
      <c r="Q129" s="193">
        <v>4</v>
      </c>
      <c r="R129" s="193">
        <v>3</v>
      </c>
      <c r="S129" s="193">
        <v>4</v>
      </c>
      <c r="T129" s="193">
        <v>4</v>
      </c>
      <c r="U129" s="193" t="s">
        <v>30</v>
      </c>
    </row>
    <row r="130" spans="1:21" x14ac:dyDescent="0.2">
      <c r="A130" s="192">
        <v>45255.459897604167</v>
      </c>
      <c r="B130" s="193" t="s">
        <v>400</v>
      </c>
      <c r="C130" s="193" t="s">
        <v>20</v>
      </c>
      <c r="D130" s="193" t="s">
        <v>26</v>
      </c>
      <c r="E130" s="193" t="s">
        <v>27</v>
      </c>
      <c r="F130" s="193" t="s">
        <v>139</v>
      </c>
      <c r="G130" s="193" t="s">
        <v>401</v>
      </c>
      <c r="H130" s="193" t="s">
        <v>137</v>
      </c>
      <c r="I130" s="193">
        <v>5</v>
      </c>
      <c r="J130" s="193">
        <v>4</v>
      </c>
      <c r="K130" s="193">
        <v>4</v>
      </c>
      <c r="L130" s="193">
        <v>4</v>
      </c>
      <c r="M130" s="193">
        <v>4</v>
      </c>
      <c r="N130" s="193">
        <v>3</v>
      </c>
      <c r="O130" s="193">
        <v>3</v>
      </c>
      <c r="P130" s="193">
        <v>4</v>
      </c>
      <c r="Q130" s="193">
        <v>5</v>
      </c>
      <c r="R130" s="193">
        <v>3</v>
      </c>
      <c r="S130" s="193">
        <v>4</v>
      </c>
      <c r="T130" s="193">
        <v>4</v>
      </c>
      <c r="U130" s="193" t="s">
        <v>402</v>
      </c>
    </row>
    <row r="131" spans="1:21" x14ac:dyDescent="0.2">
      <c r="A131" s="192">
        <v>45255.460924282408</v>
      </c>
      <c r="B131" s="193" t="s">
        <v>403</v>
      </c>
      <c r="C131" s="193" t="s">
        <v>25</v>
      </c>
      <c r="D131" s="193" t="s">
        <v>21</v>
      </c>
      <c r="E131" s="193" t="s">
        <v>27</v>
      </c>
      <c r="F131" s="193" t="s">
        <v>126</v>
      </c>
      <c r="G131" s="193" t="s">
        <v>103</v>
      </c>
      <c r="H131" s="193" t="s">
        <v>28</v>
      </c>
      <c r="I131" s="193">
        <v>5</v>
      </c>
      <c r="J131" s="193">
        <v>5</v>
      </c>
      <c r="K131" s="193">
        <v>5</v>
      </c>
      <c r="L131" s="193">
        <v>5</v>
      </c>
      <c r="M131" s="193">
        <v>5</v>
      </c>
      <c r="N131" s="193">
        <v>5</v>
      </c>
      <c r="O131" s="193">
        <v>5</v>
      </c>
      <c r="P131" s="193">
        <v>5</v>
      </c>
      <c r="Q131" s="193">
        <v>5</v>
      </c>
      <c r="R131" s="193">
        <v>3</v>
      </c>
      <c r="S131" s="193">
        <v>5</v>
      </c>
      <c r="T131" s="193">
        <v>5</v>
      </c>
    </row>
    <row r="132" spans="1:21" x14ac:dyDescent="0.2">
      <c r="A132" s="192">
        <v>45255.462509027777</v>
      </c>
      <c r="B132" s="193" t="s">
        <v>404</v>
      </c>
      <c r="C132" s="193" t="s">
        <v>20</v>
      </c>
      <c r="D132" s="193" t="s">
        <v>26</v>
      </c>
      <c r="E132" s="193" t="s">
        <v>27</v>
      </c>
      <c r="F132" s="193" t="s">
        <v>124</v>
      </c>
      <c r="G132" s="193" t="s">
        <v>184</v>
      </c>
      <c r="H132" s="193" t="s">
        <v>28</v>
      </c>
      <c r="I132" s="193">
        <v>5</v>
      </c>
      <c r="J132" s="193">
        <v>5</v>
      </c>
      <c r="K132" s="193">
        <v>5</v>
      </c>
      <c r="L132" s="193">
        <v>5</v>
      </c>
      <c r="M132" s="193">
        <v>5</v>
      </c>
      <c r="N132" s="193">
        <v>5</v>
      </c>
      <c r="O132" s="193">
        <v>5</v>
      </c>
      <c r="P132" s="193">
        <v>5</v>
      </c>
      <c r="Q132" s="193">
        <v>5</v>
      </c>
      <c r="R132" s="193">
        <v>5</v>
      </c>
      <c r="S132" s="193">
        <v>5</v>
      </c>
      <c r="T132" s="193">
        <v>5</v>
      </c>
    </row>
    <row r="133" spans="1:21" x14ac:dyDescent="0.2">
      <c r="A133" s="192">
        <v>45255.463113368052</v>
      </c>
      <c r="B133" s="193" t="s">
        <v>405</v>
      </c>
      <c r="C133" s="193" t="s">
        <v>20</v>
      </c>
      <c r="D133" s="193" t="s">
        <v>26</v>
      </c>
      <c r="E133" s="193" t="s">
        <v>22</v>
      </c>
      <c r="F133" s="193" t="s">
        <v>124</v>
      </c>
      <c r="G133" s="193" t="s">
        <v>103</v>
      </c>
      <c r="H133" s="193" t="s">
        <v>28</v>
      </c>
      <c r="I133" s="193">
        <v>5</v>
      </c>
      <c r="J133" s="193">
        <v>5</v>
      </c>
      <c r="K133" s="193">
        <v>5</v>
      </c>
      <c r="L133" s="193">
        <v>5</v>
      </c>
      <c r="M133" s="193">
        <v>5</v>
      </c>
      <c r="N133" s="193">
        <v>5</v>
      </c>
      <c r="O133" s="193">
        <v>5</v>
      </c>
      <c r="P133" s="193">
        <v>5</v>
      </c>
      <c r="Q133" s="193">
        <v>5</v>
      </c>
      <c r="R133" s="193">
        <v>5</v>
      </c>
      <c r="S133" s="193">
        <v>5</v>
      </c>
      <c r="T133" s="193">
        <v>5</v>
      </c>
    </row>
    <row r="134" spans="1:21" x14ac:dyDescent="0.2">
      <c r="A134" s="192">
        <v>45255.463596516202</v>
      </c>
      <c r="B134" s="193" t="s">
        <v>406</v>
      </c>
      <c r="C134" s="193" t="s">
        <v>20</v>
      </c>
      <c r="D134" s="193" t="s">
        <v>24</v>
      </c>
      <c r="E134" s="193" t="s">
        <v>22</v>
      </c>
      <c r="F134" s="193" t="s">
        <v>140</v>
      </c>
      <c r="G134" s="193" t="s">
        <v>256</v>
      </c>
      <c r="H134" s="193" t="s">
        <v>29</v>
      </c>
      <c r="I134" s="193">
        <v>4</v>
      </c>
      <c r="J134" s="193">
        <v>4</v>
      </c>
      <c r="K134" s="193">
        <v>4</v>
      </c>
      <c r="L134" s="193">
        <v>4</v>
      </c>
      <c r="M134" s="193">
        <v>3</v>
      </c>
      <c r="N134" s="193">
        <v>3</v>
      </c>
      <c r="O134" s="193">
        <v>3</v>
      </c>
      <c r="P134" s="193">
        <v>3</v>
      </c>
      <c r="Q134" s="193">
        <v>3</v>
      </c>
      <c r="R134" s="193">
        <v>2</v>
      </c>
      <c r="S134" s="193">
        <v>3</v>
      </c>
      <c r="T134" s="193">
        <v>4</v>
      </c>
      <c r="U134" s="193" t="s">
        <v>156</v>
      </c>
    </row>
    <row r="135" spans="1:21" x14ac:dyDescent="0.2">
      <c r="A135" s="192">
        <v>45255.463703171292</v>
      </c>
      <c r="B135" s="193" t="s">
        <v>407</v>
      </c>
      <c r="C135" s="193" t="s">
        <v>20</v>
      </c>
      <c r="D135" s="193" t="s">
        <v>24</v>
      </c>
      <c r="E135" s="193" t="s">
        <v>22</v>
      </c>
      <c r="F135" s="193" t="s">
        <v>124</v>
      </c>
      <c r="G135" s="193" t="s">
        <v>408</v>
      </c>
      <c r="H135" s="193" t="s">
        <v>157</v>
      </c>
      <c r="I135" s="193">
        <v>5</v>
      </c>
      <c r="J135" s="193">
        <v>5</v>
      </c>
      <c r="K135" s="193">
        <v>5</v>
      </c>
      <c r="L135" s="193">
        <v>5</v>
      </c>
      <c r="M135" s="193">
        <v>5</v>
      </c>
      <c r="N135" s="193">
        <v>5</v>
      </c>
      <c r="O135" s="193">
        <v>5</v>
      </c>
      <c r="P135" s="193">
        <v>5</v>
      </c>
      <c r="Q135" s="193">
        <v>5</v>
      </c>
      <c r="R135" s="193">
        <v>5</v>
      </c>
      <c r="S135" s="193">
        <v>5</v>
      </c>
      <c r="T135" s="193">
        <v>5</v>
      </c>
    </row>
    <row r="136" spans="1:21" x14ac:dyDescent="0.2">
      <c r="A136" s="192">
        <v>45255.464263773145</v>
      </c>
      <c r="B136" s="193" t="s">
        <v>409</v>
      </c>
      <c r="C136" s="193" t="s">
        <v>25</v>
      </c>
      <c r="D136" s="193" t="s">
        <v>26</v>
      </c>
      <c r="E136" s="193" t="s">
        <v>27</v>
      </c>
      <c r="F136" s="193" t="s">
        <v>124</v>
      </c>
      <c r="G136" s="193" t="s">
        <v>410</v>
      </c>
      <c r="H136" s="193" t="s">
        <v>28</v>
      </c>
      <c r="I136" s="193">
        <v>4</v>
      </c>
      <c r="J136" s="193">
        <v>4</v>
      </c>
      <c r="K136" s="193">
        <v>4</v>
      </c>
      <c r="L136" s="193">
        <v>4</v>
      </c>
      <c r="M136" s="193">
        <v>4</v>
      </c>
      <c r="N136" s="193">
        <v>4</v>
      </c>
      <c r="O136" s="193">
        <v>4</v>
      </c>
      <c r="P136" s="193">
        <v>4</v>
      </c>
      <c r="Q136" s="193">
        <v>4</v>
      </c>
      <c r="R136" s="193">
        <v>4</v>
      </c>
      <c r="S136" s="193">
        <v>4</v>
      </c>
      <c r="T136" s="193">
        <v>3</v>
      </c>
    </row>
    <row r="137" spans="1:21" x14ac:dyDescent="0.2">
      <c r="A137" s="192">
        <v>45255.465218217592</v>
      </c>
      <c r="B137" s="193" t="s">
        <v>411</v>
      </c>
      <c r="C137" s="193" t="s">
        <v>25</v>
      </c>
      <c r="D137" s="193" t="s">
        <v>26</v>
      </c>
      <c r="E137" s="193" t="s">
        <v>27</v>
      </c>
      <c r="F137" s="193" t="s">
        <v>124</v>
      </c>
      <c r="G137" s="193" t="s">
        <v>186</v>
      </c>
      <c r="H137" s="193" t="s">
        <v>137</v>
      </c>
      <c r="I137" s="193">
        <v>4</v>
      </c>
      <c r="J137" s="193">
        <v>5</v>
      </c>
      <c r="K137" s="193">
        <v>5</v>
      </c>
      <c r="L137" s="193">
        <v>4</v>
      </c>
      <c r="M137" s="193">
        <v>4</v>
      </c>
      <c r="N137" s="193">
        <v>4</v>
      </c>
      <c r="O137" s="193">
        <v>4</v>
      </c>
      <c r="P137" s="193">
        <v>5</v>
      </c>
      <c r="Q137" s="193">
        <v>5</v>
      </c>
      <c r="R137" s="193">
        <v>3</v>
      </c>
      <c r="S137" s="193">
        <v>4</v>
      </c>
      <c r="T137" s="193">
        <v>4</v>
      </c>
    </row>
    <row r="138" spans="1:21" x14ac:dyDescent="0.2">
      <c r="A138" s="192">
        <v>45255.46565356481</v>
      </c>
      <c r="B138" s="193" t="s">
        <v>412</v>
      </c>
      <c r="C138" s="193" t="s">
        <v>20</v>
      </c>
      <c r="D138" s="193" t="s">
        <v>26</v>
      </c>
      <c r="E138" s="193" t="s">
        <v>27</v>
      </c>
      <c r="F138" s="193" t="s">
        <v>140</v>
      </c>
      <c r="G138" s="193" t="s">
        <v>413</v>
      </c>
      <c r="H138" s="193" t="s">
        <v>29</v>
      </c>
      <c r="I138" s="193">
        <v>3</v>
      </c>
      <c r="J138" s="193">
        <v>3</v>
      </c>
      <c r="K138" s="193">
        <v>3</v>
      </c>
      <c r="L138" s="193">
        <v>3</v>
      </c>
      <c r="M138" s="193">
        <v>3</v>
      </c>
      <c r="N138" s="193">
        <v>3</v>
      </c>
      <c r="O138" s="193">
        <v>3</v>
      </c>
      <c r="P138" s="193">
        <v>3</v>
      </c>
      <c r="Q138" s="193">
        <v>3</v>
      </c>
      <c r="R138" s="193">
        <v>3</v>
      </c>
      <c r="S138" s="193">
        <v>3</v>
      </c>
      <c r="T138" s="193">
        <v>3</v>
      </c>
    </row>
    <row r="139" spans="1:21" x14ac:dyDescent="0.2">
      <c r="A139" s="192">
        <v>45255.467024675927</v>
      </c>
      <c r="B139" s="193" t="s">
        <v>414</v>
      </c>
      <c r="C139" s="193" t="s">
        <v>25</v>
      </c>
      <c r="D139" s="193" t="s">
        <v>26</v>
      </c>
      <c r="E139" s="193" t="s">
        <v>27</v>
      </c>
      <c r="F139" s="193" t="s">
        <v>127</v>
      </c>
      <c r="G139" s="193" t="s">
        <v>415</v>
      </c>
      <c r="H139" s="193" t="s">
        <v>29</v>
      </c>
      <c r="I139" s="193">
        <v>5</v>
      </c>
      <c r="J139" s="193">
        <v>5</v>
      </c>
      <c r="K139" s="193">
        <v>5</v>
      </c>
      <c r="L139" s="193">
        <v>5</v>
      </c>
      <c r="M139" s="193">
        <v>5</v>
      </c>
      <c r="N139" s="193">
        <v>5</v>
      </c>
      <c r="O139" s="193">
        <v>5</v>
      </c>
      <c r="P139" s="193">
        <v>5</v>
      </c>
      <c r="Q139" s="193">
        <v>5</v>
      </c>
      <c r="R139" s="193">
        <v>5</v>
      </c>
      <c r="S139" s="193">
        <v>5</v>
      </c>
      <c r="T139" s="193">
        <v>5</v>
      </c>
    </row>
    <row r="140" spans="1:21" x14ac:dyDescent="0.2">
      <c r="A140" s="192">
        <v>45255.468207118058</v>
      </c>
      <c r="B140" s="193" t="s">
        <v>416</v>
      </c>
      <c r="C140" s="193" t="s">
        <v>20</v>
      </c>
      <c r="D140" s="193" t="s">
        <v>26</v>
      </c>
      <c r="E140" s="193" t="s">
        <v>27</v>
      </c>
      <c r="F140" s="193" t="s">
        <v>139</v>
      </c>
      <c r="G140" s="193" t="s">
        <v>417</v>
      </c>
      <c r="H140" s="193" t="s">
        <v>23</v>
      </c>
      <c r="I140" s="193">
        <v>3</v>
      </c>
      <c r="J140" s="193">
        <v>3</v>
      </c>
      <c r="K140" s="193">
        <v>3</v>
      </c>
      <c r="L140" s="193">
        <v>3</v>
      </c>
      <c r="M140" s="193">
        <v>3</v>
      </c>
      <c r="N140" s="193">
        <v>2</v>
      </c>
      <c r="O140" s="193">
        <v>3</v>
      </c>
      <c r="P140" s="193">
        <v>3</v>
      </c>
      <c r="Q140" s="193">
        <v>2</v>
      </c>
      <c r="R140" s="193">
        <v>3</v>
      </c>
      <c r="S140" s="193">
        <v>3</v>
      </c>
      <c r="T140" s="193">
        <v>3</v>
      </c>
      <c r="U140" s="193" t="s">
        <v>30</v>
      </c>
    </row>
    <row r="141" spans="1:21" x14ac:dyDescent="0.2">
      <c r="A141" s="192">
        <v>45255.468763796292</v>
      </c>
      <c r="B141" s="193" t="s">
        <v>418</v>
      </c>
      <c r="C141" s="193" t="s">
        <v>25</v>
      </c>
      <c r="D141" s="193" t="s">
        <v>24</v>
      </c>
      <c r="E141" s="193" t="s">
        <v>22</v>
      </c>
      <c r="F141" s="193" t="s">
        <v>124</v>
      </c>
      <c r="G141" s="193" t="s">
        <v>105</v>
      </c>
      <c r="H141" s="193" t="s">
        <v>157</v>
      </c>
      <c r="I141" s="193">
        <v>4</v>
      </c>
      <c r="J141" s="193">
        <v>5</v>
      </c>
      <c r="K141" s="193">
        <v>5</v>
      </c>
      <c r="L141" s="193">
        <v>4</v>
      </c>
      <c r="M141" s="193">
        <v>5</v>
      </c>
      <c r="N141" s="193">
        <v>5</v>
      </c>
      <c r="O141" s="193">
        <v>5</v>
      </c>
      <c r="P141" s="193">
        <v>5</v>
      </c>
      <c r="Q141" s="193">
        <v>5</v>
      </c>
      <c r="R141" s="193">
        <v>3</v>
      </c>
      <c r="S141" s="193">
        <v>4</v>
      </c>
      <c r="T141" s="193">
        <v>5</v>
      </c>
      <c r="U141" s="193" t="s">
        <v>419</v>
      </c>
    </row>
    <row r="142" spans="1:21" x14ac:dyDescent="0.2">
      <c r="A142" s="192">
        <v>45255.469670289356</v>
      </c>
      <c r="B142" s="193" t="s">
        <v>420</v>
      </c>
      <c r="C142" s="193" t="s">
        <v>25</v>
      </c>
      <c r="D142" s="193" t="s">
        <v>24</v>
      </c>
      <c r="E142" s="193" t="s">
        <v>27</v>
      </c>
      <c r="F142" s="193" t="s">
        <v>131</v>
      </c>
      <c r="G142" s="193" t="s">
        <v>421</v>
      </c>
      <c r="H142" s="193" t="s">
        <v>29</v>
      </c>
      <c r="I142" s="193">
        <v>5</v>
      </c>
      <c r="J142" s="193">
        <v>5</v>
      </c>
      <c r="K142" s="193">
        <v>5</v>
      </c>
      <c r="L142" s="193">
        <v>5</v>
      </c>
      <c r="M142" s="193">
        <v>5</v>
      </c>
      <c r="N142" s="193">
        <v>5</v>
      </c>
      <c r="O142" s="193">
        <v>5</v>
      </c>
      <c r="P142" s="193">
        <v>5</v>
      </c>
      <c r="Q142" s="193">
        <v>5</v>
      </c>
      <c r="R142" s="193">
        <v>5</v>
      </c>
      <c r="S142" s="193">
        <v>5</v>
      </c>
      <c r="T142" s="193">
        <v>5</v>
      </c>
    </row>
    <row r="143" spans="1:21" x14ac:dyDescent="0.2">
      <c r="A143" s="192">
        <v>45255.469876597221</v>
      </c>
      <c r="B143" s="193" t="s">
        <v>422</v>
      </c>
      <c r="C143" s="193" t="s">
        <v>25</v>
      </c>
      <c r="D143" s="193" t="s">
        <v>26</v>
      </c>
      <c r="E143" s="193" t="s">
        <v>27</v>
      </c>
      <c r="F143" s="193" t="s">
        <v>388</v>
      </c>
      <c r="G143" s="193" t="s">
        <v>423</v>
      </c>
      <c r="H143" s="193" t="s">
        <v>137</v>
      </c>
      <c r="I143" s="193">
        <v>5</v>
      </c>
      <c r="J143" s="193">
        <v>5</v>
      </c>
      <c r="K143" s="193">
        <v>5</v>
      </c>
      <c r="L143" s="193">
        <v>5</v>
      </c>
      <c r="M143" s="193">
        <v>5</v>
      </c>
      <c r="N143" s="193">
        <v>5</v>
      </c>
      <c r="O143" s="193">
        <v>5</v>
      </c>
      <c r="P143" s="193">
        <v>5</v>
      </c>
      <c r="Q143" s="193">
        <v>5</v>
      </c>
      <c r="R143" s="193">
        <v>5</v>
      </c>
      <c r="S143" s="193">
        <v>5</v>
      </c>
      <c r="T143" s="193">
        <v>5</v>
      </c>
    </row>
    <row r="144" spans="1:21" x14ac:dyDescent="0.2">
      <c r="A144" s="192">
        <v>45255.470099976854</v>
      </c>
      <c r="B144" s="193" t="s">
        <v>424</v>
      </c>
      <c r="C144" s="193" t="s">
        <v>25</v>
      </c>
      <c r="D144" s="193" t="s">
        <v>26</v>
      </c>
      <c r="E144" s="193" t="s">
        <v>22</v>
      </c>
      <c r="F144" s="193" t="s">
        <v>141</v>
      </c>
      <c r="G144" s="193" t="s">
        <v>363</v>
      </c>
      <c r="H144" s="193" t="s">
        <v>137</v>
      </c>
      <c r="I144" s="193">
        <v>5</v>
      </c>
      <c r="J144" s="193">
        <v>5</v>
      </c>
      <c r="K144" s="193">
        <v>5</v>
      </c>
      <c r="L144" s="193">
        <v>5</v>
      </c>
      <c r="M144" s="193">
        <v>5</v>
      </c>
      <c r="N144" s="193">
        <v>5</v>
      </c>
      <c r="O144" s="193">
        <v>5</v>
      </c>
      <c r="P144" s="193">
        <v>5</v>
      </c>
      <c r="Q144" s="193">
        <v>5</v>
      </c>
      <c r="R144" s="193">
        <v>5</v>
      </c>
      <c r="S144" s="193">
        <v>5</v>
      </c>
      <c r="T144" s="193">
        <v>5</v>
      </c>
    </row>
    <row r="145" spans="1:21" x14ac:dyDescent="0.2">
      <c r="A145" s="192">
        <v>45255.470498564813</v>
      </c>
      <c r="B145" s="193" t="s">
        <v>192</v>
      </c>
      <c r="C145" s="193" t="s">
        <v>25</v>
      </c>
      <c r="D145" s="193" t="s">
        <v>24</v>
      </c>
      <c r="E145" s="193" t="s">
        <v>27</v>
      </c>
      <c r="F145" s="193" t="s">
        <v>130</v>
      </c>
      <c r="G145" s="193" t="s">
        <v>193</v>
      </c>
      <c r="H145" s="193" t="s">
        <v>137</v>
      </c>
      <c r="I145" s="193">
        <v>4</v>
      </c>
      <c r="J145" s="193">
        <v>5</v>
      </c>
      <c r="K145" s="193">
        <v>4</v>
      </c>
      <c r="L145" s="193">
        <v>4</v>
      </c>
      <c r="M145" s="193">
        <v>5</v>
      </c>
      <c r="N145" s="193">
        <v>5</v>
      </c>
      <c r="O145" s="193">
        <v>5</v>
      </c>
      <c r="P145" s="193">
        <v>5</v>
      </c>
      <c r="Q145" s="193">
        <v>5</v>
      </c>
      <c r="R145" s="193">
        <v>2</v>
      </c>
      <c r="S145" s="193">
        <v>4</v>
      </c>
      <c r="T145" s="193">
        <v>4</v>
      </c>
    </row>
    <row r="146" spans="1:21" x14ac:dyDescent="0.2">
      <c r="A146" s="192">
        <v>45255.470598738422</v>
      </c>
      <c r="B146" s="193" t="s">
        <v>425</v>
      </c>
      <c r="C146" s="193" t="s">
        <v>25</v>
      </c>
      <c r="D146" s="193" t="s">
        <v>24</v>
      </c>
      <c r="E146" s="193" t="s">
        <v>22</v>
      </c>
      <c r="F146" s="193" t="s">
        <v>127</v>
      </c>
      <c r="G146" s="193" t="s">
        <v>161</v>
      </c>
      <c r="H146" s="193" t="s">
        <v>28</v>
      </c>
      <c r="I146" s="193">
        <v>4</v>
      </c>
      <c r="J146" s="193">
        <v>4</v>
      </c>
      <c r="K146" s="193">
        <v>4</v>
      </c>
      <c r="L146" s="193">
        <v>4</v>
      </c>
      <c r="M146" s="193">
        <v>4</v>
      </c>
      <c r="N146" s="193">
        <v>5</v>
      </c>
      <c r="O146" s="193">
        <v>5</v>
      </c>
      <c r="P146" s="193">
        <v>5</v>
      </c>
      <c r="Q146" s="193">
        <v>4</v>
      </c>
      <c r="R146" s="193">
        <v>4</v>
      </c>
      <c r="S146" s="193">
        <v>4</v>
      </c>
      <c r="T146" s="193">
        <v>4</v>
      </c>
    </row>
    <row r="147" spans="1:21" x14ac:dyDescent="0.2">
      <c r="A147" s="192">
        <v>45255.472841689814</v>
      </c>
      <c r="B147" s="193" t="s">
        <v>426</v>
      </c>
      <c r="C147" s="193" t="s">
        <v>25</v>
      </c>
      <c r="D147" s="193" t="s">
        <v>24</v>
      </c>
      <c r="E147" s="193" t="s">
        <v>27</v>
      </c>
      <c r="F147" s="193" t="s">
        <v>124</v>
      </c>
      <c r="G147" s="193" t="s">
        <v>427</v>
      </c>
      <c r="H147" s="193" t="s">
        <v>29</v>
      </c>
      <c r="I147" s="193">
        <v>5</v>
      </c>
      <c r="J147" s="193">
        <v>5</v>
      </c>
      <c r="K147" s="193">
        <v>5</v>
      </c>
      <c r="L147" s="193">
        <v>5</v>
      </c>
      <c r="M147" s="193">
        <v>5</v>
      </c>
      <c r="N147" s="193">
        <v>5</v>
      </c>
      <c r="O147" s="193">
        <v>5</v>
      </c>
      <c r="P147" s="193">
        <v>5</v>
      </c>
      <c r="Q147" s="193">
        <v>5</v>
      </c>
      <c r="R147" s="193">
        <v>3</v>
      </c>
      <c r="S147" s="193">
        <v>4</v>
      </c>
      <c r="T147" s="193">
        <v>5</v>
      </c>
    </row>
    <row r="148" spans="1:21" x14ac:dyDescent="0.2">
      <c r="A148" s="192">
        <v>45255.480342916664</v>
      </c>
      <c r="B148" s="193" t="s">
        <v>428</v>
      </c>
      <c r="C148" s="193" t="s">
        <v>25</v>
      </c>
      <c r="D148" s="193" t="s">
        <v>26</v>
      </c>
      <c r="E148" s="193" t="s">
        <v>27</v>
      </c>
      <c r="F148" s="193" t="s">
        <v>133</v>
      </c>
      <c r="G148" s="193" t="s">
        <v>429</v>
      </c>
      <c r="H148" s="193" t="s">
        <v>29</v>
      </c>
      <c r="I148" s="193">
        <v>5</v>
      </c>
      <c r="J148" s="193">
        <v>5</v>
      </c>
      <c r="K148" s="193">
        <v>4</v>
      </c>
      <c r="L148" s="193">
        <v>3</v>
      </c>
      <c r="M148" s="193">
        <v>3</v>
      </c>
      <c r="N148" s="193">
        <v>4</v>
      </c>
      <c r="O148" s="193">
        <v>3</v>
      </c>
      <c r="P148" s="193">
        <v>3</v>
      </c>
      <c r="Q148" s="193">
        <v>4</v>
      </c>
      <c r="R148" s="193">
        <v>3</v>
      </c>
      <c r="S148" s="193">
        <v>3</v>
      </c>
      <c r="T148" s="193">
        <v>4</v>
      </c>
    </row>
    <row r="149" spans="1:21" x14ac:dyDescent="0.2">
      <c r="A149" s="192">
        <v>45255.480835532406</v>
      </c>
      <c r="B149" s="193" t="s">
        <v>430</v>
      </c>
      <c r="C149" s="193" t="s">
        <v>20</v>
      </c>
      <c r="D149" s="193" t="s">
        <v>31</v>
      </c>
      <c r="E149" s="193" t="s">
        <v>22</v>
      </c>
      <c r="F149" s="193" t="s">
        <v>140</v>
      </c>
      <c r="G149" s="193" t="s">
        <v>431</v>
      </c>
      <c r="H149" s="193" t="s">
        <v>137</v>
      </c>
      <c r="I149" s="193">
        <v>5</v>
      </c>
      <c r="J149" s="193">
        <v>5</v>
      </c>
      <c r="K149" s="193">
        <v>4</v>
      </c>
      <c r="L149" s="193">
        <v>4</v>
      </c>
      <c r="M149" s="193">
        <v>5</v>
      </c>
      <c r="N149" s="193">
        <v>5</v>
      </c>
      <c r="O149" s="193">
        <v>5</v>
      </c>
      <c r="P149" s="193">
        <v>5</v>
      </c>
      <c r="Q149" s="193">
        <v>4</v>
      </c>
      <c r="R149" s="193">
        <v>3</v>
      </c>
      <c r="S149" s="193">
        <v>4</v>
      </c>
      <c r="T149" s="193">
        <v>4</v>
      </c>
      <c r="U149" s="193" t="s">
        <v>30</v>
      </c>
    </row>
    <row r="150" spans="1:21" x14ac:dyDescent="0.2">
      <c r="A150" s="192">
        <v>45255.484555057876</v>
      </c>
      <c r="B150" s="193" t="s">
        <v>432</v>
      </c>
      <c r="C150" s="193" t="s">
        <v>25</v>
      </c>
      <c r="D150" s="193" t="s">
        <v>26</v>
      </c>
      <c r="E150" s="193" t="s">
        <v>27</v>
      </c>
      <c r="F150" s="193" t="s">
        <v>131</v>
      </c>
      <c r="G150" s="193" t="s">
        <v>433</v>
      </c>
      <c r="H150" s="193" t="s">
        <v>23</v>
      </c>
      <c r="I150" s="193">
        <v>5</v>
      </c>
      <c r="J150" s="193">
        <v>5</v>
      </c>
      <c r="K150" s="193">
        <v>5</v>
      </c>
      <c r="L150" s="193">
        <v>5</v>
      </c>
      <c r="M150" s="193">
        <v>5</v>
      </c>
      <c r="N150" s="193">
        <v>5</v>
      </c>
      <c r="O150" s="193">
        <v>5</v>
      </c>
      <c r="P150" s="193">
        <v>5</v>
      </c>
      <c r="Q150" s="193">
        <v>5</v>
      </c>
      <c r="R150" s="193">
        <v>5</v>
      </c>
      <c r="S150" s="193">
        <v>5</v>
      </c>
      <c r="T150" s="193">
        <v>5</v>
      </c>
      <c r="U150" s="193" t="s">
        <v>30</v>
      </c>
    </row>
    <row r="151" spans="1:21" x14ac:dyDescent="0.2">
      <c r="A151" s="192">
        <v>45255.489762442128</v>
      </c>
      <c r="B151" s="193" t="s">
        <v>434</v>
      </c>
      <c r="C151" s="193" t="s">
        <v>20</v>
      </c>
      <c r="D151" s="193" t="s">
        <v>26</v>
      </c>
      <c r="E151" s="193" t="s">
        <v>27</v>
      </c>
      <c r="F151" s="193" t="s">
        <v>126</v>
      </c>
      <c r="G151" s="193" t="s">
        <v>435</v>
      </c>
      <c r="H151" s="193" t="s">
        <v>28</v>
      </c>
      <c r="I151" s="193">
        <v>5</v>
      </c>
      <c r="J151" s="193">
        <v>5</v>
      </c>
      <c r="K151" s="193">
        <v>5</v>
      </c>
      <c r="L151" s="193">
        <v>5</v>
      </c>
      <c r="M151" s="193">
        <v>5</v>
      </c>
      <c r="N151" s="193">
        <v>5</v>
      </c>
      <c r="O151" s="193">
        <v>5</v>
      </c>
      <c r="P151" s="193">
        <v>5</v>
      </c>
      <c r="Q151" s="193">
        <v>5</v>
      </c>
      <c r="R151" s="193">
        <v>5</v>
      </c>
      <c r="S151" s="193">
        <v>5</v>
      </c>
      <c r="T151" s="193">
        <v>5</v>
      </c>
    </row>
    <row r="152" spans="1:21" x14ac:dyDescent="0.2">
      <c r="A152" s="192">
        <v>45255.493680798609</v>
      </c>
      <c r="B152" s="193" t="s">
        <v>194</v>
      </c>
      <c r="C152" s="193" t="s">
        <v>20</v>
      </c>
      <c r="D152" s="193" t="s">
        <v>21</v>
      </c>
      <c r="E152" s="193" t="s">
        <v>27</v>
      </c>
      <c r="F152" s="193" t="s">
        <v>126</v>
      </c>
      <c r="G152" s="193" t="s">
        <v>103</v>
      </c>
      <c r="H152" s="193" t="s">
        <v>157</v>
      </c>
      <c r="I152" s="193">
        <v>5</v>
      </c>
      <c r="J152" s="193">
        <v>4</v>
      </c>
      <c r="K152" s="193">
        <v>4</v>
      </c>
      <c r="L152" s="193">
        <v>4</v>
      </c>
      <c r="M152" s="193">
        <v>4</v>
      </c>
      <c r="N152" s="193">
        <v>5</v>
      </c>
      <c r="O152" s="193">
        <v>5</v>
      </c>
      <c r="P152" s="193">
        <v>4</v>
      </c>
      <c r="Q152" s="193">
        <v>5</v>
      </c>
      <c r="R152" s="193">
        <v>4</v>
      </c>
      <c r="S152" s="193">
        <v>4</v>
      </c>
      <c r="T152" s="193">
        <v>4</v>
      </c>
    </row>
    <row r="153" spans="1:21" x14ac:dyDescent="0.2">
      <c r="A153" s="192">
        <v>45255.493728368056</v>
      </c>
      <c r="B153" s="193" t="s">
        <v>436</v>
      </c>
      <c r="C153" s="193" t="s">
        <v>25</v>
      </c>
      <c r="D153" s="193" t="s">
        <v>31</v>
      </c>
      <c r="E153" s="193" t="s">
        <v>22</v>
      </c>
      <c r="F153" s="193" t="s">
        <v>111</v>
      </c>
      <c r="G153" s="193" t="s">
        <v>437</v>
      </c>
      <c r="H153" s="193" t="s">
        <v>157</v>
      </c>
      <c r="I153" s="193">
        <v>4</v>
      </c>
      <c r="J153" s="193">
        <v>4</v>
      </c>
      <c r="K153" s="193">
        <v>4</v>
      </c>
      <c r="L153" s="193">
        <v>4</v>
      </c>
      <c r="M153" s="193">
        <v>4</v>
      </c>
      <c r="N153" s="193">
        <v>3</v>
      </c>
      <c r="O153" s="193">
        <v>4</v>
      </c>
      <c r="P153" s="193">
        <v>4</v>
      </c>
      <c r="Q153" s="193">
        <v>4</v>
      </c>
      <c r="R153" s="193">
        <v>3</v>
      </c>
      <c r="S153" s="193">
        <v>3</v>
      </c>
      <c r="T153" s="193">
        <v>4</v>
      </c>
      <c r="U153" s="193" t="s">
        <v>520</v>
      </c>
    </row>
    <row r="154" spans="1:21" x14ac:dyDescent="0.2">
      <c r="A154" s="192">
        <v>45255.494777534725</v>
      </c>
      <c r="B154" s="193" t="s">
        <v>438</v>
      </c>
      <c r="C154" s="193" t="s">
        <v>25</v>
      </c>
      <c r="D154" s="193" t="s">
        <v>21</v>
      </c>
      <c r="E154" s="193" t="s">
        <v>22</v>
      </c>
      <c r="F154" s="193" t="s">
        <v>131</v>
      </c>
      <c r="G154" s="193" t="s">
        <v>96</v>
      </c>
      <c r="H154" s="193" t="s">
        <v>157</v>
      </c>
      <c r="I154" s="193">
        <v>4</v>
      </c>
      <c r="J154" s="193">
        <v>4</v>
      </c>
      <c r="K154" s="193">
        <v>4</v>
      </c>
      <c r="L154" s="193">
        <v>4</v>
      </c>
      <c r="M154" s="193">
        <v>4</v>
      </c>
      <c r="N154" s="193">
        <v>4</v>
      </c>
      <c r="O154" s="193">
        <v>4</v>
      </c>
      <c r="P154" s="193">
        <v>4</v>
      </c>
      <c r="Q154" s="193">
        <v>4</v>
      </c>
      <c r="R154" s="193">
        <v>5</v>
      </c>
      <c r="S154" s="193">
        <v>5</v>
      </c>
      <c r="T154" s="193">
        <v>5</v>
      </c>
      <c r="U154" s="193" t="s">
        <v>439</v>
      </c>
    </row>
    <row r="155" spans="1:21" x14ac:dyDescent="0.2">
      <c r="A155" s="192">
        <v>45255.497337465276</v>
      </c>
      <c r="B155" s="193" t="s">
        <v>440</v>
      </c>
      <c r="C155" s="193" t="s">
        <v>25</v>
      </c>
      <c r="D155" s="193" t="s">
        <v>31</v>
      </c>
      <c r="E155" s="193" t="s">
        <v>22</v>
      </c>
      <c r="F155" s="193" t="s">
        <v>124</v>
      </c>
      <c r="G155" s="193" t="s">
        <v>189</v>
      </c>
      <c r="H155" s="193" t="s">
        <v>137</v>
      </c>
      <c r="I155" s="193">
        <v>5</v>
      </c>
      <c r="J155" s="193">
        <v>5</v>
      </c>
      <c r="K155" s="193">
        <v>5</v>
      </c>
      <c r="L155" s="193">
        <v>5</v>
      </c>
      <c r="M155" s="193">
        <v>5</v>
      </c>
      <c r="N155" s="193">
        <v>5</v>
      </c>
      <c r="O155" s="193">
        <v>5</v>
      </c>
      <c r="P155" s="193">
        <v>5</v>
      </c>
      <c r="Q155" s="193">
        <v>5</v>
      </c>
      <c r="R155" s="193">
        <v>3</v>
      </c>
      <c r="S155" s="193">
        <v>5</v>
      </c>
      <c r="T155" s="193">
        <v>5</v>
      </c>
      <c r="U155" s="193" t="s">
        <v>156</v>
      </c>
    </row>
    <row r="156" spans="1:21" x14ac:dyDescent="0.2">
      <c r="A156" s="192">
        <v>45255.49758761574</v>
      </c>
      <c r="B156" s="193" t="s">
        <v>441</v>
      </c>
      <c r="C156" s="193" t="s">
        <v>25</v>
      </c>
      <c r="D156" s="193" t="s">
        <v>21</v>
      </c>
      <c r="E156" s="193" t="s">
        <v>27</v>
      </c>
      <c r="F156" s="193" t="s">
        <v>140</v>
      </c>
      <c r="G156" s="193" t="s">
        <v>442</v>
      </c>
      <c r="H156" s="193" t="s">
        <v>29</v>
      </c>
      <c r="I156" s="193">
        <v>5</v>
      </c>
      <c r="J156" s="193">
        <v>4</v>
      </c>
      <c r="K156" s="193">
        <v>4</v>
      </c>
      <c r="L156" s="193">
        <v>3</v>
      </c>
      <c r="M156" s="193">
        <v>4</v>
      </c>
      <c r="N156" s="193">
        <v>4</v>
      </c>
      <c r="O156" s="193">
        <v>3</v>
      </c>
      <c r="P156" s="193">
        <v>4</v>
      </c>
      <c r="Q156" s="193">
        <v>4</v>
      </c>
      <c r="R156" s="193">
        <v>4</v>
      </c>
      <c r="S156" s="193">
        <v>4</v>
      </c>
      <c r="T156" s="193">
        <v>4</v>
      </c>
    </row>
    <row r="157" spans="1:21" x14ac:dyDescent="0.2">
      <c r="A157" s="192">
        <v>45255.498056747689</v>
      </c>
      <c r="B157" s="193" t="s">
        <v>443</v>
      </c>
      <c r="C157" s="193" t="s">
        <v>25</v>
      </c>
      <c r="D157" s="193" t="s">
        <v>24</v>
      </c>
      <c r="E157" s="193" t="s">
        <v>22</v>
      </c>
      <c r="F157" s="193" t="s">
        <v>136</v>
      </c>
      <c r="G157" s="193" t="s">
        <v>444</v>
      </c>
      <c r="H157" s="193" t="s">
        <v>157</v>
      </c>
      <c r="I157" s="193">
        <v>4</v>
      </c>
      <c r="J157" s="193">
        <v>4</v>
      </c>
      <c r="K157" s="193">
        <v>4</v>
      </c>
      <c r="L157" s="193">
        <v>5</v>
      </c>
      <c r="M157" s="193">
        <v>4</v>
      </c>
      <c r="N157" s="193">
        <v>5</v>
      </c>
      <c r="O157" s="193">
        <v>4</v>
      </c>
      <c r="P157" s="193">
        <v>5</v>
      </c>
      <c r="Q157" s="193">
        <v>5</v>
      </c>
      <c r="R157" s="193">
        <v>5</v>
      </c>
      <c r="S157" s="193">
        <v>4</v>
      </c>
      <c r="T157" s="193">
        <v>5</v>
      </c>
    </row>
    <row r="158" spans="1:21" x14ac:dyDescent="0.2">
      <c r="A158" s="192">
        <v>45255.500644027779</v>
      </c>
      <c r="B158" s="193" t="s">
        <v>445</v>
      </c>
      <c r="C158" s="193" t="s">
        <v>25</v>
      </c>
      <c r="D158" s="193" t="s">
        <v>24</v>
      </c>
      <c r="E158" s="193" t="s">
        <v>22</v>
      </c>
      <c r="F158" s="193" t="s">
        <v>134</v>
      </c>
      <c r="G158" s="193" t="s">
        <v>446</v>
      </c>
      <c r="H158" s="193" t="s">
        <v>157</v>
      </c>
      <c r="I158" s="193">
        <v>5</v>
      </c>
      <c r="J158" s="193">
        <v>5</v>
      </c>
      <c r="K158" s="193">
        <v>5</v>
      </c>
      <c r="L158" s="193">
        <v>5</v>
      </c>
      <c r="M158" s="193">
        <v>4</v>
      </c>
      <c r="N158" s="193">
        <v>4</v>
      </c>
      <c r="O158" s="193">
        <v>4</v>
      </c>
      <c r="P158" s="193">
        <v>4</v>
      </c>
      <c r="Q158" s="193">
        <v>5</v>
      </c>
      <c r="R158" s="193">
        <v>3</v>
      </c>
      <c r="S158" s="193">
        <v>4</v>
      </c>
      <c r="T158" s="193">
        <v>5</v>
      </c>
      <c r="U158" s="193" t="s">
        <v>30</v>
      </c>
    </row>
    <row r="159" spans="1:21" x14ac:dyDescent="0.2">
      <c r="A159" s="192">
        <v>45257.450527997687</v>
      </c>
      <c r="B159" s="193" t="s">
        <v>447</v>
      </c>
      <c r="C159" s="193" t="s">
        <v>25</v>
      </c>
      <c r="D159" s="193" t="s">
        <v>24</v>
      </c>
      <c r="E159" s="193" t="s">
        <v>22</v>
      </c>
      <c r="F159" s="193" t="s">
        <v>124</v>
      </c>
      <c r="G159" s="193" t="s">
        <v>95</v>
      </c>
      <c r="H159" s="193" t="s">
        <v>137</v>
      </c>
      <c r="I159" s="193">
        <v>5</v>
      </c>
      <c r="J159" s="193">
        <v>5</v>
      </c>
      <c r="K159" s="193">
        <v>5</v>
      </c>
      <c r="L159" s="193">
        <v>5</v>
      </c>
      <c r="M159" s="193">
        <v>5</v>
      </c>
      <c r="N159" s="193">
        <v>5</v>
      </c>
      <c r="O159" s="193">
        <v>5</v>
      </c>
      <c r="P159" s="193">
        <v>5</v>
      </c>
      <c r="Q159" s="193">
        <v>5</v>
      </c>
      <c r="R159" s="193">
        <v>5</v>
      </c>
      <c r="S159" s="193">
        <v>5</v>
      </c>
      <c r="T159" s="193">
        <v>5</v>
      </c>
    </row>
    <row r="160" spans="1:21" x14ac:dyDescent="0.2">
      <c r="A160" s="192">
        <v>45257.453324525464</v>
      </c>
      <c r="B160" s="193" t="s">
        <v>448</v>
      </c>
      <c r="C160" s="193" t="s">
        <v>20</v>
      </c>
      <c r="D160" s="193" t="s">
        <v>31</v>
      </c>
      <c r="E160" s="193" t="s">
        <v>27</v>
      </c>
      <c r="F160" s="193" t="s">
        <v>127</v>
      </c>
      <c r="G160" s="193" t="s">
        <v>449</v>
      </c>
      <c r="H160" s="193" t="s">
        <v>28</v>
      </c>
      <c r="I160" s="193">
        <v>5</v>
      </c>
      <c r="J160" s="193">
        <v>5</v>
      </c>
      <c r="K160" s="193">
        <v>5</v>
      </c>
      <c r="L160" s="193">
        <v>4</v>
      </c>
      <c r="M160" s="193">
        <v>5</v>
      </c>
      <c r="N160" s="193">
        <v>5</v>
      </c>
      <c r="O160" s="193">
        <v>5</v>
      </c>
      <c r="P160" s="193">
        <v>5</v>
      </c>
      <c r="Q160" s="193">
        <v>5</v>
      </c>
      <c r="R160" s="193">
        <v>3</v>
      </c>
      <c r="S160" s="193">
        <v>4</v>
      </c>
      <c r="T160" s="193">
        <v>4</v>
      </c>
      <c r="U160" s="193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1C1E-4459-42C4-842C-AB7705AC0672}">
  <sheetPr>
    <tabColor rgb="FF7030A0"/>
  </sheetPr>
  <dimension ref="A1:V101"/>
  <sheetViews>
    <sheetView topLeftCell="E16" zoomScale="70" zoomScaleNormal="70" workbookViewId="0">
      <selection activeCell="U48" sqref="U48"/>
    </sheetView>
  </sheetViews>
  <sheetFormatPr defaultColWidth="12.7109375" defaultRowHeight="12.75" x14ac:dyDescent="0.2"/>
  <cols>
    <col min="1" max="1" width="31.5703125" bestFit="1" customWidth="1"/>
    <col min="2" max="3" width="18.85546875" customWidth="1"/>
    <col min="4" max="4" width="44.7109375" bestFit="1" customWidth="1"/>
    <col min="5" max="5" width="18.85546875" customWidth="1"/>
    <col min="6" max="6" width="9.42578125" customWidth="1"/>
    <col min="7" max="7" width="37.85546875" bestFit="1" customWidth="1"/>
    <col min="8" max="27" width="18.85546875" customWidth="1"/>
  </cols>
  <sheetData>
    <row r="1" spans="1:21" s="178" customFormat="1" ht="15.75" customHeight="1" x14ac:dyDescent="0.2">
      <c r="A1" s="177" t="s">
        <v>0</v>
      </c>
      <c r="B1" s="177" t="s">
        <v>93</v>
      </c>
      <c r="C1" s="177" t="s">
        <v>1</v>
      </c>
      <c r="D1" s="177" t="s">
        <v>2</v>
      </c>
      <c r="E1" s="177" t="s">
        <v>3</v>
      </c>
      <c r="F1" s="177" t="s">
        <v>4</v>
      </c>
      <c r="G1" s="177" t="s">
        <v>5</v>
      </c>
      <c r="H1" s="177" t="s">
        <v>6</v>
      </c>
      <c r="I1" s="177" t="s">
        <v>7</v>
      </c>
      <c r="J1" s="177" t="s">
        <v>8</v>
      </c>
      <c r="K1" s="177" t="s">
        <v>9</v>
      </c>
      <c r="L1" s="177" t="s">
        <v>10</v>
      </c>
      <c r="M1" s="177" t="s">
        <v>11</v>
      </c>
      <c r="N1" s="177" t="s">
        <v>12</v>
      </c>
      <c r="O1" s="177" t="s">
        <v>13</v>
      </c>
      <c r="P1" s="177" t="s">
        <v>14</v>
      </c>
      <c r="Q1" s="177" t="s">
        <v>15</v>
      </c>
      <c r="R1" s="177" t="s">
        <v>16</v>
      </c>
      <c r="S1" s="177" t="s">
        <v>17</v>
      </c>
      <c r="T1" s="177" t="s">
        <v>18</v>
      </c>
      <c r="U1" s="177" t="s">
        <v>19</v>
      </c>
    </row>
    <row r="2" spans="1:21" x14ac:dyDescent="0.2">
      <c r="A2" s="192">
        <v>45255.406580277777</v>
      </c>
      <c r="B2" s="193" t="s">
        <v>216</v>
      </c>
      <c r="C2" s="193" t="s">
        <v>20</v>
      </c>
      <c r="D2" s="193" t="s">
        <v>21</v>
      </c>
      <c r="E2" s="193" t="s">
        <v>22</v>
      </c>
      <c r="F2" s="193" t="s">
        <v>124</v>
      </c>
      <c r="G2" s="193" t="s">
        <v>97</v>
      </c>
      <c r="H2" s="193" t="s">
        <v>28</v>
      </c>
      <c r="I2" s="193">
        <v>5</v>
      </c>
      <c r="J2" s="193">
        <v>5</v>
      </c>
      <c r="K2" s="193">
        <v>5</v>
      </c>
      <c r="L2" s="193">
        <v>5</v>
      </c>
      <c r="M2" s="193">
        <v>5</v>
      </c>
      <c r="N2" s="193">
        <v>5</v>
      </c>
      <c r="O2" s="193">
        <v>5</v>
      </c>
      <c r="P2" s="193">
        <v>5</v>
      </c>
      <c r="Q2" s="193">
        <v>5</v>
      </c>
      <c r="R2" s="193">
        <v>5</v>
      </c>
      <c r="S2" s="193">
        <v>5</v>
      </c>
      <c r="T2" s="193">
        <v>5</v>
      </c>
    </row>
    <row r="3" spans="1:21" x14ac:dyDescent="0.2">
      <c r="A3" s="192">
        <v>45255.407011863426</v>
      </c>
      <c r="B3" s="193" t="s">
        <v>217</v>
      </c>
      <c r="C3" s="193" t="s">
        <v>20</v>
      </c>
      <c r="D3" s="193" t="s">
        <v>24</v>
      </c>
      <c r="E3" s="193" t="s">
        <v>22</v>
      </c>
      <c r="F3" s="193" t="s">
        <v>124</v>
      </c>
      <c r="G3" s="193" t="s">
        <v>218</v>
      </c>
      <c r="H3" s="193" t="s">
        <v>28</v>
      </c>
      <c r="I3" s="193">
        <v>5</v>
      </c>
      <c r="J3" s="193">
        <v>5</v>
      </c>
      <c r="K3" s="193">
        <v>5</v>
      </c>
      <c r="L3" s="193">
        <v>5</v>
      </c>
      <c r="M3" s="193">
        <v>5</v>
      </c>
      <c r="N3" s="193">
        <v>5</v>
      </c>
      <c r="O3" s="193">
        <v>5</v>
      </c>
      <c r="P3" s="193">
        <v>5</v>
      </c>
      <c r="Q3" s="193">
        <v>5</v>
      </c>
      <c r="R3" s="193">
        <v>5</v>
      </c>
      <c r="S3" s="193">
        <v>5</v>
      </c>
      <c r="T3" s="193">
        <v>5</v>
      </c>
      <c r="U3" s="193" t="s">
        <v>507</v>
      </c>
    </row>
    <row r="4" spans="1:21" x14ac:dyDescent="0.2">
      <c r="A4" s="192">
        <v>45255.41113497685</v>
      </c>
      <c r="B4" s="193" t="s">
        <v>220</v>
      </c>
      <c r="C4" s="193" t="s">
        <v>20</v>
      </c>
      <c r="D4" s="193" t="s">
        <v>24</v>
      </c>
      <c r="E4" s="193" t="s">
        <v>27</v>
      </c>
      <c r="F4" s="193" t="s">
        <v>124</v>
      </c>
      <c r="G4" s="193" t="s">
        <v>105</v>
      </c>
      <c r="H4" s="193" t="s">
        <v>28</v>
      </c>
      <c r="I4" s="193">
        <v>5</v>
      </c>
      <c r="J4" s="193">
        <v>5</v>
      </c>
      <c r="K4" s="193">
        <v>5</v>
      </c>
      <c r="L4" s="193">
        <v>4</v>
      </c>
      <c r="M4" s="193">
        <v>5</v>
      </c>
      <c r="N4" s="193">
        <v>4</v>
      </c>
      <c r="O4" s="193">
        <v>5</v>
      </c>
      <c r="P4" s="193">
        <v>5</v>
      </c>
      <c r="Q4" s="193">
        <v>5</v>
      </c>
      <c r="R4" s="193">
        <v>2</v>
      </c>
      <c r="S4" s="193">
        <v>4</v>
      </c>
      <c r="T4" s="193">
        <v>4</v>
      </c>
    </row>
    <row r="5" spans="1:21" x14ac:dyDescent="0.2">
      <c r="A5" s="192">
        <v>45255.411339525468</v>
      </c>
      <c r="B5" s="193" t="s">
        <v>221</v>
      </c>
      <c r="C5" s="193" t="s">
        <v>25</v>
      </c>
      <c r="D5" s="193" t="s">
        <v>26</v>
      </c>
      <c r="E5" s="193" t="s">
        <v>22</v>
      </c>
      <c r="F5" s="193" t="s">
        <v>158</v>
      </c>
      <c r="G5" s="193" t="s">
        <v>196</v>
      </c>
      <c r="H5" s="193" t="s">
        <v>28</v>
      </c>
      <c r="I5" s="193">
        <v>4</v>
      </c>
      <c r="J5" s="193">
        <v>4</v>
      </c>
      <c r="K5" s="193">
        <v>4</v>
      </c>
      <c r="L5" s="193">
        <v>4</v>
      </c>
      <c r="M5" s="193">
        <v>4</v>
      </c>
      <c r="N5" s="193">
        <v>4</v>
      </c>
      <c r="O5" s="193">
        <v>4</v>
      </c>
      <c r="P5" s="193">
        <v>4</v>
      </c>
      <c r="Q5" s="193">
        <v>4</v>
      </c>
      <c r="R5" s="193">
        <v>3</v>
      </c>
      <c r="S5" s="193">
        <v>4</v>
      </c>
      <c r="T5" s="193">
        <v>4</v>
      </c>
    </row>
    <row r="6" spans="1:21" x14ac:dyDescent="0.2">
      <c r="A6" s="192">
        <v>45255.413205682868</v>
      </c>
      <c r="B6" s="193" t="s">
        <v>225</v>
      </c>
      <c r="C6" s="193" t="s">
        <v>25</v>
      </c>
      <c r="D6" s="193" t="s">
        <v>21</v>
      </c>
      <c r="E6" s="193" t="s">
        <v>22</v>
      </c>
      <c r="F6" s="193" t="s">
        <v>124</v>
      </c>
      <c r="G6" s="193" t="s">
        <v>218</v>
      </c>
      <c r="H6" s="193" t="s">
        <v>28</v>
      </c>
      <c r="I6" s="193">
        <v>5</v>
      </c>
      <c r="J6" s="193">
        <v>5</v>
      </c>
      <c r="K6" s="193">
        <v>5</v>
      </c>
      <c r="L6" s="193">
        <v>5</v>
      </c>
      <c r="M6" s="193">
        <v>5</v>
      </c>
      <c r="N6" s="193">
        <v>5</v>
      </c>
      <c r="O6" s="193">
        <v>5</v>
      </c>
      <c r="P6" s="193">
        <v>5</v>
      </c>
      <c r="Q6" s="193">
        <v>5</v>
      </c>
      <c r="R6" s="193">
        <v>3</v>
      </c>
      <c r="S6" s="193">
        <v>4</v>
      </c>
      <c r="T6" s="193">
        <v>5</v>
      </c>
      <c r="U6" s="193" t="s">
        <v>226</v>
      </c>
    </row>
    <row r="7" spans="1:21" x14ac:dyDescent="0.2">
      <c r="A7" s="192">
        <v>45255.414252835646</v>
      </c>
      <c r="B7" s="193" t="s">
        <v>227</v>
      </c>
      <c r="C7" s="193" t="s">
        <v>20</v>
      </c>
      <c r="D7" s="193" t="s">
        <v>26</v>
      </c>
      <c r="E7" s="193" t="s">
        <v>22</v>
      </c>
      <c r="F7" s="193" t="s">
        <v>124</v>
      </c>
      <c r="G7" s="193" t="s">
        <v>105</v>
      </c>
      <c r="H7" s="193" t="s">
        <v>28</v>
      </c>
      <c r="I7" s="193">
        <v>4</v>
      </c>
      <c r="J7" s="193">
        <v>3</v>
      </c>
      <c r="K7" s="193">
        <v>5</v>
      </c>
      <c r="L7" s="193">
        <v>5</v>
      </c>
      <c r="M7" s="193">
        <v>5</v>
      </c>
      <c r="N7" s="193">
        <v>5</v>
      </c>
      <c r="O7" s="193">
        <v>5</v>
      </c>
      <c r="P7" s="193">
        <v>5</v>
      </c>
      <c r="Q7" s="193">
        <v>5</v>
      </c>
      <c r="R7" s="193">
        <v>1</v>
      </c>
      <c r="S7" s="193">
        <v>4</v>
      </c>
      <c r="T7" s="193">
        <v>4</v>
      </c>
      <c r="U7" s="193" t="s">
        <v>228</v>
      </c>
    </row>
    <row r="8" spans="1:21" x14ac:dyDescent="0.2">
      <c r="A8" s="192">
        <v>45255.41713825232</v>
      </c>
      <c r="B8" s="193" t="s">
        <v>234</v>
      </c>
      <c r="C8" s="193" t="s">
        <v>25</v>
      </c>
      <c r="D8" s="193" t="s">
        <v>31</v>
      </c>
      <c r="E8" s="193" t="s">
        <v>22</v>
      </c>
      <c r="F8" s="193" t="s">
        <v>124</v>
      </c>
      <c r="G8" s="193" t="s">
        <v>189</v>
      </c>
      <c r="H8" s="193" t="s">
        <v>28</v>
      </c>
      <c r="I8" s="193">
        <v>5</v>
      </c>
      <c r="J8" s="193">
        <v>5</v>
      </c>
      <c r="K8" s="193">
        <v>5</v>
      </c>
      <c r="L8" s="193">
        <v>5</v>
      </c>
      <c r="M8" s="193">
        <v>5</v>
      </c>
      <c r="N8" s="193">
        <v>5</v>
      </c>
      <c r="O8" s="193">
        <v>5</v>
      </c>
      <c r="P8" s="193">
        <v>5</v>
      </c>
      <c r="Q8" s="193">
        <v>5</v>
      </c>
      <c r="R8" s="193">
        <v>2</v>
      </c>
      <c r="S8" s="193">
        <v>4</v>
      </c>
      <c r="T8" s="193">
        <v>4</v>
      </c>
      <c r="U8" s="193" t="s">
        <v>509</v>
      </c>
    </row>
    <row r="9" spans="1:21" x14ac:dyDescent="0.2">
      <c r="A9" s="192">
        <v>45255.417885752315</v>
      </c>
      <c r="B9" s="193" t="s">
        <v>236</v>
      </c>
      <c r="C9" s="193" t="s">
        <v>20</v>
      </c>
      <c r="D9" s="193" t="s">
        <v>26</v>
      </c>
      <c r="E9" s="193" t="s">
        <v>22</v>
      </c>
      <c r="F9" s="193" t="s">
        <v>139</v>
      </c>
      <c r="G9" s="152" t="s">
        <v>532</v>
      </c>
      <c r="H9" s="193" t="s">
        <v>28</v>
      </c>
      <c r="I9" s="193">
        <v>5</v>
      </c>
      <c r="J9" s="193">
        <v>5</v>
      </c>
      <c r="K9" s="193">
        <v>5</v>
      </c>
      <c r="L9" s="193">
        <v>5</v>
      </c>
      <c r="M9" s="193">
        <v>5</v>
      </c>
      <c r="N9" s="193">
        <v>5</v>
      </c>
      <c r="O9" s="193">
        <v>5</v>
      </c>
      <c r="P9" s="193">
        <v>5</v>
      </c>
      <c r="Q9" s="193">
        <v>5</v>
      </c>
      <c r="R9" s="193">
        <v>5</v>
      </c>
      <c r="S9" s="193">
        <v>5</v>
      </c>
      <c r="T9" s="193">
        <v>5</v>
      </c>
    </row>
    <row r="10" spans="1:21" x14ac:dyDescent="0.2">
      <c r="A10" s="192">
        <v>45255.418144849536</v>
      </c>
      <c r="B10" s="193" t="s">
        <v>238</v>
      </c>
      <c r="C10" s="193" t="s">
        <v>25</v>
      </c>
      <c r="D10" s="193" t="s">
        <v>24</v>
      </c>
      <c r="E10" s="193" t="s">
        <v>22</v>
      </c>
      <c r="F10" s="193" t="s">
        <v>124</v>
      </c>
      <c r="G10" s="193" t="s">
        <v>95</v>
      </c>
      <c r="H10" s="193" t="s">
        <v>28</v>
      </c>
      <c r="I10" s="193">
        <v>4</v>
      </c>
      <c r="J10" s="193">
        <v>4</v>
      </c>
      <c r="K10" s="193">
        <v>4</v>
      </c>
      <c r="L10" s="193">
        <v>4</v>
      </c>
      <c r="M10" s="193">
        <v>4</v>
      </c>
      <c r="N10" s="193">
        <v>4</v>
      </c>
      <c r="O10" s="193">
        <v>5</v>
      </c>
      <c r="P10" s="193">
        <v>5</v>
      </c>
      <c r="Q10" s="193">
        <v>5</v>
      </c>
      <c r="R10" s="193">
        <v>3</v>
      </c>
      <c r="S10" s="193">
        <v>4</v>
      </c>
      <c r="T10" s="193">
        <v>4</v>
      </c>
    </row>
    <row r="11" spans="1:21" x14ac:dyDescent="0.2">
      <c r="A11" s="192">
        <v>45255.418446701384</v>
      </c>
      <c r="B11" s="193" t="s">
        <v>239</v>
      </c>
      <c r="C11" s="193" t="s">
        <v>20</v>
      </c>
      <c r="D11" s="193" t="s">
        <v>26</v>
      </c>
      <c r="E11" s="193" t="s">
        <v>27</v>
      </c>
      <c r="F11" s="193" t="s">
        <v>128</v>
      </c>
      <c r="G11" s="193" t="s">
        <v>240</v>
      </c>
      <c r="H11" s="193" t="s">
        <v>28</v>
      </c>
      <c r="I11" s="193">
        <v>5</v>
      </c>
      <c r="J11" s="193">
        <v>4</v>
      </c>
      <c r="K11" s="193">
        <v>4</v>
      </c>
      <c r="L11" s="193">
        <v>4</v>
      </c>
      <c r="M11" s="193">
        <v>5</v>
      </c>
      <c r="N11" s="193">
        <v>5</v>
      </c>
      <c r="O11" s="193">
        <v>5</v>
      </c>
      <c r="P11" s="193">
        <v>5</v>
      </c>
      <c r="Q11" s="193">
        <v>5</v>
      </c>
      <c r="R11" s="193">
        <v>3</v>
      </c>
      <c r="S11" s="193">
        <v>4</v>
      </c>
      <c r="T11" s="193">
        <v>5</v>
      </c>
    </row>
    <row r="12" spans="1:21" x14ac:dyDescent="0.2">
      <c r="A12" s="192">
        <v>45255.418847337962</v>
      </c>
      <c r="B12" s="193" t="s">
        <v>241</v>
      </c>
      <c r="C12" s="193" t="s">
        <v>25</v>
      </c>
      <c r="D12" s="193" t="s">
        <v>26</v>
      </c>
      <c r="E12" s="193" t="s">
        <v>27</v>
      </c>
      <c r="F12" s="193" t="s">
        <v>140</v>
      </c>
      <c r="G12" s="193" t="s">
        <v>242</v>
      </c>
      <c r="H12" s="193" t="s">
        <v>28</v>
      </c>
      <c r="I12" s="193">
        <v>4</v>
      </c>
      <c r="J12" s="193">
        <v>4</v>
      </c>
      <c r="K12" s="193">
        <v>4</v>
      </c>
      <c r="L12" s="193">
        <v>4</v>
      </c>
      <c r="M12" s="193">
        <v>4</v>
      </c>
      <c r="N12" s="193">
        <v>4</v>
      </c>
      <c r="O12" s="193">
        <v>4</v>
      </c>
      <c r="P12" s="193">
        <v>4</v>
      </c>
      <c r="Q12" s="193">
        <v>4</v>
      </c>
      <c r="R12" s="193">
        <v>2</v>
      </c>
      <c r="S12" s="193">
        <v>4</v>
      </c>
      <c r="T12" s="193">
        <v>4</v>
      </c>
    </row>
    <row r="13" spans="1:21" x14ac:dyDescent="0.2">
      <c r="A13" s="192">
        <v>45255.419516041671</v>
      </c>
      <c r="B13" s="193" t="s">
        <v>246</v>
      </c>
      <c r="C13" s="193" t="s">
        <v>20</v>
      </c>
      <c r="D13" s="193" t="s">
        <v>24</v>
      </c>
      <c r="E13" s="193" t="s">
        <v>22</v>
      </c>
      <c r="F13" s="193" t="s">
        <v>133</v>
      </c>
      <c r="G13" s="193" t="s">
        <v>195</v>
      </c>
      <c r="H13" s="193" t="s">
        <v>28</v>
      </c>
      <c r="I13" s="193">
        <v>5</v>
      </c>
      <c r="J13" s="193">
        <v>5</v>
      </c>
      <c r="K13" s="193">
        <v>5</v>
      </c>
      <c r="L13" s="193">
        <v>5</v>
      </c>
      <c r="M13" s="193">
        <v>5</v>
      </c>
      <c r="N13" s="193">
        <v>5</v>
      </c>
      <c r="O13" s="193">
        <v>5</v>
      </c>
      <c r="P13" s="193">
        <v>5</v>
      </c>
      <c r="Q13" s="193">
        <v>5</v>
      </c>
      <c r="R13" s="193">
        <v>3</v>
      </c>
      <c r="S13" s="193">
        <v>4</v>
      </c>
      <c r="T13" s="193">
        <v>5</v>
      </c>
    </row>
    <row r="14" spans="1:21" x14ac:dyDescent="0.2">
      <c r="A14" s="192">
        <v>45255.41954707176</v>
      </c>
      <c r="B14" s="193" t="s">
        <v>247</v>
      </c>
      <c r="C14" s="193" t="s">
        <v>25</v>
      </c>
      <c r="D14" s="193" t="s">
        <v>26</v>
      </c>
      <c r="E14" s="193" t="s">
        <v>27</v>
      </c>
      <c r="F14" s="193" t="s">
        <v>127</v>
      </c>
      <c r="G14" s="152" t="s">
        <v>106</v>
      </c>
      <c r="H14" s="193" t="s">
        <v>28</v>
      </c>
      <c r="I14" s="193">
        <v>4</v>
      </c>
      <c r="J14" s="193">
        <v>4</v>
      </c>
      <c r="K14" s="193">
        <v>3</v>
      </c>
      <c r="L14" s="193">
        <v>4</v>
      </c>
      <c r="M14" s="193">
        <v>5</v>
      </c>
      <c r="N14" s="193">
        <v>5</v>
      </c>
      <c r="O14" s="193">
        <v>5</v>
      </c>
      <c r="P14" s="193">
        <v>5</v>
      </c>
      <c r="Q14" s="193">
        <v>5</v>
      </c>
      <c r="R14" s="193">
        <v>3</v>
      </c>
      <c r="S14" s="193">
        <v>4</v>
      </c>
      <c r="T14" s="193">
        <v>5</v>
      </c>
    </row>
    <row r="15" spans="1:21" x14ac:dyDescent="0.2">
      <c r="A15" s="192">
        <v>45255.419621111112</v>
      </c>
      <c r="B15" s="193" t="s">
        <v>249</v>
      </c>
      <c r="C15" s="193" t="s">
        <v>25</v>
      </c>
      <c r="D15" s="193" t="s">
        <v>24</v>
      </c>
      <c r="E15" s="193" t="s">
        <v>27</v>
      </c>
      <c r="F15" s="193" t="s">
        <v>127</v>
      </c>
      <c r="G15" s="152" t="s">
        <v>106</v>
      </c>
      <c r="H15" s="193" t="s">
        <v>28</v>
      </c>
      <c r="I15" s="193">
        <v>5</v>
      </c>
      <c r="J15" s="193">
        <v>5</v>
      </c>
      <c r="K15" s="193">
        <v>5</v>
      </c>
      <c r="L15" s="193">
        <v>5</v>
      </c>
      <c r="M15" s="193">
        <v>5</v>
      </c>
      <c r="N15" s="193">
        <v>5</v>
      </c>
      <c r="O15" s="193">
        <v>5</v>
      </c>
      <c r="P15" s="193">
        <v>5</v>
      </c>
      <c r="Q15" s="193">
        <v>5</v>
      </c>
      <c r="R15" s="193">
        <v>3</v>
      </c>
      <c r="S15" s="193">
        <v>5</v>
      </c>
      <c r="T15" s="193">
        <v>5</v>
      </c>
      <c r="U15" s="193" t="s">
        <v>30</v>
      </c>
    </row>
    <row r="16" spans="1:21" x14ac:dyDescent="0.2">
      <c r="A16" s="192">
        <v>45255.420746435186</v>
      </c>
      <c r="B16" s="193" t="s">
        <v>255</v>
      </c>
      <c r="C16" s="193" t="s">
        <v>20</v>
      </c>
      <c r="D16" s="193" t="s">
        <v>26</v>
      </c>
      <c r="E16" s="193" t="s">
        <v>27</v>
      </c>
      <c r="F16" s="193" t="s">
        <v>140</v>
      </c>
      <c r="G16" s="193" t="s">
        <v>256</v>
      </c>
      <c r="H16" s="193" t="s">
        <v>28</v>
      </c>
      <c r="I16" s="193">
        <v>5</v>
      </c>
      <c r="J16" s="193">
        <v>4</v>
      </c>
      <c r="K16" s="193">
        <v>4</v>
      </c>
      <c r="L16" s="193">
        <v>4</v>
      </c>
      <c r="M16" s="193">
        <v>5</v>
      </c>
      <c r="N16" s="193">
        <v>5</v>
      </c>
      <c r="O16" s="193">
        <v>5</v>
      </c>
      <c r="P16" s="193">
        <v>5</v>
      </c>
      <c r="Q16" s="193">
        <v>5</v>
      </c>
      <c r="R16" s="193">
        <v>1</v>
      </c>
      <c r="S16" s="193">
        <v>4</v>
      </c>
      <c r="T16" s="193">
        <v>4</v>
      </c>
    </row>
    <row r="17" spans="1:21" x14ac:dyDescent="0.2">
      <c r="A17" s="192">
        <v>45255.421333761573</v>
      </c>
      <c r="B17" s="193" t="s">
        <v>259</v>
      </c>
      <c r="C17" s="193" t="s">
        <v>25</v>
      </c>
      <c r="D17" s="193" t="s">
        <v>24</v>
      </c>
      <c r="E17" s="193" t="s">
        <v>22</v>
      </c>
      <c r="F17" s="193" t="s">
        <v>126</v>
      </c>
      <c r="G17" s="193" t="s">
        <v>260</v>
      </c>
      <c r="H17" s="193" t="s">
        <v>28</v>
      </c>
      <c r="I17" s="193">
        <v>5</v>
      </c>
      <c r="J17" s="193">
        <v>5</v>
      </c>
      <c r="K17" s="193">
        <v>5</v>
      </c>
      <c r="L17" s="193">
        <v>5</v>
      </c>
      <c r="M17" s="193">
        <v>5</v>
      </c>
      <c r="N17" s="193">
        <v>5</v>
      </c>
      <c r="O17" s="193">
        <v>5</v>
      </c>
      <c r="P17" s="193">
        <v>5</v>
      </c>
      <c r="Q17" s="193">
        <v>5</v>
      </c>
      <c r="R17" s="193">
        <v>5</v>
      </c>
      <c r="S17" s="193">
        <v>5</v>
      </c>
      <c r="T17" s="193">
        <v>5</v>
      </c>
      <c r="U17" s="193" t="s">
        <v>30</v>
      </c>
    </row>
    <row r="18" spans="1:21" x14ac:dyDescent="0.2">
      <c r="A18" s="192">
        <v>45255.421843888893</v>
      </c>
      <c r="B18" s="193" t="s">
        <v>261</v>
      </c>
      <c r="C18" s="193" t="s">
        <v>25</v>
      </c>
      <c r="D18" s="193" t="s">
        <v>26</v>
      </c>
      <c r="E18" s="193" t="s">
        <v>27</v>
      </c>
      <c r="F18" s="193" t="s">
        <v>127</v>
      </c>
      <c r="G18" s="152" t="s">
        <v>106</v>
      </c>
      <c r="H18" s="193" t="s">
        <v>28</v>
      </c>
      <c r="I18" s="193">
        <v>4</v>
      </c>
      <c r="J18" s="193">
        <v>4</v>
      </c>
      <c r="K18" s="193">
        <v>4</v>
      </c>
      <c r="L18" s="193">
        <v>4</v>
      </c>
      <c r="M18" s="193">
        <v>4</v>
      </c>
      <c r="N18" s="193">
        <v>4</v>
      </c>
      <c r="O18" s="193">
        <v>4</v>
      </c>
      <c r="P18" s="193">
        <v>4</v>
      </c>
      <c r="Q18" s="193">
        <v>4</v>
      </c>
      <c r="R18" s="193">
        <v>3</v>
      </c>
      <c r="S18" s="193">
        <v>4</v>
      </c>
      <c r="T18" s="193">
        <v>4</v>
      </c>
    </row>
    <row r="19" spans="1:21" x14ac:dyDescent="0.2">
      <c r="A19" s="192">
        <v>45255.423187638888</v>
      </c>
      <c r="B19" s="193" t="s">
        <v>268</v>
      </c>
      <c r="C19" s="193" t="s">
        <v>25</v>
      </c>
      <c r="D19" s="193" t="s">
        <v>24</v>
      </c>
      <c r="E19" s="193" t="s">
        <v>22</v>
      </c>
      <c r="F19" s="193" t="s">
        <v>111</v>
      </c>
      <c r="G19" s="193" t="s">
        <v>138</v>
      </c>
      <c r="H19" s="193" t="s">
        <v>28</v>
      </c>
      <c r="I19" s="193">
        <v>5</v>
      </c>
      <c r="J19" s="193">
        <v>5</v>
      </c>
      <c r="K19" s="193">
        <v>5</v>
      </c>
      <c r="L19" s="193">
        <v>5</v>
      </c>
      <c r="M19" s="193">
        <v>5</v>
      </c>
      <c r="N19" s="193">
        <v>5</v>
      </c>
      <c r="O19" s="193">
        <v>5</v>
      </c>
      <c r="P19" s="193">
        <v>5</v>
      </c>
      <c r="Q19" s="193">
        <v>5</v>
      </c>
      <c r="R19" s="193">
        <v>4</v>
      </c>
      <c r="S19" s="193">
        <v>5</v>
      </c>
      <c r="T19" s="193">
        <v>5</v>
      </c>
    </row>
    <row r="20" spans="1:21" x14ac:dyDescent="0.2">
      <c r="A20" s="192">
        <v>45255.423339386572</v>
      </c>
      <c r="B20" s="193" t="s">
        <v>269</v>
      </c>
      <c r="C20" s="193" t="s">
        <v>25</v>
      </c>
      <c r="D20" s="193" t="s">
        <v>24</v>
      </c>
      <c r="E20" s="193" t="s">
        <v>22</v>
      </c>
      <c r="F20" s="193" t="s">
        <v>124</v>
      </c>
      <c r="G20" s="152" t="s">
        <v>103</v>
      </c>
      <c r="H20" s="193" t="s">
        <v>28</v>
      </c>
      <c r="I20" s="193">
        <v>5</v>
      </c>
      <c r="J20" s="193">
        <v>5</v>
      </c>
      <c r="K20" s="193">
        <v>5</v>
      </c>
      <c r="L20" s="193">
        <v>5</v>
      </c>
      <c r="M20" s="193">
        <v>4</v>
      </c>
      <c r="N20" s="193">
        <v>4</v>
      </c>
      <c r="O20" s="193">
        <v>5</v>
      </c>
      <c r="P20" s="193">
        <v>5</v>
      </c>
      <c r="Q20" s="193">
        <v>5</v>
      </c>
      <c r="R20" s="193">
        <v>2</v>
      </c>
      <c r="S20" s="193">
        <v>4</v>
      </c>
      <c r="T20" s="193">
        <v>5</v>
      </c>
      <c r="U20" s="193" t="s">
        <v>511</v>
      </c>
    </row>
    <row r="21" spans="1:21" x14ac:dyDescent="0.2">
      <c r="A21" s="192">
        <v>45255.423374618054</v>
      </c>
      <c r="B21" s="193" t="s">
        <v>271</v>
      </c>
      <c r="C21" s="193" t="s">
        <v>25</v>
      </c>
      <c r="D21" s="193" t="s">
        <v>21</v>
      </c>
      <c r="E21" s="193" t="s">
        <v>27</v>
      </c>
      <c r="F21" s="193" t="s">
        <v>134</v>
      </c>
      <c r="G21" s="193" t="s">
        <v>155</v>
      </c>
      <c r="H21" s="193" t="s">
        <v>28</v>
      </c>
      <c r="I21" s="193">
        <v>5</v>
      </c>
      <c r="J21" s="193">
        <v>5</v>
      </c>
      <c r="K21" s="193">
        <v>5</v>
      </c>
      <c r="L21" s="193">
        <v>5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5</v>
      </c>
      <c r="S21" s="193">
        <v>5</v>
      </c>
      <c r="T21" s="193">
        <v>5</v>
      </c>
    </row>
    <row r="22" spans="1:21" x14ac:dyDescent="0.2">
      <c r="A22" s="192">
        <v>45255.423781064819</v>
      </c>
      <c r="B22" s="193" t="s">
        <v>276</v>
      </c>
      <c r="C22" s="193" t="s">
        <v>25</v>
      </c>
      <c r="D22" s="193" t="s">
        <v>26</v>
      </c>
      <c r="E22" s="193" t="s">
        <v>27</v>
      </c>
      <c r="F22" s="193" t="s">
        <v>158</v>
      </c>
      <c r="G22" s="193" t="s">
        <v>245</v>
      </c>
      <c r="H22" s="193" t="s">
        <v>28</v>
      </c>
      <c r="I22" s="193">
        <v>5</v>
      </c>
      <c r="J22" s="193">
        <v>5</v>
      </c>
      <c r="K22" s="193">
        <v>5</v>
      </c>
      <c r="L22" s="193">
        <v>5</v>
      </c>
      <c r="M22" s="193">
        <v>5</v>
      </c>
      <c r="N22" s="193">
        <v>5</v>
      </c>
      <c r="O22" s="193">
        <v>5</v>
      </c>
      <c r="P22" s="193">
        <v>5</v>
      </c>
      <c r="Q22" s="193">
        <v>5</v>
      </c>
      <c r="R22" s="193">
        <v>3</v>
      </c>
      <c r="S22" s="193">
        <v>5</v>
      </c>
      <c r="T22" s="193">
        <v>5</v>
      </c>
    </row>
    <row r="23" spans="1:21" x14ac:dyDescent="0.2">
      <c r="A23" s="192">
        <v>45255.423971018521</v>
      </c>
      <c r="B23" s="193" t="s">
        <v>279</v>
      </c>
      <c r="C23" s="193" t="s">
        <v>20</v>
      </c>
      <c r="D23" s="193" t="s">
        <v>26</v>
      </c>
      <c r="E23" s="193" t="s">
        <v>27</v>
      </c>
      <c r="F23" s="193" t="s">
        <v>124</v>
      </c>
      <c r="G23" s="193" t="s">
        <v>280</v>
      </c>
      <c r="H23" s="193" t="s">
        <v>28</v>
      </c>
      <c r="I23" s="193">
        <v>5</v>
      </c>
      <c r="J23" s="193">
        <v>5</v>
      </c>
      <c r="K23" s="193">
        <v>5</v>
      </c>
      <c r="L23" s="193">
        <v>5</v>
      </c>
      <c r="M23" s="193">
        <v>5</v>
      </c>
      <c r="N23" s="193">
        <v>5</v>
      </c>
      <c r="O23" s="193">
        <v>5</v>
      </c>
      <c r="P23" s="193">
        <v>5</v>
      </c>
      <c r="Q23" s="193">
        <v>5</v>
      </c>
      <c r="R23" s="193">
        <v>1</v>
      </c>
      <c r="S23" s="193">
        <v>4</v>
      </c>
      <c r="T23" s="193">
        <v>4</v>
      </c>
      <c r="U23" s="193" t="s">
        <v>30</v>
      </c>
    </row>
    <row r="24" spans="1:21" x14ac:dyDescent="0.2">
      <c r="A24" s="192">
        <v>45255.425946192132</v>
      </c>
      <c r="B24" s="193" t="s">
        <v>289</v>
      </c>
      <c r="C24" s="193" t="s">
        <v>25</v>
      </c>
      <c r="D24" s="193" t="s">
        <v>24</v>
      </c>
      <c r="E24" s="193" t="s">
        <v>27</v>
      </c>
      <c r="F24" s="193" t="s">
        <v>140</v>
      </c>
      <c r="G24" s="193" t="s">
        <v>256</v>
      </c>
      <c r="H24" s="193" t="s">
        <v>28</v>
      </c>
      <c r="I24" s="193">
        <v>4</v>
      </c>
      <c r="J24" s="193">
        <v>4</v>
      </c>
      <c r="K24" s="193">
        <v>4</v>
      </c>
      <c r="L24" s="193">
        <v>4</v>
      </c>
      <c r="M24" s="193">
        <v>4</v>
      </c>
      <c r="N24" s="193">
        <v>4</v>
      </c>
      <c r="O24" s="193">
        <v>4</v>
      </c>
      <c r="P24" s="193">
        <v>5</v>
      </c>
      <c r="Q24" s="193">
        <v>5</v>
      </c>
      <c r="R24" s="193">
        <v>2</v>
      </c>
      <c r="S24" s="193">
        <v>3</v>
      </c>
      <c r="T24" s="193">
        <v>4</v>
      </c>
    </row>
    <row r="25" spans="1:21" x14ac:dyDescent="0.2">
      <c r="A25" s="192">
        <v>45255.426115532406</v>
      </c>
      <c r="B25" s="193" t="s">
        <v>290</v>
      </c>
      <c r="C25" s="193" t="s">
        <v>25</v>
      </c>
      <c r="D25" s="193" t="s">
        <v>24</v>
      </c>
      <c r="E25" s="193" t="s">
        <v>27</v>
      </c>
      <c r="F25" s="193" t="s">
        <v>131</v>
      </c>
      <c r="G25" s="152" t="s">
        <v>96</v>
      </c>
      <c r="H25" s="193" t="s">
        <v>28</v>
      </c>
      <c r="I25" s="193">
        <v>5</v>
      </c>
      <c r="J25" s="193">
        <v>5</v>
      </c>
      <c r="K25" s="193">
        <v>4</v>
      </c>
      <c r="L25" s="193">
        <v>4</v>
      </c>
      <c r="M25" s="193">
        <v>4</v>
      </c>
      <c r="N25" s="193">
        <v>4</v>
      </c>
      <c r="O25" s="193">
        <v>4</v>
      </c>
      <c r="P25" s="193">
        <v>5</v>
      </c>
      <c r="Q25" s="193">
        <v>5</v>
      </c>
      <c r="R25" s="193">
        <v>3</v>
      </c>
      <c r="S25" s="193">
        <v>4</v>
      </c>
      <c r="T25" s="193">
        <v>5</v>
      </c>
      <c r="U25" s="193" t="s">
        <v>156</v>
      </c>
    </row>
    <row r="26" spans="1:21" x14ac:dyDescent="0.2">
      <c r="A26" s="192">
        <v>45255.427205810185</v>
      </c>
      <c r="B26" s="193" t="s">
        <v>293</v>
      </c>
      <c r="C26" s="193" t="s">
        <v>25</v>
      </c>
      <c r="D26" s="193" t="s">
        <v>26</v>
      </c>
      <c r="E26" s="193" t="s">
        <v>27</v>
      </c>
      <c r="F26" s="193" t="s">
        <v>124</v>
      </c>
      <c r="G26" s="193" t="s">
        <v>184</v>
      </c>
      <c r="H26" s="193" t="s">
        <v>28</v>
      </c>
      <c r="I26" s="193">
        <v>5</v>
      </c>
      <c r="J26" s="193">
        <v>5</v>
      </c>
      <c r="K26" s="193">
        <v>5</v>
      </c>
      <c r="L26" s="193">
        <v>5</v>
      </c>
      <c r="M26" s="193">
        <v>5</v>
      </c>
      <c r="N26" s="193">
        <v>5</v>
      </c>
      <c r="O26" s="193">
        <v>5</v>
      </c>
      <c r="P26" s="193">
        <v>5</v>
      </c>
      <c r="Q26" s="193">
        <v>5</v>
      </c>
      <c r="R26" s="193">
        <v>5</v>
      </c>
      <c r="S26" s="193">
        <v>5</v>
      </c>
      <c r="T26" s="193">
        <v>5</v>
      </c>
      <c r="U26" s="193" t="s">
        <v>30</v>
      </c>
    </row>
    <row r="27" spans="1:21" x14ac:dyDescent="0.2">
      <c r="A27" s="192">
        <v>45255.427964305556</v>
      </c>
      <c r="B27" s="193" t="s">
        <v>294</v>
      </c>
      <c r="C27" s="193" t="s">
        <v>20</v>
      </c>
      <c r="D27" s="193" t="s">
        <v>24</v>
      </c>
      <c r="E27" s="193" t="s">
        <v>27</v>
      </c>
      <c r="F27" s="193" t="s">
        <v>130</v>
      </c>
      <c r="G27" s="193" t="s">
        <v>193</v>
      </c>
      <c r="H27" s="193" t="s">
        <v>28</v>
      </c>
      <c r="I27" s="193">
        <v>5</v>
      </c>
      <c r="J27" s="193">
        <v>5</v>
      </c>
      <c r="K27" s="193">
        <v>5</v>
      </c>
      <c r="L27" s="193">
        <v>5</v>
      </c>
      <c r="M27" s="193">
        <v>5</v>
      </c>
      <c r="N27" s="193">
        <v>5</v>
      </c>
      <c r="O27" s="193">
        <v>5</v>
      </c>
      <c r="P27" s="193">
        <v>5</v>
      </c>
      <c r="Q27" s="193">
        <v>5</v>
      </c>
      <c r="R27" s="193">
        <v>5</v>
      </c>
      <c r="S27" s="193">
        <v>5</v>
      </c>
      <c r="T27" s="193">
        <v>5</v>
      </c>
      <c r="U27" s="193" t="s">
        <v>512</v>
      </c>
    </row>
    <row r="28" spans="1:21" x14ac:dyDescent="0.2">
      <c r="A28" s="192">
        <v>45255.429105995368</v>
      </c>
      <c r="B28" s="193" t="s">
        <v>299</v>
      </c>
      <c r="C28" s="193" t="s">
        <v>25</v>
      </c>
      <c r="D28" s="193" t="s">
        <v>26</v>
      </c>
      <c r="E28" s="193" t="s">
        <v>22</v>
      </c>
      <c r="F28" s="193" t="s">
        <v>124</v>
      </c>
      <c r="G28" s="193" t="s">
        <v>95</v>
      </c>
      <c r="H28" s="193" t="s">
        <v>28</v>
      </c>
      <c r="I28" s="193">
        <v>5</v>
      </c>
      <c r="J28" s="193">
        <v>5</v>
      </c>
      <c r="K28" s="193">
        <v>5</v>
      </c>
      <c r="L28" s="193">
        <v>5</v>
      </c>
      <c r="M28" s="193">
        <v>5</v>
      </c>
      <c r="N28" s="193">
        <v>5</v>
      </c>
      <c r="O28" s="193">
        <v>5</v>
      </c>
      <c r="P28" s="193">
        <v>5</v>
      </c>
      <c r="Q28" s="193">
        <v>5</v>
      </c>
      <c r="R28" s="193">
        <v>3</v>
      </c>
      <c r="S28" s="193">
        <v>5</v>
      </c>
      <c r="T28" s="193">
        <v>5</v>
      </c>
      <c r="U28" s="193" t="s">
        <v>30</v>
      </c>
    </row>
    <row r="29" spans="1:21" x14ac:dyDescent="0.2">
      <c r="A29" s="192">
        <v>45255.429228298613</v>
      </c>
      <c r="B29" s="193" t="s">
        <v>300</v>
      </c>
      <c r="C29" s="193" t="s">
        <v>25</v>
      </c>
      <c r="D29" s="193" t="s">
        <v>21</v>
      </c>
      <c r="E29" s="193" t="s">
        <v>27</v>
      </c>
      <c r="F29" s="193" t="s">
        <v>124</v>
      </c>
      <c r="G29" s="193" t="s">
        <v>105</v>
      </c>
      <c r="H29" s="193" t="s">
        <v>28</v>
      </c>
      <c r="I29" s="193">
        <v>5</v>
      </c>
      <c r="J29" s="193">
        <v>4</v>
      </c>
      <c r="K29" s="193">
        <v>4</v>
      </c>
      <c r="L29" s="193">
        <v>5</v>
      </c>
      <c r="M29" s="193">
        <v>5</v>
      </c>
      <c r="N29" s="193">
        <v>5</v>
      </c>
      <c r="O29" s="193">
        <v>5</v>
      </c>
      <c r="P29" s="193">
        <v>5</v>
      </c>
      <c r="Q29" s="193">
        <v>5</v>
      </c>
      <c r="R29" s="193">
        <v>2</v>
      </c>
      <c r="S29" s="193">
        <v>4</v>
      </c>
      <c r="T29" s="193">
        <v>5</v>
      </c>
    </row>
    <row r="30" spans="1:21" x14ac:dyDescent="0.2">
      <c r="A30" s="192">
        <v>45255.429858935182</v>
      </c>
      <c r="B30" s="193" t="s">
        <v>302</v>
      </c>
      <c r="C30" s="193" t="s">
        <v>25</v>
      </c>
      <c r="D30" s="193" t="s">
        <v>21</v>
      </c>
      <c r="E30" s="193" t="s">
        <v>22</v>
      </c>
      <c r="F30" s="193" t="s">
        <v>124</v>
      </c>
      <c r="G30" s="193" t="s">
        <v>105</v>
      </c>
      <c r="H30" s="193" t="s">
        <v>28</v>
      </c>
      <c r="I30" s="193">
        <v>5</v>
      </c>
      <c r="J30" s="193">
        <v>5</v>
      </c>
      <c r="K30" s="193">
        <v>5</v>
      </c>
      <c r="L30" s="193">
        <v>5</v>
      </c>
      <c r="M30" s="193">
        <v>5</v>
      </c>
      <c r="N30" s="193">
        <v>5</v>
      </c>
      <c r="O30" s="193">
        <v>5</v>
      </c>
      <c r="P30" s="193">
        <v>5</v>
      </c>
      <c r="Q30" s="193">
        <v>5</v>
      </c>
      <c r="R30" s="193">
        <v>3</v>
      </c>
      <c r="S30" s="193">
        <v>4</v>
      </c>
      <c r="T30" s="193">
        <v>5</v>
      </c>
      <c r="U30" s="193" t="s">
        <v>514</v>
      </c>
    </row>
    <row r="31" spans="1:21" x14ac:dyDescent="0.2">
      <c r="A31" s="192">
        <v>45255.429905231482</v>
      </c>
      <c r="B31" s="193" t="s">
        <v>305</v>
      </c>
      <c r="C31" s="193" t="s">
        <v>20</v>
      </c>
      <c r="D31" s="193" t="s">
        <v>21</v>
      </c>
      <c r="E31" s="193" t="s">
        <v>22</v>
      </c>
      <c r="F31" s="193" t="s">
        <v>124</v>
      </c>
      <c r="G31" s="193" t="s">
        <v>103</v>
      </c>
      <c r="H31" s="193" t="s">
        <v>28</v>
      </c>
      <c r="I31" s="193">
        <v>5</v>
      </c>
      <c r="J31" s="193">
        <v>5</v>
      </c>
      <c r="K31" s="193">
        <v>5</v>
      </c>
      <c r="L31" s="193">
        <v>5</v>
      </c>
      <c r="M31" s="193">
        <v>5</v>
      </c>
      <c r="N31" s="193">
        <v>5</v>
      </c>
      <c r="O31" s="193">
        <v>5</v>
      </c>
      <c r="P31" s="193">
        <v>5</v>
      </c>
      <c r="Q31" s="193">
        <v>5</v>
      </c>
      <c r="R31" s="193">
        <v>5</v>
      </c>
      <c r="S31" s="193">
        <v>5</v>
      </c>
      <c r="T31" s="193">
        <v>5</v>
      </c>
      <c r="U31" s="193" t="s">
        <v>515</v>
      </c>
    </row>
    <row r="32" spans="1:21" x14ac:dyDescent="0.2">
      <c r="A32" s="192">
        <v>45255.430890740739</v>
      </c>
      <c r="B32" s="193" t="s">
        <v>306</v>
      </c>
      <c r="C32" s="193" t="s">
        <v>20</v>
      </c>
      <c r="D32" s="193" t="s">
        <v>24</v>
      </c>
      <c r="E32" s="193" t="s">
        <v>27</v>
      </c>
      <c r="F32" s="193" t="s">
        <v>140</v>
      </c>
      <c r="G32" s="193" t="s">
        <v>256</v>
      </c>
      <c r="H32" s="193" t="s">
        <v>28</v>
      </c>
      <c r="I32" s="193">
        <v>5</v>
      </c>
      <c r="J32" s="193">
        <v>5</v>
      </c>
      <c r="K32" s="193">
        <v>5</v>
      </c>
      <c r="L32" s="193">
        <v>5</v>
      </c>
      <c r="M32" s="193">
        <v>5</v>
      </c>
      <c r="N32" s="193">
        <v>5</v>
      </c>
      <c r="O32" s="193">
        <v>5</v>
      </c>
      <c r="P32" s="193">
        <v>5</v>
      </c>
      <c r="Q32" s="193">
        <v>5</v>
      </c>
      <c r="R32" s="193">
        <v>2</v>
      </c>
      <c r="S32" s="193">
        <v>3</v>
      </c>
      <c r="T32" s="193">
        <v>3</v>
      </c>
      <c r="U32" s="193" t="s">
        <v>307</v>
      </c>
    </row>
    <row r="33" spans="1:21" x14ac:dyDescent="0.2">
      <c r="A33" s="192">
        <v>45255.432540902781</v>
      </c>
      <c r="B33" s="193" t="s">
        <v>312</v>
      </c>
      <c r="C33" s="193" t="s">
        <v>25</v>
      </c>
      <c r="D33" s="193" t="s">
        <v>26</v>
      </c>
      <c r="E33" s="193" t="s">
        <v>27</v>
      </c>
      <c r="F33" s="193" t="s">
        <v>140</v>
      </c>
      <c r="G33" s="193" t="s">
        <v>313</v>
      </c>
      <c r="H33" s="193" t="s">
        <v>28</v>
      </c>
      <c r="I33" s="193">
        <v>5</v>
      </c>
      <c r="J33" s="193">
        <v>4</v>
      </c>
      <c r="K33" s="193">
        <v>5</v>
      </c>
      <c r="L33" s="193">
        <v>5</v>
      </c>
      <c r="M33" s="193">
        <v>5</v>
      </c>
      <c r="N33" s="193">
        <v>5</v>
      </c>
      <c r="O33" s="193">
        <v>5</v>
      </c>
      <c r="P33" s="193">
        <v>5</v>
      </c>
      <c r="Q33" s="193">
        <v>5</v>
      </c>
      <c r="R33" s="193">
        <v>3</v>
      </c>
      <c r="S33" s="193">
        <v>4</v>
      </c>
      <c r="T33" s="193">
        <v>5</v>
      </c>
    </row>
    <row r="34" spans="1:21" x14ac:dyDescent="0.2">
      <c r="A34" s="192">
        <v>45255.432668738431</v>
      </c>
      <c r="B34" s="193" t="s">
        <v>314</v>
      </c>
      <c r="C34" s="193" t="s">
        <v>20</v>
      </c>
      <c r="D34" s="193" t="s">
        <v>24</v>
      </c>
      <c r="E34" s="193" t="s">
        <v>22</v>
      </c>
      <c r="F34" s="193" t="s">
        <v>124</v>
      </c>
      <c r="G34" s="193" t="s">
        <v>280</v>
      </c>
      <c r="H34" s="193" t="s">
        <v>28</v>
      </c>
      <c r="I34" s="193">
        <v>5</v>
      </c>
      <c r="J34" s="193">
        <v>5</v>
      </c>
      <c r="K34" s="193">
        <v>5</v>
      </c>
      <c r="L34" s="193">
        <v>5</v>
      </c>
      <c r="M34" s="193">
        <v>5</v>
      </c>
      <c r="N34" s="193">
        <v>5</v>
      </c>
      <c r="O34" s="193">
        <v>5</v>
      </c>
      <c r="P34" s="193">
        <v>5</v>
      </c>
      <c r="Q34" s="193">
        <v>5</v>
      </c>
      <c r="R34" s="193">
        <v>1</v>
      </c>
      <c r="S34" s="193">
        <v>3</v>
      </c>
      <c r="T34" s="193">
        <v>3</v>
      </c>
      <c r="U34" s="193" t="s">
        <v>316</v>
      </c>
    </row>
    <row r="35" spans="1:21" x14ac:dyDescent="0.2">
      <c r="A35" s="192">
        <v>45255.433414143517</v>
      </c>
      <c r="B35" s="193" t="s">
        <v>320</v>
      </c>
      <c r="C35" s="193" t="s">
        <v>25</v>
      </c>
      <c r="D35" s="193" t="s">
        <v>31</v>
      </c>
      <c r="E35" s="193" t="s">
        <v>27</v>
      </c>
      <c r="F35" s="193" t="s">
        <v>127</v>
      </c>
      <c r="G35" s="152" t="s">
        <v>106</v>
      </c>
      <c r="H35" s="193" t="s">
        <v>28</v>
      </c>
      <c r="I35" s="193">
        <v>5</v>
      </c>
      <c r="J35" s="193">
        <v>5</v>
      </c>
      <c r="K35" s="193">
        <v>5</v>
      </c>
      <c r="L35" s="193">
        <v>5</v>
      </c>
      <c r="M35" s="193">
        <v>5</v>
      </c>
      <c r="N35" s="193">
        <v>5</v>
      </c>
      <c r="O35" s="193">
        <v>5</v>
      </c>
      <c r="P35" s="193">
        <v>5</v>
      </c>
      <c r="Q35" s="193">
        <v>5</v>
      </c>
      <c r="R35" s="193">
        <v>2</v>
      </c>
      <c r="S35" s="193">
        <v>4</v>
      </c>
      <c r="T35" s="193">
        <v>5</v>
      </c>
      <c r="U35" s="193" t="s">
        <v>321</v>
      </c>
    </row>
    <row r="36" spans="1:21" x14ac:dyDescent="0.2">
      <c r="A36" s="192">
        <v>45255.436874837964</v>
      </c>
      <c r="B36" s="193" t="s">
        <v>331</v>
      </c>
      <c r="C36" s="193" t="s">
        <v>20</v>
      </c>
      <c r="D36" s="193" t="s">
        <v>26</v>
      </c>
      <c r="E36" s="193" t="s">
        <v>27</v>
      </c>
      <c r="F36" s="193" t="s">
        <v>126</v>
      </c>
      <c r="G36" s="193" t="s">
        <v>332</v>
      </c>
      <c r="H36" s="193" t="s">
        <v>28</v>
      </c>
      <c r="I36" s="193">
        <v>4</v>
      </c>
      <c r="J36" s="193">
        <v>4</v>
      </c>
      <c r="K36" s="193">
        <v>4</v>
      </c>
      <c r="L36" s="193">
        <v>4</v>
      </c>
      <c r="M36" s="193">
        <v>4</v>
      </c>
      <c r="N36" s="193">
        <v>4</v>
      </c>
      <c r="O36" s="193">
        <v>4</v>
      </c>
      <c r="P36" s="193">
        <v>4</v>
      </c>
      <c r="Q36" s="193">
        <v>4</v>
      </c>
      <c r="R36" s="193">
        <v>4</v>
      </c>
      <c r="S36" s="193">
        <v>4</v>
      </c>
      <c r="T36" s="193">
        <v>4</v>
      </c>
    </row>
    <row r="37" spans="1:21" x14ac:dyDescent="0.2">
      <c r="A37" s="192">
        <v>45255.438823495366</v>
      </c>
      <c r="B37" s="193" t="s">
        <v>333</v>
      </c>
      <c r="C37" s="193" t="s">
        <v>20</v>
      </c>
      <c r="D37" s="193" t="s">
        <v>26</v>
      </c>
      <c r="E37" s="193" t="s">
        <v>27</v>
      </c>
      <c r="F37" s="193" t="s">
        <v>124</v>
      </c>
      <c r="G37" s="152" t="s">
        <v>184</v>
      </c>
      <c r="H37" s="193" t="s">
        <v>28</v>
      </c>
      <c r="I37" s="193">
        <v>5</v>
      </c>
      <c r="J37" s="193">
        <v>5</v>
      </c>
      <c r="K37" s="193">
        <v>5</v>
      </c>
      <c r="L37" s="193">
        <v>5</v>
      </c>
      <c r="M37" s="193">
        <v>5</v>
      </c>
      <c r="N37" s="193">
        <v>5</v>
      </c>
      <c r="O37" s="193">
        <v>5</v>
      </c>
      <c r="P37" s="193">
        <v>5</v>
      </c>
      <c r="Q37" s="193">
        <v>5</v>
      </c>
      <c r="R37" s="193">
        <v>5</v>
      </c>
      <c r="S37" s="193">
        <v>5</v>
      </c>
      <c r="T37" s="193">
        <v>5</v>
      </c>
      <c r="U37" s="193" t="s">
        <v>516</v>
      </c>
    </row>
    <row r="38" spans="1:21" x14ac:dyDescent="0.2">
      <c r="A38" s="192">
        <v>45255.440525891201</v>
      </c>
      <c r="B38" s="193" t="s">
        <v>339</v>
      </c>
      <c r="C38" s="193" t="s">
        <v>20</v>
      </c>
      <c r="D38" s="193" t="s">
        <v>26</v>
      </c>
      <c r="E38" s="193" t="s">
        <v>27</v>
      </c>
      <c r="F38" s="193" t="s">
        <v>124</v>
      </c>
      <c r="G38" s="193" t="s">
        <v>184</v>
      </c>
      <c r="H38" s="193" t="s">
        <v>28</v>
      </c>
      <c r="I38" s="193">
        <v>5</v>
      </c>
      <c r="J38" s="193">
        <v>5</v>
      </c>
      <c r="K38" s="193">
        <v>5</v>
      </c>
      <c r="L38" s="193">
        <v>5</v>
      </c>
      <c r="M38" s="193">
        <v>5</v>
      </c>
      <c r="N38" s="193">
        <v>5</v>
      </c>
      <c r="O38" s="193">
        <v>5</v>
      </c>
      <c r="P38" s="193">
        <v>5</v>
      </c>
      <c r="Q38" s="193">
        <v>5</v>
      </c>
      <c r="R38" s="193">
        <v>2</v>
      </c>
      <c r="S38" s="193">
        <v>3</v>
      </c>
      <c r="T38" s="193">
        <v>4</v>
      </c>
    </row>
    <row r="39" spans="1:21" x14ac:dyDescent="0.2">
      <c r="A39" s="192">
        <v>45255.440806469909</v>
      </c>
      <c r="B39" s="193" t="s">
        <v>340</v>
      </c>
      <c r="C39" s="193" t="s">
        <v>25</v>
      </c>
      <c r="D39" s="193" t="s">
        <v>26</v>
      </c>
      <c r="E39" s="193" t="s">
        <v>27</v>
      </c>
      <c r="F39" s="193" t="s">
        <v>124</v>
      </c>
      <c r="G39" s="193" t="s">
        <v>184</v>
      </c>
      <c r="H39" s="193" t="s">
        <v>28</v>
      </c>
      <c r="I39" s="193">
        <v>5</v>
      </c>
      <c r="J39" s="193">
        <v>5</v>
      </c>
      <c r="K39" s="193">
        <v>5</v>
      </c>
      <c r="L39" s="193">
        <v>5</v>
      </c>
      <c r="M39" s="193">
        <v>5</v>
      </c>
      <c r="N39" s="193">
        <v>5</v>
      </c>
      <c r="O39" s="193">
        <v>5</v>
      </c>
      <c r="P39" s="193">
        <v>5</v>
      </c>
      <c r="Q39" s="193">
        <v>5</v>
      </c>
      <c r="R39" s="193">
        <v>5</v>
      </c>
      <c r="S39" s="193">
        <v>5</v>
      </c>
      <c r="T39" s="193">
        <v>5</v>
      </c>
    </row>
    <row r="40" spans="1:21" x14ac:dyDescent="0.2">
      <c r="A40" s="192">
        <v>45255.441605277781</v>
      </c>
      <c r="B40" s="193" t="s">
        <v>343</v>
      </c>
      <c r="C40" s="193" t="s">
        <v>25</v>
      </c>
      <c r="D40" s="193" t="s">
        <v>21</v>
      </c>
      <c r="E40" s="193" t="s">
        <v>27</v>
      </c>
      <c r="F40" s="193" t="s">
        <v>134</v>
      </c>
      <c r="G40" s="193" t="s">
        <v>155</v>
      </c>
      <c r="H40" s="193" t="s">
        <v>28</v>
      </c>
      <c r="I40" s="193">
        <v>5</v>
      </c>
      <c r="J40" s="193">
        <v>5</v>
      </c>
      <c r="K40" s="193">
        <v>5</v>
      </c>
      <c r="L40" s="193">
        <v>4</v>
      </c>
      <c r="M40" s="193">
        <v>5</v>
      </c>
      <c r="N40" s="193">
        <v>5</v>
      </c>
      <c r="O40" s="193">
        <v>5</v>
      </c>
      <c r="P40" s="193">
        <v>5</v>
      </c>
      <c r="Q40" s="193">
        <v>5</v>
      </c>
      <c r="R40" s="193">
        <v>2</v>
      </c>
      <c r="S40" s="193">
        <v>4</v>
      </c>
      <c r="T40" s="193">
        <v>4</v>
      </c>
      <c r="U40" s="193" t="s">
        <v>344</v>
      </c>
    </row>
    <row r="41" spans="1:21" x14ac:dyDescent="0.2">
      <c r="A41" s="192">
        <v>45255.441992569446</v>
      </c>
      <c r="B41" s="193" t="s">
        <v>346</v>
      </c>
      <c r="C41" s="193" t="s">
        <v>25</v>
      </c>
      <c r="D41" s="193" t="s">
        <v>24</v>
      </c>
      <c r="E41" s="193" t="s">
        <v>22</v>
      </c>
      <c r="F41" s="193" t="s">
        <v>124</v>
      </c>
      <c r="G41" s="193" t="s">
        <v>105</v>
      </c>
      <c r="H41" s="193" t="s">
        <v>28</v>
      </c>
      <c r="I41" s="193">
        <v>5</v>
      </c>
      <c r="J41" s="193">
        <v>5</v>
      </c>
      <c r="K41" s="193">
        <v>5</v>
      </c>
      <c r="L41" s="193">
        <v>5</v>
      </c>
      <c r="M41" s="193">
        <v>5</v>
      </c>
      <c r="N41" s="193">
        <v>5</v>
      </c>
      <c r="O41" s="193">
        <v>5</v>
      </c>
      <c r="P41" s="193">
        <v>5</v>
      </c>
      <c r="Q41" s="193">
        <v>5</v>
      </c>
      <c r="R41" s="193">
        <v>5</v>
      </c>
      <c r="S41" s="193">
        <v>5</v>
      </c>
      <c r="T41" s="193">
        <v>5</v>
      </c>
      <c r="U41" s="193" t="s">
        <v>30</v>
      </c>
    </row>
    <row r="42" spans="1:21" x14ac:dyDescent="0.2">
      <c r="A42" s="192">
        <v>45255.442227708336</v>
      </c>
      <c r="B42" s="193" t="s">
        <v>347</v>
      </c>
      <c r="C42" s="193" t="s">
        <v>25</v>
      </c>
      <c r="D42" s="193" t="s">
        <v>26</v>
      </c>
      <c r="E42" s="193" t="s">
        <v>27</v>
      </c>
      <c r="F42" s="193" t="s">
        <v>124</v>
      </c>
      <c r="G42" s="193" t="s">
        <v>184</v>
      </c>
      <c r="H42" s="193" t="s">
        <v>28</v>
      </c>
      <c r="I42" s="193">
        <v>5</v>
      </c>
      <c r="J42" s="193">
        <v>5</v>
      </c>
      <c r="K42" s="193">
        <v>5</v>
      </c>
      <c r="L42" s="193">
        <v>5</v>
      </c>
      <c r="M42" s="193">
        <v>5</v>
      </c>
      <c r="N42" s="193">
        <v>5</v>
      </c>
      <c r="O42" s="193">
        <v>5</v>
      </c>
      <c r="P42" s="193">
        <v>5</v>
      </c>
      <c r="Q42" s="193">
        <v>5</v>
      </c>
      <c r="R42" s="193">
        <v>5</v>
      </c>
      <c r="S42" s="193">
        <v>5</v>
      </c>
      <c r="T42" s="193">
        <v>5</v>
      </c>
      <c r="U42" s="193" t="s">
        <v>30</v>
      </c>
    </row>
    <row r="43" spans="1:21" x14ac:dyDescent="0.2">
      <c r="A43" s="192">
        <v>45255.444176770834</v>
      </c>
      <c r="B43" s="193" t="s">
        <v>354</v>
      </c>
      <c r="C43" s="193" t="s">
        <v>25</v>
      </c>
      <c r="D43" s="193" t="s">
        <v>31</v>
      </c>
      <c r="E43" s="193" t="s">
        <v>22</v>
      </c>
      <c r="F43" s="193" t="s">
        <v>127</v>
      </c>
      <c r="G43" s="152" t="s">
        <v>106</v>
      </c>
      <c r="H43" s="193" t="s">
        <v>28</v>
      </c>
      <c r="I43" s="193">
        <v>5</v>
      </c>
      <c r="J43" s="193">
        <v>5</v>
      </c>
      <c r="K43" s="193">
        <v>5</v>
      </c>
      <c r="L43" s="193">
        <v>5</v>
      </c>
      <c r="M43" s="193">
        <v>5</v>
      </c>
      <c r="N43" s="193">
        <v>5</v>
      </c>
      <c r="O43" s="193">
        <v>5</v>
      </c>
      <c r="P43" s="193">
        <v>5</v>
      </c>
      <c r="Q43" s="193">
        <v>5</v>
      </c>
      <c r="R43" s="193">
        <v>3</v>
      </c>
      <c r="S43" s="193">
        <v>5</v>
      </c>
      <c r="T43" s="193">
        <v>5</v>
      </c>
    </row>
    <row r="44" spans="1:21" x14ac:dyDescent="0.2">
      <c r="A44" s="192">
        <v>45255.444930208338</v>
      </c>
      <c r="B44" s="193" t="s">
        <v>357</v>
      </c>
      <c r="C44" s="193" t="s">
        <v>25</v>
      </c>
      <c r="D44" s="193" t="s">
        <v>26</v>
      </c>
      <c r="E44" s="193" t="s">
        <v>27</v>
      </c>
      <c r="F44" s="193" t="s">
        <v>124</v>
      </c>
      <c r="G44" s="193" t="s">
        <v>280</v>
      </c>
      <c r="H44" s="193" t="s">
        <v>28</v>
      </c>
      <c r="I44" s="193">
        <v>3</v>
      </c>
      <c r="J44" s="193">
        <v>4</v>
      </c>
      <c r="K44" s="193">
        <v>4</v>
      </c>
      <c r="L44" s="193">
        <v>4</v>
      </c>
      <c r="M44" s="193">
        <v>4</v>
      </c>
      <c r="N44" s="193">
        <v>4</v>
      </c>
      <c r="O44" s="193">
        <v>4</v>
      </c>
      <c r="P44" s="193">
        <v>4</v>
      </c>
      <c r="Q44" s="193">
        <v>4</v>
      </c>
      <c r="R44" s="193">
        <v>4</v>
      </c>
      <c r="S44" s="193">
        <v>4</v>
      </c>
      <c r="T44" s="193">
        <v>4</v>
      </c>
    </row>
    <row r="45" spans="1:21" x14ac:dyDescent="0.2">
      <c r="A45" s="192">
        <v>45255.446842025463</v>
      </c>
      <c r="B45" s="193" t="s">
        <v>365</v>
      </c>
      <c r="C45" s="193" t="s">
        <v>25</v>
      </c>
      <c r="D45" s="193" t="s">
        <v>21</v>
      </c>
      <c r="E45" s="193" t="s">
        <v>22</v>
      </c>
      <c r="F45" s="193" t="s">
        <v>124</v>
      </c>
      <c r="G45" s="193" t="s">
        <v>95</v>
      </c>
      <c r="H45" s="193" t="s">
        <v>28</v>
      </c>
      <c r="I45" s="193">
        <v>5</v>
      </c>
      <c r="J45" s="193">
        <v>5</v>
      </c>
      <c r="K45" s="193">
        <v>5</v>
      </c>
      <c r="L45" s="193">
        <v>5</v>
      </c>
      <c r="M45" s="193">
        <v>5</v>
      </c>
      <c r="N45" s="193">
        <v>5</v>
      </c>
      <c r="O45" s="193">
        <v>5</v>
      </c>
      <c r="P45" s="193">
        <v>5</v>
      </c>
      <c r="Q45" s="193">
        <v>5</v>
      </c>
      <c r="R45" s="193">
        <v>5</v>
      </c>
      <c r="S45" s="193">
        <v>5</v>
      </c>
      <c r="T45" s="193">
        <v>5</v>
      </c>
      <c r="U45" s="193" t="s">
        <v>30</v>
      </c>
    </row>
    <row r="46" spans="1:21" x14ac:dyDescent="0.2">
      <c r="A46" s="192">
        <v>45255.448793240736</v>
      </c>
      <c r="B46" s="193" t="s">
        <v>370</v>
      </c>
      <c r="C46" s="193" t="s">
        <v>25</v>
      </c>
      <c r="D46" s="193" t="s">
        <v>24</v>
      </c>
      <c r="E46" s="193" t="s">
        <v>27</v>
      </c>
      <c r="F46" s="193" t="s">
        <v>124</v>
      </c>
      <c r="G46" s="193" t="s">
        <v>252</v>
      </c>
      <c r="H46" s="193" t="s">
        <v>28</v>
      </c>
      <c r="I46" s="193">
        <v>5</v>
      </c>
      <c r="J46" s="193">
        <v>5</v>
      </c>
      <c r="K46" s="193">
        <v>5</v>
      </c>
      <c r="L46" s="193">
        <v>5</v>
      </c>
      <c r="M46" s="193">
        <v>5</v>
      </c>
      <c r="N46" s="193">
        <v>5</v>
      </c>
      <c r="O46" s="193">
        <v>5</v>
      </c>
      <c r="P46" s="193">
        <v>5</v>
      </c>
      <c r="Q46" s="193">
        <v>5</v>
      </c>
      <c r="R46" s="193">
        <v>5</v>
      </c>
      <c r="S46" s="193">
        <v>5</v>
      </c>
      <c r="T46" s="193">
        <v>5</v>
      </c>
    </row>
    <row r="47" spans="1:21" x14ac:dyDescent="0.2">
      <c r="A47" s="192">
        <v>45255.451303784721</v>
      </c>
      <c r="B47" s="193" t="s">
        <v>378</v>
      </c>
      <c r="C47" s="193" t="s">
        <v>25</v>
      </c>
      <c r="D47" s="193" t="s">
        <v>24</v>
      </c>
      <c r="E47" s="193" t="s">
        <v>27</v>
      </c>
      <c r="F47" s="193" t="s">
        <v>124</v>
      </c>
      <c r="G47" s="193" t="s">
        <v>103</v>
      </c>
      <c r="H47" s="193" t="s">
        <v>28</v>
      </c>
      <c r="I47" s="193">
        <v>5</v>
      </c>
      <c r="J47" s="193">
        <v>5</v>
      </c>
      <c r="K47" s="193">
        <v>5</v>
      </c>
      <c r="L47" s="193">
        <v>5</v>
      </c>
      <c r="M47" s="193">
        <v>5</v>
      </c>
      <c r="N47" s="193">
        <v>5</v>
      </c>
      <c r="O47" s="193">
        <v>5</v>
      </c>
      <c r="P47" s="193">
        <v>5</v>
      </c>
      <c r="Q47" s="193">
        <v>5</v>
      </c>
      <c r="R47" s="193">
        <v>2</v>
      </c>
      <c r="S47" s="193">
        <v>4</v>
      </c>
      <c r="T47" s="193">
        <v>4</v>
      </c>
      <c r="U47" s="193" t="s">
        <v>30</v>
      </c>
    </row>
    <row r="48" spans="1:21" x14ac:dyDescent="0.2">
      <c r="A48" s="192">
        <v>45255.452912858796</v>
      </c>
      <c r="B48" s="193" t="s">
        <v>379</v>
      </c>
      <c r="C48" s="193" t="s">
        <v>25</v>
      </c>
      <c r="D48" s="193" t="s">
        <v>31</v>
      </c>
      <c r="E48" s="193" t="s">
        <v>27</v>
      </c>
      <c r="F48" s="193" t="s">
        <v>124</v>
      </c>
      <c r="G48" s="193" t="s">
        <v>103</v>
      </c>
      <c r="H48" s="193" t="s">
        <v>28</v>
      </c>
      <c r="I48" s="193">
        <v>5</v>
      </c>
      <c r="J48" s="193">
        <v>5</v>
      </c>
      <c r="K48" s="193">
        <v>5</v>
      </c>
      <c r="L48" s="193">
        <v>5</v>
      </c>
      <c r="M48" s="193">
        <v>5</v>
      </c>
      <c r="N48" s="193">
        <v>5</v>
      </c>
      <c r="O48" s="193">
        <v>5</v>
      </c>
      <c r="P48" s="193">
        <v>5</v>
      </c>
      <c r="Q48" s="193">
        <v>5</v>
      </c>
      <c r="R48" s="193">
        <v>2</v>
      </c>
      <c r="S48" s="193">
        <v>5</v>
      </c>
      <c r="T48" s="193">
        <v>5</v>
      </c>
      <c r="U48" s="193" t="s">
        <v>517</v>
      </c>
    </row>
    <row r="49" spans="1:22" x14ac:dyDescent="0.2">
      <c r="A49" s="192">
        <v>45255.457942152774</v>
      </c>
      <c r="B49" s="193" t="s">
        <v>393</v>
      </c>
      <c r="C49" s="193" t="s">
        <v>25</v>
      </c>
      <c r="D49" s="193" t="s">
        <v>26</v>
      </c>
      <c r="E49" s="193" t="s">
        <v>27</v>
      </c>
      <c r="F49" s="193" t="s">
        <v>124</v>
      </c>
      <c r="G49" s="193" t="s">
        <v>280</v>
      </c>
      <c r="H49" s="193" t="s">
        <v>28</v>
      </c>
      <c r="I49" s="193">
        <v>5</v>
      </c>
      <c r="J49" s="193">
        <v>4</v>
      </c>
      <c r="K49" s="193">
        <v>4</v>
      </c>
      <c r="L49" s="193">
        <v>4</v>
      </c>
      <c r="M49" s="193">
        <v>5</v>
      </c>
      <c r="N49" s="193">
        <v>5</v>
      </c>
      <c r="O49" s="193">
        <v>5</v>
      </c>
      <c r="P49" s="193">
        <v>5</v>
      </c>
      <c r="Q49" s="193">
        <v>5</v>
      </c>
      <c r="R49" s="193">
        <v>4</v>
      </c>
      <c r="S49" s="193">
        <v>4</v>
      </c>
      <c r="T49" s="193">
        <v>4</v>
      </c>
    </row>
    <row r="50" spans="1:22" x14ac:dyDescent="0.2">
      <c r="A50" s="192">
        <v>45255.459823356483</v>
      </c>
      <c r="B50" s="193" t="s">
        <v>399</v>
      </c>
      <c r="C50" s="193" t="s">
        <v>25</v>
      </c>
      <c r="D50" s="193" t="s">
        <v>26</v>
      </c>
      <c r="E50" s="193" t="s">
        <v>27</v>
      </c>
      <c r="F50" s="193" t="s">
        <v>124</v>
      </c>
      <c r="G50" s="193" t="s">
        <v>184</v>
      </c>
      <c r="H50" s="193" t="s">
        <v>28</v>
      </c>
      <c r="I50" s="193">
        <v>4</v>
      </c>
      <c r="J50" s="193">
        <v>4</v>
      </c>
      <c r="K50" s="193">
        <v>4</v>
      </c>
      <c r="L50" s="193">
        <v>4</v>
      </c>
      <c r="M50" s="193">
        <v>4</v>
      </c>
      <c r="N50" s="193">
        <v>4</v>
      </c>
      <c r="O50" s="193">
        <v>4</v>
      </c>
      <c r="P50" s="193">
        <v>4</v>
      </c>
      <c r="Q50" s="193">
        <v>4</v>
      </c>
      <c r="R50" s="193">
        <v>3</v>
      </c>
      <c r="S50" s="193">
        <v>4</v>
      </c>
      <c r="T50" s="193">
        <v>4</v>
      </c>
      <c r="U50" s="193" t="s">
        <v>30</v>
      </c>
    </row>
    <row r="51" spans="1:22" x14ac:dyDescent="0.2">
      <c r="A51" s="192">
        <v>45255.460924282408</v>
      </c>
      <c r="B51" s="193" t="s">
        <v>403</v>
      </c>
      <c r="C51" s="193" t="s">
        <v>25</v>
      </c>
      <c r="D51" s="193" t="s">
        <v>21</v>
      </c>
      <c r="E51" s="193" t="s">
        <v>27</v>
      </c>
      <c r="F51" s="193" t="s">
        <v>126</v>
      </c>
      <c r="G51" s="193" t="s">
        <v>103</v>
      </c>
      <c r="H51" s="193" t="s">
        <v>28</v>
      </c>
      <c r="I51" s="193">
        <v>5</v>
      </c>
      <c r="J51" s="193">
        <v>5</v>
      </c>
      <c r="K51" s="193">
        <v>5</v>
      </c>
      <c r="L51" s="193">
        <v>5</v>
      </c>
      <c r="M51" s="193">
        <v>5</v>
      </c>
      <c r="N51" s="193">
        <v>5</v>
      </c>
      <c r="O51" s="193">
        <v>5</v>
      </c>
      <c r="P51" s="193">
        <v>5</v>
      </c>
      <c r="Q51" s="193">
        <v>5</v>
      </c>
      <c r="R51" s="193">
        <v>3</v>
      </c>
      <c r="S51" s="193">
        <v>5</v>
      </c>
      <c r="T51" s="193">
        <v>5</v>
      </c>
    </row>
    <row r="52" spans="1:22" x14ac:dyDescent="0.2">
      <c r="A52" s="192">
        <v>45255.462509027777</v>
      </c>
      <c r="B52" s="193" t="s">
        <v>404</v>
      </c>
      <c r="C52" s="193" t="s">
        <v>20</v>
      </c>
      <c r="D52" s="193" t="s">
        <v>26</v>
      </c>
      <c r="E52" s="193" t="s">
        <v>27</v>
      </c>
      <c r="F52" s="193" t="s">
        <v>124</v>
      </c>
      <c r="G52" s="193" t="s">
        <v>184</v>
      </c>
      <c r="H52" s="193" t="s">
        <v>28</v>
      </c>
      <c r="I52" s="193">
        <v>5</v>
      </c>
      <c r="J52" s="193">
        <v>5</v>
      </c>
      <c r="K52" s="193">
        <v>5</v>
      </c>
      <c r="L52" s="193">
        <v>5</v>
      </c>
      <c r="M52" s="193">
        <v>5</v>
      </c>
      <c r="N52" s="193">
        <v>5</v>
      </c>
      <c r="O52" s="193">
        <v>5</v>
      </c>
      <c r="P52" s="193">
        <v>5</v>
      </c>
      <c r="Q52" s="193">
        <v>5</v>
      </c>
      <c r="R52" s="193">
        <v>5</v>
      </c>
      <c r="S52" s="193">
        <v>5</v>
      </c>
      <c r="T52" s="193">
        <v>5</v>
      </c>
    </row>
    <row r="53" spans="1:22" x14ac:dyDescent="0.2">
      <c r="A53" s="192">
        <v>45255.463113368052</v>
      </c>
      <c r="B53" s="193" t="s">
        <v>405</v>
      </c>
      <c r="C53" s="193" t="s">
        <v>20</v>
      </c>
      <c r="D53" s="193" t="s">
        <v>26</v>
      </c>
      <c r="E53" s="193" t="s">
        <v>22</v>
      </c>
      <c r="F53" s="193" t="s">
        <v>124</v>
      </c>
      <c r="G53" s="193" t="s">
        <v>103</v>
      </c>
      <c r="H53" s="193" t="s">
        <v>28</v>
      </c>
      <c r="I53" s="193">
        <v>5</v>
      </c>
      <c r="J53" s="193">
        <v>5</v>
      </c>
      <c r="K53" s="193">
        <v>5</v>
      </c>
      <c r="L53" s="193">
        <v>5</v>
      </c>
      <c r="M53" s="193">
        <v>5</v>
      </c>
      <c r="N53" s="193">
        <v>5</v>
      </c>
      <c r="O53" s="193">
        <v>5</v>
      </c>
      <c r="P53" s="193">
        <v>5</v>
      </c>
      <c r="Q53" s="193">
        <v>5</v>
      </c>
      <c r="R53" s="193">
        <v>5</v>
      </c>
      <c r="S53" s="193">
        <v>5</v>
      </c>
      <c r="T53" s="193">
        <v>5</v>
      </c>
    </row>
    <row r="54" spans="1:22" x14ac:dyDescent="0.2">
      <c r="A54" s="192">
        <v>45255.464263773145</v>
      </c>
      <c r="B54" s="193" t="s">
        <v>409</v>
      </c>
      <c r="C54" s="193" t="s">
        <v>25</v>
      </c>
      <c r="D54" s="193" t="s">
        <v>26</v>
      </c>
      <c r="E54" s="193" t="s">
        <v>27</v>
      </c>
      <c r="F54" s="193" t="s">
        <v>124</v>
      </c>
      <c r="G54" s="193" t="s">
        <v>280</v>
      </c>
      <c r="H54" s="193" t="s">
        <v>28</v>
      </c>
      <c r="I54" s="193">
        <v>4</v>
      </c>
      <c r="J54" s="193">
        <v>4</v>
      </c>
      <c r="K54" s="193">
        <v>4</v>
      </c>
      <c r="L54" s="193">
        <v>4</v>
      </c>
      <c r="M54" s="193">
        <v>4</v>
      </c>
      <c r="N54" s="193">
        <v>4</v>
      </c>
      <c r="O54" s="193">
        <v>4</v>
      </c>
      <c r="P54" s="193">
        <v>4</v>
      </c>
      <c r="Q54" s="193">
        <v>4</v>
      </c>
      <c r="R54" s="193">
        <v>4</v>
      </c>
      <c r="S54" s="193">
        <v>4</v>
      </c>
      <c r="T54" s="193">
        <v>3</v>
      </c>
    </row>
    <row r="55" spans="1:22" x14ac:dyDescent="0.2">
      <c r="A55" s="192">
        <v>45255.470598738422</v>
      </c>
      <c r="B55" s="193" t="s">
        <v>425</v>
      </c>
      <c r="C55" s="193" t="s">
        <v>25</v>
      </c>
      <c r="D55" s="193" t="s">
        <v>24</v>
      </c>
      <c r="E55" s="193" t="s">
        <v>22</v>
      </c>
      <c r="F55" s="193" t="s">
        <v>127</v>
      </c>
      <c r="G55" s="193" t="s">
        <v>161</v>
      </c>
      <c r="H55" s="193" t="s">
        <v>28</v>
      </c>
      <c r="I55" s="193">
        <v>4</v>
      </c>
      <c r="J55" s="193">
        <v>4</v>
      </c>
      <c r="K55" s="193">
        <v>4</v>
      </c>
      <c r="L55" s="193">
        <v>4</v>
      </c>
      <c r="M55" s="193">
        <v>4</v>
      </c>
      <c r="N55" s="193">
        <v>5</v>
      </c>
      <c r="O55" s="193">
        <v>5</v>
      </c>
      <c r="P55" s="193">
        <v>5</v>
      </c>
      <c r="Q55" s="193">
        <v>4</v>
      </c>
      <c r="R55" s="193">
        <v>4</v>
      </c>
      <c r="S55" s="193">
        <v>4</v>
      </c>
      <c r="T55" s="193">
        <v>4</v>
      </c>
    </row>
    <row r="56" spans="1:22" x14ac:dyDescent="0.2">
      <c r="A56" s="192">
        <v>45255.489762442128</v>
      </c>
      <c r="B56" s="193" t="s">
        <v>434</v>
      </c>
      <c r="C56" s="193" t="s">
        <v>20</v>
      </c>
      <c r="D56" s="193" t="s">
        <v>26</v>
      </c>
      <c r="E56" s="193" t="s">
        <v>27</v>
      </c>
      <c r="F56" s="193" t="s">
        <v>126</v>
      </c>
      <c r="G56" s="152" t="s">
        <v>531</v>
      </c>
      <c r="H56" s="193" t="s">
        <v>28</v>
      </c>
      <c r="I56" s="193">
        <v>5</v>
      </c>
      <c r="J56" s="193">
        <v>5</v>
      </c>
      <c r="K56" s="193">
        <v>5</v>
      </c>
      <c r="L56" s="193">
        <v>5</v>
      </c>
      <c r="M56" s="193">
        <v>5</v>
      </c>
      <c r="N56" s="193">
        <v>5</v>
      </c>
      <c r="O56" s="193">
        <v>5</v>
      </c>
      <c r="P56" s="193">
        <v>5</v>
      </c>
      <c r="Q56" s="193">
        <v>5</v>
      </c>
      <c r="R56" s="193">
        <v>5</v>
      </c>
      <c r="S56" s="193">
        <v>5</v>
      </c>
      <c r="T56" s="193">
        <v>5</v>
      </c>
    </row>
    <row r="57" spans="1:22" x14ac:dyDescent="0.2">
      <c r="A57" s="192">
        <v>45257.453324525464</v>
      </c>
      <c r="B57" s="193" t="s">
        <v>448</v>
      </c>
      <c r="C57" s="193" t="s">
        <v>20</v>
      </c>
      <c r="D57" s="193" t="s">
        <v>31</v>
      </c>
      <c r="E57" s="193" t="s">
        <v>27</v>
      </c>
      <c r="F57" s="193" t="s">
        <v>127</v>
      </c>
      <c r="G57" s="193" t="s">
        <v>449</v>
      </c>
      <c r="H57" s="193" t="s">
        <v>28</v>
      </c>
      <c r="I57" s="193">
        <v>5</v>
      </c>
      <c r="J57" s="193">
        <v>5</v>
      </c>
      <c r="K57" s="193">
        <v>5</v>
      </c>
      <c r="L57" s="193">
        <v>4</v>
      </c>
      <c r="M57" s="193">
        <v>5</v>
      </c>
      <c r="N57" s="193">
        <v>5</v>
      </c>
      <c r="O57" s="193">
        <v>5</v>
      </c>
      <c r="P57" s="193">
        <v>5</v>
      </c>
      <c r="Q57" s="193">
        <v>5</v>
      </c>
      <c r="R57" s="193">
        <v>3</v>
      </c>
      <c r="S57" s="193">
        <v>4</v>
      </c>
      <c r="T57" s="193">
        <v>4</v>
      </c>
      <c r="U57" s="193" t="s">
        <v>30</v>
      </c>
    </row>
    <row r="58" spans="1:22" x14ac:dyDescent="0.2">
      <c r="A58" s="192">
        <v>45255.420940763885</v>
      </c>
      <c r="B58" s="193" t="s">
        <v>469</v>
      </c>
      <c r="C58" s="152" t="s">
        <v>20</v>
      </c>
      <c r="D58" s="193" t="s">
        <v>470</v>
      </c>
      <c r="E58" s="193" t="s">
        <v>27</v>
      </c>
      <c r="F58" s="193" t="s">
        <v>139</v>
      </c>
      <c r="G58" s="152" t="s">
        <v>532</v>
      </c>
      <c r="H58" s="193" t="s">
        <v>28</v>
      </c>
      <c r="I58" s="193">
        <v>5</v>
      </c>
      <c r="J58" s="193">
        <v>5</v>
      </c>
      <c r="K58" s="193">
        <v>5</v>
      </c>
      <c r="L58" s="193">
        <v>5</v>
      </c>
      <c r="M58" s="193">
        <v>5</v>
      </c>
      <c r="N58" s="193">
        <v>5</v>
      </c>
      <c r="O58" s="193">
        <v>5</v>
      </c>
      <c r="P58" s="193">
        <v>5</v>
      </c>
      <c r="Q58" s="193">
        <v>5</v>
      </c>
      <c r="R58" s="193">
        <v>5</v>
      </c>
      <c r="S58" s="193">
        <v>3</v>
      </c>
      <c r="T58" s="193">
        <v>5</v>
      </c>
      <c r="U58" s="193">
        <v>5</v>
      </c>
    </row>
    <row r="59" spans="1:22" x14ac:dyDescent="0.2">
      <c r="A59" s="192">
        <v>45255.422648032407</v>
      </c>
      <c r="B59" s="193" t="s">
        <v>471</v>
      </c>
      <c r="C59" s="152" t="s">
        <v>20</v>
      </c>
      <c r="D59" s="193" t="s">
        <v>470</v>
      </c>
      <c r="E59" s="193" t="s">
        <v>27</v>
      </c>
      <c r="F59" s="193" t="s">
        <v>521</v>
      </c>
      <c r="G59" s="193" t="s">
        <v>159</v>
      </c>
      <c r="H59" s="193" t="s">
        <v>28</v>
      </c>
      <c r="I59" s="193">
        <v>5</v>
      </c>
      <c r="J59" s="193">
        <v>5</v>
      </c>
      <c r="K59" s="193">
        <v>5</v>
      </c>
      <c r="L59" s="193">
        <v>5</v>
      </c>
      <c r="M59" s="193">
        <v>5</v>
      </c>
      <c r="N59" s="193">
        <v>5</v>
      </c>
      <c r="O59" s="193">
        <v>5</v>
      </c>
      <c r="P59" s="193">
        <v>5</v>
      </c>
      <c r="Q59" s="193">
        <v>5</v>
      </c>
      <c r="R59" s="193">
        <v>5</v>
      </c>
      <c r="S59" s="193">
        <v>3</v>
      </c>
      <c r="T59" s="193">
        <v>4</v>
      </c>
      <c r="U59" s="193">
        <v>5</v>
      </c>
    </row>
    <row r="60" spans="1:22" x14ac:dyDescent="0.2">
      <c r="A60" s="192">
        <v>45255.424111805551</v>
      </c>
      <c r="B60" s="193" t="s">
        <v>474</v>
      </c>
      <c r="C60" s="152" t="s">
        <v>20</v>
      </c>
      <c r="D60" s="193" t="s">
        <v>470</v>
      </c>
      <c r="E60" s="193" t="s">
        <v>27</v>
      </c>
      <c r="F60" s="193" t="s">
        <v>521</v>
      </c>
      <c r="G60" s="193" t="s">
        <v>159</v>
      </c>
      <c r="H60" s="193" t="s">
        <v>28</v>
      </c>
      <c r="I60" s="193">
        <v>5</v>
      </c>
      <c r="J60" s="193">
        <v>5</v>
      </c>
      <c r="K60" s="193">
        <v>5</v>
      </c>
      <c r="L60" s="193">
        <v>5</v>
      </c>
      <c r="M60" s="193">
        <v>5</v>
      </c>
      <c r="N60" s="193">
        <v>5</v>
      </c>
      <c r="O60" s="193">
        <v>5</v>
      </c>
      <c r="P60" s="193">
        <v>5</v>
      </c>
      <c r="Q60" s="193">
        <v>5</v>
      </c>
      <c r="R60" s="193">
        <v>5</v>
      </c>
      <c r="S60" s="193">
        <v>5</v>
      </c>
      <c r="T60" s="193">
        <v>5</v>
      </c>
      <c r="U60" s="193">
        <v>5</v>
      </c>
      <c r="V60" s="193" t="s">
        <v>475</v>
      </c>
    </row>
    <row r="61" spans="1:22" x14ac:dyDescent="0.2">
      <c r="A61" s="192">
        <v>45255.426634421296</v>
      </c>
      <c r="B61" s="193" t="s">
        <v>474</v>
      </c>
      <c r="C61" s="152" t="s">
        <v>20</v>
      </c>
      <c r="D61" s="193" t="s">
        <v>470</v>
      </c>
      <c r="E61" s="193" t="s">
        <v>27</v>
      </c>
      <c r="F61" s="193" t="s">
        <v>521</v>
      </c>
      <c r="G61" s="193" t="s">
        <v>159</v>
      </c>
      <c r="H61" s="193" t="s">
        <v>28</v>
      </c>
      <c r="I61" s="193">
        <v>5</v>
      </c>
      <c r="J61" s="193">
        <v>5</v>
      </c>
      <c r="K61" s="193">
        <v>5</v>
      </c>
      <c r="L61" s="193">
        <v>5</v>
      </c>
      <c r="M61" s="193">
        <v>5</v>
      </c>
      <c r="N61" s="193">
        <v>5</v>
      </c>
      <c r="O61" s="193">
        <v>5</v>
      </c>
      <c r="P61" s="193">
        <v>5</v>
      </c>
      <c r="Q61" s="193">
        <v>5</v>
      </c>
      <c r="R61" s="193">
        <v>5</v>
      </c>
      <c r="S61" s="193">
        <v>5</v>
      </c>
      <c r="T61" s="193">
        <v>5</v>
      </c>
      <c r="U61" s="193">
        <v>5</v>
      </c>
      <c r="V61" s="193" t="s">
        <v>475</v>
      </c>
    </row>
    <row r="62" spans="1:22" x14ac:dyDescent="0.2">
      <c r="A62" s="192">
        <v>45255.427627951387</v>
      </c>
      <c r="B62" s="193" t="s">
        <v>476</v>
      </c>
      <c r="C62" s="152" t="s">
        <v>20</v>
      </c>
      <c r="D62" s="193" t="s">
        <v>470</v>
      </c>
      <c r="E62" s="193" t="s">
        <v>27</v>
      </c>
      <c r="F62" s="193" t="s">
        <v>521</v>
      </c>
      <c r="G62" s="193" t="s">
        <v>159</v>
      </c>
      <c r="H62" s="193" t="s">
        <v>28</v>
      </c>
      <c r="I62" s="193">
        <v>5</v>
      </c>
      <c r="J62" s="193">
        <v>5</v>
      </c>
      <c r="K62" s="193">
        <v>5</v>
      </c>
      <c r="L62" s="193">
        <v>5</v>
      </c>
      <c r="M62" s="193">
        <v>5</v>
      </c>
      <c r="N62" s="193">
        <v>5</v>
      </c>
      <c r="O62" s="193">
        <v>5</v>
      </c>
      <c r="P62" s="193">
        <v>5</v>
      </c>
      <c r="Q62" s="193">
        <v>5</v>
      </c>
      <c r="R62" s="193">
        <v>5</v>
      </c>
      <c r="S62" s="193">
        <v>5</v>
      </c>
      <c r="T62" s="193">
        <v>4</v>
      </c>
      <c r="U62" s="193">
        <v>5</v>
      </c>
      <c r="V62" s="193" t="s">
        <v>477</v>
      </c>
    </row>
    <row r="63" spans="1:22" x14ac:dyDescent="0.2">
      <c r="A63" s="192">
        <v>45255.440785185187</v>
      </c>
      <c r="B63" s="193" t="s">
        <v>480</v>
      </c>
      <c r="C63" s="152" t="s">
        <v>25</v>
      </c>
      <c r="D63" s="193" t="s">
        <v>470</v>
      </c>
      <c r="E63" s="193" t="s">
        <v>22</v>
      </c>
      <c r="F63" s="193" t="s">
        <v>521</v>
      </c>
      <c r="G63" s="193" t="s">
        <v>159</v>
      </c>
      <c r="H63" s="193" t="s">
        <v>28</v>
      </c>
      <c r="I63" s="193">
        <v>4</v>
      </c>
      <c r="J63" s="193">
        <v>4</v>
      </c>
      <c r="K63" s="193">
        <v>4</v>
      </c>
      <c r="L63" s="193">
        <v>4</v>
      </c>
      <c r="M63" s="193">
        <v>4</v>
      </c>
      <c r="N63" s="193">
        <v>4</v>
      </c>
      <c r="O63" s="193">
        <v>4</v>
      </c>
      <c r="P63" s="193">
        <v>4</v>
      </c>
      <c r="Q63" s="193">
        <v>4</v>
      </c>
      <c r="R63" s="193">
        <v>4</v>
      </c>
      <c r="S63" s="193">
        <v>3</v>
      </c>
      <c r="T63" s="193">
        <v>4</v>
      </c>
      <c r="U63" s="193">
        <v>4</v>
      </c>
      <c r="V63" s="193" t="s">
        <v>481</v>
      </c>
    </row>
    <row r="64" spans="1:22" x14ac:dyDescent="0.2">
      <c r="A64" s="192">
        <v>45255.476520821758</v>
      </c>
      <c r="B64" s="193" t="s">
        <v>499</v>
      </c>
      <c r="C64" s="152" t="s">
        <v>25</v>
      </c>
      <c r="D64" s="193" t="s">
        <v>470</v>
      </c>
      <c r="E64" s="193" t="s">
        <v>27</v>
      </c>
      <c r="F64" s="193" t="s">
        <v>131</v>
      </c>
      <c r="G64" s="193" t="s">
        <v>96</v>
      </c>
      <c r="H64" s="193" t="s">
        <v>28</v>
      </c>
      <c r="I64" s="193">
        <v>4</v>
      </c>
      <c r="J64" s="193">
        <v>4</v>
      </c>
      <c r="K64" s="193">
        <v>4</v>
      </c>
      <c r="L64" s="193">
        <v>4</v>
      </c>
      <c r="M64" s="193">
        <v>4</v>
      </c>
      <c r="N64" s="193">
        <v>4</v>
      </c>
      <c r="O64" s="193">
        <v>4</v>
      </c>
      <c r="P64" s="193">
        <v>4</v>
      </c>
      <c r="Q64" s="193">
        <v>4</v>
      </c>
      <c r="R64" s="193">
        <v>4</v>
      </c>
      <c r="S64" s="193">
        <v>4</v>
      </c>
      <c r="T64" s="193">
        <v>4</v>
      </c>
      <c r="U64" s="193">
        <v>4</v>
      </c>
    </row>
    <row r="65" spans="1:20" ht="23.25" x14ac:dyDescent="0.2">
      <c r="I65" s="1">
        <f>AVERAGE(I2:I64)</f>
        <v>4.7619047619047619</v>
      </c>
      <c r="J65" s="1">
        <f t="shared" ref="J65:T65" si="0">AVERAGE(J2:J64)</f>
        <v>4.6825396825396828</v>
      </c>
      <c r="K65" s="1">
        <f t="shared" si="0"/>
        <v>4.6984126984126986</v>
      </c>
      <c r="L65" s="1">
        <f t="shared" si="0"/>
        <v>4.6825396825396828</v>
      </c>
      <c r="M65" s="1">
        <f t="shared" si="0"/>
        <v>4.7777777777777777</v>
      </c>
      <c r="N65" s="1">
        <f t="shared" si="0"/>
        <v>4.7777777777777777</v>
      </c>
      <c r="O65" s="1">
        <f t="shared" si="0"/>
        <v>4.8253968253968251</v>
      </c>
      <c r="P65" s="1">
        <f t="shared" si="0"/>
        <v>4.8571428571428568</v>
      </c>
      <c r="Q65" s="1">
        <f t="shared" si="0"/>
        <v>4.8412698412698409</v>
      </c>
      <c r="R65" s="1">
        <f t="shared" si="0"/>
        <v>3.5079365079365079</v>
      </c>
      <c r="S65" s="1">
        <f t="shared" si="0"/>
        <v>4.3174603174603172</v>
      </c>
      <c r="T65" s="1">
        <f t="shared" si="0"/>
        <v>4.5396825396825395</v>
      </c>
    </row>
    <row r="66" spans="1:20" ht="23.25" x14ac:dyDescent="0.2">
      <c r="I66" s="2">
        <f>STDEV(I2:I64)</f>
        <v>0.46539215909934717</v>
      </c>
      <c r="J66" s="2">
        <f t="shared" ref="J66:T66" si="1">STDEV(J2:J64)</f>
        <v>0.50242626887729847</v>
      </c>
      <c r="K66" s="2">
        <f t="shared" si="1"/>
        <v>0.49627387843487558</v>
      </c>
      <c r="L66" s="2">
        <f t="shared" si="1"/>
        <v>0.46922712106381187</v>
      </c>
      <c r="M66" s="2">
        <f t="shared" si="1"/>
        <v>0.41907903806247493</v>
      </c>
      <c r="N66" s="2">
        <f t="shared" si="1"/>
        <v>0.41907903806247498</v>
      </c>
      <c r="O66" s="2">
        <f t="shared" si="1"/>
        <v>0.38267658962604967</v>
      </c>
      <c r="P66" s="2">
        <f t="shared" si="1"/>
        <v>0.35273781075132915</v>
      </c>
      <c r="Q66" s="2">
        <f t="shared" si="1"/>
        <v>0.36835944955407462</v>
      </c>
      <c r="R66" s="2">
        <f t="shared" si="1"/>
        <v>1.3182713004955349</v>
      </c>
      <c r="S66" s="2">
        <f t="shared" si="1"/>
        <v>0.66781774666052229</v>
      </c>
      <c r="T66" s="2">
        <f t="shared" si="1"/>
        <v>0.59093684028527993</v>
      </c>
    </row>
    <row r="67" spans="1:20" ht="23.25" x14ac:dyDescent="0.2">
      <c r="I67" s="3">
        <f>AVERAGE(I2:I66)</f>
        <v>4.6958045680154479</v>
      </c>
      <c r="J67" s="3">
        <f t="shared" ref="J67:T67" si="2">AVERAGE(J2:J66)</f>
        <v>4.6182302454064148</v>
      </c>
      <c r="K67" s="3">
        <f t="shared" si="2"/>
        <v>4.633764408874578</v>
      </c>
      <c r="L67" s="3">
        <f t="shared" si="2"/>
        <v>4.6177194892862072</v>
      </c>
      <c r="M67" s="3">
        <f t="shared" si="2"/>
        <v>4.7107208740898496</v>
      </c>
      <c r="N67" s="3">
        <f t="shared" si="2"/>
        <v>4.7107208740898496</v>
      </c>
      <c r="O67" s="3">
        <f t="shared" si="2"/>
        <v>4.7570472833080437</v>
      </c>
      <c r="P67" s="3">
        <f t="shared" si="2"/>
        <v>4.7878443179676022</v>
      </c>
      <c r="Q67" s="3">
        <f t="shared" si="2"/>
        <v>4.772455835243445</v>
      </c>
      <c r="R67" s="3">
        <f t="shared" si="2"/>
        <v>3.4742493508989543</v>
      </c>
      <c r="S67" s="3">
        <f t="shared" si="2"/>
        <v>4.2613119702172435</v>
      </c>
      <c r="T67" s="3">
        <f t="shared" si="2"/>
        <v>4.4789326058456584</v>
      </c>
    </row>
    <row r="68" spans="1:20" ht="23.25" x14ac:dyDescent="0.2">
      <c r="I68" s="4">
        <f>STDEV(I12:I64)</f>
        <v>0.46581233568409447</v>
      </c>
      <c r="J68" s="4">
        <f t="shared" ref="J68:T68" si="3">STDEV(J12:J64)</f>
        <v>0.45477629710263701</v>
      </c>
      <c r="K68" s="4">
        <f t="shared" si="3"/>
        <v>0.50325500725000738</v>
      </c>
      <c r="L68" s="4">
        <f t="shared" si="3"/>
        <v>0.46346959324282277</v>
      </c>
      <c r="M68" s="4">
        <f t="shared" si="3"/>
        <v>0.42251579096399822</v>
      </c>
      <c r="N68" s="4">
        <f t="shared" si="3"/>
        <v>0.40943162132389432</v>
      </c>
      <c r="O68" s="4">
        <f t="shared" si="3"/>
        <v>0.394997749437839</v>
      </c>
      <c r="P68" s="4">
        <f t="shared" si="3"/>
        <v>0.36141955244320118</v>
      </c>
      <c r="Q68" s="4">
        <f t="shared" si="3"/>
        <v>0.37906002450412557</v>
      </c>
      <c r="R68" s="4">
        <f t="shared" si="3"/>
        <v>1.3083964637069794</v>
      </c>
      <c r="S68" s="4">
        <f t="shared" si="3"/>
        <v>0.70092205496815618</v>
      </c>
      <c r="T68" s="4">
        <f t="shared" si="3"/>
        <v>0.60656782662937658</v>
      </c>
    </row>
    <row r="69" spans="1:20" ht="24" x14ac:dyDescent="0.55000000000000004">
      <c r="A69" s="99" t="s">
        <v>90</v>
      </c>
      <c r="D69" s="134" t="s">
        <v>89</v>
      </c>
      <c r="E69" s="5"/>
      <c r="F69" s="132"/>
      <c r="G69" s="134" t="s">
        <v>92</v>
      </c>
    </row>
    <row r="70" spans="1:20" ht="24" x14ac:dyDescent="0.55000000000000004">
      <c r="A70" s="118" t="s">
        <v>25</v>
      </c>
      <c r="B70" s="119">
        <f>COUNTIF(C2:C64,"หญิง")</f>
        <v>38</v>
      </c>
      <c r="D70" s="158" t="s">
        <v>124</v>
      </c>
      <c r="E70" s="121">
        <f>COUNTIF(F2:F64,"คณะศึกษาศาสตร์")</f>
        <v>30</v>
      </c>
      <c r="F70" s="5"/>
      <c r="G70" s="162" t="s">
        <v>97</v>
      </c>
      <c r="H70" s="121">
        <v>1</v>
      </c>
    </row>
    <row r="71" spans="1:20" ht="24" x14ac:dyDescent="0.55000000000000004">
      <c r="A71" s="118" t="s">
        <v>20</v>
      </c>
      <c r="B71" s="119">
        <f>COUNTIF(C2:C65,"ชาย")</f>
        <v>25</v>
      </c>
      <c r="D71" s="158" t="s">
        <v>158</v>
      </c>
      <c r="E71" s="121">
        <f>COUNTIF(F2:F65,"คณะวิทยาศาสตร์การแพทย์")</f>
        <v>2</v>
      </c>
      <c r="F71" s="5"/>
      <c r="G71" s="162" t="s">
        <v>218</v>
      </c>
      <c r="H71" s="121">
        <v>2</v>
      </c>
    </row>
    <row r="72" spans="1:20" ht="24" x14ac:dyDescent="0.55000000000000004">
      <c r="B72" s="117">
        <f>SUBTOTAL(9,B70:B71)</f>
        <v>63</v>
      </c>
      <c r="D72" s="158" t="s">
        <v>127</v>
      </c>
      <c r="E72" s="121">
        <f>COUNTIF(F2:F66,"คณะบริหารธุรกิจ เศรษฐกิจและการสื่อสาร")</f>
        <v>7</v>
      </c>
      <c r="F72" s="5"/>
      <c r="G72" s="162" t="s">
        <v>105</v>
      </c>
      <c r="H72" s="121">
        <v>4</v>
      </c>
    </row>
    <row r="73" spans="1:20" ht="24" x14ac:dyDescent="0.55000000000000004">
      <c r="D73" s="158" t="s">
        <v>130</v>
      </c>
      <c r="E73" s="121">
        <f>COUNTIF(F2:F67,"คณะพยาบาลศาสตร์")</f>
        <v>1</v>
      </c>
      <c r="F73" s="5"/>
      <c r="G73" s="162" t="s">
        <v>196</v>
      </c>
      <c r="H73" s="121">
        <v>1</v>
      </c>
    </row>
    <row r="74" spans="1:20" ht="24" x14ac:dyDescent="0.55000000000000004">
      <c r="A74" s="99" t="s">
        <v>91</v>
      </c>
      <c r="B74" s="132"/>
      <c r="D74" s="181" t="s">
        <v>131</v>
      </c>
      <c r="E74" s="121">
        <f>COUNTIF(F2:F68,"คณะสาธารณสุขศาสตร์")</f>
        <v>2</v>
      </c>
      <c r="F74" s="5"/>
      <c r="G74" s="161" t="s">
        <v>96</v>
      </c>
      <c r="H74" s="121">
        <v>1</v>
      </c>
    </row>
    <row r="75" spans="1:20" ht="21" x14ac:dyDescent="0.35">
      <c r="A75" s="118" t="s">
        <v>27</v>
      </c>
      <c r="B75" s="119">
        <f>COUNTIF(E2:E67,"ปริญญาโท")</f>
        <v>41</v>
      </c>
      <c r="D75" s="181" t="s">
        <v>521</v>
      </c>
      <c r="E75" s="121">
        <f>COUNTIF(F3:F69,"คณะสถาปัตยกรรมศาสตร์และการออกแบบ")</f>
        <v>5</v>
      </c>
      <c r="F75" s="5"/>
      <c r="G75" s="162" t="s">
        <v>105</v>
      </c>
      <c r="H75" s="121">
        <v>1</v>
      </c>
    </row>
    <row r="76" spans="1:20" ht="21" x14ac:dyDescent="0.35">
      <c r="A76" s="118" t="s">
        <v>22</v>
      </c>
      <c r="B76" s="119">
        <f>COUNTIF(E2:E67,"ปริญญาเอก")</f>
        <v>22</v>
      </c>
      <c r="D76" s="181" t="s">
        <v>134</v>
      </c>
      <c r="E76" s="121">
        <f>COUNTIF(F2:F73,"คณะสหเวชศาสตร์")</f>
        <v>2</v>
      </c>
      <c r="F76" s="5"/>
      <c r="G76" s="162" t="s">
        <v>189</v>
      </c>
      <c r="H76" s="121">
        <f>COUNTIF(G22:G69,"การบริหารการศึกษา")</f>
        <v>3</v>
      </c>
    </row>
    <row r="77" spans="1:20" ht="21" x14ac:dyDescent="0.35">
      <c r="A77" s="5"/>
      <c r="B77" s="133">
        <f>SUBTOTAL(9,B74:B76)</f>
        <v>63</v>
      </c>
      <c r="D77" s="181" t="s">
        <v>111</v>
      </c>
      <c r="E77" s="121">
        <f>COUNTIF(F2:F74,"วิทยาลัยพลังงานทดแทนและสมาร์ตกริดเทคโนโลยี")</f>
        <v>1</v>
      </c>
      <c r="F77" s="5"/>
      <c r="G77" s="181" t="s">
        <v>532</v>
      </c>
      <c r="H77" s="121">
        <v>2</v>
      </c>
    </row>
    <row r="78" spans="1:20" ht="21" x14ac:dyDescent="0.35">
      <c r="D78" s="181" t="s">
        <v>140</v>
      </c>
      <c r="E78" s="121">
        <f>COUNTIF(F2:F75,"คณะเกษตรศาสตร์ ทรัพยากรธรรมชาติและสิ่งแวดล้อม")</f>
        <v>5</v>
      </c>
      <c r="F78" s="5"/>
      <c r="G78" s="181" t="s">
        <v>95</v>
      </c>
      <c r="H78" s="121">
        <v>7</v>
      </c>
    </row>
    <row r="79" spans="1:20" ht="21" x14ac:dyDescent="0.35">
      <c r="A79" s="118" t="s">
        <v>26</v>
      </c>
      <c r="B79" s="119">
        <f>COUNTIF(D2:D65,"20-30 ปี")</f>
        <v>25</v>
      </c>
      <c r="D79" s="181" t="s">
        <v>126</v>
      </c>
      <c r="E79" s="121">
        <f>COUNTIF(F2:F76,"คณะมนุษยศาสตร์")</f>
        <v>4</v>
      </c>
      <c r="F79" s="5"/>
      <c r="G79" s="181" t="s">
        <v>240</v>
      </c>
      <c r="H79" s="121">
        <v>1</v>
      </c>
    </row>
    <row r="80" spans="1:20" ht="21" x14ac:dyDescent="0.35">
      <c r="A80" s="118" t="s">
        <v>24</v>
      </c>
      <c r="B80" s="119">
        <v>24</v>
      </c>
      <c r="D80" s="181" t="s">
        <v>139</v>
      </c>
      <c r="E80" s="121">
        <f>COUNTIF(F2:F77,"คณะวิทยาศาสตร์")</f>
        <v>2</v>
      </c>
      <c r="F80" s="5"/>
      <c r="G80" s="181" t="s">
        <v>242</v>
      </c>
      <c r="H80" s="121">
        <v>1</v>
      </c>
    </row>
    <row r="81" spans="1:8" ht="21" x14ac:dyDescent="0.35">
      <c r="A81" s="118" t="s">
        <v>21</v>
      </c>
      <c r="B81" s="119">
        <f>COUNTIF(D2:D54,"41-50 ปี")</f>
        <v>9</v>
      </c>
      <c r="D81" s="181" t="s">
        <v>128</v>
      </c>
      <c r="E81" s="119">
        <f>COUNTIF(F2:F78,"คณะวิศวกรรมศาสตร์")</f>
        <v>1</v>
      </c>
      <c r="G81" s="181" t="s">
        <v>195</v>
      </c>
      <c r="H81" s="121">
        <v>1</v>
      </c>
    </row>
    <row r="82" spans="1:8" ht="24" customHeight="1" x14ac:dyDescent="0.35">
      <c r="A82" s="118" t="s">
        <v>31</v>
      </c>
      <c r="B82" s="119">
        <v>5</v>
      </c>
      <c r="D82" s="181" t="s">
        <v>133</v>
      </c>
      <c r="E82" s="119">
        <f>COUNTIF(F3:F79,"คณะสังคมศาสตร์")</f>
        <v>1</v>
      </c>
      <c r="G82" s="181" t="s">
        <v>106</v>
      </c>
      <c r="H82" s="121">
        <v>5</v>
      </c>
    </row>
    <row r="83" spans="1:8" ht="24.75" customHeight="1" x14ac:dyDescent="0.35">
      <c r="B83" s="117">
        <f>SUBTOTAL(9,B79:B82)</f>
        <v>63</v>
      </c>
      <c r="E83" s="205">
        <f>SUM(E70:E82)</f>
        <v>63</v>
      </c>
      <c r="G83" s="181" t="s">
        <v>159</v>
      </c>
      <c r="H83" s="121">
        <v>5</v>
      </c>
    </row>
    <row r="84" spans="1:8" ht="24" customHeight="1" x14ac:dyDescent="0.35">
      <c r="G84" s="181" t="s">
        <v>256</v>
      </c>
      <c r="H84" s="121">
        <v>1</v>
      </c>
    </row>
    <row r="85" spans="1:8" ht="19.5" customHeight="1" x14ac:dyDescent="0.35">
      <c r="D85" s="157"/>
      <c r="G85" s="181" t="s">
        <v>260</v>
      </c>
      <c r="H85" s="121">
        <v>1</v>
      </c>
    </row>
    <row r="86" spans="1:8" ht="19.5" customHeight="1" x14ac:dyDescent="0.35">
      <c r="G86" s="181" t="s">
        <v>138</v>
      </c>
      <c r="H86" s="121">
        <v>1</v>
      </c>
    </row>
    <row r="87" spans="1:8" ht="21" x14ac:dyDescent="0.35">
      <c r="G87" s="181" t="s">
        <v>103</v>
      </c>
      <c r="H87" s="121">
        <v>6</v>
      </c>
    </row>
    <row r="88" spans="1:8" ht="21" x14ac:dyDescent="0.35">
      <c r="G88" s="181" t="s">
        <v>155</v>
      </c>
      <c r="H88" s="121">
        <v>2</v>
      </c>
    </row>
    <row r="89" spans="1:8" ht="21" x14ac:dyDescent="0.35">
      <c r="G89" s="181" t="s">
        <v>245</v>
      </c>
      <c r="H89" s="121">
        <v>1</v>
      </c>
    </row>
    <row r="90" spans="1:8" ht="21" x14ac:dyDescent="0.35">
      <c r="G90" s="181" t="s">
        <v>280</v>
      </c>
      <c r="H90" s="121">
        <v>5</v>
      </c>
    </row>
    <row r="91" spans="1:8" ht="21" x14ac:dyDescent="0.35">
      <c r="G91" s="161" t="s">
        <v>256</v>
      </c>
      <c r="H91" s="121">
        <v>2</v>
      </c>
    </row>
    <row r="92" spans="1:8" ht="21" x14ac:dyDescent="0.35">
      <c r="G92" s="161" t="s">
        <v>96</v>
      </c>
      <c r="H92" s="121">
        <f>COUNTIF(G24:G85,"การพยาบาลผู้ใหญ่และผู้สูงอายุ")</f>
        <v>1</v>
      </c>
    </row>
    <row r="93" spans="1:8" ht="21" x14ac:dyDescent="0.35">
      <c r="G93" s="161" t="s">
        <v>184</v>
      </c>
      <c r="H93" s="121">
        <v>1</v>
      </c>
    </row>
    <row r="94" spans="1:8" ht="21" x14ac:dyDescent="0.35">
      <c r="G94" s="161" t="s">
        <v>193</v>
      </c>
      <c r="H94" s="121">
        <f>COUNTIF(G26:G87,"การพยาบาลผู้ใหญ่และผู้สูงอายุ")</f>
        <v>1</v>
      </c>
    </row>
    <row r="95" spans="1:8" ht="21" x14ac:dyDescent="0.35">
      <c r="G95" s="161" t="s">
        <v>313</v>
      </c>
      <c r="H95" s="121">
        <v>1</v>
      </c>
    </row>
    <row r="96" spans="1:8" ht="21" x14ac:dyDescent="0.35">
      <c r="G96" s="161" t="s">
        <v>332</v>
      </c>
      <c r="H96" s="121">
        <f>COUNTIF(G35:G94,"การพยาบาลผู้ใหญ่และผู้สูงอายุ")</f>
        <v>1</v>
      </c>
    </row>
    <row r="97" spans="7:8" ht="21" x14ac:dyDescent="0.35">
      <c r="G97" s="161" t="s">
        <v>252</v>
      </c>
      <c r="H97" s="121">
        <f>COUNTIF(G45:G96,"การพยาบาลผู้ใหญ่และผู้สูงอายุ")</f>
        <v>1</v>
      </c>
    </row>
    <row r="98" spans="7:8" ht="21" x14ac:dyDescent="0.35">
      <c r="G98" s="161" t="s">
        <v>161</v>
      </c>
      <c r="H98" s="121">
        <f>COUNTIF(G46:G96,"การพยาบาลผู้ใหญ่และผู้สูงอายุ")</f>
        <v>1</v>
      </c>
    </row>
    <row r="99" spans="7:8" ht="21" x14ac:dyDescent="0.35">
      <c r="G99" s="161" t="s">
        <v>531</v>
      </c>
      <c r="H99" s="121">
        <f>COUNTIF(G47:G97,"การพยาบาลผู้ใหญ่และผู้สูงอายุ")</f>
        <v>1</v>
      </c>
    </row>
    <row r="100" spans="7:8" ht="21" x14ac:dyDescent="0.35">
      <c r="G100" s="161" t="s">
        <v>449</v>
      </c>
      <c r="H100" s="121">
        <f>COUNTIF(G48:G98,"การพยาบาลผู้ใหญ่และผู้สูงอายุ")</f>
        <v>1</v>
      </c>
    </row>
    <row r="101" spans="7:8" ht="21" x14ac:dyDescent="0.35">
      <c r="H101" s="206">
        <f>SUM(H70:H100)</f>
        <v>63</v>
      </c>
    </row>
  </sheetData>
  <autoFilter ref="F1:F101" xr:uid="{2A285190-F5AE-499E-8606-D24856B9EBCD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V67"/>
  <sheetViews>
    <sheetView topLeftCell="H1" zoomScale="89" zoomScaleNormal="89" workbookViewId="0">
      <selection activeCell="U21" sqref="U21"/>
    </sheetView>
  </sheetViews>
  <sheetFormatPr defaultColWidth="12.7109375" defaultRowHeight="12.75" x14ac:dyDescent="0.2"/>
  <cols>
    <col min="1" max="3" width="18.85546875" customWidth="1"/>
    <col min="4" max="4" width="44.42578125" bestFit="1" customWidth="1"/>
    <col min="5" max="6" width="18.85546875" customWidth="1"/>
    <col min="7" max="7" width="41.140625" customWidth="1"/>
    <col min="8" max="8" width="23.85546875" bestFit="1" customWidth="1"/>
    <col min="9" max="27" width="18.85546875" customWidth="1"/>
  </cols>
  <sheetData>
    <row r="1" spans="1:21" s="178" customFormat="1" ht="15.75" customHeight="1" x14ac:dyDescent="0.2">
      <c r="A1" s="177" t="s">
        <v>0</v>
      </c>
      <c r="B1" s="177" t="s">
        <v>93</v>
      </c>
      <c r="C1" s="177" t="s">
        <v>1</v>
      </c>
      <c r="D1" s="177" t="s">
        <v>2</v>
      </c>
      <c r="E1" s="177" t="s">
        <v>3</v>
      </c>
      <c r="F1" s="177" t="s">
        <v>4</v>
      </c>
      <c r="G1" s="177" t="s">
        <v>5</v>
      </c>
      <c r="H1" s="177" t="s">
        <v>6</v>
      </c>
      <c r="I1" s="177" t="s">
        <v>7</v>
      </c>
      <c r="J1" s="177" t="s">
        <v>8</v>
      </c>
      <c r="K1" s="177" t="s">
        <v>9</v>
      </c>
      <c r="L1" s="177" t="s">
        <v>10</v>
      </c>
      <c r="M1" s="177" t="s">
        <v>11</v>
      </c>
      <c r="N1" s="177" t="s">
        <v>12</v>
      </c>
      <c r="O1" s="177" t="s">
        <v>13</v>
      </c>
      <c r="P1" s="177" t="s">
        <v>14</v>
      </c>
      <c r="Q1" s="177" t="s">
        <v>15</v>
      </c>
      <c r="R1" s="177" t="s">
        <v>16</v>
      </c>
      <c r="S1" s="177" t="s">
        <v>17</v>
      </c>
      <c r="T1" s="177" t="s">
        <v>18</v>
      </c>
      <c r="U1" s="177" t="s">
        <v>19</v>
      </c>
    </row>
    <row r="2" spans="1:21" x14ac:dyDescent="0.2">
      <c r="A2" s="192">
        <v>45255.412821365739</v>
      </c>
      <c r="B2" s="193" t="s">
        <v>223</v>
      </c>
      <c r="C2" s="193" t="s">
        <v>20</v>
      </c>
      <c r="D2" s="193" t="s">
        <v>24</v>
      </c>
      <c r="E2" s="193" t="s">
        <v>27</v>
      </c>
      <c r="F2" s="193" t="s">
        <v>133</v>
      </c>
      <c r="G2" s="193" t="s">
        <v>195</v>
      </c>
      <c r="H2" s="193" t="s">
        <v>23</v>
      </c>
      <c r="I2" s="193">
        <v>4</v>
      </c>
      <c r="J2" s="193">
        <v>4</v>
      </c>
      <c r="K2" s="193">
        <v>4</v>
      </c>
      <c r="L2" s="193">
        <v>4</v>
      </c>
      <c r="M2" s="193">
        <v>4</v>
      </c>
      <c r="N2" s="193">
        <v>4</v>
      </c>
      <c r="O2" s="193">
        <v>4</v>
      </c>
      <c r="P2" s="193">
        <v>4</v>
      </c>
      <c r="Q2" s="193">
        <v>4</v>
      </c>
      <c r="R2" s="193">
        <v>4</v>
      </c>
      <c r="S2" s="193">
        <v>4</v>
      </c>
      <c r="T2" s="193">
        <v>4</v>
      </c>
      <c r="U2" s="193" t="s">
        <v>30</v>
      </c>
    </row>
    <row r="3" spans="1:21" x14ac:dyDescent="0.2">
      <c r="A3" s="192">
        <v>45255.412821701393</v>
      </c>
      <c r="B3" s="193" t="s">
        <v>224</v>
      </c>
      <c r="C3" s="193" t="s">
        <v>20</v>
      </c>
      <c r="D3" s="193" t="s">
        <v>26</v>
      </c>
      <c r="E3" s="193" t="s">
        <v>27</v>
      </c>
      <c r="F3" s="193" t="s">
        <v>140</v>
      </c>
      <c r="G3" s="193" t="s">
        <v>214</v>
      </c>
      <c r="H3" s="193" t="s">
        <v>23</v>
      </c>
      <c r="I3" s="193">
        <v>5</v>
      </c>
      <c r="J3" s="193">
        <v>5</v>
      </c>
      <c r="K3" s="193">
        <v>5</v>
      </c>
      <c r="L3" s="193">
        <v>5</v>
      </c>
      <c r="M3" s="193">
        <v>5</v>
      </c>
      <c r="N3" s="193">
        <v>5</v>
      </c>
      <c r="O3" s="193">
        <v>5</v>
      </c>
      <c r="P3" s="193">
        <v>5</v>
      </c>
      <c r="Q3" s="193">
        <v>5</v>
      </c>
      <c r="R3" s="193">
        <v>3</v>
      </c>
      <c r="S3" s="193">
        <v>4</v>
      </c>
      <c r="T3" s="193">
        <v>4</v>
      </c>
    </row>
    <row r="4" spans="1:21" x14ac:dyDescent="0.2">
      <c r="A4" s="192">
        <v>45255.415549988422</v>
      </c>
      <c r="B4" s="193" t="s">
        <v>230</v>
      </c>
      <c r="C4" s="193" t="s">
        <v>20</v>
      </c>
      <c r="D4" s="193" t="s">
        <v>26</v>
      </c>
      <c r="E4" s="193" t="s">
        <v>27</v>
      </c>
      <c r="F4" s="193" t="s">
        <v>127</v>
      </c>
      <c r="G4" s="152" t="s">
        <v>106</v>
      </c>
      <c r="H4" s="193" t="s">
        <v>23</v>
      </c>
      <c r="I4" s="193">
        <v>4</v>
      </c>
      <c r="J4" s="193">
        <v>4</v>
      </c>
      <c r="K4" s="193">
        <v>4</v>
      </c>
      <c r="L4" s="193">
        <v>4</v>
      </c>
      <c r="M4" s="193">
        <v>4</v>
      </c>
      <c r="N4" s="193">
        <v>4</v>
      </c>
      <c r="O4" s="193">
        <v>4</v>
      </c>
      <c r="P4" s="193">
        <v>4</v>
      </c>
      <c r="Q4" s="193">
        <v>4</v>
      </c>
      <c r="R4" s="193">
        <v>2</v>
      </c>
      <c r="S4" s="193">
        <v>4</v>
      </c>
      <c r="T4" s="193">
        <v>4</v>
      </c>
    </row>
    <row r="5" spans="1:21" x14ac:dyDescent="0.2">
      <c r="A5" s="192">
        <v>45255.418932395834</v>
      </c>
      <c r="B5" s="193" t="s">
        <v>243</v>
      </c>
      <c r="C5" s="193" t="s">
        <v>20</v>
      </c>
      <c r="D5" s="193" t="s">
        <v>21</v>
      </c>
      <c r="E5" s="193" t="s">
        <v>27</v>
      </c>
      <c r="F5" s="193" t="s">
        <v>134</v>
      </c>
      <c r="G5" s="193" t="s">
        <v>155</v>
      </c>
      <c r="H5" s="193" t="s">
        <v>23</v>
      </c>
      <c r="I5" s="193">
        <v>5</v>
      </c>
      <c r="J5" s="193">
        <v>5</v>
      </c>
      <c r="K5" s="193">
        <v>5</v>
      </c>
      <c r="L5" s="193">
        <v>5</v>
      </c>
      <c r="M5" s="193">
        <v>4</v>
      </c>
      <c r="N5" s="193">
        <v>5</v>
      </c>
      <c r="O5" s="193">
        <v>5</v>
      </c>
      <c r="P5" s="193">
        <v>4</v>
      </c>
      <c r="Q5" s="193">
        <v>5</v>
      </c>
      <c r="R5" s="193">
        <v>3</v>
      </c>
      <c r="S5" s="193">
        <v>4</v>
      </c>
      <c r="T5" s="193">
        <v>4</v>
      </c>
    </row>
    <row r="6" spans="1:21" x14ac:dyDescent="0.2">
      <c r="A6" s="192">
        <v>45255.419021261579</v>
      </c>
      <c r="B6" s="193" t="s">
        <v>244</v>
      </c>
      <c r="C6" s="193" t="s">
        <v>20</v>
      </c>
      <c r="D6" s="193" t="s">
        <v>26</v>
      </c>
      <c r="E6" s="193" t="s">
        <v>27</v>
      </c>
      <c r="F6" s="193" t="s">
        <v>158</v>
      </c>
      <c r="G6" s="193" t="s">
        <v>245</v>
      </c>
      <c r="H6" s="193" t="s">
        <v>23</v>
      </c>
      <c r="I6" s="193">
        <v>5</v>
      </c>
      <c r="J6" s="193">
        <v>5</v>
      </c>
      <c r="K6" s="193">
        <v>5</v>
      </c>
      <c r="L6" s="193">
        <v>4</v>
      </c>
      <c r="M6" s="193">
        <v>5</v>
      </c>
      <c r="N6" s="193">
        <v>5</v>
      </c>
      <c r="O6" s="193">
        <v>5</v>
      </c>
      <c r="P6" s="193">
        <v>5</v>
      </c>
      <c r="Q6" s="193">
        <v>5</v>
      </c>
      <c r="R6" s="193">
        <v>1</v>
      </c>
      <c r="S6" s="193">
        <v>4</v>
      </c>
      <c r="T6" s="193">
        <v>4</v>
      </c>
      <c r="U6" s="193" t="s">
        <v>510</v>
      </c>
    </row>
    <row r="7" spans="1:21" x14ac:dyDescent="0.2">
      <c r="A7" s="192">
        <v>45255.419724340274</v>
      </c>
      <c r="B7" s="193" t="s">
        <v>250</v>
      </c>
      <c r="C7" s="193" t="s">
        <v>25</v>
      </c>
      <c r="D7" s="193" t="s">
        <v>26</v>
      </c>
      <c r="E7" s="193" t="s">
        <v>27</v>
      </c>
      <c r="F7" s="193" t="s">
        <v>126</v>
      </c>
      <c r="G7" s="193" t="s">
        <v>103</v>
      </c>
      <c r="H7" s="193" t="s">
        <v>23</v>
      </c>
      <c r="I7" s="193">
        <v>4</v>
      </c>
      <c r="J7" s="193">
        <v>4</v>
      </c>
      <c r="K7" s="193">
        <v>4</v>
      </c>
      <c r="L7" s="193">
        <v>5</v>
      </c>
      <c r="M7" s="193">
        <v>5</v>
      </c>
      <c r="N7" s="193">
        <v>5</v>
      </c>
      <c r="O7" s="193">
        <v>5</v>
      </c>
      <c r="P7" s="193">
        <v>5</v>
      </c>
      <c r="Q7" s="193">
        <v>5</v>
      </c>
      <c r="R7" s="193">
        <v>2</v>
      </c>
      <c r="S7" s="193">
        <v>4</v>
      </c>
      <c r="T7" s="193">
        <v>4</v>
      </c>
      <c r="U7" s="193" t="s">
        <v>30</v>
      </c>
    </row>
    <row r="8" spans="1:21" x14ac:dyDescent="0.2">
      <c r="A8" s="192">
        <v>45255.420076875002</v>
      </c>
      <c r="B8" s="193" t="s">
        <v>253</v>
      </c>
      <c r="C8" s="193" t="s">
        <v>25</v>
      </c>
      <c r="D8" s="193" t="s">
        <v>24</v>
      </c>
      <c r="E8" s="193" t="s">
        <v>27</v>
      </c>
      <c r="F8" s="193" t="s">
        <v>124</v>
      </c>
      <c r="G8" s="193" t="s">
        <v>109</v>
      </c>
      <c r="H8" s="193" t="s">
        <v>23</v>
      </c>
      <c r="I8" s="193">
        <v>5</v>
      </c>
      <c r="J8" s="193">
        <v>5</v>
      </c>
      <c r="K8" s="193">
        <v>5</v>
      </c>
      <c r="L8" s="193">
        <v>5</v>
      </c>
      <c r="M8" s="193">
        <v>5</v>
      </c>
      <c r="N8" s="193">
        <v>5</v>
      </c>
      <c r="O8" s="193">
        <v>5</v>
      </c>
      <c r="P8" s="193">
        <v>5</v>
      </c>
      <c r="Q8" s="193">
        <v>5</v>
      </c>
      <c r="R8" s="193">
        <v>5</v>
      </c>
      <c r="S8" s="193">
        <v>5</v>
      </c>
      <c r="T8" s="193">
        <v>5</v>
      </c>
    </row>
    <row r="9" spans="1:21" x14ac:dyDescent="0.2">
      <c r="A9" s="192">
        <v>45255.421999155093</v>
      </c>
      <c r="B9" s="193" t="s">
        <v>262</v>
      </c>
      <c r="C9" s="193" t="s">
        <v>25</v>
      </c>
      <c r="D9" s="193" t="s">
        <v>24</v>
      </c>
      <c r="E9" s="193" t="s">
        <v>27</v>
      </c>
      <c r="F9" s="193" t="s">
        <v>124</v>
      </c>
      <c r="G9" s="193" t="s">
        <v>105</v>
      </c>
      <c r="H9" s="193" t="s">
        <v>23</v>
      </c>
      <c r="I9" s="193">
        <v>5</v>
      </c>
      <c r="J9" s="193">
        <v>5</v>
      </c>
      <c r="K9" s="193">
        <v>5</v>
      </c>
      <c r="L9" s="193">
        <v>5</v>
      </c>
      <c r="M9" s="193">
        <v>5</v>
      </c>
      <c r="N9" s="193">
        <v>5</v>
      </c>
      <c r="O9" s="193">
        <v>5</v>
      </c>
      <c r="P9" s="193">
        <v>5</v>
      </c>
      <c r="Q9" s="193">
        <v>5</v>
      </c>
      <c r="R9" s="193">
        <v>5</v>
      </c>
      <c r="S9" s="193">
        <v>5</v>
      </c>
      <c r="T9" s="193">
        <v>5</v>
      </c>
      <c r="U9" s="193" t="s">
        <v>30</v>
      </c>
    </row>
    <row r="10" spans="1:21" x14ac:dyDescent="0.2">
      <c r="A10" s="192">
        <v>45255.422462280098</v>
      </c>
      <c r="B10" s="193" t="s">
        <v>266</v>
      </c>
      <c r="C10" s="193" t="s">
        <v>25</v>
      </c>
      <c r="D10" s="193" t="s">
        <v>26</v>
      </c>
      <c r="E10" s="193" t="s">
        <v>27</v>
      </c>
      <c r="F10" s="193" t="s">
        <v>139</v>
      </c>
      <c r="G10" s="193" t="s">
        <v>267</v>
      </c>
      <c r="H10" s="193" t="s">
        <v>23</v>
      </c>
      <c r="I10" s="193">
        <v>4</v>
      </c>
      <c r="J10" s="193">
        <v>4</v>
      </c>
      <c r="K10" s="193">
        <v>4</v>
      </c>
      <c r="L10" s="193">
        <v>4</v>
      </c>
      <c r="M10" s="193">
        <v>3</v>
      </c>
      <c r="N10" s="193">
        <v>4</v>
      </c>
      <c r="O10" s="193">
        <v>5</v>
      </c>
      <c r="P10" s="193">
        <v>5</v>
      </c>
      <c r="Q10" s="193">
        <v>5</v>
      </c>
      <c r="R10" s="193">
        <v>3</v>
      </c>
      <c r="S10" s="193">
        <v>4</v>
      </c>
      <c r="T10" s="193">
        <v>4</v>
      </c>
      <c r="U10" s="193" t="s">
        <v>30</v>
      </c>
    </row>
    <row r="11" spans="1:21" x14ac:dyDescent="0.2">
      <c r="A11" s="192">
        <v>45255.423839386574</v>
      </c>
      <c r="B11" s="193" t="s">
        <v>277</v>
      </c>
      <c r="C11" s="193" t="s">
        <v>25</v>
      </c>
      <c r="D11" s="193" t="s">
        <v>26</v>
      </c>
      <c r="E11" s="193" t="s">
        <v>27</v>
      </c>
      <c r="F11" s="193" t="s">
        <v>127</v>
      </c>
      <c r="G11" s="193" t="s">
        <v>278</v>
      </c>
      <c r="H11" s="193" t="s">
        <v>23</v>
      </c>
      <c r="I11" s="193">
        <v>5</v>
      </c>
      <c r="J11" s="193">
        <v>4</v>
      </c>
      <c r="K11" s="193">
        <v>4</v>
      </c>
      <c r="L11" s="193">
        <v>4</v>
      </c>
      <c r="M11" s="193">
        <v>5</v>
      </c>
      <c r="N11" s="193">
        <v>5</v>
      </c>
      <c r="O11" s="193">
        <v>5</v>
      </c>
      <c r="P11" s="193">
        <v>5</v>
      </c>
      <c r="Q11" s="193">
        <v>5</v>
      </c>
      <c r="R11" s="193">
        <v>4</v>
      </c>
      <c r="S11" s="193">
        <v>5</v>
      </c>
      <c r="T11" s="193">
        <v>5</v>
      </c>
      <c r="U11" s="193" t="s">
        <v>30</v>
      </c>
    </row>
    <row r="12" spans="1:21" x14ac:dyDescent="0.2">
      <c r="A12" s="192">
        <v>45255.424251284727</v>
      </c>
      <c r="B12" s="193" t="s">
        <v>281</v>
      </c>
      <c r="C12" s="193" t="s">
        <v>20</v>
      </c>
      <c r="D12" s="193" t="s">
        <v>21</v>
      </c>
      <c r="E12" s="193" t="s">
        <v>22</v>
      </c>
      <c r="F12" s="193" t="s">
        <v>126</v>
      </c>
      <c r="G12" s="193" t="s">
        <v>103</v>
      </c>
      <c r="H12" s="193" t="s">
        <v>23</v>
      </c>
      <c r="I12" s="193">
        <v>5</v>
      </c>
      <c r="J12" s="193">
        <v>5</v>
      </c>
      <c r="K12" s="193">
        <v>5</v>
      </c>
      <c r="L12" s="193">
        <v>5</v>
      </c>
      <c r="M12" s="193">
        <v>5</v>
      </c>
      <c r="N12" s="193">
        <v>5</v>
      </c>
      <c r="O12" s="193">
        <v>5</v>
      </c>
      <c r="P12" s="193">
        <v>5</v>
      </c>
      <c r="Q12" s="193">
        <v>5</v>
      </c>
      <c r="R12" s="193">
        <v>3</v>
      </c>
      <c r="S12" s="193">
        <v>4</v>
      </c>
      <c r="T12" s="193">
        <v>5</v>
      </c>
      <c r="U12" s="193" t="s">
        <v>282</v>
      </c>
    </row>
    <row r="13" spans="1:21" x14ac:dyDescent="0.2">
      <c r="A13" s="192">
        <v>45255.425106319446</v>
      </c>
      <c r="B13" s="193" t="s">
        <v>285</v>
      </c>
      <c r="C13" s="193" t="s">
        <v>20</v>
      </c>
      <c r="D13" s="193" t="s">
        <v>26</v>
      </c>
      <c r="E13" s="193" t="s">
        <v>22</v>
      </c>
      <c r="F13" s="193" t="s">
        <v>124</v>
      </c>
      <c r="G13" s="193" t="s">
        <v>95</v>
      </c>
      <c r="H13" s="193" t="s">
        <v>23</v>
      </c>
      <c r="I13" s="193">
        <v>5</v>
      </c>
      <c r="J13" s="193">
        <v>5</v>
      </c>
      <c r="K13" s="193">
        <v>5</v>
      </c>
      <c r="L13" s="193">
        <v>5</v>
      </c>
      <c r="M13" s="193">
        <v>5</v>
      </c>
      <c r="N13" s="193">
        <v>5</v>
      </c>
      <c r="O13" s="193">
        <v>5</v>
      </c>
      <c r="P13" s="193">
        <v>5</v>
      </c>
      <c r="Q13" s="193">
        <v>5</v>
      </c>
      <c r="R13" s="193">
        <v>5</v>
      </c>
      <c r="S13" s="193">
        <v>5</v>
      </c>
      <c r="T13" s="193">
        <v>5</v>
      </c>
      <c r="U13" s="193" t="s">
        <v>30</v>
      </c>
    </row>
    <row r="14" spans="1:21" x14ac:dyDescent="0.2">
      <c r="A14" s="192">
        <v>45255.426951851856</v>
      </c>
      <c r="B14" s="193" t="s">
        <v>292</v>
      </c>
      <c r="C14" s="193" t="s">
        <v>20</v>
      </c>
      <c r="D14" s="193" t="s">
        <v>24</v>
      </c>
      <c r="E14" s="193" t="s">
        <v>27</v>
      </c>
      <c r="F14" s="193" t="s">
        <v>124</v>
      </c>
      <c r="G14" s="193" t="s">
        <v>105</v>
      </c>
      <c r="H14" s="193" t="s">
        <v>23</v>
      </c>
      <c r="I14" s="193">
        <v>3</v>
      </c>
      <c r="J14" s="193">
        <v>5</v>
      </c>
      <c r="K14" s="193">
        <v>5</v>
      </c>
      <c r="L14" s="193">
        <v>4</v>
      </c>
      <c r="M14" s="193">
        <v>4</v>
      </c>
      <c r="N14" s="193">
        <v>4</v>
      </c>
      <c r="O14" s="193">
        <v>5</v>
      </c>
      <c r="P14" s="193">
        <v>4</v>
      </c>
      <c r="Q14" s="193">
        <v>5</v>
      </c>
      <c r="R14" s="193">
        <v>4</v>
      </c>
      <c r="S14" s="193">
        <v>4</v>
      </c>
      <c r="T14" s="193">
        <v>4</v>
      </c>
      <c r="U14" s="193" t="s">
        <v>30</v>
      </c>
    </row>
    <row r="15" spans="1:21" x14ac:dyDescent="0.2">
      <c r="A15" s="192">
        <v>45255.428363032406</v>
      </c>
      <c r="B15" s="193" t="s">
        <v>295</v>
      </c>
      <c r="C15" s="193" t="s">
        <v>20</v>
      </c>
      <c r="D15" s="193" t="s">
        <v>26</v>
      </c>
      <c r="E15" s="193" t="s">
        <v>27</v>
      </c>
      <c r="F15" s="193" t="s">
        <v>130</v>
      </c>
      <c r="G15" s="193" t="s">
        <v>193</v>
      </c>
      <c r="H15" s="193" t="s">
        <v>23</v>
      </c>
      <c r="I15" s="193">
        <v>5</v>
      </c>
      <c r="J15" s="193">
        <v>5</v>
      </c>
      <c r="K15" s="193">
        <v>5</v>
      </c>
      <c r="L15" s="193">
        <v>5</v>
      </c>
      <c r="M15" s="193">
        <v>5</v>
      </c>
      <c r="N15" s="193">
        <v>5</v>
      </c>
      <c r="O15" s="193">
        <v>5</v>
      </c>
      <c r="P15" s="193">
        <v>5</v>
      </c>
      <c r="Q15" s="193">
        <v>5</v>
      </c>
      <c r="R15" s="193">
        <v>5</v>
      </c>
      <c r="S15" s="193">
        <v>5</v>
      </c>
      <c r="T15" s="193">
        <v>5</v>
      </c>
    </row>
    <row r="16" spans="1:21" x14ac:dyDescent="0.2">
      <c r="A16" s="192">
        <v>45255.42963042824</v>
      </c>
      <c r="B16" s="193" t="s">
        <v>301</v>
      </c>
      <c r="C16" s="193" t="s">
        <v>25</v>
      </c>
      <c r="D16" s="193" t="s">
        <v>24</v>
      </c>
      <c r="E16" s="193" t="s">
        <v>27</v>
      </c>
      <c r="F16" s="193" t="s">
        <v>124</v>
      </c>
      <c r="G16" s="193" t="s">
        <v>105</v>
      </c>
      <c r="H16" s="193" t="s">
        <v>23</v>
      </c>
      <c r="I16" s="193">
        <v>5</v>
      </c>
      <c r="J16" s="193">
        <v>5</v>
      </c>
      <c r="K16" s="193">
        <v>5</v>
      </c>
      <c r="L16" s="193">
        <v>5</v>
      </c>
      <c r="M16" s="193">
        <v>5</v>
      </c>
      <c r="N16" s="193">
        <v>5</v>
      </c>
      <c r="O16" s="193">
        <v>5</v>
      </c>
      <c r="P16" s="193">
        <v>5</v>
      </c>
      <c r="Q16" s="193">
        <v>5</v>
      </c>
      <c r="R16" s="193">
        <v>5</v>
      </c>
      <c r="S16" s="193">
        <v>5</v>
      </c>
      <c r="T16" s="193">
        <v>5</v>
      </c>
      <c r="U16" s="193" t="s">
        <v>513</v>
      </c>
    </row>
    <row r="17" spans="1:21" x14ac:dyDescent="0.2">
      <c r="A17" s="192">
        <v>45255.431376851848</v>
      </c>
      <c r="B17" s="193" t="s">
        <v>308</v>
      </c>
      <c r="C17" s="193" t="s">
        <v>25</v>
      </c>
      <c r="D17" s="193" t="s">
        <v>26</v>
      </c>
      <c r="E17" s="193" t="s">
        <v>27</v>
      </c>
      <c r="F17" s="193" t="s">
        <v>127</v>
      </c>
      <c r="G17" s="152" t="s">
        <v>106</v>
      </c>
      <c r="H17" s="193" t="s">
        <v>23</v>
      </c>
      <c r="I17" s="193">
        <v>5</v>
      </c>
      <c r="J17" s="193">
        <v>4</v>
      </c>
      <c r="K17" s="193">
        <v>4</v>
      </c>
      <c r="L17" s="193">
        <v>4</v>
      </c>
      <c r="M17" s="193">
        <v>5</v>
      </c>
      <c r="N17" s="193">
        <v>5</v>
      </c>
      <c r="O17" s="193">
        <v>4</v>
      </c>
      <c r="P17" s="193">
        <v>5</v>
      </c>
      <c r="Q17" s="193">
        <v>4</v>
      </c>
      <c r="R17" s="193">
        <v>2</v>
      </c>
      <c r="S17" s="193">
        <v>4</v>
      </c>
      <c r="T17" s="193">
        <v>4</v>
      </c>
    </row>
    <row r="18" spans="1:21" x14ac:dyDescent="0.2">
      <c r="A18" s="192">
        <v>45255.431479594903</v>
      </c>
      <c r="B18" s="193" t="s">
        <v>309</v>
      </c>
      <c r="C18" s="193" t="s">
        <v>20</v>
      </c>
      <c r="D18" s="193" t="s">
        <v>26</v>
      </c>
      <c r="E18" s="193" t="s">
        <v>27</v>
      </c>
      <c r="F18" s="193" t="s">
        <v>126</v>
      </c>
      <c r="G18" s="152" t="s">
        <v>332</v>
      </c>
      <c r="H18" s="193" t="s">
        <v>23</v>
      </c>
      <c r="I18" s="193">
        <v>5</v>
      </c>
      <c r="J18" s="193">
        <v>5</v>
      </c>
      <c r="K18" s="193">
        <v>5</v>
      </c>
      <c r="L18" s="193">
        <v>5</v>
      </c>
      <c r="M18" s="193">
        <v>5</v>
      </c>
      <c r="N18" s="193">
        <v>5</v>
      </c>
      <c r="O18" s="193">
        <v>5</v>
      </c>
      <c r="P18" s="193">
        <v>5</v>
      </c>
      <c r="Q18" s="193">
        <v>5</v>
      </c>
      <c r="R18" s="193">
        <v>5</v>
      </c>
      <c r="S18" s="193">
        <v>5</v>
      </c>
      <c r="T18" s="193">
        <v>5</v>
      </c>
    </row>
    <row r="19" spans="1:21" x14ac:dyDescent="0.2">
      <c r="A19" s="192">
        <v>45255.433057685186</v>
      </c>
      <c r="B19" s="193" t="s">
        <v>317</v>
      </c>
      <c r="C19" s="193" t="s">
        <v>25</v>
      </c>
      <c r="D19" s="193" t="s">
        <v>26</v>
      </c>
      <c r="E19" s="193" t="s">
        <v>27</v>
      </c>
      <c r="F19" s="193" t="s">
        <v>124</v>
      </c>
      <c r="G19" s="193" t="s">
        <v>109</v>
      </c>
      <c r="H19" s="193" t="s">
        <v>23</v>
      </c>
      <c r="I19" s="193">
        <v>5</v>
      </c>
      <c r="J19" s="193">
        <v>5</v>
      </c>
      <c r="K19" s="193">
        <v>5</v>
      </c>
      <c r="L19" s="193">
        <v>5</v>
      </c>
      <c r="M19" s="193">
        <v>5</v>
      </c>
      <c r="N19" s="193">
        <v>5</v>
      </c>
      <c r="O19" s="193">
        <v>5</v>
      </c>
      <c r="P19" s="193">
        <v>5</v>
      </c>
      <c r="Q19" s="193">
        <v>5</v>
      </c>
      <c r="R19" s="193">
        <v>2</v>
      </c>
      <c r="S19" s="193">
        <v>4</v>
      </c>
      <c r="T19" s="193">
        <v>5</v>
      </c>
      <c r="U19" s="193" t="s">
        <v>30</v>
      </c>
    </row>
    <row r="20" spans="1:21" x14ac:dyDescent="0.2">
      <c r="A20" s="192">
        <v>45255.433211608797</v>
      </c>
      <c r="B20" s="193" t="s">
        <v>318</v>
      </c>
      <c r="C20" s="193" t="s">
        <v>25</v>
      </c>
      <c r="D20" s="193" t="s">
        <v>26</v>
      </c>
      <c r="E20" s="193" t="s">
        <v>27</v>
      </c>
      <c r="F20" s="193" t="s">
        <v>127</v>
      </c>
      <c r="G20" s="152" t="s">
        <v>106</v>
      </c>
      <c r="H20" s="193" t="s">
        <v>23</v>
      </c>
      <c r="I20" s="193">
        <v>2</v>
      </c>
      <c r="J20" s="193">
        <v>5</v>
      </c>
      <c r="K20" s="193">
        <v>3</v>
      </c>
      <c r="L20" s="193">
        <v>3</v>
      </c>
      <c r="M20" s="193">
        <v>5</v>
      </c>
      <c r="N20" s="193">
        <v>5</v>
      </c>
      <c r="O20" s="193">
        <v>4</v>
      </c>
      <c r="P20" s="193">
        <v>5</v>
      </c>
      <c r="Q20" s="193">
        <v>5</v>
      </c>
      <c r="R20" s="193">
        <v>4</v>
      </c>
      <c r="S20" s="193">
        <v>4</v>
      </c>
      <c r="T20" s="193">
        <v>4</v>
      </c>
      <c r="U20" s="193"/>
    </row>
    <row r="21" spans="1:21" x14ac:dyDescent="0.2">
      <c r="A21" s="192">
        <v>45255.434238194444</v>
      </c>
      <c r="B21" s="193" t="s">
        <v>322</v>
      </c>
      <c r="C21" s="193" t="s">
        <v>20</v>
      </c>
      <c r="D21" s="193" t="s">
        <v>26</v>
      </c>
      <c r="E21" s="193" t="s">
        <v>22</v>
      </c>
      <c r="F21" s="193" t="s">
        <v>124</v>
      </c>
      <c r="G21" s="193" t="s">
        <v>162</v>
      </c>
      <c r="H21" s="193" t="s">
        <v>23</v>
      </c>
      <c r="I21" s="193">
        <v>5</v>
      </c>
      <c r="J21" s="193">
        <v>5</v>
      </c>
      <c r="K21" s="193">
        <v>5</v>
      </c>
      <c r="L21" s="193">
        <v>5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3</v>
      </c>
      <c r="S21" s="193">
        <v>5</v>
      </c>
      <c r="T21" s="193">
        <v>5</v>
      </c>
      <c r="U21" s="193" t="s">
        <v>323</v>
      </c>
    </row>
    <row r="22" spans="1:21" x14ac:dyDescent="0.2">
      <c r="A22" s="192">
        <v>45255.436358715277</v>
      </c>
      <c r="B22" s="193" t="s">
        <v>329</v>
      </c>
      <c r="C22" s="193" t="s">
        <v>25</v>
      </c>
      <c r="D22" s="193" t="s">
        <v>21</v>
      </c>
      <c r="E22" s="193" t="s">
        <v>27</v>
      </c>
      <c r="F22" s="193" t="s">
        <v>124</v>
      </c>
      <c r="G22" s="193" t="s">
        <v>252</v>
      </c>
      <c r="H22" s="193" t="s">
        <v>23</v>
      </c>
      <c r="I22" s="193">
        <v>5</v>
      </c>
      <c r="J22" s="193">
        <v>5</v>
      </c>
      <c r="K22" s="193">
        <v>5</v>
      </c>
      <c r="L22" s="193">
        <v>5</v>
      </c>
      <c r="M22" s="193">
        <v>5</v>
      </c>
      <c r="N22" s="193">
        <v>5</v>
      </c>
      <c r="O22" s="193">
        <v>5</v>
      </c>
      <c r="P22" s="193">
        <v>5</v>
      </c>
      <c r="Q22" s="193">
        <v>5</v>
      </c>
      <c r="R22" s="193">
        <v>3</v>
      </c>
      <c r="S22" s="193">
        <v>4</v>
      </c>
      <c r="T22" s="193">
        <v>4</v>
      </c>
      <c r="U22" s="193" t="s">
        <v>30</v>
      </c>
    </row>
    <row r="23" spans="1:21" x14ac:dyDescent="0.2">
      <c r="A23" s="192">
        <v>45255.436775648152</v>
      </c>
      <c r="B23" s="193" t="s">
        <v>330</v>
      </c>
      <c r="C23" s="193" t="s">
        <v>20</v>
      </c>
      <c r="D23" s="193" t="s">
        <v>24</v>
      </c>
      <c r="E23" s="193" t="s">
        <v>22</v>
      </c>
      <c r="F23" s="193" t="s">
        <v>128</v>
      </c>
      <c r="G23" s="193" t="s">
        <v>240</v>
      </c>
      <c r="H23" s="193" t="s">
        <v>23</v>
      </c>
      <c r="I23" s="193">
        <v>5</v>
      </c>
      <c r="J23" s="193">
        <v>5</v>
      </c>
      <c r="K23" s="193">
        <v>5</v>
      </c>
      <c r="L23" s="193">
        <v>5</v>
      </c>
      <c r="M23" s="193">
        <v>5</v>
      </c>
      <c r="N23" s="193">
        <v>5</v>
      </c>
      <c r="O23" s="193">
        <v>5</v>
      </c>
      <c r="P23" s="193">
        <v>5</v>
      </c>
      <c r="Q23" s="193">
        <v>5</v>
      </c>
      <c r="R23" s="193">
        <v>3</v>
      </c>
      <c r="S23" s="193">
        <v>4</v>
      </c>
      <c r="T23" s="193">
        <v>5</v>
      </c>
    </row>
    <row r="24" spans="1:21" x14ac:dyDescent="0.2">
      <c r="A24" s="192">
        <v>45255.439017395838</v>
      </c>
      <c r="B24" s="193" t="s">
        <v>335</v>
      </c>
      <c r="C24" s="193" t="s">
        <v>25</v>
      </c>
      <c r="D24" s="193" t="s">
        <v>26</v>
      </c>
      <c r="E24" s="193" t="s">
        <v>22</v>
      </c>
      <c r="F24" s="193" t="s">
        <v>126</v>
      </c>
      <c r="G24" s="193" t="s">
        <v>103</v>
      </c>
      <c r="H24" s="193" t="s">
        <v>23</v>
      </c>
      <c r="I24" s="193">
        <v>5</v>
      </c>
      <c r="J24" s="193">
        <v>4</v>
      </c>
      <c r="K24" s="193">
        <v>4</v>
      </c>
      <c r="L24" s="193">
        <v>4</v>
      </c>
      <c r="M24" s="193">
        <v>5</v>
      </c>
      <c r="N24" s="193">
        <v>5</v>
      </c>
      <c r="O24" s="193">
        <v>5</v>
      </c>
      <c r="P24" s="193">
        <v>5</v>
      </c>
      <c r="Q24" s="193">
        <v>5</v>
      </c>
      <c r="R24" s="193">
        <v>5</v>
      </c>
      <c r="S24" s="193">
        <v>5</v>
      </c>
      <c r="T24" s="193">
        <v>5</v>
      </c>
    </row>
    <row r="25" spans="1:21" x14ac:dyDescent="0.2">
      <c r="A25" s="192">
        <v>45255.445391030094</v>
      </c>
      <c r="B25" s="193" t="s">
        <v>361</v>
      </c>
      <c r="C25" s="193" t="s">
        <v>20</v>
      </c>
      <c r="D25" s="193" t="s">
        <v>21</v>
      </c>
      <c r="E25" s="193" t="s">
        <v>22</v>
      </c>
      <c r="F25" s="193" t="s">
        <v>124</v>
      </c>
      <c r="G25" s="193" t="s">
        <v>218</v>
      </c>
      <c r="H25" s="193" t="s">
        <v>23</v>
      </c>
      <c r="I25" s="193">
        <v>4</v>
      </c>
      <c r="J25" s="193">
        <v>5</v>
      </c>
      <c r="K25" s="193">
        <v>5</v>
      </c>
      <c r="L25" s="193">
        <v>4</v>
      </c>
      <c r="M25" s="193">
        <v>5</v>
      </c>
      <c r="N25" s="193">
        <v>5</v>
      </c>
      <c r="O25" s="193">
        <v>5</v>
      </c>
      <c r="P25" s="193">
        <v>5</v>
      </c>
      <c r="Q25" s="193">
        <v>5</v>
      </c>
      <c r="R25" s="193">
        <v>2</v>
      </c>
      <c r="S25" s="193">
        <v>4</v>
      </c>
      <c r="T25" s="193">
        <v>5</v>
      </c>
      <c r="U25" s="193"/>
    </row>
    <row r="26" spans="1:21" x14ac:dyDescent="0.2">
      <c r="A26" s="192">
        <v>45255.452920914351</v>
      </c>
      <c r="B26" s="193" t="s">
        <v>381</v>
      </c>
      <c r="C26" s="193" t="s">
        <v>25</v>
      </c>
      <c r="D26" s="193" t="s">
        <v>21</v>
      </c>
      <c r="E26" s="193" t="s">
        <v>22</v>
      </c>
      <c r="F26" s="193" t="s">
        <v>130</v>
      </c>
      <c r="G26" s="193" t="s">
        <v>135</v>
      </c>
      <c r="H26" s="193" t="s">
        <v>23</v>
      </c>
      <c r="I26" s="193">
        <v>5</v>
      </c>
      <c r="J26" s="193">
        <v>5</v>
      </c>
      <c r="K26" s="193">
        <v>5</v>
      </c>
      <c r="L26" s="193">
        <v>5</v>
      </c>
      <c r="M26" s="193">
        <v>5</v>
      </c>
      <c r="N26" s="193">
        <v>5</v>
      </c>
      <c r="O26" s="193">
        <v>5</v>
      </c>
      <c r="P26" s="193">
        <v>5</v>
      </c>
      <c r="Q26" s="193">
        <v>5</v>
      </c>
      <c r="R26" s="193">
        <v>5</v>
      </c>
      <c r="S26" s="193">
        <v>5</v>
      </c>
      <c r="T26" s="193">
        <v>5</v>
      </c>
      <c r="U26" s="193" t="s">
        <v>382</v>
      </c>
    </row>
    <row r="27" spans="1:21" x14ac:dyDescent="0.2">
      <c r="A27" s="192">
        <v>45255.453178460652</v>
      </c>
      <c r="B27" s="193" t="s">
        <v>383</v>
      </c>
      <c r="C27" s="193" t="s">
        <v>25</v>
      </c>
      <c r="D27" s="193" t="s">
        <v>24</v>
      </c>
      <c r="E27" s="193" t="s">
        <v>27</v>
      </c>
      <c r="F27" s="193" t="s">
        <v>126</v>
      </c>
      <c r="G27" s="193" t="s">
        <v>233</v>
      </c>
      <c r="H27" s="193" t="s">
        <v>23</v>
      </c>
      <c r="I27" s="193">
        <v>5</v>
      </c>
      <c r="J27" s="193">
        <v>5</v>
      </c>
      <c r="K27" s="193">
        <v>5</v>
      </c>
      <c r="L27" s="193">
        <v>5</v>
      </c>
      <c r="M27" s="193">
        <v>5</v>
      </c>
      <c r="N27" s="193">
        <v>5</v>
      </c>
      <c r="O27" s="193">
        <v>5</v>
      </c>
      <c r="P27" s="193">
        <v>5</v>
      </c>
      <c r="Q27" s="193">
        <v>5</v>
      </c>
      <c r="R27" s="193">
        <v>3</v>
      </c>
      <c r="S27" s="193">
        <v>4</v>
      </c>
      <c r="T27" s="193">
        <v>5</v>
      </c>
    </row>
    <row r="28" spans="1:21" x14ac:dyDescent="0.2">
      <c r="A28" s="192">
        <v>45255.453193553243</v>
      </c>
      <c r="B28" s="193" t="s">
        <v>384</v>
      </c>
      <c r="C28" s="193" t="s">
        <v>25</v>
      </c>
      <c r="D28" s="193" t="s">
        <v>26</v>
      </c>
      <c r="E28" s="193" t="s">
        <v>27</v>
      </c>
      <c r="F28" s="193" t="s">
        <v>124</v>
      </c>
      <c r="G28" s="193" t="s">
        <v>105</v>
      </c>
      <c r="H28" s="193" t="s">
        <v>23</v>
      </c>
      <c r="I28" s="193">
        <v>4</v>
      </c>
      <c r="J28" s="193">
        <v>5</v>
      </c>
      <c r="K28" s="193">
        <v>5</v>
      </c>
      <c r="L28" s="193">
        <v>5</v>
      </c>
      <c r="M28" s="193">
        <v>5</v>
      </c>
      <c r="N28" s="193">
        <v>5</v>
      </c>
      <c r="O28" s="193">
        <v>5</v>
      </c>
      <c r="P28" s="193">
        <v>5</v>
      </c>
      <c r="Q28" s="193">
        <v>5</v>
      </c>
      <c r="R28" s="193">
        <v>3</v>
      </c>
      <c r="S28" s="193">
        <v>4</v>
      </c>
      <c r="T28" s="193">
        <v>4</v>
      </c>
      <c r="U28" s="193" t="s">
        <v>518</v>
      </c>
    </row>
    <row r="29" spans="1:21" x14ac:dyDescent="0.2">
      <c r="A29" s="192">
        <v>45255.454853993055</v>
      </c>
      <c r="B29" s="193" t="s">
        <v>387</v>
      </c>
      <c r="C29" s="193" t="s">
        <v>20</v>
      </c>
      <c r="D29" s="193" t="s">
        <v>26</v>
      </c>
      <c r="E29" s="193" t="s">
        <v>27</v>
      </c>
      <c r="F29" s="152" t="s">
        <v>388</v>
      </c>
      <c r="G29" s="152" t="s">
        <v>529</v>
      </c>
      <c r="H29" s="193" t="s">
        <v>23</v>
      </c>
      <c r="I29" s="193">
        <v>5</v>
      </c>
      <c r="J29" s="193">
        <v>5</v>
      </c>
      <c r="K29" s="193">
        <v>5</v>
      </c>
      <c r="L29" s="193">
        <v>5</v>
      </c>
      <c r="M29" s="193">
        <v>5</v>
      </c>
      <c r="N29" s="193">
        <v>5</v>
      </c>
      <c r="O29" s="193">
        <v>5</v>
      </c>
      <c r="P29" s="193">
        <v>5</v>
      </c>
      <c r="Q29" s="193">
        <v>5</v>
      </c>
      <c r="R29" s="193">
        <v>5</v>
      </c>
      <c r="S29" s="193">
        <v>5</v>
      </c>
      <c r="T29" s="193">
        <v>5</v>
      </c>
    </row>
    <row r="30" spans="1:21" x14ac:dyDescent="0.2">
      <c r="A30" s="192">
        <v>45255.458624293984</v>
      </c>
      <c r="B30" s="193" t="s">
        <v>394</v>
      </c>
      <c r="C30" s="193" t="s">
        <v>25</v>
      </c>
      <c r="D30" s="193" t="s">
        <v>24</v>
      </c>
      <c r="E30" s="193" t="s">
        <v>22</v>
      </c>
      <c r="F30" s="193" t="s">
        <v>131</v>
      </c>
      <c r="G30" s="152" t="s">
        <v>96</v>
      </c>
      <c r="H30" s="193" t="s">
        <v>23</v>
      </c>
      <c r="I30" s="193">
        <v>5</v>
      </c>
      <c r="J30" s="193">
        <v>5</v>
      </c>
      <c r="K30" s="193">
        <v>5</v>
      </c>
      <c r="L30" s="193">
        <v>5</v>
      </c>
      <c r="M30" s="193">
        <v>5</v>
      </c>
      <c r="N30" s="193">
        <v>5</v>
      </c>
      <c r="O30" s="193">
        <v>5</v>
      </c>
      <c r="P30" s="193">
        <v>5</v>
      </c>
      <c r="Q30" s="193">
        <v>5</v>
      </c>
      <c r="R30" s="193">
        <v>5</v>
      </c>
      <c r="S30" s="193">
        <v>5</v>
      </c>
      <c r="T30" s="193">
        <v>5</v>
      </c>
      <c r="U30" s="193" t="s">
        <v>30</v>
      </c>
    </row>
    <row r="31" spans="1:21" x14ac:dyDescent="0.2">
      <c r="A31" s="192">
        <v>45255.459758738427</v>
      </c>
      <c r="B31" s="193" t="s">
        <v>398</v>
      </c>
      <c r="C31" s="193" t="s">
        <v>25</v>
      </c>
      <c r="D31" s="193" t="s">
        <v>24</v>
      </c>
      <c r="E31" s="193" t="s">
        <v>22</v>
      </c>
      <c r="F31" s="193" t="s">
        <v>124</v>
      </c>
      <c r="G31" s="193" t="s">
        <v>95</v>
      </c>
      <c r="H31" s="193" t="s">
        <v>23</v>
      </c>
      <c r="I31" s="193">
        <v>5</v>
      </c>
      <c r="J31" s="193">
        <v>5</v>
      </c>
      <c r="K31" s="193">
        <v>5</v>
      </c>
      <c r="L31" s="193">
        <v>5</v>
      </c>
      <c r="M31" s="193">
        <v>5</v>
      </c>
      <c r="N31" s="193">
        <v>5</v>
      </c>
      <c r="O31" s="193">
        <v>5</v>
      </c>
      <c r="P31" s="193">
        <v>5</v>
      </c>
      <c r="Q31" s="193">
        <v>5</v>
      </c>
      <c r="R31" s="193">
        <v>3</v>
      </c>
      <c r="S31" s="193">
        <v>4</v>
      </c>
      <c r="T31" s="193">
        <v>5</v>
      </c>
    </row>
    <row r="32" spans="1:21" x14ac:dyDescent="0.2">
      <c r="A32" s="192">
        <v>45255.468207118058</v>
      </c>
      <c r="B32" s="193" t="s">
        <v>416</v>
      </c>
      <c r="C32" s="193" t="s">
        <v>20</v>
      </c>
      <c r="D32" s="193" t="s">
        <v>26</v>
      </c>
      <c r="E32" s="193" t="s">
        <v>27</v>
      </c>
      <c r="F32" s="193" t="s">
        <v>139</v>
      </c>
      <c r="G32" s="193" t="s">
        <v>417</v>
      </c>
      <c r="H32" s="193" t="s">
        <v>23</v>
      </c>
      <c r="I32" s="193">
        <v>3</v>
      </c>
      <c r="J32" s="193">
        <v>3</v>
      </c>
      <c r="K32" s="193">
        <v>3</v>
      </c>
      <c r="L32" s="193">
        <v>3</v>
      </c>
      <c r="M32" s="193">
        <v>3</v>
      </c>
      <c r="N32" s="193">
        <v>2</v>
      </c>
      <c r="O32" s="193">
        <v>3</v>
      </c>
      <c r="P32" s="193">
        <v>3</v>
      </c>
      <c r="Q32" s="193">
        <v>2</v>
      </c>
      <c r="R32" s="193">
        <v>3</v>
      </c>
      <c r="S32" s="193">
        <v>3</v>
      </c>
      <c r="T32" s="193">
        <v>3</v>
      </c>
      <c r="U32" s="193" t="s">
        <v>30</v>
      </c>
    </row>
    <row r="33" spans="1:22" x14ac:dyDescent="0.2">
      <c r="A33" s="192">
        <v>45255.484555057876</v>
      </c>
      <c r="B33" s="193" t="s">
        <v>432</v>
      </c>
      <c r="C33" s="193" t="s">
        <v>25</v>
      </c>
      <c r="D33" s="193" t="s">
        <v>26</v>
      </c>
      <c r="E33" s="193" t="s">
        <v>27</v>
      </c>
      <c r="F33" s="193" t="s">
        <v>131</v>
      </c>
      <c r="G33" s="152" t="s">
        <v>96</v>
      </c>
      <c r="H33" s="193" t="s">
        <v>23</v>
      </c>
      <c r="I33" s="193">
        <v>5</v>
      </c>
      <c r="J33" s="193">
        <v>5</v>
      </c>
      <c r="K33" s="193">
        <v>5</v>
      </c>
      <c r="L33" s="193">
        <v>5</v>
      </c>
      <c r="M33" s="193">
        <v>5</v>
      </c>
      <c r="N33" s="193">
        <v>5</v>
      </c>
      <c r="O33" s="193">
        <v>5</v>
      </c>
      <c r="P33" s="193">
        <v>5</v>
      </c>
      <c r="Q33" s="193">
        <v>5</v>
      </c>
      <c r="R33" s="193">
        <v>5</v>
      </c>
      <c r="S33" s="193">
        <v>5</v>
      </c>
      <c r="T33" s="193">
        <v>5</v>
      </c>
      <c r="U33" s="193" t="s">
        <v>30</v>
      </c>
    </row>
    <row r="34" spans="1:22" x14ac:dyDescent="0.2">
      <c r="A34" s="192">
        <v>45255.440240243057</v>
      </c>
      <c r="B34" s="193" t="s">
        <v>478</v>
      </c>
      <c r="C34" s="152" t="s">
        <v>25</v>
      </c>
      <c r="D34" s="193" t="s">
        <v>479</v>
      </c>
      <c r="E34" s="193" t="s">
        <v>22</v>
      </c>
      <c r="F34" s="152" t="s">
        <v>131</v>
      </c>
      <c r="G34" s="152" t="s">
        <v>96</v>
      </c>
      <c r="H34" s="193" t="s">
        <v>23</v>
      </c>
      <c r="I34" s="193">
        <v>5</v>
      </c>
      <c r="J34" s="193">
        <v>5</v>
      </c>
      <c r="K34" s="193">
        <v>5</v>
      </c>
      <c r="L34" s="193">
        <v>5</v>
      </c>
      <c r="M34" s="193">
        <v>5</v>
      </c>
      <c r="N34" s="193">
        <v>5</v>
      </c>
      <c r="O34" s="193">
        <v>5</v>
      </c>
      <c r="P34" s="193">
        <v>5</v>
      </c>
      <c r="Q34" s="193">
        <v>5</v>
      </c>
      <c r="R34" s="193">
        <v>5</v>
      </c>
      <c r="S34" s="193">
        <v>3</v>
      </c>
      <c r="T34" s="193">
        <v>4</v>
      </c>
      <c r="U34" s="193">
        <v>4</v>
      </c>
      <c r="V34" s="193" t="s">
        <v>30</v>
      </c>
    </row>
    <row r="35" spans="1:22" x14ac:dyDescent="0.2">
      <c r="A35" s="192">
        <v>45255.445015000005</v>
      </c>
      <c r="B35" s="193" t="s">
        <v>482</v>
      </c>
      <c r="C35" s="152" t="s">
        <v>20</v>
      </c>
      <c r="D35" s="193" t="s">
        <v>470</v>
      </c>
      <c r="E35" s="193" t="s">
        <v>27</v>
      </c>
      <c r="F35" s="193" t="s">
        <v>131</v>
      </c>
      <c r="G35" s="152" t="s">
        <v>96</v>
      </c>
      <c r="H35" s="193" t="s">
        <v>23</v>
      </c>
      <c r="I35" s="193">
        <v>5</v>
      </c>
      <c r="J35" s="193">
        <v>5</v>
      </c>
      <c r="K35" s="193">
        <v>5</v>
      </c>
      <c r="L35" s="193">
        <v>5</v>
      </c>
      <c r="M35" s="193">
        <v>5</v>
      </c>
      <c r="N35" s="193">
        <v>5</v>
      </c>
      <c r="O35" s="193">
        <v>5</v>
      </c>
      <c r="P35" s="193">
        <v>5</v>
      </c>
      <c r="Q35" s="193">
        <v>5</v>
      </c>
      <c r="R35" s="193">
        <v>5</v>
      </c>
      <c r="S35" s="193">
        <v>5</v>
      </c>
      <c r="T35" s="193">
        <v>5</v>
      </c>
      <c r="U35" s="193">
        <v>5</v>
      </c>
    </row>
    <row r="36" spans="1:22" x14ac:dyDescent="0.2">
      <c r="A36" s="192">
        <v>45255.45273258102</v>
      </c>
      <c r="B36" s="193" t="s">
        <v>488</v>
      </c>
      <c r="C36" s="152" t="s">
        <v>25</v>
      </c>
      <c r="D36" s="193" t="s">
        <v>470</v>
      </c>
      <c r="E36" s="193" t="s">
        <v>27</v>
      </c>
      <c r="F36" s="193" t="s">
        <v>127</v>
      </c>
      <c r="G36" s="152" t="s">
        <v>106</v>
      </c>
      <c r="H36" s="193" t="s">
        <v>23</v>
      </c>
      <c r="I36" s="193">
        <v>5</v>
      </c>
      <c r="J36" s="193">
        <v>5</v>
      </c>
      <c r="K36" s="193">
        <v>5</v>
      </c>
      <c r="L36" s="193">
        <v>5</v>
      </c>
      <c r="M36" s="193">
        <v>5</v>
      </c>
      <c r="N36" s="193">
        <v>5</v>
      </c>
      <c r="O36" s="193">
        <v>5</v>
      </c>
      <c r="P36" s="193">
        <v>5</v>
      </c>
      <c r="Q36" s="193">
        <v>5</v>
      </c>
      <c r="R36" s="193">
        <v>5</v>
      </c>
      <c r="S36" s="193">
        <v>5</v>
      </c>
      <c r="T36" s="193">
        <v>5</v>
      </c>
      <c r="U36" s="193">
        <v>5</v>
      </c>
    </row>
    <row r="37" spans="1:22" x14ac:dyDescent="0.2">
      <c r="A37" s="192">
        <v>45255.465122824069</v>
      </c>
      <c r="B37" s="193" t="s">
        <v>492</v>
      </c>
      <c r="C37" s="152" t="s">
        <v>25</v>
      </c>
      <c r="D37" s="193" t="s">
        <v>493</v>
      </c>
      <c r="E37" s="193" t="s">
        <v>22</v>
      </c>
      <c r="F37" s="193" t="s">
        <v>131</v>
      </c>
      <c r="G37" s="152" t="s">
        <v>96</v>
      </c>
      <c r="H37" s="193" t="s">
        <v>23</v>
      </c>
      <c r="I37" s="193">
        <v>5</v>
      </c>
      <c r="J37" s="193">
        <v>5</v>
      </c>
      <c r="K37" s="193">
        <v>5</v>
      </c>
      <c r="L37" s="193">
        <v>5</v>
      </c>
      <c r="M37" s="193">
        <v>5</v>
      </c>
      <c r="N37" s="193">
        <v>5</v>
      </c>
      <c r="O37" s="193">
        <v>5</v>
      </c>
      <c r="P37" s="193">
        <v>5</v>
      </c>
      <c r="Q37" s="193">
        <v>5</v>
      </c>
      <c r="R37" s="193">
        <v>5</v>
      </c>
      <c r="S37" s="193">
        <v>3</v>
      </c>
      <c r="T37" s="193">
        <v>4</v>
      </c>
      <c r="U37" s="193">
        <v>5</v>
      </c>
      <c r="V37" s="193" t="s">
        <v>477</v>
      </c>
    </row>
    <row r="38" spans="1:22" ht="23.25" x14ac:dyDescent="0.2">
      <c r="I38" s="1">
        <f>AVERAGE(I2:I37)</f>
        <v>4.6388888888888893</v>
      </c>
      <c r="J38" s="1">
        <f t="shared" ref="J38:T38" si="0">AVERAGE(J2:J37)</f>
        <v>4.75</v>
      </c>
      <c r="K38" s="1">
        <f t="shared" si="0"/>
        <v>4.6944444444444446</v>
      </c>
      <c r="L38" s="1">
        <f t="shared" si="0"/>
        <v>4.6388888888888893</v>
      </c>
      <c r="M38" s="1">
        <f t="shared" si="0"/>
        <v>4.7777777777777777</v>
      </c>
      <c r="N38" s="1">
        <f t="shared" si="0"/>
        <v>4.8055555555555554</v>
      </c>
      <c r="O38" s="1">
        <f t="shared" si="0"/>
        <v>4.833333333333333</v>
      </c>
      <c r="P38" s="1">
        <f t="shared" si="0"/>
        <v>4.833333333333333</v>
      </c>
      <c r="Q38" s="1">
        <f t="shared" si="0"/>
        <v>4.833333333333333</v>
      </c>
      <c r="R38" s="1">
        <f t="shared" si="0"/>
        <v>3.75</v>
      </c>
      <c r="S38" s="1">
        <f t="shared" si="0"/>
        <v>4.333333333333333</v>
      </c>
      <c r="T38" s="1">
        <f t="shared" si="0"/>
        <v>4.5555555555555554</v>
      </c>
    </row>
    <row r="39" spans="1:22" ht="23.25" x14ac:dyDescent="0.2">
      <c r="I39" s="2">
        <f>STDEV(I2:I37)</f>
        <v>0.72319836353235245</v>
      </c>
      <c r="J39" s="2">
        <f t="shared" ref="J39:T39" si="1">STDEV(J2:J37)</f>
        <v>0.5</v>
      </c>
      <c r="K39" s="2">
        <f t="shared" si="1"/>
        <v>0.57666253783272869</v>
      </c>
      <c r="L39" s="2">
        <f t="shared" si="1"/>
        <v>0.59294797544751021</v>
      </c>
      <c r="M39" s="2">
        <f t="shared" si="1"/>
        <v>0.54042898891851709</v>
      </c>
      <c r="N39" s="2">
        <f t="shared" si="1"/>
        <v>0.57666253783272869</v>
      </c>
      <c r="O39" s="2">
        <f t="shared" si="1"/>
        <v>0.44721359549995782</v>
      </c>
      <c r="P39" s="2">
        <f t="shared" si="1"/>
        <v>0.44721359549995776</v>
      </c>
      <c r="Q39" s="2">
        <f t="shared" si="1"/>
        <v>0.56061191058138804</v>
      </c>
      <c r="R39" s="2">
        <f t="shared" si="1"/>
        <v>1.2276574673510756</v>
      </c>
      <c r="S39" s="2">
        <f t="shared" si="1"/>
        <v>0.63245553203367588</v>
      </c>
      <c r="T39" s="2">
        <f t="shared" si="1"/>
        <v>0.55777335102271763</v>
      </c>
    </row>
    <row r="40" spans="1:22" ht="23.25" x14ac:dyDescent="0.2">
      <c r="I40" s="3">
        <f>AVERAGE(I2:I39)</f>
        <v>4.5358444013795065</v>
      </c>
      <c r="J40" s="3">
        <f t="shared" ref="J40:T40" si="2">AVERAGE(J2:J39)</f>
        <v>4.6381578947368425</v>
      </c>
      <c r="K40" s="3">
        <f t="shared" si="2"/>
        <v>4.5860817626915047</v>
      </c>
      <c r="L40" s="3">
        <f t="shared" si="2"/>
        <v>4.5324167595878002</v>
      </c>
      <c r="M40" s="3">
        <f t="shared" si="2"/>
        <v>4.6662685991235859</v>
      </c>
      <c r="N40" s="3">
        <f t="shared" si="2"/>
        <v>4.6942688971944282</v>
      </c>
      <c r="O40" s="3">
        <f t="shared" si="2"/>
        <v>4.7179091297061397</v>
      </c>
      <c r="P40" s="3">
        <f t="shared" si="2"/>
        <v>4.7179091297061397</v>
      </c>
      <c r="Q40" s="3">
        <f t="shared" si="2"/>
        <v>4.720893295892493</v>
      </c>
      <c r="R40" s="3">
        <f t="shared" si="2"/>
        <v>3.6836225649302912</v>
      </c>
      <c r="S40" s="3">
        <f t="shared" si="2"/>
        <v>4.2359418122465007</v>
      </c>
      <c r="T40" s="3">
        <f t="shared" si="2"/>
        <v>4.4503507606994281</v>
      </c>
    </row>
    <row r="41" spans="1:22" ht="23.25" x14ac:dyDescent="0.2">
      <c r="I41" s="4">
        <f>STDEV(I2:I37)</f>
        <v>0.72319836353235245</v>
      </c>
      <c r="J41" s="4">
        <f t="shared" ref="J41:T41" si="3">STDEV(J2:J37)</f>
        <v>0.5</v>
      </c>
      <c r="K41" s="4">
        <f t="shared" si="3"/>
        <v>0.57666253783272869</v>
      </c>
      <c r="L41" s="4">
        <f t="shared" si="3"/>
        <v>0.59294797544751021</v>
      </c>
      <c r="M41" s="4">
        <f t="shared" si="3"/>
        <v>0.54042898891851709</v>
      </c>
      <c r="N41" s="4">
        <f t="shared" si="3"/>
        <v>0.57666253783272869</v>
      </c>
      <c r="O41" s="4">
        <f t="shared" si="3"/>
        <v>0.44721359549995782</v>
      </c>
      <c r="P41" s="4">
        <f t="shared" si="3"/>
        <v>0.44721359549995776</v>
      </c>
      <c r="Q41" s="4">
        <f t="shared" si="3"/>
        <v>0.56061191058138804</v>
      </c>
      <c r="R41" s="4">
        <f t="shared" si="3"/>
        <v>1.2276574673510756</v>
      </c>
      <c r="S41" s="4">
        <f t="shared" si="3"/>
        <v>0.63245553203367588</v>
      </c>
      <c r="T41" s="4">
        <f t="shared" si="3"/>
        <v>0.55777335102271763</v>
      </c>
    </row>
    <row r="44" spans="1:22" ht="24" x14ac:dyDescent="0.55000000000000004">
      <c r="A44" s="99" t="s">
        <v>90</v>
      </c>
      <c r="D44" s="134" t="s">
        <v>89</v>
      </c>
      <c r="E44" s="5"/>
      <c r="F44" s="132"/>
    </row>
    <row r="45" spans="1:22" ht="21" x14ac:dyDescent="0.35">
      <c r="A45" s="118" t="s">
        <v>25</v>
      </c>
      <c r="B45" s="119">
        <f>COUNTIF(C2:C37,"หญิง")</f>
        <v>20</v>
      </c>
      <c r="D45" s="120" t="s">
        <v>124</v>
      </c>
      <c r="E45" s="121">
        <v>12</v>
      </c>
      <c r="F45" s="5"/>
      <c r="G45" s="134" t="s">
        <v>92</v>
      </c>
      <c r="H45" s="5"/>
    </row>
    <row r="46" spans="1:22" ht="21" x14ac:dyDescent="0.35">
      <c r="A46" s="118" t="s">
        <v>20</v>
      </c>
      <c r="B46" s="119">
        <f>COUNTIF(C2:C37,"ชาย")</f>
        <v>16</v>
      </c>
      <c r="D46" s="120" t="s">
        <v>130</v>
      </c>
      <c r="E46" s="121">
        <f>COUNTIF(F2:F38,"คณะพยาบาลศาสตร์")</f>
        <v>2</v>
      </c>
      <c r="F46" s="5"/>
      <c r="G46" s="120" t="s">
        <v>106</v>
      </c>
      <c r="H46" s="119">
        <v>4</v>
      </c>
    </row>
    <row r="47" spans="1:22" ht="21" x14ac:dyDescent="0.35">
      <c r="B47" s="117">
        <f>SUBTOTAL(9,B45:B46)</f>
        <v>36</v>
      </c>
      <c r="D47" s="120" t="s">
        <v>127</v>
      </c>
      <c r="E47" s="121">
        <f>COUNTIF(F2:F39,"คณะบริหารธุรกิจ เศรษฐกิจและการสื่อสาร")</f>
        <v>5</v>
      </c>
      <c r="F47" s="5"/>
      <c r="G47" s="120" t="s">
        <v>105</v>
      </c>
      <c r="H47" s="119">
        <v>4</v>
      </c>
    </row>
    <row r="48" spans="1:22" ht="21" x14ac:dyDescent="0.35">
      <c r="D48" s="120" t="s">
        <v>134</v>
      </c>
      <c r="E48" s="121">
        <f>COUNTIF(F2:F40,"คณะสหเวชศาสตร์")</f>
        <v>1</v>
      </c>
      <c r="F48" s="5"/>
      <c r="G48" s="180" t="s">
        <v>109</v>
      </c>
      <c r="H48" s="119">
        <v>2</v>
      </c>
    </row>
    <row r="49" spans="1:8" ht="24" x14ac:dyDescent="0.55000000000000004">
      <c r="A49" s="99" t="s">
        <v>91</v>
      </c>
      <c r="B49" s="132"/>
      <c r="D49" s="120" t="s">
        <v>126</v>
      </c>
      <c r="E49" s="121">
        <v>5</v>
      </c>
      <c r="F49" s="5"/>
      <c r="G49" s="120" t="s">
        <v>103</v>
      </c>
      <c r="H49" s="119">
        <v>3</v>
      </c>
    </row>
    <row r="50" spans="1:8" ht="21" x14ac:dyDescent="0.35">
      <c r="A50" s="118" t="s">
        <v>27</v>
      </c>
      <c r="B50" s="119">
        <f>COUNTIF(E2:E37,"ปริญญาโท")</f>
        <v>25</v>
      </c>
      <c r="D50" s="120" t="s">
        <v>131</v>
      </c>
      <c r="E50" s="121">
        <f>COUNTIF(F2:F42,"คณะสาธารณสุขศาสตร์")</f>
        <v>5</v>
      </c>
      <c r="F50" s="5"/>
      <c r="G50" s="120" t="s">
        <v>233</v>
      </c>
      <c r="H50" s="119">
        <f>COUNTIF(G6:G41,"การพยาบาลผู้ใหญ่และผู้สูงอายุ")</f>
        <v>1</v>
      </c>
    </row>
    <row r="51" spans="1:8" ht="21" x14ac:dyDescent="0.35">
      <c r="A51" s="118" t="s">
        <v>22</v>
      </c>
      <c r="B51" s="119">
        <f>COUNTIF(E2:E37,"ปริญญาเอก")</f>
        <v>11</v>
      </c>
      <c r="D51" s="202" t="s">
        <v>139</v>
      </c>
      <c r="E51" s="119">
        <f>COUNTIF(F2:F16,"คณะวิทยาศาสตร์")</f>
        <v>1</v>
      </c>
      <c r="F51" s="5"/>
      <c r="G51" s="180" t="s">
        <v>218</v>
      </c>
      <c r="H51" s="119">
        <f>COUNTIF(G7:G42,"การพยาบาลผู้ใหญ่และผู้สูงอายุ")</f>
        <v>1</v>
      </c>
    </row>
    <row r="52" spans="1:8" ht="21" x14ac:dyDescent="0.35">
      <c r="A52" s="5"/>
      <c r="B52" s="133">
        <f>SUBTOTAL(9,B49:B51)</f>
        <v>36</v>
      </c>
      <c r="D52" s="202" t="s">
        <v>128</v>
      </c>
      <c r="E52" s="119">
        <f>COUNTIF(F2:F38,"คณะวิศวกรรมศาสตร์")</f>
        <v>1</v>
      </c>
      <c r="F52" s="5"/>
      <c r="G52" s="180" t="s">
        <v>332</v>
      </c>
      <c r="H52" s="119">
        <f>COUNTIF(G8:G43,"หลักสูตรและการสอน")</f>
        <v>2</v>
      </c>
    </row>
    <row r="53" spans="1:8" ht="21" x14ac:dyDescent="0.35">
      <c r="D53" s="202" t="s">
        <v>133</v>
      </c>
      <c r="E53" s="119">
        <f>COUNTIF(F2:F39,"คณะสังคมศาสตร์")</f>
        <v>1</v>
      </c>
      <c r="F53" s="5"/>
      <c r="G53" s="180" t="s">
        <v>96</v>
      </c>
      <c r="H53" s="119">
        <v>5</v>
      </c>
    </row>
    <row r="54" spans="1:8" ht="21" x14ac:dyDescent="0.35">
      <c r="A54" s="118" t="s">
        <v>26</v>
      </c>
      <c r="B54" s="119">
        <f>COUNTIF(D2:D33,"20-30 ปี")</f>
        <v>18</v>
      </c>
      <c r="D54" s="198" t="s">
        <v>140</v>
      </c>
      <c r="E54" s="119">
        <f>COUNTIF(F2:F40,"คณะเกษตรศาสตร์ ทรัพยากรธรรมชาติและสิ่งแวดล้อม")</f>
        <v>1</v>
      </c>
      <c r="F54" s="5"/>
      <c r="G54" s="180" t="s">
        <v>95</v>
      </c>
      <c r="H54" s="119">
        <v>2</v>
      </c>
    </row>
    <row r="55" spans="1:8" ht="21" x14ac:dyDescent="0.35">
      <c r="A55" s="118" t="s">
        <v>24</v>
      </c>
      <c r="B55" s="119">
        <v>11</v>
      </c>
      <c r="D55" s="198" t="s">
        <v>388</v>
      </c>
      <c r="E55" s="119">
        <f>COUNTIF(F4:F41,"คณะโลจิสติกส์และดิจิทัลซัพพลายเชน")</f>
        <v>1</v>
      </c>
      <c r="F55" s="5"/>
      <c r="G55" s="180" t="s">
        <v>529</v>
      </c>
      <c r="H55" s="119">
        <v>1</v>
      </c>
    </row>
    <row r="56" spans="1:8" ht="21" x14ac:dyDescent="0.35">
      <c r="A56" s="118" t="s">
        <v>21</v>
      </c>
      <c r="B56" s="119">
        <v>6</v>
      </c>
      <c r="D56" s="198" t="s">
        <v>158</v>
      </c>
      <c r="E56" s="119">
        <f>COUNTIF(F2:F42,"คณะวิทยาศาสตร์การแพทย์")</f>
        <v>1</v>
      </c>
      <c r="G56" s="200" t="s">
        <v>162</v>
      </c>
      <c r="H56" s="119">
        <v>1</v>
      </c>
    </row>
    <row r="57" spans="1:8" ht="21" customHeight="1" x14ac:dyDescent="0.35">
      <c r="A57" s="118" t="s">
        <v>31</v>
      </c>
      <c r="B57" s="119">
        <v>1</v>
      </c>
      <c r="E57" s="117">
        <f>SUM(E45:E56)</f>
        <v>36</v>
      </c>
      <c r="G57" s="199" t="s">
        <v>214</v>
      </c>
      <c r="H57" s="201">
        <v>1</v>
      </c>
    </row>
    <row r="58" spans="1:8" ht="21" x14ac:dyDescent="0.35">
      <c r="B58" s="117">
        <f>SUBTOTAL(9,B54:B57)</f>
        <v>36</v>
      </c>
      <c r="E58" s="117"/>
      <c r="G58" t="s">
        <v>267</v>
      </c>
      <c r="H58" s="119">
        <v>1</v>
      </c>
    </row>
    <row r="59" spans="1:8" ht="21" x14ac:dyDescent="0.35">
      <c r="G59" s="198" t="s">
        <v>278</v>
      </c>
      <c r="H59" s="119">
        <v>1</v>
      </c>
    </row>
    <row r="60" spans="1:8" ht="21" customHeight="1" x14ac:dyDescent="0.35">
      <c r="G60" s="198" t="s">
        <v>195</v>
      </c>
      <c r="H60" s="119">
        <v>1</v>
      </c>
    </row>
    <row r="61" spans="1:8" ht="21" x14ac:dyDescent="0.35">
      <c r="G61" s="198" t="s">
        <v>193</v>
      </c>
      <c r="H61" s="119">
        <v>1</v>
      </c>
    </row>
    <row r="62" spans="1:8" ht="21" x14ac:dyDescent="0.35">
      <c r="G62" s="198" t="s">
        <v>135</v>
      </c>
      <c r="H62" s="119">
        <v>1</v>
      </c>
    </row>
    <row r="63" spans="1:8" ht="21" x14ac:dyDescent="0.35">
      <c r="G63" s="199" t="s">
        <v>245</v>
      </c>
      <c r="H63" s="119">
        <v>1</v>
      </c>
    </row>
    <row r="64" spans="1:8" ht="21" x14ac:dyDescent="0.35">
      <c r="G64" s="199" t="s">
        <v>155</v>
      </c>
      <c r="H64" s="119">
        <v>1</v>
      </c>
    </row>
    <row r="65" spans="7:8" ht="21" x14ac:dyDescent="0.35">
      <c r="G65" s="199" t="s">
        <v>417</v>
      </c>
      <c r="H65" s="119">
        <v>1</v>
      </c>
    </row>
    <row r="66" spans="7:8" ht="21" x14ac:dyDescent="0.35">
      <c r="G66" s="199" t="s">
        <v>252</v>
      </c>
      <c r="H66" s="119">
        <v>1</v>
      </c>
    </row>
    <row r="67" spans="7:8" x14ac:dyDescent="0.2">
      <c r="H67" s="117">
        <f>SUM(H46:H66)</f>
        <v>36</v>
      </c>
    </row>
  </sheetData>
  <autoFilter ref="G1:G66" xr:uid="{BB735E2F-C5DB-4A33-9C82-40DBC3E9919F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CC88-7394-426F-835D-2A2E7FB49329}">
  <sheetPr>
    <tabColor rgb="FF00B050"/>
  </sheetPr>
  <dimension ref="A1:V78"/>
  <sheetViews>
    <sheetView topLeftCell="F1" zoomScale="80" zoomScaleNormal="80" workbookViewId="0">
      <selection activeCell="U5" sqref="U5"/>
    </sheetView>
  </sheetViews>
  <sheetFormatPr defaultColWidth="12.7109375" defaultRowHeight="12.75" x14ac:dyDescent="0.2"/>
  <cols>
    <col min="1" max="3" width="18.85546875" customWidth="1"/>
    <col min="4" max="4" width="44.7109375" bestFit="1" customWidth="1"/>
    <col min="5" max="5" width="18.85546875" customWidth="1"/>
    <col min="6" max="6" width="15.42578125" customWidth="1"/>
    <col min="7" max="7" width="30" bestFit="1" customWidth="1"/>
    <col min="8" max="8" width="20.42578125" bestFit="1" customWidth="1"/>
    <col min="9" max="27" width="18.85546875" customWidth="1"/>
  </cols>
  <sheetData>
    <row r="1" spans="1:21" ht="15.75" customHeight="1" x14ac:dyDescent="0.2">
      <c r="A1" s="156" t="s">
        <v>0</v>
      </c>
      <c r="B1" s="156" t="s">
        <v>93</v>
      </c>
      <c r="C1" s="156" t="s">
        <v>1</v>
      </c>
      <c r="D1" s="156" t="s">
        <v>2</v>
      </c>
      <c r="E1" s="156" t="s">
        <v>3</v>
      </c>
      <c r="F1" s="156" t="s">
        <v>4</v>
      </c>
      <c r="G1" s="156" t="s">
        <v>5</v>
      </c>
      <c r="H1" s="156" t="s">
        <v>6</v>
      </c>
      <c r="I1" s="156" t="s">
        <v>7</v>
      </c>
      <c r="J1" s="156" t="s">
        <v>8</v>
      </c>
      <c r="K1" s="156" t="s">
        <v>9</v>
      </c>
      <c r="L1" s="156" t="s">
        <v>10</v>
      </c>
      <c r="M1" s="156" t="s">
        <v>11</v>
      </c>
      <c r="N1" s="156" t="s">
        <v>12</v>
      </c>
      <c r="O1" s="156" t="s">
        <v>13</v>
      </c>
      <c r="P1" s="156" t="s">
        <v>14</v>
      </c>
      <c r="Q1" s="156" t="s">
        <v>15</v>
      </c>
      <c r="R1" s="156" t="s">
        <v>16</v>
      </c>
      <c r="S1" s="156" t="s">
        <v>17</v>
      </c>
      <c r="T1" s="156" t="s">
        <v>18</v>
      </c>
      <c r="U1" s="156" t="s">
        <v>19</v>
      </c>
    </row>
    <row r="2" spans="1:21" x14ac:dyDescent="0.2">
      <c r="A2" s="192">
        <v>45255.394777060181</v>
      </c>
      <c r="B2" s="193" t="s">
        <v>213</v>
      </c>
      <c r="C2" s="193" t="s">
        <v>20</v>
      </c>
      <c r="D2" s="193" t="s">
        <v>31</v>
      </c>
      <c r="E2" s="193" t="s">
        <v>22</v>
      </c>
      <c r="F2" s="193" t="s">
        <v>140</v>
      </c>
      <c r="G2" s="193" t="s">
        <v>214</v>
      </c>
      <c r="H2" s="193" t="s">
        <v>29</v>
      </c>
      <c r="I2" s="193">
        <v>4</v>
      </c>
      <c r="J2" s="193">
        <v>4</v>
      </c>
      <c r="K2" s="193">
        <v>5</v>
      </c>
      <c r="L2" s="193">
        <v>4</v>
      </c>
      <c r="M2" s="193">
        <v>5</v>
      </c>
      <c r="N2" s="193">
        <v>5</v>
      </c>
      <c r="O2" s="193">
        <v>5</v>
      </c>
      <c r="P2" s="193">
        <v>5</v>
      </c>
      <c r="Q2" s="193">
        <v>4</v>
      </c>
      <c r="R2" s="193">
        <v>3</v>
      </c>
      <c r="S2" s="193">
        <v>4</v>
      </c>
      <c r="T2" s="193">
        <v>5</v>
      </c>
      <c r="U2" s="193" t="s">
        <v>215</v>
      </c>
    </row>
    <row r="3" spans="1:21" x14ac:dyDescent="0.2">
      <c r="A3" s="192">
        <v>45255.410128923613</v>
      </c>
      <c r="B3" s="193" t="s">
        <v>219</v>
      </c>
      <c r="C3" s="193" t="s">
        <v>20</v>
      </c>
      <c r="D3" s="193" t="s">
        <v>26</v>
      </c>
      <c r="E3" s="193" t="s">
        <v>27</v>
      </c>
      <c r="F3" s="193" t="s">
        <v>127</v>
      </c>
      <c r="G3" s="193" t="s">
        <v>191</v>
      </c>
      <c r="H3" s="193" t="s">
        <v>29</v>
      </c>
      <c r="I3" s="193">
        <v>4</v>
      </c>
      <c r="J3" s="193">
        <v>4</v>
      </c>
      <c r="K3" s="193">
        <v>4</v>
      </c>
      <c r="L3" s="193">
        <v>4</v>
      </c>
      <c r="M3" s="193">
        <v>4</v>
      </c>
      <c r="N3" s="193">
        <v>4</v>
      </c>
      <c r="O3" s="193">
        <v>4</v>
      </c>
      <c r="P3" s="193">
        <v>4</v>
      </c>
      <c r="Q3" s="193">
        <v>4</v>
      </c>
      <c r="R3" s="193">
        <v>4</v>
      </c>
      <c r="S3" s="193">
        <v>5</v>
      </c>
      <c r="T3" s="193">
        <v>5</v>
      </c>
    </row>
    <row r="4" spans="1:21" x14ac:dyDescent="0.2">
      <c r="A4" s="192">
        <v>45255.414518043981</v>
      </c>
      <c r="B4" s="193" t="s">
        <v>229</v>
      </c>
      <c r="C4" s="193" t="s">
        <v>20</v>
      </c>
      <c r="D4" s="193" t="s">
        <v>24</v>
      </c>
      <c r="E4" s="193" t="s">
        <v>27</v>
      </c>
      <c r="F4" s="193" t="s">
        <v>124</v>
      </c>
      <c r="G4" s="193" t="s">
        <v>105</v>
      </c>
      <c r="H4" s="193" t="s">
        <v>29</v>
      </c>
      <c r="I4" s="193">
        <v>4</v>
      </c>
      <c r="J4" s="193">
        <v>4</v>
      </c>
      <c r="K4" s="193">
        <v>4</v>
      </c>
      <c r="L4" s="193">
        <v>4</v>
      </c>
      <c r="M4" s="193">
        <v>4</v>
      </c>
      <c r="N4" s="193">
        <v>4</v>
      </c>
      <c r="O4" s="193">
        <v>4</v>
      </c>
      <c r="P4" s="193">
        <v>4</v>
      </c>
      <c r="Q4" s="193">
        <v>4</v>
      </c>
      <c r="R4" s="193">
        <v>4</v>
      </c>
      <c r="S4" s="193">
        <v>4</v>
      </c>
      <c r="T4" s="193">
        <v>4</v>
      </c>
    </row>
    <row r="5" spans="1:21" x14ac:dyDescent="0.2">
      <c r="A5" s="192">
        <v>45255.416215775462</v>
      </c>
      <c r="B5" s="193" t="s">
        <v>231</v>
      </c>
      <c r="C5" s="193" t="s">
        <v>25</v>
      </c>
      <c r="D5" s="193" t="s">
        <v>24</v>
      </c>
      <c r="E5" s="193" t="s">
        <v>22</v>
      </c>
      <c r="F5" s="193" t="s">
        <v>124</v>
      </c>
      <c r="G5" s="193" t="s">
        <v>105</v>
      </c>
      <c r="H5" s="193" t="s">
        <v>29</v>
      </c>
      <c r="I5" s="193">
        <v>5</v>
      </c>
      <c r="J5" s="193">
        <v>5</v>
      </c>
      <c r="K5" s="193">
        <v>5</v>
      </c>
      <c r="L5" s="193">
        <v>4</v>
      </c>
      <c r="M5" s="193">
        <v>5</v>
      </c>
      <c r="N5" s="193">
        <v>5</v>
      </c>
      <c r="O5" s="193">
        <v>5</v>
      </c>
      <c r="P5" s="193">
        <v>5</v>
      </c>
      <c r="Q5" s="193">
        <v>5</v>
      </c>
      <c r="R5" s="193">
        <v>3</v>
      </c>
      <c r="S5" s="193">
        <v>4</v>
      </c>
      <c r="T5" s="193">
        <v>4</v>
      </c>
      <c r="U5" s="193" t="s">
        <v>508</v>
      </c>
    </row>
    <row r="6" spans="1:21" x14ac:dyDescent="0.2">
      <c r="A6" s="192">
        <v>45255.416815821758</v>
      </c>
      <c r="B6" s="193" t="s">
        <v>232</v>
      </c>
      <c r="C6" s="193" t="s">
        <v>25</v>
      </c>
      <c r="D6" s="193" t="s">
        <v>26</v>
      </c>
      <c r="E6" s="193" t="s">
        <v>27</v>
      </c>
      <c r="F6" s="193" t="s">
        <v>126</v>
      </c>
      <c r="G6" s="193" t="s">
        <v>233</v>
      </c>
      <c r="H6" s="193" t="s">
        <v>29</v>
      </c>
      <c r="I6" s="193">
        <v>4</v>
      </c>
      <c r="J6" s="193">
        <v>4</v>
      </c>
      <c r="K6" s="193">
        <v>3</v>
      </c>
      <c r="L6" s="193">
        <v>3</v>
      </c>
      <c r="M6" s="193">
        <v>3</v>
      </c>
      <c r="N6" s="193">
        <v>3</v>
      </c>
      <c r="O6" s="193">
        <v>3</v>
      </c>
      <c r="P6" s="193">
        <v>2</v>
      </c>
      <c r="Q6" s="193">
        <v>4</v>
      </c>
      <c r="R6" s="193">
        <v>3</v>
      </c>
      <c r="S6" s="193">
        <v>3</v>
      </c>
      <c r="T6" s="193">
        <v>3</v>
      </c>
      <c r="U6" s="193" t="s">
        <v>30</v>
      </c>
    </row>
    <row r="7" spans="1:21" x14ac:dyDescent="0.2">
      <c r="A7" s="192">
        <v>45255.417640509258</v>
      </c>
      <c r="B7" s="193" t="s">
        <v>235</v>
      </c>
      <c r="C7" s="193" t="s">
        <v>20</v>
      </c>
      <c r="D7" s="193" t="s">
        <v>24</v>
      </c>
      <c r="E7" s="193" t="s">
        <v>27</v>
      </c>
      <c r="F7" s="193" t="s">
        <v>124</v>
      </c>
      <c r="G7" s="193" t="s">
        <v>105</v>
      </c>
      <c r="H7" s="193" t="s">
        <v>29</v>
      </c>
      <c r="I7" s="193">
        <v>5</v>
      </c>
      <c r="J7" s="193">
        <v>5</v>
      </c>
      <c r="K7" s="193">
        <v>5</v>
      </c>
      <c r="L7" s="193">
        <v>5</v>
      </c>
      <c r="M7" s="193">
        <v>5</v>
      </c>
      <c r="N7" s="193">
        <v>5</v>
      </c>
      <c r="O7" s="193">
        <v>5</v>
      </c>
      <c r="P7" s="193">
        <v>5</v>
      </c>
      <c r="Q7" s="193">
        <v>5</v>
      </c>
      <c r="R7" s="193">
        <v>3</v>
      </c>
      <c r="S7" s="193">
        <v>4</v>
      </c>
      <c r="T7" s="193">
        <v>5</v>
      </c>
    </row>
    <row r="8" spans="1:21" x14ac:dyDescent="0.2">
      <c r="A8" s="192">
        <v>45255.422063368052</v>
      </c>
      <c r="B8" s="193" t="s">
        <v>263</v>
      </c>
      <c r="C8" s="193" t="s">
        <v>20</v>
      </c>
      <c r="D8" s="193" t="s">
        <v>24</v>
      </c>
      <c r="E8" s="193" t="s">
        <v>27</v>
      </c>
      <c r="F8" s="193" t="s">
        <v>124</v>
      </c>
      <c r="G8" s="193" t="s">
        <v>105</v>
      </c>
      <c r="H8" s="193" t="s">
        <v>29</v>
      </c>
      <c r="I8" s="193">
        <v>5</v>
      </c>
      <c r="J8" s="193">
        <v>5</v>
      </c>
      <c r="K8" s="193">
        <v>5</v>
      </c>
      <c r="L8" s="193">
        <v>5</v>
      </c>
      <c r="M8" s="193">
        <v>4</v>
      </c>
      <c r="N8" s="193">
        <v>4</v>
      </c>
      <c r="O8" s="193">
        <v>5</v>
      </c>
      <c r="P8" s="193">
        <v>5</v>
      </c>
      <c r="Q8" s="193">
        <v>5</v>
      </c>
      <c r="R8" s="193">
        <v>3</v>
      </c>
      <c r="S8" s="193">
        <v>5</v>
      </c>
      <c r="T8" s="193">
        <v>5</v>
      </c>
    </row>
    <row r="9" spans="1:21" x14ac:dyDescent="0.2">
      <c r="A9" s="192">
        <v>45255.422206608797</v>
      </c>
      <c r="B9" s="193" t="s">
        <v>264</v>
      </c>
      <c r="C9" s="193" t="s">
        <v>25</v>
      </c>
      <c r="D9" s="193" t="s">
        <v>26</v>
      </c>
      <c r="E9" s="193" t="s">
        <v>27</v>
      </c>
      <c r="F9" s="193" t="s">
        <v>124</v>
      </c>
      <c r="G9" s="193" t="s">
        <v>265</v>
      </c>
      <c r="H9" s="193" t="s">
        <v>29</v>
      </c>
      <c r="I9" s="193">
        <v>4</v>
      </c>
      <c r="J9" s="193">
        <v>4</v>
      </c>
      <c r="K9" s="193">
        <v>5</v>
      </c>
      <c r="L9" s="193">
        <v>4</v>
      </c>
      <c r="M9" s="193">
        <v>4</v>
      </c>
      <c r="N9" s="193">
        <v>5</v>
      </c>
      <c r="O9" s="193">
        <v>4</v>
      </c>
      <c r="P9" s="193">
        <v>5</v>
      </c>
      <c r="Q9" s="193">
        <v>5</v>
      </c>
      <c r="R9" s="193">
        <v>5</v>
      </c>
      <c r="S9" s="193">
        <v>5</v>
      </c>
      <c r="T9" s="193">
        <v>5</v>
      </c>
    </row>
    <row r="10" spans="1:21" x14ac:dyDescent="0.2">
      <c r="A10" s="192">
        <v>45255.423473854171</v>
      </c>
      <c r="B10" s="193" t="s">
        <v>272</v>
      </c>
      <c r="C10" s="193" t="s">
        <v>25</v>
      </c>
      <c r="D10" s="193" t="s">
        <v>24</v>
      </c>
      <c r="E10" s="193" t="s">
        <v>22</v>
      </c>
      <c r="F10" s="193" t="s">
        <v>126</v>
      </c>
      <c r="G10" s="193" t="s">
        <v>103</v>
      </c>
      <c r="H10" s="193" t="s">
        <v>29</v>
      </c>
      <c r="I10" s="193">
        <v>5</v>
      </c>
      <c r="J10" s="193">
        <v>5</v>
      </c>
      <c r="K10" s="193">
        <v>5</v>
      </c>
      <c r="L10" s="193">
        <v>5</v>
      </c>
      <c r="M10" s="193">
        <v>5</v>
      </c>
      <c r="N10" s="193">
        <v>5</v>
      </c>
      <c r="O10" s="193">
        <v>5</v>
      </c>
      <c r="P10" s="193">
        <v>5</v>
      </c>
      <c r="Q10" s="193">
        <v>5</v>
      </c>
      <c r="R10" s="193">
        <v>5</v>
      </c>
      <c r="S10" s="193">
        <v>5</v>
      </c>
      <c r="T10" s="193">
        <v>5</v>
      </c>
    </row>
    <row r="11" spans="1:21" x14ac:dyDescent="0.2">
      <c r="A11" s="192">
        <v>45255.423606851851</v>
      </c>
      <c r="B11" s="193" t="s">
        <v>273</v>
      </c>
      <c r="C11" s="193" t="s">
        <v>25</v>
      </c>
      <c r="D11" s="193" t="s">
        <v>26</v>
      </c>
      <c r="E11" s="193" t="s">
        <v>27</v>
      </c>
      <c r="F11" s="193" t="s">
        <v>139</v>
      </c>
      <c r="G11" s="193" t="s">
        <v>274</v>
      </c>
      <c r="H11" s="193" t="s">
        <v>29</v>
      </c>
      <c r="I11" s="193">
        <v>5</v>
      </c>
      <c r="J11" s="193">
        <v>5</v>
      </c>
      <c r="K11" s="193">
        <v>5</v>
      </c>
      <c r="L11" s="193">
        <v>5</v>
      </c>
      <c r="M11" s="193">
        <v>5</v>
      </c>
      <c r="N11" s="193">
        <v>5</v>
      </c>
      <c r="O11" s="193">
        <v>5</v>
      </c>
      <c r="P11" s="193">
        <v>5</v>
      </c>
      <c r="Q11" s="193">
        <v>5</v>
      </c>
      <c r="R11" s="193">
        <v>5</v>
      </c>
      <c r="S11" s="193">
        <v>5</v>
      </c>
      <c r="T11" s="193">
        <v>5</v>
      </c>
    </row>
    <row r="12" spans="1:21" x14ac:dyDescent="0.2">
      <c r="A12" s="192">
        <v>45255.423732418982</v>
      </c>
      <c r="B12" s="193" t="s">
        <v>275</v>
      </c>
      <c r="C12" s="193" t="s">
        <v>20</v>
      </c>
      <c r="D12" s="193" t="s">
        <v>26</v>
      </c>
      <c r="E12" s="193" t="s">
        <v>27</v>
      </c>
      <c r="F12" s="193" t="s">
        <v>128</v>
      </c>
      <c r="G12" s="193" t="s">
        <v>240</v>
      </c>
      <c r="H12" s="193" t="s">
        <v>29</v>
      </c>
      <c r="I12" s="193">
        <v>4</v>
      </c>
      <c r="J12" s="193">
        <v>5</v>
      </c>
      <c r="K12" s="193">
        <v>5</v>
      </c>
      <c r="L12" s="193">
        <v>4</v>
      </c>
      <c r="M12" s="193">
        <v>5</v>
      </c>
      <c r="N12" s="193">
        <v>5</v>
      </c>
      <c r="O12" s="193">
        <v>5</v>
      </c>
      <c r="P12" s="193">
        <v>5</v>
      </c>
      <c r="Q12" s="193">
        <v>5</v>
      </c>
      <c r="R12" s="193">
        <v>3</v>
      </c>
      <c r="S12" s="193">
        <v>5</v>
      </c>
      <c r="T12" s="193">
        <v>4</v>
      </c>
      <c r="U12" s="193" t="s">
        <v>30</v>
      </c>
    </row>
    <row r="13" spans="1:21" x14ac:dyDescent="0.2">
      <c r="A13" s="192">
        <v>45255.424502094902</v>
      </c>
      <c r="B13" s="193" t="s">
        <v>283</v>
      </c>
      <c r="C13" s="193" t="s">
        <v>25</v>
      </c>
      <c r="D13" s="193" t="s">
        <v>24</v>
      </c>
      <c r="E13" s="193" t="s">
        <v>27</v>
      </c>
      <c r="F13" s="193" t="s">
        <v>127</v>
      </c>
      <c r="G13" s="152" t="s">
        <v>163</v>
      </c>
      <c r="H13" s="193" t="s">
        <v>29</v>
      </c>
      <c r="I13" s="193">
        <v>5</v>
      </c>
      <c r="J13" s="193">
        <v>4</v>
      </c>
      <c r="K13" s="193">
        <v>5</v>
      </c>
      <c r="L13" s="193">
        <v>4</v>
      </c>
      <c r="M13" s="193">
        <v>5</v>
      </c>
      <c r="N13" s="193">
        <v>5</v>
      </c>
      <c r="O13" s="193">
        <v>5</v>
      </c>
      <c r="P13" s="193">
        <v>5</v>
      </c>
      <c r="Q13" s="193">
        <v>5</v>
      </c>
      <c r="R13" s="193">
        <v>5</v>
      </c>
      <c r="S13" s="193">
        <v>5</v>
      </c>
      <c r="T13" s="193">
        <v>5</v>
      </c>
    </row>
    <row r="14" spans="1:21" x14ac:dyDescent="0.2">
      <c r="A14" s="192">
        <v>45255.428792395833</v>
      </c>
      <c r="B14" s="193" t="s">
        <v>296</v>
      </c>
      <c r="C14" s="193" t="s">
        <v>25</v>
      </c>
      <c r="D14" s="193" t="s">
        <v>24</v>
      </c>
      <c r="E14" s="193" t="s">
        <v>22</v>
      </c>
      <c r="F14" s="193" t="s">
        <v>127</v>
      </c>
      <c r="G14" s="193" t="s">
        <v>297</v>
      </c>
      <c r="H14" s="193" t="s">
        <v>29</v>
      </c>
      <c r="I14" s="193">
        <v>5</v>
      </c>
      <c r="J14" s="193">
        <v>5</v>
      </c>
      <c r="K14" s="193">
        <v>5</v>
      </c>
      <c r="L14" s="193">
        <v>5</v>
      </c>
      <c r="M14" s="193">
        <v>5</v>
      </c>
      <c r="N14" s="193">
        <v>5</v>
      </c>
      <c r="O14" s="193">
        <v>5</v>
      </c>
      <c r="P14" s="193">
        <v>5</v>
      </c>
      <c r="Q14" s="193">
        <v>5</v>
      </c>
      <c r="R14" s="193">
        <v>3</v>
      </c>
      <c r="S14" s="193">
        <v>4</v>
      </c>
      <c r="T14" s="193">
        <v>4</v>
      </c>
    </row>
    <row r="15" spans="1:21" x14ac:dyDescent="0.2">
      <c r="A15" s="192">
        <v>45255.428928912035</v>
      </c>
      <c r="B15" s="193" t="s">
        <v>298</v>
      </c>
      <c r="C15" s="193" t="s">
        <v>25</v>
      </c>
      <c r="D15" s="193" t="s">
        <v>21</v>
      </c>
      <c r="E15" s="193" t="s">
        <v>27</v>
      </c>
      <c r="F15" s="193" t="s">
        <v>124</v>
      </c>
      <c r="G15" s="193" t="s">
        <v>105</v>
      </c>
      <c r="H15" s="193" t="s">
        <v>29</v>
      </c>
      <c r="I15" s="193">
        <v>5</v>
      </c>
      <c r="J15" s="193">
        <v>5</v>
      </c>
      <c r="K15" s="193">
        <v>5</v>
      </c>
      <c r="L15" s="193">
        <v>5</v>
      </c>
      <c r="M15" s="193">
        <v>5</v>
      </c>
      <c r="N15" s="193">
        <v>5</v>
      </c>
      <c r="O15" s="193">
        <v>5</v>
      </c>
      <c r="P15" s="193">
        <v>5</v>
      </c>
      <c r="Q15" s="193">
        <v>5</v>
      </c>
      <c r="R15" s="193">
        <v>5</v>
      </c>
      <c r="S15" s="193">
        <v>5</v>
      </c>
      <c r="T15" s="193">
        <v>5</v>
      </c>
    </row>
    <row r="16" spans="1:21" x14ac:dyDescent="0.2">
      <c r="A16" s="192">
        <v>45255.42986369213</v>
      </c>
      <c r="B16" s="193" t="s">
        <v>303</v>
      </c>
      <c r="C16" s="193" t="s">
        <v>20</v>
      </c>
      <c r="D16" s="193" t="s">
        <v>24</v>
      </c>
      <c r="E16" s="193" t="s">
        <v>27</v>
      </c>
      <c r="F16" s="193" t="s">
        <v>131</v>
      </c>
      <c r="G16" s="193" t="s">
        <v>96</v>
      </c>
      <c r="H16" s="193" t="s">
        <v>29</v>
      </c>
      <c r="I16" s="193">
        <v>5</v>
      </c>
      <c r="J16" s="193">
        <v>5</v>
      </c>
      <c r="K16" s="193">
        <v>4</v>
      </c>
      <c r="L16" s="193">
        <v>3</v>
      </c>
      <c r="M16" s="193">
        <v>4</v>
      </c>
      <c r="N16" s="193">
        <v>4</v>
      </c>
      <c r="O16" s="193">
        <v>4</v>
      </c>
      <c r="P16" s="193">
        <v>4</v>
      </c>
      <c r="Q16" s="193">
        <v>4</v>
      </c>
      <c r="R16" s="193">
        <v>3</v>
      </c>
      <c r="S16" s="193">
        <v>4</v>
      </c>
      <c r="T16" s="193">
        <v>5</v>
      </c>
      <c r="U16" s="193" t="s">
        <v>304</v>
      </c>
    </row>
    <row r="17" spans="1:21" x14ac:dyDescent="0.2">
      <c r="A17" s="192">
        <v>45255.431738101848</v>
      </c>
      <c r="B17" s="193" t="s">
        <v>311</v>
      </c>
      <c r="C17" s="193" t="s">
        <v>20</v>
      </c>
      <c r="D17" s="193" t="s">
        <v>26</v>
      </c>
      <c r="E17" s="193" t="s">
        <v>27</v>
      </c>
      <c r="F17" s="193" t="s">
        <v>139</v>
      </c>
      <c r="G17" s="193" t="s">
        <v>164</v>
      </c>
      <c r="H17" s="193" t="s">
        <v>29</v>
      </c>
      <c r="I17" s="193">
        <v>4</v>
      </c>
      <c r="J17" s="193">
        <v>4</v>
      </c>
      <c r="K17" s="193">
        <v>4</v>
      </c>
      <c r="L17" s="193">
        <v>3</v>
      </c>
      <c r="M17" s="193">
        <v>4</v>
      </c>
      <c r="N17" s="193">
        <v>4</v>
      </c>
      <c r="O17" s="193">
        <v>4</v>
      </c>
      <c r="P17" s="193">
        <v>4</v>
      </c>
      <c r="Q17" s="193">
        <v>4</v>
      </c>
      <c r="R17" s="193">
        <v>4</v>
      </c>
      <c r="S17" s="193">
        <v>4</v>
      </c>
      <c r="T17" s="193">
        <v>4</v>
      </c>
      <c r="U17" s="193" t="s">
        <v>30</v>
      </c>
    </row>
    <row r="18" spans="1:21" x14ac:dyDescent="0.2">
      <c r="A18" s="192">
        <v>45255.434387233792</v>
      </c>
      <c r="B18" s="193" t="s">
        <v>324</v>
      </c>
      <c r="C18" s="193" t="s">
        <v>25</v>
      </c>
      <c r="D18" s="193" t="s">
        <v>26</v>
      </c>
      <c r="E18" s="193" t="s">
        <v>27</v>
      </c>
      <c r="F18" s="193" t="s">
        <v>130</v>
      </c>
      <c r="G18" s="193" t="s">
        <v>325</v>
      </c>
      <c r="H18" s="193" t="s">
        <v>29</v>
      </c>
      <c r="I18" s="193">
        <v>5</v>
      </c>
      <c r="J18" s="193">
        <v>5</v>
      </c>
      <c r="K18" s="193">
        <v>5</v>
      </c>
      <c r="L18" s="193">
        <v>5</v>
      </c>
      <c r="M18" s="193">
        <v>5</v>
      </c>
      <c r="N18" s="193">
        <v>4</v>
      </c>
      <c r="O18" s="193">
        <v>5</v>
      </c>
      <c r="P18" s="193">
        <v>5</v>
      </c>
      <c r="Q18" s="193">
        <v>5</v>
      </c>
      <c r="R18" s="193">
        <v>2</v>
      </c>
      <c r="S18" s="193">
        <v>4</v>
      </c>
      <c r="T18" s="193">
        <v>4</v>
      </c>
    </row>
    <row r="19" spans="1:21" x14ac:dyDescent="0.2">
      <c r="A19" s="192">
        <v>45255.43559922454</v>
      </c>
      <c r="B19" s="193" t="s">
        <v>327</v>
      </c>
      <c r="C19" s="193" t="s">
        <v>25</v>
      </c>
      <c r="D19" s="193" t="s">
        <v>26</v>
      </c>
      <c r="E19" s="193" t="s">
        <v>27</v>
      </c>
      <c r="F19" s="193" t="s">
        <v>130</v>
      </c>
      <c r="G19" s="193" t="s">
        <v>193</v>
      </c>
      <c r="H19" s="193" t="s">
        <v>29</v>
      </c>
      <c r="I19" s="193">
        <v>4</v>
      </c>
      <c r="J19" s="193">
        <v>4</v>
      </c>
      <c r="K19" s="193">
        <v>4</v>
      </c>
      <c r="L19" s="193">
        <v>4</v>
      </c>
      <c r="M19" s="193">
        <v>5</v>
      </c>
      <c r="N19" s="193">
        <v>5</v>
      </c>
      <c r="O19" s="193">
        <v>5</v>
      </c>
      <c r="P19" s="193">
        <v>5</v>
      </c>
      <c r="Q19" s="193">
        <v>5</v>
      </c>
      <c r="R19" s="193">
        <v>5</v>
      </c>
      <c r="S19" s="193">
        <v>5</v>
      </c>
      <c r="T19" s="193">
        <v>5</v>
      </c>
      <c r="U19" s="193" t="s">
        <v>30</v>
      </c>
    </row>
    <row r="20" spans="1:21" x14ac:dyDescent="0.2">
      <c r="A20" s="192">
        <v>45255.435801701387</v>
      </c>
      <c r="B20" s="193" t="s">
        <v>328</v>
      </c>
      <c r="C20" s="193" t="s">
        <v>20</v>
      </c>
      <c r="D20" s="193" t="s">
        <v>26</v>
      </c>
      <c r="E20" s="193" t="s">
        <v>27</v>
      </c>
      <c r="F20" s="193" t="s">
        <v>124</v>
      </c>
      <c r="G20" s="193" t="s">
        <v>184</v>
      </c>
      <c r="H20" s="193" t="s">
        <v>29</v>
      </c>
      <c r="I20" s="193">
        <v>5</v>
      </c>
      <c r="J20" s="193">
        <v>5</v>
      </c>
      <c r="K20" s="193">
        <v>5</v>
      </c>
      <c r="L20" s="193">
        <v>5</v>
      </c>
      <c r="M20" s="193">
        <v>5</v>
      </c>
      <c r="N20" s="193">
        <v>5</v>
      </c>
      <c r="O20" s="193">
        <v>5</v>
      </c>
      <c r="P20" s="193">
        <v>5</v>
      </c>
      <c r="Q20" s="193">
        <v>5</v>
      </c>
      <c r="R20" s="193">
        <v>3</v>
      </c>
      <c r="S20" s="193">
        <v>4</v>
      </c>
      <c r="T20" s="193">
        <v>4</v>
      </c>
    </row>
    <row r="21" spans="1:21" x14ac:dyDescent="0.2">
      <c r="A21" s="192">
        <v>45255.440224340273</v>
      </c>
      <c r="B21" s="193" t="s">
        <v>337</v>
      </c>
      <c r="C21" s="193" t="s">
        <v>20</v>
      </c>
      <c r="D21" s="193" t="s">
        <v>24</v>
      </c>
      <c r="E21" s="193" t="s">
        <v>27</v>
      </c>
      <c r="F21" s="193" t="s">
        <v>127</v>
      </c>
      <c r="G21" s="193" t="s">
        <v>191</v>
      </c>
      <c r="H21" s="193" t="s">
        <v>29</v>
      </c>
      <c r="I21" s="193">
        <v>5</v>
      </c>
      <c r="J21" s="193">
        <v>5</v>
      </c>
      <c r="K21" s="193">
        <v>5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3</v>
      </c>
      <c r="S21" s="193">
        <v>5</v>
      </c>
      <c r="T21" s="193">
        <v>5</v>
      </c>
      <c r="U21" s="193" t="s">
        <v>156</v>
      </c>
    </row>
    <row r="22" spans="1:21" x14ac:dyDescent="0.2">
      <c r="A22" s="192">
        <v>45255.441021076389</v>
      </c>
      <c r="B22" s="193" t="s">
        <v>341</v>
      </c>
      <c r="C22" s="193" t="s">
        <v>20</v>
      </c>
      <c r="D22" s="193" t="s">
        <v>24</v>
      </c>
      <c r="E22" s="193" t="s">
        <v>22</v>
      </c>
      <c r="F22" s="193" t="s">
        <v>128</v>
      </c>
      <c r="G22" s="193" t="s">
        <v>129</v>
      </c>
      <c r="H22" s="193" t="s">
        <v>29</v>
      </c>
      <c r="I22" s="193">
        <v>5</v>
      </c>
      <c r="J22" s="193">
        <v>5</v>
      </c>
      <c r="K22" s="193">
        <v>5</v>
      </c>
      <c r="L22" s="193">
        <v>5</v>
      </c>
      <c r="M22" s="193">
        <v>5</v>
      </c>
      <c r="N22" s="193">
        <v>5</v>
      </c>
      <c r="O22" s="193">
        <v>5</v>
      </c>
      <c r="P22" s="193">
        <v>5</v>
      </c>
      <c r="Q22" s="193">
        <v>5</v>
      </c>
      <c r="R22" s="193">
        <v>4</v>
      </c>
      <c r="S22" s="193">
        <v>5</v>
      </c>
      <c r="T22" s="193">
        <v>5</v>
      </c>
    </row>
    <row r="23" spans="1:21" x14ac:dyDescent="0.2">
      <c r="A23" s="192">
        <v>45255.44105444444</v>
      </c>
      <c r="B23" s="193" t="s">
        <v>342</v>
      </c>
      <c r="C23" s="193" t="s">
        <v>25</v>
      </c>
      <c r="D23" s="193" t="s">
        <v>26</v>
      </c>
      <c r="E23" s="193" t="s">
        <v>27</v>
      </c>
      <c r="F23" s="193" t="s">
        <v>131</v>
      </c>
      <c r="G23" s="152" t="s">
        <v>96</v>
      </c>
      <c r="H23" s="193" t="s">
        <v>29</v>
      </c>
      <c r="I23" s="193">
        <v>5</v>
      </c>
      <c r="J23" s="193">
        <v>5</v>
      </c>
      <c r="K23" s="193">
        <v>5</v>
      </c>
      <c r="L23" s="193">
        <v>4</v>
      </c>
      <c r="M23" s="193">
        <v>4</v>
      </c>
      <c r="N23" s="193">
        <v>4</v>
      </c>
      <c r="O23" s="193">
        <v>4</v>
      </c>
      <c r="P23" s="193">
        <v>4</v>
      </c>
      <c r="Q23" s="193">
        <v>5</v>
      </c>
      <c r="R23" s="193">
        <v>2</v>
      </c>
      <c r="S23" s="193">
        <v>4</v>
      </c>
      <c r="T23" s="193">
        <v>4</v>
      </c>
    </row>
    <row r="24" spans="1:21" x14ac:dyDescent="0.2">
      <c r="A24" s="192">
        <v>45255.442329120371</v>
      </c>
      <c r="B24" s="193" t="s">
        <v>348</v>
      </c>
      <c r="C24" s="193" t="s">
        <v>25</v>
      </c>
      <c r="D24" s="193" t="s">
        <v>21</v>
      </c>
      <c r="E24" s="193" t="s">
        <v>22</v>
      </c>
      <c r="F24" s="193" t="s">
        <v>130</v>
      </c>
      <c r="G24" s="193" t="s">
        <v>135</v>
      </c>
      <c r="H24" s="193" t="s">
        <v>29</v>
      </c>
      <c r="I24" s="193">
        <v>5</v>
      </c>
      <c r="J24" s="193">
        <v>5</v>
      </c>
      <c r="K24" s="193">
        <v>4</v>
      </c>
      <c r="L24" s="193">
        <v>4</v>
      </c>
      <c r="M24" s="193">
        <v>5</v>
      </c>
      <c r="N24" s="193">
        <v>5</v>
      </c>
      <c r="O24" s="193">
        <v>5</v>
      </c>
      <c r="P24" s="193">
        <v>5</v>
      </c>
      <c r="Q24" s="193">
        <v>5</v>
      </c>
      <c r="R24" s="193">
        <v>4</v>
      </c>
      <c r="S24" s="193">
        <v>5</v>
      </c>
      <c r="T24" s="193">
        <v>5</v>
      </c>
      <c r="U24" s="193" t="s">
        <v>350</v>
      </c>
    </row>
    <row r="25" spans="1:21" x14ac:dyDescent="0.2">
      <c r="A25" s="192">
        <v>45255.445077951386</v>
      </c>
      <c r="B25" s="193" t="s">
        <v>358</v>
      </c>
      <c r="C25" s="193" t="s">
        <v>20</v>
      </c>
      <c r="D25" s="193" t="s">
        <v>26</v>
      </c>
      <c r="E25" s="193" t="s">
        <v>27</v>
      </c>
      <c r="F25" s="152" t="s">
        <v>136</v>
      </c>
      <c r="G25" s="152" t="s">
        <v>154</v>
      </c>
      <c r="H25" s="193" t="s">
        <v>29</v>
      </c>
      <c r="I25" s="193">
        <v>4</v>
      </c>
      <c r="J25" s="193">
        <v>4</v>
      </c>
      <c r="K25" s="193">
        <v>4</v>
      </c>
      <c r="L25" s="193">
        <v>4</v>
      </c>
      <c r="M25" s="193">
        <v>4</v>
      </c>
      <c r="N25" s="193">
        <v>4</v>
      </c>
      <c r="O25" s="193">
        <v>4</v>
      </c>
      <c r="P25" s="193">
        <v>4</v>
      </c>
      <c r="Q25" s="193">
        <v>4</v>
      </c>
      <c r="R25" s="193">
        <v>4</v>
      </c>
      <c r="S25" s="193">
        <v>5</v>
      </c>
      <c r="T25" s="193">
        <v>4</v>
      </c>
    </row>
    <row r="26" spans="1:21" x14ac:dyDescent="0.2">
      <c r="A26" s="192">
        <v>45255.445373946757</v>
      </c>
      <c r="B26" s="193" t="s">
        <v>359</v>
      </c>
      <c r="C26" s="193" t="s">
        <v>20</v>
      </c>
      <c r="D26" s="193" t="s">
        <v>26</v>
      </c>
      <c r="E26" s="193" t="s">
        <v>27</v>
      </c>
      <c r="F26" s="193" t="s">
        <v>128</v>
      </c>
      <c r="G26" s="193" t="s">
        <v>360</v>
      </c>
      <c r="H26" s="193" t="s">
        <v>29</v>
      </c>
      <c r="I26" s="193">
        <v>5</v>
      </c>
      <c r="J26" s="193">
        <v>5</v>
      </c>
      <c r="K26" s="193">
        <v>5</v>
      </c>
      <c r="L26" s="193">
        <v>5</v>
      </c>
      <c r="M26" s="193">
        <v>5</v>
      </c>
      <c r="N26" s="193">
        <v>5</v>
      </c>
      <c r="O26" s="193">
        <v>5</v>
      </c>
      <c r="P26" s="193">
        <v>5</v>
      </c>
      <c r="Q26" s="193">
        <v>5</v>
      </c>
      <c r="R26" s="193">
        <v>5</v>
      </c>
      <c r="S26" s="193">
        <v>5</v>
      </c>
      <c r="T26" s="193">
        <v>5</v>
      </c>
    </row>
    <row r="27" spans="1:21" x14ac:dyDescent="0.2">
      <c r="A27" s="192">
        <v>45255.446796400458</v>
      </c>
      <c r="B27" s="193" t="s">
        <v>364</v>
      </c>
      <c r="C27" s="193" t="s">
        <v>20</v>
      </c>
      <c r="D27" s="193" t="s">
        <v>26</v>
      </c>
      <c r="E27" s="193" t="s">
        <v>27</v>
      </c>
      <c r="F27" s="193" t="s">
        <v>128</v>
      </c>
      <c r="G27" s="193" t="s">
        <v>129</v>
      </c>
      <c r="H27" s="193" t="s">
        <v>29</v>
      </c>
      <c r="I27" s="193">
        <v>4</v>
      </c>
      <c r="J27" s="193">
        <v>4</v>
      </c>
      <c r="K27" s="193">
        <v>4</v>
      </c>
      <c r="L27" s="193">
        <v>4</v>
      </c>
      <c r="M27" s="193">
        <v>4</v>
      </c>
      <c r="N27" s="193">
        <v>4</v>
      </c>
      <c r="O27" s="193">
        <v>3</v>
      </c>
      <c r="P27" s="193">
        <v>3</v>
      </c>
      <c r="Q27" s="193">
        <v>4</v>
      </c>
      <c r="R27" s="193">
        <v>2</v>
      </c>
      <c r="S27" s="193">
        <v>4</v>
      </c>
      <c r="T27" s="193">
        <v>4</v>
      </c>
    </row>
    <row r="28" spans="1:21" x14ac:dyDescent="0.2">
      <c r="A28" s="192">
        <v>45255.449374317133</v>
      </c>
      <c r="B28" s="193" t="s">
        <v>372</v>
      </c>
      <c r="C28" s="193" t="s">
        <v>20</v>
      </c>
      <c r="D28" s="193" t="s">
        <v>24</v>
      </c>
      <c r="E28" s="193" t="s">
        <v>27</v>
      </c>
      <c r="F28" s="193" t="s">
        <v>128</v>
      </c>
      <c r="G28" s="193" t="s">
        <v>187</v>
      </c>
      <c r="H28" s="193" t="s">
        <v>29</v>
      </c>
      <c r="I28" s="193">
        <v>3</v>
      </c>
      <c r="J28" s="193">
        <v>4</v>
      </c>
      <c r="K28" s="193">
        <v>4</v>
      </c>
      <c r="L28" s="193">
        <v>3</v>
      </c>
      <c r="M28" s="193">
        <v>3</v>
      </c>
      <c r="N28" s="193">
        <v>3</v>
      </c>
      <c r="O28" s="193">
        <v>3</v>
      </c>
      <c r="P28" s="193">
        <v>4</v>
      </c>
      <c r="Q28" s="193">
        <v>5</v>
      </c>
      <c r="R28" s="193">
        <v>3</v>
      </c>
      <c r="S28" s="193">
        <v>4</v>
      </c>
      <c r="T28" s="193">
        <v>4</v>
      </c>
      <c r="U28" s="193" t="s">
        <v>373</v>
      </c>
    </row>
    <row r="29" spans="1:21" x14ac:dyDescent="0.2">
      <c r="A29" s="192">
        <v>45255.44940420139</v>
      </c>
      <c r="B29" s="193" t="s">
        <v>374</v>
      </c>
      <c r="C29" s="193" t="s">
        <v>25</v>
      </c>
      <c r="D29" s="193" t="s">
        <v>24</v>
      </c>
      <c r="E29" s="193" t="s">
        <v>27</v>
      </c>
      <c r="F29" s="193" t="s">
        <v>128</v>
      </c>
      <c r="G29" s="193" t="s">
        <v>187</v>
      </c>
      <c r="H29" s="193" t="s">
        <v>29</v>
      </c>
      <c r="I29" s="193">
        <v>5</v>
      </c>
      <c r="J29" s="193">
        <v>5</v>
      </c>
      <c r="K29" s="193">
        <v>5</v>
      </c>
      <c r="L29" s="193">
        <v>5</v>
      </c>
      <c r="M29" s="193">
        <v>5</v>
      </c>
      <c r="N29" s="193">
        <v>5</v>
      </c>
      <c r="O29" s="193">
        <v>5</v>
      </c>
      <c r="P29" s="193">
        <v>5</v>
      </c>
      <c r="Q29" s="193">
        <v>5</v>
      </c>
      <c r="R29" s="193">
        <v>3</v>
      </c>
      <c r="S29" s="193">
        <v>4</v>
      </c>
      <c r="T29" s="193">
        <v>4</v>
      </c>
    </row>
    <row r="30" spans="1:21" x14ac:dyDescent="0.2">
      <c r="A30" s="192">
        <v>45255.455465289357</v>
      </c>
      <c r="B30" s="193" t="s">
        <v>390</v>
      </c>
      <c r="C30" s="193" t="s">
        <v>20</v>
      </c>
      <c r="D30" s="193" t="s">
        <v>21</v>
      </c>
      <c r="E30" s="193" t="s">
        <v>27</v>
      </c>
      <c r="F30" s="193" t="s">
        <v>128</v>
      </c>
      <c r="G30" s="193" t="s">
        <v>187</v>
      </c>
      <c r="H30" s="193" t="s">
        <v>29</v>
      </c>
      <c r="I30" s="193">
        <v>5</v>
      </c>
      <c r="J30" s="193">
        <v>5</v>
      </c>
      <c r="K30" s="193">
        <v>5</v>
      </c>
      <c r="L30" s="193">
        <v>5</v>
      </c>
      <c r="M30" s="193">
        <v>4</v>
      </c>
      <c r="N30" s="193">
        <v>4</v>
      </c>
      <c r="O30" s="193">
        <v>4</v>
      </c>
      <c r="P30" s="193">
        <v>4</v>
      </c>
      <c r="Q30" s="193">
        <v>4</v>
      </c>
      <c r="R30" s="193">
        <v>2</v>
      </c>
      <c r="S30" s="193">
        <v>3</v>
      </c>
      <c r="T30" s="193">
        <v>3</v>
      </c>
    </row>
    <row r="31" spans="1:21" x14ac:dyDescent="0.2">
      <c r="A31" s="192">
        <v>45255.463596516202</v>
      </c>
      <c r="B31" s="193" t="s">
        <v>406</v>
      </c>
      <c r="C31" s="193" t="s">
        <v>20</v>
      </c>
      <c r="D31" s="193" t="s">
        <v>24</v>
      </c>
      <c r="E31" s="193" t="s">
        <v>22</v>
      </c>
      <c r="F31" s="193" t="s">
        <v>140</v>
      </c>
      <c r="G31" s="193" t="s">
        <v>256</v>
      </c>
      <c r="H31" s="193" t="s">
        <v>29</v>
      </c>
      <c r="I31" s="193">
        <v>4</v>
      </c>
      <c r="J31" s="193">
        <v>4</v>
      </c>
      <c r="K31" s="193">
        <v>4</v>
      </c>
      <c r="L31" s="193">
        <v>4</v>
      </c>
      <c r="M31" s="193">
        <v>3</v>
      </c>
      <c r="N31" s="193">
        <v>3</v>
      </c>
      <c r="O31" s="193">
        <v>3</v>
      </c>
      <c r="P31" s="193">
        <v>3</v>
      </c>
      <c r="Q31" s="193">
        <v>3</v>
      </c>
      <c r="R31" s="193">
        <v>2</v>
      </c>
      <c r="S31" s="193">
        <v>3</v>
      </c>
      <c r="T31" s="193">
        <v>4</v>
      </c>
      <c r="U31" s="193" t="s">
        <v>156</v>
      </c>
    </row>
    <row r="32" spans="1:21" x14ac:dyDescent="0.2">
      <c r="A32" s="192">
        <v>45255.46565356481</v>
      </c>
      <c r="B32" s="193" t="s">
        <v>412</v>
      </c>
      <c r="C32" s="193" t="s">
        <v>20</v>
      </c>
      <c r="D32" s="193" t="s">
        <v>26</v>
      </c>
      <c r="E32" s="193" t="s">
        <v>27</v>
      </c>
      <c r="F32" s="193" t="s">
        <v>140</v>
      </c>
      <c r="G32" s="193" t="s">
        <v>413</v>
      </c>
      <c r="H32" s="193" t="s">
        <v>29</v>
      </c>
      <c r="I32" s="193">
        <v>3</v>
      </c>
      <c r="J32" s="193">
        <v>3</v>
      </c>
      <c r="K32" s="193">
        <v>3</v>
      </c>
      <c r="L32" s="193">
        <v>3</v>
      </c>
      <c r="M32" s="193">
        <v>3</v>
      </c>
      <c r="N32" s="193">
        <v>3</v>
      </c>
      <c r="O32" s="193">
        <v>3</v>
      </c>
      <c r="P32" s="193">
        <v>3</v>
      </c>
      <c r="Q32" s="193">
        <v>3</v>
      </c>
      <c r="R32" s="193">
        <v>3</v>
      </c>
      <c r="S32" s="193">
        <v>3</v>
      </c>
      <c r="T32" s="193">
        <v>3</v>
      </c>
    </row>
    <row r="33" spans="1:22" x14ac:dyDescent="0.2">
      <c r="A33" s="192">
        <v>45255.467024675927</v>
      </c>
      <c r="B33" s="193" t="s">
        <v>414</v>
      </c>
      <c r="C33" s="193" t="s">
        <v>25</v>
      </c>
      <c r="D33" s="193" t="s">
        <v>26</v>
      </c>
      <c r="E33" s="193" t="s">
        <v>27</v>
      </c>
      <c r="F33" s="193" t="s">
        <v>127</v>
      </c>
      <c r="G33" s="193" t="s">
        <v>415</v>
      </c>
      <c r="H33" s="193" t="s">
        <v>29</v>
      </c>
      <c r="I33" s="193">
        <v>5</v>
      </c>
      <c r="J33" s="193">
        <v>5</v>
      </c>
      <c r="K33" s="193">
        <v>5</v>
      </c>
      <c r="L33" s="193">
        <v>5</v>
      </c>
      <c r="M33" s="193">
        <v>5</v>
      </c>
      <c r="N33" s="193">
        <v>5</v>
      </c>
      <c r="O33" s="193">
        <v>5</v>
      </c>
      <c r="P33" s="193">
        <v>5</v>
      </c>
      <c r="Q33" s="193">
        <v>5</v>
      </c>
      <c r="R33" s="193">
        <v>5</v>
      </c>
      <c r="S33" s="193">
        <v>5</v>
      </c>
      <c r="T33" s="193">
        <v>5</v>
      </c>
    </row>
    <row r="34" spans="1:22" x14ac:dyDescent="0.2">
      <c r="A34" s="192">
        <v>45255.469670289356</v>
      </c>
      <c r="B34" s="193" t="s">
        <v>420</v>
      </c>
      <c r="C34" s="193" t="s">
        <v>25</v>
      </c>
      <c r="D34" s="193" t="s">
        <v>24</v>
      </c>
      <c r="E34" s="193" t="s">
        <v>27</v>
      </c>
      <c r="F34" s="193" t="s">
        <v>131</v>
      </c>
      <c r="G34" s="152" t="s">
        <v>96</v>
      </c>
      <c r="H34" s="193" t="s">
        <v>29</v>
      </c>
      <c r="I34" s="193">
        <v>5</v>
      </c>
      <c r="J34" s="193">
        <v>5</v>
      </c>
      <c r="K34" s="193">
        <v>5</v>
      </c>
      <c r="L34" s="193">
        <v>5</v>
      </c>
      <c r="M34" s="193">
        <v>5</v>
      </c>
      <c r="N34" s="193">
        <v>5</v>
      </c>
      <c r="O34" s="193">
        <v>5</v>
      </c>
      <c r="P34" s="193">
        <v>5</v>
      </c>
      <c r="Q34" s="193">
        <v>5</v>
      </c>
      <c r="R34" s="193">
        <v>5</v>
      </c>
      <c r="S34" s="193">
        <v>5</v>
      </c>
      <c r="T34" s="193">
        <v>5</v>
      </c>
    </row>
    <row r="35" spans="1:22" x14ac:dyDescent="0.2">
      <c r="A35" s="192">
        <v>45255.472841689814</v>
      </c>
      <c r="B35" s="193" t="s">
        <v>426</v>
      </c>
      <c r="C35" s="193" t="s">
        <v>25</v>
      </c>
      <c r="D35" s="193" t="s">
        <v>24</v>
      </c>
      <c r="E35" s="193" t="s">
        <v>27</v>
      </c>
      <c r="F35" s="193" t="s">
        <v>124</v>
      </c>
      <c r="G35" s="152" t="s">
        <v>184</v>
      </c>
      <c r="H35" s="193" t="s">
        <v>29</v>
      </c>
      <c r="I35" s="193">
        <v>5</v>
      </c>
      <c r="J35" s="193">
        <v>5</v>
      </c>
      <c r="K35" s="193">
        <v>5</v>
      </c>
      <c r="L35" s="193">
        <v>5</v>
      </c>
      <c r="M35" s="193">
        <v>5</v>
      </c>
      <c r="N35" s="193">
        <v>5</v>
      </c>
      <c r="O35" s="193">
        <v>5</v>
      </c>
      <c r="P35" s="193">
        <v>5</v>
      </c>
      <c r="Q35" s="193">
        <v>5</v>
      </c>
      <c r="R35" s="193">
        <v>3</v>
      </c>
      <c r="S35" s="193">
        <v>4</v>
      </c>
      <c r="T35" s="193">
        <v>5</v>
      </c>
    </row>
    <row r="36" spans="1:22" x14ac:dyDescent="0.2">
      <c r="A36" s="192">
        <v>45255.480342916664</v>
      </c>
      <c r="B36" s="193" t="s">
        <v>428</v>
      </c>
      <c r="C36" s="193" t="s">
        <v>25</v>
      </c>
      <c r="D36" s="193" t="s">
        <v>26</v>
      </c>
      <c r="E36" s="193" t="s">
        <v>27</v>
      </c>
      <c r="F36" s="193" t="s">
        <v>133</v>
      </c>
      <c r="G36" s="193" t="s">
        <v>429</v>
      </c>
      <c r="H36" s="193" t="s">
        <v>29</v>
      </c>
      <c r="I36" s="193">
        <v>5</v>
      </c>
      <c r="J36" s="193">
        <v>5</v>
      </c>
      <c r="K36" s="193">
        <v>4</v>
      </c>
      <c r="L36" s="193">
        <v>3</v>
      </c>
      <c r="M36" s="193">
        <v>3</v>
      </c>
      <c r="N36" s="193">
        <v>4</v>
      </c>
      <c r="O36" s="193">
        <v>3</v>
      </c>
      <c r="P36" s="193">
        <v>3</v>
      </c>
      <c r="Q36" s="193">
        <v>4</v>
      </c>
      <c r="R36" s="193">
        <v>3</v>
      </c>
      <c r="S36" s="193">
        <v>3</v>
      </c>
      <c r="T36" s="193">
        <v>4</v>
      </c>
    </row>
    <row r="37" spans="1:22" x14ac:dyDescent="0.2">
      <c r="A37" s="192">
        <v>45255.49758761574</v>
      </c>
      <c r="B37" s="193" t="s">
        <v>441</v>
      </c>
      <c r="C37" s="193" t="s">
        <v>25</v>
      </c>
      <c r="D37" s="193" t="s">
        <v>21</v>
      </c>
      <c r="E37" s="193" t="s">
        <v>27</v>
      </c>
      <c r="F37" s="193" t="s">
        <v>140</v>
      </c>
      <c r="G37" s="193" t="s">
        <v>442</v>
      </c>
      <c r="H37" s="193" t="s">
        <v>29</v>
      </c>
      <c r="I37" s="193">
        <v>5</v>
      </c>
      <c r="J37" s="193">
        <v>4</v>
      </c>
      <c r="K37" s="193">
        <v>4</v>
      </c>
      <c r="L37" s="193">
        <v>3</v>
      </c>
      <c r="M37" s="193">
        <v>4</v>
      </c>
      <c r="N37" s="193">
        <v>4</v>
      </c>
      <c r="O37" s="193">
        <v>3</v>
      </c>
      <c r="P37" s="193">
        <v>4</v>
      </c>
      <c r="Q37" s="193">
        <v>4</v>
      </c>
      <c r="R37" s="193">
        <v>4</v>
      </c>
      <c r="S37" s="193">
        <v>4</v>
      </c>
      <c r="T37" s="193">
        <v>4</v>
      </c>
    </row>
    <row r="38" spans="1:22" x14ac:dyDescent="0.2">
      <c r="A38" s="192">
        <v>45255.431472037038</v>
      </c>
      <c r="B38" s="193" t="s">
        <v>190</v>
      </c>
      <c r="C38" s="152" t="s">
        <v>20</v>
      </c>
      <c r="D38" s="193" t="s">
        <v>470</v>
      </c>
      <c r="E38" s="193" t="s">
        <v>22</v>
      </c>
      <c r="F38" s="193" t="s">
        <v>522</v>
      </c>
      <c r="G38" s="193" t="s">
        <v>525</v>
      </c>
      <c r="H38" s="193" t="s">
        <v>29</v>
      </c>
      <c r="I38" s="193">
        <v>4</v>
      </c>
      <c r="J38" s="193">
        <v>4</v>
      </c>
      <c r="K38" s="193">
        <v>4</v>
      </c>
      <c r="L38" s="193">
        <v>4</v>
      </c>
      <c r="M38" s="193">
        <v>4</v>
      </c>
      <c r="N38" s="193">
        <v>4</v>
      </c>
      <c r="O38" s="193">
        <v>4</v>
      </c>
      <c r="P38" s="193">
        <v>4</v>
      </c>
      <c r="Q38" s="193">
        <v>4</v>
      </c>
      <c r="R38" s="193">
        <v>4</v>
      </c>
      <c r="S38" s="193">
        <v>3</v>
      </c>
      <c r="T38" s="193">
        <v>3</v>
      </c>
      <c r="U38" s="193">
        <v>3</v>
      </c>
    </row>
    <row r="39" spans="1:22" x14ac:dyDescent="0.2">
      <c r="A39" s="192">
        <v>45255.445624768516</v>
      </c>
      <c r="B39" s="193" t="s">
        <v>483</v>
      </c>
      <c r="C39" s="152" t="s">
        <v>20</v>
      </c>
      <c r="D39" s="193" t="s">
        <v>470</v>
      </c>
      <c r="E39" s="193" t="s">
        <v>22</v>
      </c>
      <c r="F39" s="193" t="s">
        <v>130</v>
      </c>
      <c r="G39" s="193" t="s">
        <v>135</v>
      </c>
      <c r="H39" s="193" t="s">
        <v>29</v>
      </c>
      <c r="I39" s="193">
        <v>4</v>
      </c>
      <c r="J39" s="193">
        <v>5</v>
      </c>
      <c r="K39" s="193">
        <v>4</v>
      </c>
      <c r="L39" s="193">
        <v>4</v>
      </c>
      <c r="M39" s="193">
        <v>4</v>
      </c>
      <c r="N39" s="193">
        <v>4</v>
      </c>
      <c r="O39" s="193">
        <v>4</v>
      </c>
      <c r="P39" s="193">
        <v>4</v>
      </c>
      <c r="Q39" s="193">
        <v>5</v>
      </c>
      <c r="R39" s="193">
        <v>5</v>
      </c>
      <c r="S39" s="193">
        <v>5</v>
      </c>
      <c r="T39" s="193">
        <v>4</v>
      </c>
      <c r="U39" s="193">
        <v>4</v>
      </c>
      <c r="V39" s="193" t="s">
        <v>484</v>
      </c>
    </row>
    <row r="40" spans="1:22" x14ac:dyDescent="0.2">
      <c r="A40" s="192">
        <v>45255.447962974533</v>
      </c>
      <c r="B40" s="193" t="s">
        <v>486</v>
      </c>
      <c r="C40" s="152" t="s">
        <v>20</v>
      </c>
      <c r="D40" s="193" t="s">
        <v>470</v>
      </c>
      <c r="E40" s="193" t="s">
        <v>22</v>
      </c>
      <c r="F40" s="193" t="s">
        <v>523</v>
      </c>
      <c r="G40" s="193" t="s">
        <v>527</v>
      </c>
      <c r="H40" s="193" t="s">
        <v>29</v>
      </c>
      <c r="I40" s="193">
        <v>4</v>
      </c>
      <c r="J40" s="193">
        <v>5</v>
      </c>
      <c r="K40" s="193">
        <v>4</v>
      </c>
      <c r="L40" s="193">
        <v>4</v>
      </c>
      <c r="M40" s="193">
        <v>4</v>
      </c>
      <c r="N40" s="193">
        <v>5</v>
      </c>
      <c r="O40" s="193">
        <v>5</v>
      </c>
      <c r="P40" s="193">
        <v>5</v>
      </c>
      <c r="Q40" s="193">
        <v>5</v>
      </c>
      <c r="R40" s="193">
        <v>5</v>
      </c>
      <c r="S40" s="193">
        <v>3</v>
      </c>
      <c r="T40" s="193">
        <v>4</v>
      </c>
      <c r="U40" s="193">
        <v>5</v>
      </c>
      <c r="V40" s="193" t="s">
        <v>487</v>
      </c>
    </row>
    <row r="41" spans="1:22" x14ac:dyDescent="0.2">
      <c r="A41" s="192">
        <v>45255.453205289348</v>
      </c>
      <c r="B41" s="193" t="s">
        <v>489</v>
      </c>
      <c r="C41" s="152" t="s">
        <v>25</v>
      </c>
      <c r="D41" s="193" t="s">
        <v>479</v>
      </c>
      <c r="E41" s="193" t="s">
        <v>27</v>
      </c>
      <c r="F41" s="193" t="s">
        <v>141</v>
      </c>
      <c r="G41" s="193" t="s">
        <v>528</v>
      </c>
      <c r="H41" s="193" t="s">
        <v>29</v>
      </c>
      <c r="I41" s="193">
        <v>4</v>
      </c>
      <c r="J41" s="193">
        <v>5</v>
      </c>
      <c r="K41" s="193">
        <v>4</v>
      </c>
      <c r="L41" s="193">
        <v>4</v>
      </c>
      <c r="M41" s="193">
        <v>4</v>
      </c>
      <c r="N41" s="193">
        <v>4</v>
      </c>
      <c r="O41" s="193">
        <v>4</v>
      </c>
      <c r="P41" s="193">
        <v>5</v>
      </c>
      <c r="Q41" s="193">
        <v>4</v>
      </c>
      <c r="R41" s="193">
        <v>4</v>
      </c>
      <c r="S41" s="193">
        <v>2</v>
      </c>
      <c r="T41" s="193">
        <v>4</v>
      </c>
      <c r="U41" s="193">
        <v>4</v>
      </c>
      <c r="V41" s="193" t="s">
        <v>30</v>
      </c>
    </row>
    <row r="42" spans="1:22" x14ac:dyDescent="0.2">
      <c r="A42" s="192">
        <v>45255.455856354165</v>
      </c>
      <c r="B42" s="193" t="s">
        <v>490</v>
      </c>
      <c r="C42" s="152" t="s">
        <v>25</v>
      </c>
      <c r="D42" s="193" t="s">
        <v>470</v>
      </c>
      <c r="E42" s="193" t="s">
        <v>22</v>
      </c>
      <c r="F42" s="152" t="s">
        <v>130</v>
      </c>
      <c r="G42" s="193" t="s">
        <v>135</v>
      </c>
      <c r="H42" s="193" t="s">
        <v>29</v>
      </c>
      <c r="I42" s="193">
        <v>5</v>
      </c>
      <c r="J42" s="193">
        <v>5</v>
      </c>
      <c r="K42" s="193">
        <v>5</v>
      </c>
      <c r="L42" s="193">
        <v>5</v>
      </c>
      <c r="M42" s="193">
        <v>4</v>
      </c>
      <c r="N42" s="193">
        <v>5</v>
      </c>
      <c r="O42" s="193">
        <v>5</v>
      </c>
      <c r="P42" s="193">
        <v>5</v>
      </c>
      <c r="Q42" s="193">
        <v>5</v>
      </c>
      <c r="R42" s="193">
        <v>5</v>
      </c>
      <c r="S42" s="193">
        <v>2</v>
      </c>
      <c r="T42" s="193">
        <v>4</v>
      </c>
      <c r="U42" s="193">
        <v>4</v>
      </c>
    </row>
    <row r="43" spans="1:22" x14ac:dyDescent="0.2">
      <c r="A43" s="192">
        <v>45255.473911053239</v>
      </c>
      <c r="B43" s="193" t="s">
        <v>497</v>
      </c>
      <c r="C43" s="152" t="s">
        <v>25</v>
      </c>
      <c r="D43" s="193" t="s">
        <v>493</v>
      </c>
      <c r="E43" s="193" t="s">
        <v>22</v>
      </c>
      <c r="F43" s="193" t="s">
        <v>131</v>
      </c>
      <c r="G43" s="193" t="s">
        <v>96</v>
      </c>
      <c r="H43" s="193" t="s">
        <v>29</v>
      </c>
      <c r="I43" s="193">
        <v>5</v>
      </c>
      <c r="J43" s="193">
        <v>5</v>
      </c>
      <c r="K43" s="193">
        <v>5</v>
      </c>
      <c r="L43" s="193">
        <v>5</v>
      </c>
      <c r="M43" s="193">
        <v>5</v>
      </c>
      <c r="N43" s="193">
        <v>5</v>
      </c>
      <c r="O43" s="193">
        <v>5</v>
      </c>
      <c r="P43" s="193">
        <v>5</v>
      </c>
      <c r="Q43" s="193">
        <v>5</v>
      </c>
      <c r="R43" s="193">
        <v>5</v>
      </c>
      <c r="S43" s="193">
        <v>3</v>
      </c>
      <c r="T43" s="193">
        <v>4</v>
      </c>
      <c r="U43" s="193">
        <v>5</v>
      </c>
      <c r="V43" s="193" t="s">
        <v>498</v>
      </c>
    </row>
    <row r="44" spans="1:22" x14ac:dyDescent="0.2">
      <c r="A44" s="192">
        <v>45255.525922476852</v>
      </c>
      <c r="B44" s="193" t="s">
        <v>504</v>
      </c>
      <c r="C44" s="152" t="s">
        <v>20</v>
      </c>
      <c r="D44" s="193" t="s">
        <v>479</v>
      </c>
      <c r="E44" s="193" t="s">
        <v>22</v>
      </c>
      <c r="F44" s="152" t="s">
        <v>523</v>
      </c>
      <c r="G44" s="193" t="s">
        <v>527</v>
      </c>
      <c r="H44" s="193" t="s">
        <v>29</v>
      </c>
      <c r="I44" s="193">
        <v>5</v>
      </c>
      <c r="J44" s="193">
        <v>5</v>
      </c>
      <c r="K44" s="193">
        <v>5</v>
      </c>
      <c r="L44" s="193">
        <v>5</v>
      </c>
      <c r="M44" s="193">
        <v>5</v>
      </c>
      <c r="N44" s="193">
        <v>5</v>
      </c>
      <c r="O44" s="193">
        <v>5</v>
      </c>
      <c r="P44" s="193">
        <v>5</v>
      </c>
      <c r="Q44" s="193">
        <v>5</v>
      </c>
      <c r="R44" s="193">
        <v>5</v>
      </c>
      <c r="S44" s="193">
        <v>3</v>
      </c>
      <c r="T44" s="193">
        <v>4</v>
      </c>
      <c r="U44" s="193">
        <v>5</v>
      </c>
      <c r="V44" s="193" t="s">
        <v>505</v>
      </c>
    </row>
    <row r="45" spans="1:22" ht="23.25" x14ac:dyDescent="0.2">
      <c r="I45" s="1">
        <f>AVERAGE(I2:I44)</f>
        <v>4.558139534883721</v>
      </c>
      <c r="J45" s="1">
        <f t="shared" ref="J45:T45" si="0">AVERAGE(J2:J44)</f>
        <v>4.6279069767441863</v>
      </c>
      <c r="K45" s="1">
        <f t="shared" si="0"/>
        <v>4.5348837209302326</v>
      </c>
      <c r="L45" s="1">
        <f t="shared" si="0"/>
        <v>4.2619047619047619</v>
      </c>
      <c r="M45" s="1">
        <f t="shared" si="0"/>
        <v>4.3953488372093021</v>
      </c>
      <c r="N45" s="1">
        <f t="shared" si="0"/>
        <v>4.4651162790697674</v>
      </c>
      <c r="O45" s="1">
        <f t="shared" si="0"/>
        <v>4.4186046511627906</v>
      </c>
      <c r="P45" s="1">
        <f t="shared" si="0"/>
        <v>4.4883720930232558</v>
      </c>
      <c r="Q45" s="1">
        <f t="shared" si="0"/>
        <v>4.6046511627906979</v>
      </c>
      <c r="R45" s="1">
        <f t="shared" si="0"/>
        <v>3.7441860465116279</v>
      </c>
      <c r="S45" s="1">
        <f t="shared" si="0"/>
        <v>4.0930232558139537</v>
      </c>
      <c r="T45" s="1">
        <f t="shared" si="0"/>
        <v>4.3255813953488369</v>
      </c>
    </row>
    <row r="46" spans="1:22" ht="23.25" x14ac:dyDescent="0.2">
      <c r="I46" s="2">
        <f>STDEV(I2:I44)</f>
        <v>0.58968617890387609</v>
      </c>
      <c r="J46" s="2">
        <f t="shared" ref="J46:T46" si="1">STDEV(J2:J44)</f>
        <v>0.53555737827646099</v>
      </c>
      <c r="K46" s="2">
        <f t="shared" si="1"/>
        <v>0.59156117943488773</v>
      </c>
      <c r="L46" s="2">
        <f t="shared" si="1"/>
        <v>0.73449912615212409</v>
      </c>
      <c r="M46" s="2">
        <f t="shared" si="1"/>
        <v>0.6948632919236003</v>
      </c>
      <c r="N46" s="2">
        <f t="shared" si="1"/>
        <v>0.66722014676753472</v>
      </c>
      <c r="O46" s="2">
        <f t="shared" si="1"/>
        <v>0.76321868985847063</v>
      </c>
      <c r="P46" s="2">
        <f t="shared" si="1"/>
        <v>0.76755930508443715</v>
      </c>
      <c r="Q46" s="2">
        <f t="shared" si="1"/>
        <v>0.58307619708384584</v>
      </c>
      <c r="R46" s="2">
        <f t="shared" si="1"/>
        <v>1.0486504537196262</v>
      </c>
      <c r="S46" s="2">
        <f t="shared" si="1"/>
        <v>0.89479855376908268</v>
      </c>
      <c r="T46" s="2">
        <f t="shared" si="1"/>
        <v>0.64442407778308408</v>
      </c>
    </row>
    <row r="47" spans="1:22" ht="23.25" x14ac:dyDescent="0.2">
      <c r="I47" s="3">
        <f>AVERAGE(I2:I46)</f>
        <v>4.4699516825286132</v>
      </c>
      <c r="J47" s="3">
        <f t="shared" ref="J47:T47" si="2">AVERAGE(J2:J46)</f>
        <v>4.5369658745560137</v>
      </c>
      <c r="K47" s="3">
        <f t="shared" si="2"/>
        <v>4.4472543311192245</v>
      </c>
      <c r="L47" s="3">
        <f t="shared" si="2"/>
        <v>4.1817364520012923</v>
      </c>
      <c r="M47" s="3">
        <f t="shared" si="2"/>
        <v>4.3131158250918427</v>
      </c>
      <c r="N47" s="3">
        <f t="shared" si="2"/>
        <v>4.3807185872408292</v>
      </c>
      <c r="O47" s="3">
        <f t="shared" si="2"/>
        <v>4.3373738520226945</v>
      </c>
      <c r="P47" s="3">
        <f t="shared" si="2"/>
        <v>4.4056873644023931</v>
      </c>
      <c r="Q47" s="3">
        <f t="shared" si="2"/>
        <v>4.5152828302194346</v>
      </c>
      <c r="R47" s="3">
        <f t="shared" si="2"/>
        <v>3.6842852555606949</v>
      </c>
      <c r="S47" s="3">
        <f t="shared" si="2"/>
        <v>4.0219515957685124</v>
      </c>
      <c r="T47" s="3">
        <f t="shared" si="2"/>
        <v>4.2437778994029314</v>
      </c>
    </row>
    <row r="48" spans="1:22" ht="23.25" x14ac:dyDescent="0.2">
      <c r="I48" s="4">
        <f>STDEV(I2:I44)</f>
        <v>0.58968617890387609</v>
      </c>
      <c r="J48" s="4">
        <f t="shared" ref="J48:T48" si="3">STDEV(J2:J44)</f>
        <v>0.53555737827646099</v>
      </c>
      <c r="K48" s="4">
        <f t="shared" si="3"/>
        <v>0.59156117943488773</v>
      </c>
      <c r="L48" s="4">
        <f t="shared" si="3"/>
        <v>0.73449912615212409</v>
      </c>
      <c r="M48" s="4">
        <f t="shared" si="3"/>
        <v>0.6948632919236003</v>
      </c>
      <c r="N48" s="4">
        <f t="shared" si="3"/>
        <v>0.66722014676753472</v>
      </c>
      <c r="O48" s="4">
        <f t="shared" si="3"/>
        <v>0.76321868985847063</v>
      </c>
      <c r="P48" s="4">
        <f t="shared" si="3"/>
        <v>0.76755930508443715</v>
      </c>
      <c r="Q48" s="4">
        <f t="shared" si="3"/>
        <v>0.58307619708384584</v>
      </c>
      <c r="R48" s="4">
        <f t="shared" si="3"/>
        <v>1.0486504537196262</v>
      </c>
      <c r="S48" s="4">
        <f t="shared" si="3"/>
        <v>0.89479855376908268</v>
      </c>
      <c r="T48" s="4">
        <f t="shared" si="3"/>
        <v>0.64442407778308408</v>
      </c>
    </row>
    <row r="49" spans="1:8" ht="24" x14ac:dyDescent="0.55000000000000004">
      <c r="A49" s="99" t="s">
        <v>90</v>
      </c>
      <c r="D49" s="134" t="s">
        <v>89</v>
      </c>
      <c r="E49" s="5"/>
      <c r="F49" s="132"/>
      <c r="G49" s="134" t="s">
        <v>92</v>
      </c>
    </row>
    <row r="50" spans="1:8" ht="24" x14ac:dyDescent="0.55000000000000004">
      <c r="A50" s="118" t="s">
        <v>25</v>
      </c>
      <c r="B50" s="119">
        <f>COUNTIF(C2:C44,"หญิง")</f>
        <v>21</v>
      </c>
      <c r="D50" s="158" t="s">
        <v>124</v>
      </c>
      <c r="E50" s="121">
        <f>COUNTIF(F2:F44,"คณะศึกษาศาสตร์")</f>
        <v>8</v>
      </c>
      <c r="F50" s="5"/>
      <c r="G50" s="162" t="s">
        <v>214</v>
      </c>
      <c r="H50" s="121">
        <v>3</v>
      </c>
    </row>
    <row r="51" spans="1:8" ht="24" x14ac:dyDescent="0.55000000000000004">
      <c r="A51" s="118" t="s">
        <v>20</v>
      </c>
      <c r="B51" s="119">
        <f>COUNTIF(C2:C44,"ชาย")</f>
        <v>22</v>
      </c>
      <c r="D51" s="158" t="s">
        <v>522</v>
      </c>
      <c r="E51" s="121">
        <f>COUNTIF(F2:F45,"พลังงานทดแทนและเทคโนโลยีสมาร์ทกริด")</f>
        <v>1</v>
      </c>
      <c r="F51" s="5"/>
      <c r="G51" s="162" t="s">
        <v>191</v>
      </c>
      <c r="H51" s="121">
        <v>2</v>
      </c>
    </row>
    <row r="52" spans="1:8" ht="24" x14ac:dyDescent="0.55000000000000004">
      <c r="B52" s="117">
        <f>SUBTOTAL(9,B50:B51)</f>
        <v>43</v>
      </c>
      <c r="D52" s="158" t="s">
        <v>127</v>
      </c>
      <c r="E52" s="121">
        <f>COUNTIF(F2:F46,"คณะบริหารธุรกิจ เศรษฐกิจและการสื่อสาร")</f>
        <v>5</v>
      </c>
      <c r="F52" s="5"/>
      <c r="G52" s="162" t="s">
        <v>105</v>
      </c>
      <c r="H52" s="121">
        <v>5</v>
      </c>
    </row>
    <row r="53" spans="1:8" ht="24" x14ac:dyDescent="0.55000000000000004">
      <c r="D53" s="158" t="s">
        <v>130</v>
      </c>
      <c r="E53" s="121">
        <f>COUNTIF(F2:F47,"คณะพยาบาลศาสตร์")</f>
        <v>5</v>
      </c>
      <c r="F53" s="5"/>
      <c r="G53" s="181" t="s">
        <v>96</v>
      </c>
      <c r="H53" s="121">
        <v>4</v>
      </c>
    </row>
    <row r="54" spans="1:8" ht="24" x14ac:dyDescent="0.55000000000000004">
      <c r="A54" s="99" t="s">
        <v>91</v>
      </c>
      <c r="B54" s="132"/>
      <c r="D54" s="181" t="s">
        <v>131</v>
      </c>
      <c r="E54" s="121">
        <f>COUNTIF(F2:F48,"คณะสาธารณสุขศาสตร์")</f>
        <v>4</v>
      </c>
      <c r="F54" s="5"/>
      <c r="G54" s="162" t="s">
        <v>233</v>
      </c>
      <c r="H54" s="121">
        <v>1</v>
      </c>
    </row>
    <row r="55" spans="1:8" ht="21" x14ac:dyDescent="0.35">
      <c r="A55" s="118" t="s">
        <v>27</v>
      </c>
      <c r="B55" s="119">
        <f>COUNTIF(E2:E44,"ปริญญาโท")</f>
        <v>30</v>
      </c>
      <c r="D55" s="181" t="s">
        <v>128</v>
      </c>
      <c r="E55" s="121">
        <f>COUNTIF(F2:F49,"คณะวิศวกรรมศาสตร์")</f>
        <v>7</v>
      </c>
      <c r="F55" s="5"/>
      <c r="G55" s="181" t="s">
        <v>154</v>
      </c>
      <c r="H55" s="204">
        <v>1</v>
      </c>
    </row>
    <row r="56" spans="1:8" ht="21" x14ac:dyDescent="0.35">
      <c r="A56" s="118" t="s">
        <v>22</v>
      </c>
      <c r="B56" s="119">
        <f>COUNTIF(E2:E45,"ปริญญาเอก")</f>
        <v>13</v>
      </c>
      <c r="D56" s="181" t="s">
        <v>133</v>
      </c>
      <c r="E56" s="121">
        <f>COUNTIF(F2:F50,"คณะสังคมศาสตร์")</f>
        <v>1</v>
      </c>
      <c r="F56" s="5"/>
      <c r="G56" s="181" t="s">
        <v>528</v>
      </c>
      <c r="H56" s="121">
        <v>1</v>
      </c>
    </row>
    <row r="57" spans="1:8" ht="21" x14ac:dyDescent="0.35">
      <c r="A57" s="5"/>
      <c r="B57" s="133">
        <f>SUBTOTAL(9,B54:B56)</f>
        <v>43</v>
      </c>
      <c r="D57" s="181" t="s">
        <v>523</v>
      </c>
      <c r="E57" s="121">
        <f>COUNTIF(F2:F51,"คณะโลจิสติกส์และห่วงโซ่อุปทาน")</f>
        <v>2</v>
      </c>
      <c r="F57" s="5"/>
      <c r="G57" s="181" t="s">
        <v>265</v>
      </c>
      <c r="H57" s="121">
        <v>1</v>
      </c>
    </row>
    <row r="58" spans="1:8" ht="21" x14ac:dyDescent="0.35">
      <c r="D58" s="181" t="s">
        <v>126</v>
      </c>
      <c r="E58" s="121">
        <f>COUNTIF(F2:F56,"คณะมนุษยศาสตร์")</f>
        <v>2</v>
      </c>
      <c r="F58" s="5"/>
      <c r="G58" s="181" t="s">
        <v>103</v>
      </c>
      <c r="H58" s="121">
        <f>COUNTIF(G2:G51,"ภาษาไทย")</f>
        <v>1</v>
      </c>
    </row>
    <row r="59" spans="1:8" ht="21" x14ac:dyDescent="0.35">
      <c r="A59" s="118" t="s">
        <v>26</v>
      </c>
      <c r="B59" s="119">
        <f>COUNTIF(D2:D45,"20-30 ปี")</f>
        <v>16</v>
      </c>
      <c r="D59" s="181" t="s">
        <v>139</v>
      </c>
      <c r="E59" s="121">
        <f>COUNTIF(F2:F57,"คณะวิทยาศาสตร์")</f>
        <v>2</v>
      </c>
      <c r="F59" s="5"/>
      <c r="G59" s="181" t="s">
        <v>274</v>
      </c>
      <c r="H59" s="121">
        <v>1</v>
      </c>
    </row>
    <row r="60" spans="1:8" ht="21" x14ac:dyDescent="0.35">
      <c r="A60" s="118" t="s">
        <v>24</v>
      </c>
      <c r="B60" s="119">
        <v>19</v>
      </c>
      <c r="D60" s="181" t="s">
        <v>141</v>
      </c>
      <c r="E60" s="121">
        <f>COUNTIF(F2:F54,"คณะเภสัชศาสตร์")</f>
        <v>1</v>
      </c>
      <c r="F60" s="5"/>
      <c r="G60" s="181" t="s">
        <v>240</v>
      </c>
      <c r="H60" s="121">
        <v>1</v>
      </c>
    </row>
    <row r="61" spans="1:8" ht="21" x14ac:dyDescent="0.35">
      <c r="A61" s="118" t="s">
        <v>21</v>
      </c>
      <c r="B61" s="119">
        <v>6</v>
      </c>
      <c r="D61" s="181" t="s">
        <v>140</v>
      </c>
      <c r="E61" s="121">
        <f>COUNTIF(F2:F55,"คณะเกษตรศาสตร์ ทรัพยากรธรรมชาติและสิ่งแวดล้อม")</f>
        <v>4</v>
      </c>
      <c r="G61" s="181" t="s">
        <v>163</v>
      </c>
      <c r="H61" s="121">
        <v>1</v>
      </c>
    </row>
    <row r="62" spans="1:8" ht="24" customHeight="1" x14ac:dyDescent="0.35">
      <c r="A62" s="118" t="s">
        <v>31</v>
      </c>
      <c r="B62" s="119">
        <v>2</v>
      </c>
      <c r="D62" s="181" t="s">
        <v>136</v>
      </c>
      <c r="E62" s="121">
        <f>COUNTIF(F3:F56,"คณะสถาปัตยกรรมศาสตร์ ศิลปะและการออกแบบ")</f>
        <v>1</v>
      </c>
      <c r="G62" s="181" t="s">
        <v>297</v>
      </c>
      <c r="H62" s="121">
        <v>1</v>
      </c>
    </row>
    <row r="63" spans="1:8" ht="24.75" customHeight="1" x14ac:dyDescent="0.35">
      <c r="B63" s="117">
        <f>SUBTOTAL(9,B59:B62)</f>
        <v>43</v>
      </c>
      <c r="E63" s="117">
        <f>SUM(E50:E62)</f>
        <v>43</v>
      </c>
      <c r="G63" s="181" t="s">
        <v>527</v>
      </c>
      <c r="H63" s="121">
        <v>2</v>
      </c>
    </row>
    <row r="64" spans="1:8" ht="24" customHeight="1" x14ac:dyDescent="0.35">
      <c r="G64" s="181" t="s">
        <v>164</v>
      </c>
      <c r="H64" s="121">
        <f>COUNTIF(G2:G58,"วิทยาการคอมพิวเตอร์")</f>
        <v>1</v>
      </c>
    </row>
    <row r="65" spans="7:8" ht="19.5" customHeight="1" x14ac:dyDescent="0.35">
      <c r="G65" s="181" t="s">
        <v>325</v>
      </c>
      <c r="H65" s="121">
        <v>1</v>
      </c>
    </row>
    <row r="66" spans="7:8" ht="19.5" customHeight="1" x14ac:dyDescent="0.35">
      <c r="G66" s="181" t="s">
        <v>193</v>
      </c>
      <c r="H66" s="121">
        <v>1</v>
      </c>
    </row>
    <row r="67" spans="7:8" ht="21" x14ac:dyDescent="0.35">
      <c r="G67" s="181" t="s">
        <v>184</v>
      </c>
      <c r="H67" s="121">
        <v>1</v>
      </c>
    </row>
    <row r="68" spans="7:8" ht="21" x14ac:dyDescent="0.35">
      <c r="G68" s="161" t="s">
        <v>129</v>
      </c>
      <c r="H68" s="204">
        <v>2</v>
      </c>
    </row>
    <row r="69" spans="7:8" ht="21" x14ac:dyDescent="0.35">
      <c r="G69" s="161" t="s">
        <v>256</v>
      </c>
      <c r="H69" s="119">
        <f>COUNTIF(G2:G63,"การพยาบาลผู้ใหญ่และผู้สูงอายุ")</f>
        <v>1</v>
      </c>
    </row>
    <row r="70" spans="7:8" ht="21" x14ac:dyDescent="0.35">
      <c r="G70" s="181" t="s">
        <v>135</v>
      </c>
      <c r="H70" s="204">
        <v>3</v>
      </c>
    </row>
    <row r="71" spans="7:8" ht="21" x14ac:dyDescent="0.35">
      <c r="G71" s="161" t="s">
        <v>360</v>
      </c>
      <c r="H71" s="204">
        <v>1</v>
      </c>
    </row>
    <row r="72" spans="7:8" ht="21" x14ac:dyDescent="0.35">
      <c r="G72" s="161" t="s">
        <v>413</v>
      </c>
      <c r="H72" s="204">
        <v>1</v>
      </c>
    </row>
    <row r="73" spans="7:8" ht="21" x14ac:dyDescent="0.35">
      <c r="G73" s="161" t="s">
        <v>415</v>
      </c>
      <c r="H73" s="204">
        <v>1</v>
      </c>
    </row>
    <row r="74" spans="7:8" ht="21" customHeight="1" x14ac:dyDescent="0.2">
      <c r="G74" s="161" t="s">
        <v>184</v>
      </c>
      <c r="H74" s="201">
        <v>2</v>
      </c>
    </row>
    <row r="75" spans="7:8" ht="21" customHeight="1" x14ac:dyDescent="0.2">
      <c r="G75" s="161" t="s">
        <v>429</v>
      </c>
      <c r="H75" s="201">
        <v>1</v>
      </c>
    </row>
    <row r="76" spans="7:8" ht="21" customHeight="1" x14ac:dyDescent="0.2">
      <c r="G76" s="161" t="s">
        <v>442</v>
      </c>
      <c r="H76" s="201">
        <v>1</v>
      </c>
    </row>
    <row r="77" spans="7:8" ht="21" customHeight="1" x14ac:dyDescent="0.2">
      <c r="G77" s="161" t="s">
        <v>525</v>
      </c>
      <c r="H77" s="201">
        <v>1</v>
      </c>
    </row>
    <row r="78" spans="7:8" ht="21" customHeight="1" x14ac:dyDescent="0.2">
      <c r="H78" s="117">
        <f>SUM(H50:H77)</f>
        <v>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0EEB-04A0-4AA4-9602-2D3AEC2A3A81}">
  <sheetPr>
    <tabColor rgb="FFFFFF00"/>
  </sheetPr>
  <dimension ref="A1:V63"/>
  <sheetViews>
    <sheetView topLeftCell="G1" zoomScale="80" zoomScaleNormal="80" workbookViewId="0">
      <selection activeCell="V24" sqref="V24"/>
    </sheetView>
  </sheetViews>
  <sheetFormatPr defaultColWidth="12.7109375" defaultRowHeight="12.75" x14ac:dyDescent="0.2"/>
  <cols>
    <col min="1" max="3" width="18.85546875" customWidth="1"/>
    <col min="4" max="4" width="44.85546875" bestFit="1" customWidth="1"/>
    <col min="5" max="5" width="15.7109375" bestFit="1" customWidth="1"/>
    <col min="6" max="6" width="22.42578125" customWidth="1"/>
    <col min="7" max="7" width="34.85546875" bestFit="1" customWidth="1"/>
    <col min="8" max="27" width="18.85546875" customWidth="1"/>
  </cols>
  <sheetData>
    <row r="1" spans="1:21" s="178" customFormat="1" ht="15.75" customHeight="1" x14ac:dyDescent="0.2">
      <c r="A1" s="177" t="s">
        <v>0</v>
      </c>
      <c r="B1" s="177" t="s">
        <v>93</v>
      </c>
      <c r="C1" s="177" t="s">
        <v>1</v>
      </c>
      <c r="D1" s="177" t="s">
        <v>2</v>
      </c>
      <c r="E1" s="177" t="s">
        <v>3</v>
      </c>
      <c r="F1" s="177" t="s">
        <v>4</v>
      </c>
      <c r="G1" s="177" t="s">
        <v>5</v>
      </c>
      <c r="H1" s="177" t="s">
        <v>6</v>
      </c>
      <c r="I1" s="177" t="s">
        <v>7</v>
      </c>
      <c r="J1" s="177" t="s">
        <v>8</v>
      </c>
      <c r="K1" s="177" t="s">
        <v>9</v>
      </c>
      <c r="L1" s="177" t="s">
        <v>10</v>
      </c>
      <c r="M1" s="177" t="s">
        <v>11</v>
      </c>
      <c r="N1" s="177" t="s">
        <v>12</v>
      </c>
      <c r="O1" s="177" t="s">
        <v>13</v>
      </c>
      <c r="P1" s="177" t="s">
        <v>14</v>
      </c>
      <c r="Q1" s="177" t="s">
        <v>15</v>
      </c>
      <c r="R1" s="177" t="s">
        <v>16</v>
      </c>
      <c r="S1" s="177" t="s">
        <v>17</v>
      </c>
      <c r="T1" s="177" t="s">
        <v>18</v>
      </c>
      <c r="U1" s="177" t="s">
        <v>19</v>
      </c>
    </row>
    <row r="2" spans="1:21" x14ac:dyDescent="0.2">
      <c r="A2" s="192">
        <v>45255.412460914347</v>
      </c>
      <c r="B2" s="193" t="s">
        <v>222</v>
      </c>
      <c r="C2" s="193" t="s">
        <v>25</v>
      </c>
      <c r="D2" s="193" t="s">
        <v>24</v>
      </c>
      <c r="E2" s="193" t="s">
        <v>27</v>
      </c>
      <c r="F2" s="193" t="s">
        <v>127</v>
      </c>
      <c r="G2" s="152" t="s">
        <v>106</v>
      </c>
      <c r="H2" s="193" t="s">
        <v>137</v>
      </c>
      <c r="I2" s="193">
        <v>5</v>
      </c>
      <c r="J2" s="193">
        <v>5</v>
      </c>
      <c r="K2" s="193">
        <v>5</v>
      </c>
      <c r="L2" s="193">
        <v>3</v>
      </c>
      <c r="M2" s="193">
        <v>5</v>
      </c>
      <c r="N2" s="193">
        <v>5</v>
      </c>
      <c r="O2" s="193">
        <v>5</v>
      </c>
      <c r="P2" s="193">
        <v>5</v>
      </c>
      <c r="Q2" s="193">
        <v>5</v>
      </c>
      <c r="R2" s="193">
        <v>2</v>
      </c>
      <c r="S2" s="193">
        <v>3</v>
      </c>
      <c r="T2" s="193">
        <v>3</v>
      </c>
    </row>
    <row r="3" spans="1:21" x14ac:dyDescent="0.2">
      <c r="A3" s="192">
        <v>45255.419869837962</v>
      </c>
      <c r="B3" s="193" t="s">
        <v>251</v>
      </c>
      <c r="C3" s="193" t="s">
        <v>25</v>
      </c>
      <c r="D3" s="193" t="s">
        <v>26</v>
      </c>
      <c r="E3" s="193" t="s">
        <v>27</v>
      </c>
      <c r="F3" s="193" t="s">
        <v>124</v>
      </c>
      <c r="G3" s="193" t="s">
        <v>252</v>
      </c>
      <c r="H3" s="193" t="s">
        <v>137</v>
      </c>
      <c r="I3" s="193">
        <v>4</v>
      </c>
      <c r="J3" s="193">
        <v>4</v>
      </c>
      <c r="K3" s="193">
        <v>4</v>
      </c>
      <c r="L3" s="193">
        <v>4</v>
      </c>
      <c r="M3" s="193">
        <v>4</v>
      </c>
      <c r="N3" s="193">
        <v>4</v>
      </c>
      <c r="O3" s="193">
        <v>4</v>
      </c>
      <c r="P3" s="193">
        <v>4</v>
      </c>
      <c r="Q3" s="193">
        <v>4</v>
      </c>
      <c r="R3" s="193">
        <v>4</v>
      </c>
      <c r="S3" s="193">
        <v>4</v>
      </c>
      <c r="T3" s="193">
        <v>4</v>
      </c>
    </row>
    <row r="4" spans="1:21" x14ac:dyDescent="0.2">
      <c r="A4" s="192">
        <v>45255.425133414348</v>
      </c>
      <c r="B4" s="193" t="s">
        <v>287</v>
      </c>
      <c r="C4" s="193" t="s">
        <v>20</v>
      </c>
      <c r="D4" s="193" t="s">
        <v>26</v>
      </c>
      <c r="E4" s="193" t="s">
        <v>27</v>
      </c>
      <c r="F4" s="193" t="s">
        <v>139</v>
      </c>
      <c r="G4" s="193" t="s">
        <v>164</v>
      </c>
      <c r="H4" s="193" t="s">
        <v>137</v>
      </c>
      <c r="I4" s="193">
        <v>5</v>
      </c>
      <c r="J4" s="193">
        <v>5</v>
      </c>
      <c r="K4" s="193">
        <v>5</v>
      </c>
      <c r="L4" s="193">
        <v>4</v>
      </c>
      <c r="M4" s="193">
        <v>5</v>
      </c>
      <c r="N4" s="193">
        <v>5</v>
      </c>
      <c r="O4" s="193">
        <v>5</v>
      </c>
      <c r="P4" s="193">
        <v>5</v>
      </c>
      <c r="Q4" s="193">
        <v>5</v>
      </c>
      <c r="R4" s="193">
        <v>3</v>
      </c>
      <c r="S4" s="193">
        <v>4</v>
      </c>
      <c r="T4" s="193">
        <v>5</v>
      </c>
      <c r="U4" s="193" t="s">
        <v>30</v>
      </c>
    </row>
    <row r="5" spans="1:21" x14ac:dyDescent="0.2">
      <c r="A5" s="192">
        <v>45255.425265300924</v>
      </c>
      <c r="B5" s="193" t="s">
        <v>288</v>
      </c>
      <c r="C5" s="193" t="s">
        <v>25</v>
      </c>
      <c r="D5" s="193" t="s">
        <v>21</v>
      </c>
      <c r="E5" s="193" t="s">
        <v>22</v>
      </c>
      <c r="F5" s="193" t="s">
        <v>124</v>
      </c>
      <c r="G5" s="193" t="s">
        <v>95</v>
      </c>
      <c r="H5" s="193" t="s">
        <v>137</v>
      </c>
      <c r="I5" s="193">
        <v>5</v>
      </c>
      <c r="J5" s="193">
        <v>5</v>
      </c>
      <c r="K5" s="193">
        <v>5</v>
      </c>
      <c r="L5" s="193">
        <v>5</v>
      </c>
      <c r="M5" s="193">
        <v>5</v>
      </c>
      <c r="N5" s="193">
        <v>5</v>
      </c>
      <c r="O5" s="193">
        <v>5</v>
      </c>
      <c r="P5" s="193">
        <v>5</v>
      </c>
      <c r="Q5" s="193">
        <v>5</v>
      </c>
      <c r="R5" s="193">
        <v>3</v>
      </c>
      <c r="S5" s="193">
        <v>4</v>
      </c>
      <c r="T5" s="193">
        <v>4</v>
      </c>
    </row>
    <row r="6" spans="1:21" x14ac:dyDescent="0.2">
      <c r="A6" s="192">
        <v>45255.440264502315</v>
      </c>
      <c r="B6" s="193" t="s">
        <v>338</v>
      </c>
      <c r="C6" s="193" t="s">
        <v>25</v>
      </c>
      <c r="D6" s="193" t="s">
        <v>24</v>
      </c>
      <c r="E6" s="193" t="s">
        <v>22</v>
      </c>
      <c r="F6" s="193" t="s">
        <v>124</v>
      </c>
      <c r="G6" s="193" t="s">
        <v>218</v>
      </c>
      <c r="H6" s="193" t="s">
        <v>137</v>
      </c>
      <c r="I6" s="193">
        <v>3</v>
      </c>
      <c r="J6" s="193">
        <v>4</v>
      </c>
      <c r="K6" s="193">
        <v>5</v>
      </c>
      <c r="L6" s="193">
        <v>4</v>
      </c>
      <c r="M6" s="193">
        <v>5</v>
      </c>
      <c r="N6" s="193">
        <v>5</v>
      </c>
      <c r="O6" s="193">
        <v>5</v>
      </c>
      <c r="P6" s="193">
        <v>5</v>
      </c>
      <c r="Q6" s="193">
        <v>5</v>
      </c>
      <c r="R6" s="193">
        <v>3</v>
      </c>
      <c r="S6" s="193">
        <v>4</v>
      </c>
      <c r="T6" s="193">
        <v>4</v>
      </c>
    </row>
    <row r="7" spans="1:21" x14ac:dyDescent="0.2">
      <c r="A7" s="192">
        <v>45255.444745740737</v>
      </c>
      <c r="B7" s="193" t="s">
        <v>355</v>
      </c>
      <c r="C7" s="193" t="s">
        <v>20</v>
      </c>
      <c r="D7" s="193" t="s">
        <v>24</v>
      </c>
      <c r="E7" s="193" t="s">
        <v>22</v>
      </c>
      <c r="F7" s="193" t="s">
        <v>127</v>
      </c>
      <c r="G7" s="193" t="s">
        <v>191</v>
      </c>
      <c r="H7" s="193" t="s">
        <v>137</v>
      </c>
      <c r="I7" s="193">
        <v>5</v>
      </c>
      <c r="J7" s="193">
        <v>5</v>
      </c>
      <c r="K7" s="193">
        <v>5</v>
      </c>
      <c r="L7" s="193">
        <v>5</v>
      </c>
      <c r="M7" s="193">
        <v>5</v>
      </c>
      <c r="N7" s="193">
        <v>5</v>
      </c>
      <c r="O7" s="193">
        <v>5</v>
      </c>
      <c r="P7" s="193">
        <v>5</v>
      </c>
      <c r="Q7" s="193">
        <v>5</v>
      </c>
      <c r="R7" s="193">
        <v>5</v>
      </c>
      <c r="S7" s="193">
        <v>5</v>
      </c>
      <c r="T7" s="193">
        <v>5</v>
      </c>
      <c r="U7" s="193" t="s">
        <v>356</v>
      </c>
    </row>
    <row r="8" spans="1:21" x14ac:dyDescent="0.2">
      <c r="A8" s="192">
        <v>45255.44687349537</v>
      </c>
      <c r="B8" s="193" t="s">
        <v>366</v>
      </c>
      <c r="C8" s="193" t="s">
        <v>25</v>
      </c>
      <c r="D8" s="193" t="s">
        <v>21</v>
      </c>
      <c r="E8" s="193" t="s">
        <v>27</v>
      </c>
      <c r="F8" s="193" t="s">
        <v>127</v>
      </c>
      <c r="G8" s="193" t="s">
        <v>367</v>
      </c>
      <c r="H8" s="193" t="s">
        <v>137</v>
      </c>
      <c r="I8" s="193">
        <v>5</v>
      </c>
      <c r="J8" s="193">
        <v>5</v>
      </c>
      <c r="K8" s="193">
        <v>5</v>
      </c>
      <c r="L8" s="193">
        <v>5</v>
      </c>
      <c r="M8" s="193">
        <v>5</v>
      </c>
      <c r="N8" s="193">
        <v>5</v>
      </c>
      <c r="O8" s="193">
        <v>5</v>
      </c>
      <c r="P8" s="193">
        <v>5</v>
      </c>
      <c r="Q8" s="193">
        <v>5</v>
      </c>
      <c r="R8" s="193">
        <v>5</v>
      </c>
      <c r="S8" s="193">
        <v>5</v>
      </c>
      <c r="T8" s="193">
        <v>5</v>
      </c>
      <c r="U8" s="193" t="s">
        <v>368</v>
      </c>
    </row>
    <row r="9" spans="1:21" x14ac:dyDescent="0.2">
      <c r="A9" s="192">
        <v>45255.447724409722</v>
      </c>
      <c r="B9" s="193" t="s">
        <v>369</v>
      </c>
      <c r="C9" s="193" t="s">
        <v>20</v>
      </c>
      <c r="D9" s="193" t="s">
        <v>26</v>
      </c>
      <c r="E9" s="193" t="s">
        <v>27</v>
      </c>
      <c r="F9" s="193" t="s">
        <v>127</v>
      </c>
      <c r="G9" s="193" t="s">
        <v>191</v>
      </c>
      <c r="H9" s="193" t="s">
        <v>137</v>
      </c>
      <c r="I9" s="193">
        <v>4</v>
      </c>
      <c r="J9" s="193">
        <v>4</v>
      </c>
      <c r="K9" s="193">
        <v>4</v>
      </c>
      <c r="L9" s="193">
        <v>4</v>
      </c>
      <c r="M9" s="193">
        <v>4</v>
      </c>
      <c r="N9" s="193">
        <v>4</v>
      </c>
      <c r="O9" s="193">
        <v>4</v>
      </c>
      <c r="P9" s="193">
        <v>4</v>
      </c>
      <c r="Q9" s="193">
        <v>4</v>
      </c>
      <c r="R9" s="193">
        <v>4</v>
      </c>
      <c r="S9" s="193">
        <v>4</v>
      </c>
      <c r="T9" s="193">
        <v>4</v>
      </c>
    </row>
    <row r="10" spans="1:21" x14ac:dyDescent="0.2">
      <c r="A10" s="192">
        <v>45255.449447847219</v>
      </c>
      <c r="B10" s="193" t="s">
        <v>375</v>
      </c>
      <c r="C10" s="193" t="s">
        <v>25</v>
      </c>
      <c r="D10" s="193" t="s">
        <v>26</v>
      </c>
      <c r="E10" s="193" t="s">
        <v>27</v>
      </c>
      <c r="F10" s="193" t="s">
        <v>140</v>
      </c>
      <c r="G10" s="152" t="s">
        <v>530</v>
      </c>
      <c r="H10" s="193" t="s">
        <v>137</v>
      </c>
      <c r="I10" s="193">
        <v>4</v>
      </c>
      <c r="J10" s="193">
        <v>4</v>
      </c>
      <c r="K10" s="193">
        <v>4</v>
      </c>
      <c r="L10" s="193">
        <v>4</v>
      </c>
      <c r="M10" s="193">
        <v>4</v>
      </c>
      <c r="N10" s="193">
        <v>4</v>
      </c>
      <c r="O10" s="193">
        <v>4</v>
      </c>
      <c r="P10" s="193">
        <v>4</v>
      </c>
      <c r="Q10" s="193">
        <v>4</v>
      </c>
      <c r="R10" s="193">
        <v>4</v>
      </c>
      <c r="S10" s="193">
        <v>4</v>
      </c>
      <c r="T10" s="193">
        <v>4</v>
      </c>
    </row>
    <row r="11" spans="1:21" x14ac:dyDescent="0.2">
      <c r="A11" s="192">
        <v>45255.450902708333</v>
      </c>
      <c r="B11" s="193" t="s">
        <v>377</v>
      </c>
      <c r="C11" s="193" t="s">
        <v>25</v>
      </c>
      <c r="D11" s="193" t="s">
        <v>26</v>
      </c>
      <c r="E11" s="193" t="s">
        <v>27</v>
      </c>
      <c r="F11" s="193" t="s">
        <v>131</v>
      </c>
      <c r="G11" s="152" t="s">
        <v>96</v>
      </c>
      <c r="H11" s="193" t="s">
        <v>137</v>
      </c>
      <c r="I11" s="193">
        <v>4</v>
      </c>
      <c r="J11" s="193">
        <v>4</v>
      </c>
      <c r="K11" s="193">
        <v>4</v>
      </c>
      <c r="L11" s="193">
        <v>4</v>
      </c>
      <c r="M11" s="193">
        <v>4</v>
      </c>
      <c r="N11" s="193">
        <v>4</v>
      </c>
      <c r="O11" s="193">
        <v>4</v>
      </c>
      <c r="P11" s="193">
        <v>4</v>
      </c>
      <c r="Q11" s="193">
        <v>4</v>
      </c>
      <c r="R11" s="193">
        <v>4</v>
      </c>
      <c r="S11" s="193">
        <v>4</v>
      </c>
      <c r="T11" s="193">
        <v>4</v>
      </c>
      <c r="U11" s="193" t="s">
        <v>30</v>
      </c>
    </row>
    <row r="12" spans="1:21" ht="15.75" customHeight="1" x14ac:dyDescent="0.2">
      <c r="A12" s="192">
        <v>45255.453900277775</v>
      </c>
      <c r="B12" s="193" t="s">
        <v>385</v>
      </c>
      <c r="C12" s="193" t="s">
        <v>25</v>
      </c>
      <c r="D12" s="193" t="s">
        <v>26</v>
      </c>
      <c r="E12" s="193" t="s">
        <v>27</v>
      </c>
      <c r="F12" s="193" t="s">
        <v>127</v>
      </c>
      <c r="G12" s="193" t="s">
        <v>386</v>
      </c>
      <c r="H12" s="193" t="s">
        <v>137</v>
      </c>
      <c r="I12" s="193">
        <v>3</v>
      </c>
      <c r="J12" s="193">
        <v>4</v>
      </c>
      <c r="K12" s="193">
        <v>3</v>
      </c>
      <c r="L12" s="193">
        <v>2</v>
      </c>
      <c r="M12" s="193">
        <v>3</v>
      </c>
      <c r="N12" s="193">
        <v>3</v>
      </c>
      <c r="O12" s="193">
        <v>5</v>
      </c>
      <c r="P12" s="193">
        <v>5</v>
      </c>
      <c r="Q12" s="193">
        <v>5</v>
      </c>
      <c r="R12" s="193">
        <v>3</v>
      </c>
      <c r="S12" s="193">
        <v>3</v>
      </c>
      <c r="T12" s="193">
        <v>3</v>
      </c>
      <c r="U12" s="194" t="s">
        <v>519</v>
      </c>
    </row>
    <row r="13" spans="1:21" x14ac:dyDescent="0.2">
      <c r="A13" s="192">
        <v>45255.459139131941</v>
      </c>
      <c r="B13" s="193" t="s">
        <v>396</v>
      </c>
      <c r="C13" s="193" t="s">
        <v>25</v>
      </c>
      <c r="D13" s="193" t="s">
        <v>21</v>
      </c>
      <c r="E13" s="193" t="s">
        <v>27</v>
      </c>
      <c r="F13" s="193" t="s">
        <v>111</v>
      </c>
      <c r="G13" s="193" t="s">
        <v>397</v>
      </c>
      <c r="H13" s="193" t="s">
        <v>137</v>
      </c>
      <c r="I13" s="193">
        <v>5</v>
      </c>
      <c r="J13" s="193">
        <v>5</v>
      </c>
      <c r="K13" s="193">
        <v>4</v>
      </c>
      <c r="L13" s="193">
        <v>4</v>
      </c>
      <c r="M13" s="193">
        <v>4</v>
      </c>
      <c r="N13" s="193">
        <v>4</v>
      </c>
      <c r="O13" s="193">
        <v>4</v>
      </c>
      <c r="P13" s="193">
        <v>4</v>
      </c>
      <c r="Q13" s="193">
        <v>4</v>
      </c>
      <c r="R13" s="193">
        <v>4</v>
      </c>
      <c r="S13" s="193">
        <v>4</v>
      </c>
      <c r="T13" s="193">
        <v>4</v>
      </c>
    </row>
    <row r="14" spans="1:21" x14ac:dyDescent="0.2">
      <c r="A14" s="192">
        <v>45255.459897604167</v>
      </c>
      <c r="B14" s="193" t="s">
        <v>400</v>
      </c>
      <c r="C14" s="193" t="s">
        <v>20</v>
      </c>
      <c r="D14" s="193" t="s">
        <v>26</v>
      </c>
      <c r="E14" s="193" t="s">
        <v>27</v>
      </c>
      <c r="F14" s="193" t="s">
        <v>139</v>
      </c>
      <c r="G14" s="193" t="s">
        <v>401</v>
      </c>
      <c r="H14" s="193" t="s">
        <v>137</v>
      </c>
      <c r="I14" s="193">
        <v>5</v>
      </c>
      <c r="J14" s="193">
        <v>4</v>
      </c>
      <c r="K14" s="193">
        <v>4</v>
      </c>
      <c r="L14" s="193">
        <v>4</v>
      </c>
      <c r="M14" s="193">
        <v>4</v>
      </c>
      <c r="N14" s="193">
        <v>3</v>
      </c>
      <c r="O14" s="193">
        <v>3</v>
      </c>
      <c r="P14" s="193">
        <v>4</v>
      </c>
      <c r="Q14" s="193">
        <v>5</v>
      </c>
      <c r="R14" s="193">
        <v>3</v>
      </c>
      <c r="S14" s="193">
        <v>4</v>
      </c>
      <c r="T14" s="193">
        <v>4</v>
      </c>
      <c r="U14" s="193" t="s">
        <v>402</v>
      </c>
    </row>
    <row r="15" spans="1:21" x14ac:dyDescent="0.2">
      <c r="A15" s="192">
        <v>45255.465218217592</v>
      </c>
      <c r="B15" s="193" t="s">
        <v>411</v>
      </c>
      <c r="C15" s="193" t="s">
        <v>25</v>
      </c>
      <c r="D15" s="193" t="s">
        <v>26</v>
      </c>
      <c r="E15" s="193" t="s">
        <v>27</v>
      </c>
      <c r="F15" s="193" t="s">
        <v>124</v>
      </c>
      <c r="G15" s="193" t="s">
        <v>186</v>
      </c>
      <c r="H15" s="193" t="s">
        <v>137</v>
      </c>
      <c r="I15" s="193">
        <v>4</v>
      </c>
      <c r="J15" s="193">
        <v>5</v>
      </c>
      <c r="K15" s="193">
        <v>5</v>
      </c>
      <c r="L15" s="193">
        <v>4</v>
      </c>
      <c r="M15" s="193">
        <v>4</v>
      </c>
      <c r="N15" s="193">
        <v>4</v>
      </c>
      <c r="O15" s="193">
        <v>4</v>
      </c>
      <c r="P15" s="193">
        <v>5</v>
      </c>
      <c r="Q15" s="193">
        <v>5</v>
      </c>
      <c r="R15" s="193">
        <v>3</v>
      </c>
      <c r="S15" s="193">
        <v>4</v>
      </c>
      <c r="T15" s="193">
        <v>4</v>
      </c>
    </row>
    <row r="16" spans="1:21" x14ac:dyDescent="0.2">
      <c r="A16" s="192">
        <v>45255.469876597221</v>
      </c>
      <c r="B16" s="193" t="s">
        <v>422</v>
      </c>
      <c r="C16" s="193" t="s">
        <v>25</v>
      </c>
      <c r="D16" s="193" t="s">
        <v>26</v>
      </c>
      <c r="E16" s="193" t="s">
        <v>27</v>
      </c>
      <c r="F16" s="193" t="s">
        <v>388</v>
      </c>
      <c r="G16" s="193" t="s">
        <v>423</v>
      </c>
      <c r="H16" s="193" t="s">
        <v>137</v>
      </c>
      <c r="I16" s="193">
        <v>5</v>
      </c>
      <c r="J16" s="193">
        <v>5</v>
      </c>
      <c r="K16" s="193">
        <v>5</v>
      </c>
      <c r="L16" s="193">
        <v>5</v>
      </c>
      <c r="M16" s="193">
        <v>5</v>
      </c>
      <c r="N16" s="193">
        <v>5</v>
      </c>
      <c r="O16" s="193">
        <v>5</v>
      </c>
      <c r="P16" s="193">
        <v>5</v>
      </c>
      <c r="Q16" s="193">
        <v>5</v>
      </c>
      <c r="R16" s="193">
        <v>5</v>
      </c>
      <c r="S16" s="193">
        <v>5</v>
      </c>
      <c r="T16" s="193">
        <v>5</v>
      </c>
    </row>
    <row r="17" spans="1:22" x14ac:dyDescent="0.2">
      <c r="A17" s="192">
        <v>45255.470099976854</v>
      </c>
      <c r="B17" s="193" t="s">
        <v>424</v>
      </c>
      <c r="C17" s="193" t="s">
        <v>25</v>
      </c>
      <c r="D17" s="193" t="s">
        <v>26</v>
      </c>
      <c r="E17" s="193" t="s">
        <v>22</v>
      </c>
      <c r="F17" s="193" t="s">
        <v>141</v>
      </c>
      <c r="G17" s="193" t="s">
        <v>363</v>
      </c>
      <c r="H17" s="193" t="s">
        <v>137</v>
      </c>
      <c r="I17" s="193">
        <v>5</v>
      </c>
      <c r="J17" s="193">
        <v>5</v>
      </c>
      <c r="K17" s="193">
        <v>5</v>
      </c>
      <c r="L17" s="193">
        <v>5</v>
      </c>
      <c r="M17" s="193">
        <v>5</v>
      </c>
      <c r="N17" s="193">
        <v>5</v>
      </c>
      <c r="O17" s="193">
        <v>5</v>
      </c>
      <c r="P17" s="193">
        <v>5</v>
      </c>
      <c r="Q17" s="193">
        <v>5</v>
      </c>
      <c r="R17" s="193">
        <v>5</v>
      </c>
      <c r="S17" s="193">
        <v>5</v>
      </c>
      <c r="T17" s="193">
        <v>5</v>
      </c>
    </row>
    <row r="18" spans="1:22" x14ac:dyDescent="0.2">
      <c r="A18" s="192">
        <v>45255.470498564813</v>
      </c>
      <c r="B18" s="193" t="s">
        <v>192</v>
      </c>
      <c r="C18" s="193" t="s">
        <v>25</v>
      </c>
      <c r="D18" s="193" t="s">
        <v>24</v>
      </c>
      <c r="E18" s="193" t="s">
        <v>27</v>
      </c>
      <c r="F18" s="193" t="s">
        <v>130</v>
      </c>
      <c r="G18" s="193" t="s">
        <v>193</v>
      </c>
      <c r="H18" s="193" t="s">
        <v>137</v>
      </c>
      <c r="I18" s="193">
        <v>4</v>
      </c>
      <c r="J18" s="193">
        <v>5</v>
      </c>
      <c r="K18" s="193">
        <v>4</v>
      </c>
      <c r="L18" s="193">
        <v>4</v>
      </c>
      <c r="M18" s="193">
        <v>5</v>
      </c>
      <c r="N18" s="193">
        <v>5</v>
      </c>
      <c r="O18" s="193">
        <v>5</v>
      </c>
      <c r="P18" s="193">
        <v>5</v>
      </c>
      <c r="Q18" s="193">
        <v>5</v>
      </c>
      <c r="R18" s="193">
        <v>2</v>
      </c>
      <c r="S18" s="193">
        <v>4</v>
      </c>
      <c r="T18" s="193">
        <v>4</v>
      </c>
    </row>
    <row r="19" spans="1:22" x14ac:dyDescent="0.2">
      <c r="A19" s="192">
        <v>45255.480835532406</v>
      </c>
      <c r="B19" s="193" t="s">
        <v>430</v>
      </c>
      <c r="C19" s="193" t="s">
        <v>20</v>
      </c>
      <c r="D19" s="193" t="s">
        <v>31</v>
      </c>
      <c r="E19" s="193" t="s">
        <v>22</v>
      </c>
      <c r="F19" s="193" t="s">
        <v>140</v>
      </c>
      <c r="G19" s="193" t="s">
        <v>431</v>
      </c>
      <c r="H19" s="193" t="s">
        <v>137</v>
      </c>
      <c r="I19" s="193">
        <v>5</v>
      </c>
      <c r="J19" s="193">
        <v>5</v>
      </c>
      <c r="K19" s="193">
        <v>4</v>
      </c>
      <c r="L19" s="193">
        <v>4</v>
      </c>
      <c r="M19" s="193">
        <v>5</v>
      </c>
      <c r="N19" s="193">
        <v>5</v>
      </c>
      <c r="O19" s="193">
        <v>5</v>
      </c>
      <c r="P19" s="193">
        <v>5</v>
      </c>
      <c r="Q19" s="193">
        <v>4</v>
      </c>
      <c r="R19" s="193">
        <v>3</v>
      </c>
      <c r="S19" s="193">
        <v>4</v>
      </c>
      <c r="T19" s="193">
        <v>4</v>
      </c>
      <c r="U19" s="193" t="s">
        <v>30</v>
      </c>
    </row>
    <row r="20" spans="1:22" x14ac:dyDescent="0.2">
      <c r="A20" s="192">
        <v>45255.497337465276</v>
      </c>
      <c r="B20" s="193" t="s">
        <v>440</v>
      </c>
      <c r="C20" s="193" t="s">
        <v>25</v>
      </c>
      <c r="D20" s="193" t="s">
        <v>31</v>
      </c>
      <c r="E20" s="193" t="s">
        <v>22</v>
      </c>
      <c r="F20" s="193" t="s">
        <v>124</v>
      </c>
      <c r="G20" s="193" t="s">
        <v>189</v>
      </c>
      <c r="H20" s="193" t="s">
        <v>137</v>
      </c>
      <c r="I20" s="193">
        <v>5</v>
      </c>
      <c r="J20" s="193">
        <v>5</v>
      </c>
      <c r="K20" s="193">
        <v>5</v>
      </c>
      <c r="L20" s="193">
        <v>5</v>
      </c>
      <c r="M20" s="193">
        <v>5</v>
      </c>
      <c r="N20" s="193">
        <v>5</v>
      </c>
      <c r="O20" s="193">
        <v>5</v>
      </c>
      <c r="P20" s="193">
        <v>5</v>
      </c>
      <c r="Q20" s="193">
        <v>5</v>
      </c>
      <c r="R20" s="193">
        <v>3</v>
      </c>
      <c r="S20" s="193">
        <v>5</v>
      </c>
      <c r="T20" s="193">
        <v>5</v>
      </c>
      <c r="U20" s="193" t="s">
        <v>156</v>
      </c>
    </row>
    <row r="21" spans="1:22" x14ac:dyDescent="0.2">
      <c r="A21" s="192">
        <v>45257.450527997687</v>
      </c>
      <c r="B21" s="193" t="s">
        <v>447</v>
      </c>
      <c r="C21" s="193" t="s">
        <v>25</v>
      </c>
      <c r="D21" s="193" t="s">
        <v>24</v>
      </c>
      <c r="E21" s="193" t="s">
        <v>22</v>
      </c>
      <c r="F21" s="193" t="s">
        <v>124</v>
      </c>
      <c r="G21" s="193" t="s">
        <v>95</v>
      </c>
      <c r="H21" s="193" t="s">
        <v>137</v>
      </c>
      <c r="I21" s="193">
        <v>5</v>
      </c>
      <c r="J21" s="193">
        <v>5</v>
      </c>
      <c r="K21" s="193">
        <v>5</v>
      </c>
      <c r="L21" s="193">
        <v>5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5</v>
      </c>
      <c r="S21" s="193">
        <v>5</v>
      </c>
      <c r="T21" s="193">
        <v>5</v>
      </c>
    </row>
    <row r="22" spans="1:22" x14ac:dyDescent="0.2">
      <c r="A22" s="192">
        <v>45255.447833321756</v>
      </c>
      <c r="B22" s="193" t="s">
        <v>485</v>
      </c>
      <c r="C22" s="152" t="s">
        <v>25</v>
      </c>
      <c r="D22" s="193" t="s">
        <v>470</v>
      </c>
      <c r="E22" s="193" t="s">
        <v>22</v>
      </c>
      <c r="F22" s="193" t="s">
        <v>139</v>
      </c>
      <c r="G22" s="193" t="s">
        <v>526</v>
      </c>
      <c r="H22" s="193" t="s">
        <v>137</v>
      </c>
      <c r="I22" s="193">
        <v>4</v>
      </c>
      <c r="J22" s="193">
        <v>5</v>
      </c>
      <c r="K22" s="193">
        <v>4</v>
      </c>
      <c r="L22" s="193">
        <v>5</v>
      </c>
      <c r="M22" s="193">
        <v>5</v>
      </c>
      <c r="N22" s="193">
        <v>5</v>
      </c>
      <c r="O22" s="193">
        <v>4</v>
      </c>
      <c r="P22" s="193">
        <v>5</v>
      </c>
      <c r="Q22" s="193">
        <v>5</v>
      </c>
      <c r="R22" s="193">
        <v>5</v>
      </c>
      <c r="S22" s="193">
        <v>3</v>
      </c>
      <c r="T22" s="193">
        <v>4</v>
      </c>
      <c r="U22" s="193">
        <v>5</v>
      </c>
    </row>
    <row r="23" spans="1:22" x14ac:dyDescent="0.2">
      <c r="A23" s="192">
        <v>45255.460030659728</v>
      </c>
      <c r="B23" s="193" t="s">
        <v>491</v>
      </c>
      <c r="C23" s="152" t="s">
        <v>25</v>
      </c>
      <c r="D23" s="193" t="s">
        <v>470</v>
      </c>
      <c r="E23" s="193" t="s">
        <v>22</v>
      </c>
      <c r="F23" s="193" t="s">
        <v>130</v>
      </c>
      <c r="G23" s="193" t="s">
        <v>135</v>
      </c>
      <c r="H23" s="193" t="s">
        <v>137</v>
      </c>
      <c r="I23" s="193">
        <v>5</v>
      </c>
      <c r="J23" s="193">
        <v>5</v>
      </c>
      <c r="K23" s="193">
        <v>4</v>
      </c>
      <c r="L23" s="193">
        <v>4</v>
      </c>
      <c r="M23" s="193">
        <v>5</v>
      </c>
      <c r="N23" s="193">
        <v>4</v>
      </c>
      <c r="O23" s="193">
        <v>4</v>
      </c>
      <c r="P23" s="193">
        <v>4</v>
      </c>
      <c r="Q23" s="193">
        <v>4</v>
      </c>
      <c r="R23" s="193">
        <v>4</v>
      </c>
      <c r="S23" s="193">
        <v>4</v>
      </c>
      <c r="T23" s="193">
        <v>4</v>
      </c>
      <c r="U23" s="193">
        <v>4</v>
      </c>
    </row>
    <row r="24" spans="1:22" x14ac:dyDescent="0.2">
      <c r="A24" s="192">
        <v>45255.465539965277</v>
      </c>
      <c r="B24" s="193" t="s">
        <v>494</v>
      </c>
      <c r="C24" s="193" t="s">
        <v>20</v>
      </c>
      <c r="D24" s="193" t="s">
        <v>495</v>
      </c>
      <c r="E24" s="193" t="s">
        <v>22</v>
      </c>
      <c r="F24" s="193" t="s">
        <v>131</v>
      </c>
      <c r="G24" s="193" t="s">
        <v>96</v>
      </c>
      <c r="H24" s="193" t="s">
        <v>137</v>
      </c>
      <c r="I24" s="193">
        <v>5</v>
      </c>
      <c r="J24" s="193">
        <v>4</v>
      </c>
      <c r="K24" s="193">
        <v>5</v>
      </c>
      <c r="L24" s="193">
        <v>4</v>
      </c>
      <c r="M24" s="193">
        <v>4</v>
      </c>
      <c r="N24" s="193">
        <v>4</v>
      </c>
      <c r="O24" s="193">
        <v>4</v>
      </c>
      <c r="P24" s="193">
        <v>4</v>
      </c>
      <c r="Q24" s="193">
        <v>4</v>
      </c>
      <c r="R24" s="193">
        <v>4</v>
      </c>
      <c r="S24" s="193">
        <v>2</v>
      </c>
      <c r="T24" s="193">
        <v>3</v>
      </c>
      <c r="U24" s="193">
        <v>4</v>
      </c>
      <c r="V24" s="193" t="s">
        <v>496</v>
      </c>
    </row>
    <row r="25" spans="1:22" ht="23.25" x14ac:dyDescent="0.2">
      <c r="I25" s="1">
        <f>AVERAGE(I2:I24)</f>
        <v>4.5217391304347823</v>
      </c>
      <c r="J25" s="1">
        <f t="shared" ref="J25:T25" si="0">AVERAGE(J2:J24)</f>
        <v>4.6521739130434785</v>
      </c>
      <c r="K25" s="1">
        <f t="shared" si="0"/>
        <v>4.4782608695652177</v>
      </c>
      <c r="L25" s="1">
        <f t="shared" si="0"/>
        <v>4.2173913043478262</v>
      </c>
      <c r="M25" s="1">
        <f t="shared" si="0"/>
        <v>4.5652173913043477</v>
      </c>
      <c r="N25" s="1">
        <f t="shared" si="0"/>
        <v>4.4782608695652177</v>
      </c>
      <c r="O25" s="1">
        <f t="shared" si="0"/>
        <v>4.5217391304347823</v>
      </c>
      <c r="P25" s="1">
        <f t="shared" si="0"/>
        <v>4.6521739130434785</v>
      </c>
      <c r="Q25" s="1">
        <f t="shared" si="0"/>
        <v>4.6521739130434785</v>
      </c>
      <c r="R25" s="1">
        <f t="shared" si="0"/>
        <v>3.7391304347826089</v>
      </c>
      <c r="S25" s="1">
        <f t="shared" si="0"/>
        <v>4.0434782608695654</v>
      </c>
      <c r="T25" s="1">
        <f t="shared" si="0"/>
        <v>4.1739130434782608</v>
      </c>
    </row>
    <row r="26" spans="1:22" ht="23.25" x14ac:dyDescent="0.2">
      <c r="I26" s="2">
        <f>STDEV(I2:I24)</f>
        <v>0.66534783913046103</v>
      </c>
      <c r="J26" s="2">
        <f t="shared" ref="J26:T26" si="1">STDEV(J2:J24)</f>
        <v>0.4869847535576734</v>
      </c>
      <c r="K26" s="2">
        <f t="shared" si="1"/>
        <v>0.59310931212254869</v>
      </c>
      <c r="L26" s="2">
        <f t="shared" si="1"/>
        <v>0.73586817860577802</v>
      </c>
      <c r="M26" s="2">
        <f t="shared" si="1"/>
        <v>0.58976782461958932</v>
      </c>
      <c r="N26" s="2">
        <f t="shared" si="1"/>
        <v>0.66534783913046103</v>
      </c>
      <c r="O26" s="2">
        <f t="shared" si="1"/>
        <v>0.59310931212254869</v>
      </c>
      <c r="P26" s="2">
        <f t="shared" si="1"/>
        <v>0.4869847535576734</v>
      </c>
      <c r="Q26" s="2">
        <f t="shared" si="1"/>
        <v>0.4869847535576734</v>
      </c>
      <c r="R26" s="2">
        <f t="shared" si="1"/>
        <v>0.96377059248594543</v>
      </c>
      <c r="S26" s="2">
        <f t="shared" si="1"/>
        <v>0.76741957645352699</v>
      </c>
      <c r="T26" s="2">
        <f t="shared" si="1"/>
        <v>0.65032676493111519</v>
      </c>
    </row>
    <row r="27" spans="1:22" ht="23.25" x14ac:dyDescent="0.2">
      <c r="I27" s="3">
        <f>AVERAGE(I2:I26)</f>
        <v>4.36748347878261</v>
      </c>
      <c r="J27" s="3">
        <f t="shared" ref="J27:T27" si="2">AVERAGE(J2:J26)</f>
        <v>4.4855663466640463</v>
      </c>
      <c r="K27" s="3">
        <f t="shared" si="2"/>
        <v>4.322854807267511</v>
      </c>
      <c r="L27" s="3">
        <f t="shared" si="2"/>
        <v>4.0781303793181447</v>
      </c>
      <c r="M27" s="3">
        <f t="shared" si="2"/>
        <v>4.4061994086369571</v>
      </c>
      <c r="N27" s="3">
        <f t="shared" si="2"/>
        <v>4.3257443483478273</v>
      </c>
      <c r="O27" s="3">
        <f t="shared" si="2"/>
        <v>4.3645939377022929</v>
      </c>
      <c r="P27" s="3">
        <f t="shared" si="2"/>
        <v>4.4855663466640463</v>
      </c>
      <c r="Q27" s="3">
        <f t="shared" si="2"/>
        <v>4.4855663466640463</v>
      </c>
      <c r="R27" s="3">
        <f t="shared" si="2"/>
        <v>3.6281160410907423</v>
      </c>
      <c r="S27" s="3">
        <f t="shared" si="2"/>
        <v>3.9124359134929239</v>
      </c>
      <c r="T27" s="3">
        <f t="shared" si="2"/>
        <v>4.0329695923363751</v>
      </c>
    </row>
    <row r="28" spans="1:22" ht="23.25" x14ac:dyDescent="0.2">
      <c r="I28" s="4">
        <f>STDEV(I2:I24)</f>
        <v>0.66534783913046103</v>
      </c>
      <c r="J28" s="4">
        <f t="shared" ref="J28:T28" si="3">STDEV(J2:J24)</f>
        <v>0.4869847535576734</v>
      </c>
      <c r="K28" s="4">
        <f t="shared" si="3"/>
        <v>0.59310931212254869</v>
      </c>
      <c r="L28" s="4">
        <f t="shared" si="3"/>
        <v>0.73586817860577802</v>
      </c>
      <c r="M28" s="4">
        <f t="shared" si="3"/>
        <v>0.58976782461958932</v>
      </c>
      <c r="N28" s="4">
        <f t="shared" si="3"/>
        <v>0.66534783913046103</v>
      </c>
      <c r="O28" s="4">
        <f t="shared" si="3"/>
        <v>0.59310931212254869</v>
      </c>
      <c r="P28" s="4">
        <f t="shared" si="3"/>
        <v>0.4869847535576734</v>
      </c>
      <c r="Q28" s="4">
        <f t="shared" si="3"/>
        <v>0.4869847535576734</v>
      </c>
      <c r="R28" s="4">
        <f t="shared" si="3"/>
        <v>0.96377059248594543</v>
      </c>
      <c r="S28" s="4">
        <f t="shared" si="3"/>
        <v>0.76741957645352699</v>
      </c>
      <c r="T28" s="4">
        <f t="shared" si="3"/>
        <v>0.65032676493111519</v>
      </c>
    </row>
    <row r="29" spans="1:22" ht="24" x14ac:dyDescent="0.55000000000000004">
      <c r="A29" s="99" t="s">
        <v>90</v>
      </c>
      <c r="D29" s="134" t="s">
        <v>89</v>
      </c>
      <c r="E29" s="5"/>
      <c r="F29" s="132"/>
      <c r="G29" s="134" t="s">
        <v>92</v>
      </c>
      <c r="H29" s="5"/>
    </row>
    <row r="30" spans="1:22" ht="24" x14ac:dyDescent="0.55000000000000004">
      <c r="A30" s="118" t="s">
        <v>25</v>
      </c>
      <c r="B30" s="119">
        <f>COUNTIF(C2:C24,"หญิง")</f>
        <v>17</v>
      </c>
      <c r="D30" s="158" t="s">
        <v>124</v>
      </c>
      <c r="E30" s="121">
        <f>COUNTIF(F2:F24,"คณะศึกษาศาสตร์")</f>
        <v>6</v>
      </c>
      <c r="F30" s="5"/>
      <c r="G30" s="162" t="s">
        <v>106</v>
      </c>
      <c r="H30" s="121">
        <v>1</v>
      </c>
    </row>
    <row r="31" spans="1:22" ht="24" x14ac:dyDescent="0.55000000000000004">
      <c r="A31" s="118" t="s">
        <v>20</v>
      </c>
      <c r="B31" s="119">
        <f>COUNTIF(C2:C24,"ชาย")</f>
        <v>6</v>
      </c>
      <c r="D31" s="158" t="s">
        <v>127</v>
      </c>
      <c r="E31" s="121">
        <f>COUNTIF(F2:F25,"คณะบริหารธุรกิจ เศรษฐกิจและการสื่อสาร")</f>
        <v>5</v>
      </c>
      <c r="F31" s="5"/>
      <c r="G31" s="160" t="s">
        <v>252</v>
      </c>
      <c r="H31" s="121">
        <v>1</v>
      </c>
    </row>
    <row r="32" spans="1:22" ht="24" x14ac:dyDescent="0.55000000000000004">
      <c r="B32" s="117">
        <f>SUBTOTAL(9,B30:B31)</f>
        <v>23</v>
      </c>
      <c r="D32" s="158" t="s">
        <v>388</v>
      </c>
      <c r="E32" s="121">
        <f>COUNTIF(F2:F26,"คณะโลจิสติกส์และดิจิทัลซัพพลายเชน")</f>
        <v>1</v>
      </c>
      <c r="F32" s="5"/>
      <c r="G32" s="160" t="s">
        <v>164</v>
      </c>
      <c r="H32" s="121">
        <v>1</v>
      </c>
    </row>
    <row r="33" spans="1:8" ht="24" x14ac:dyDescent="0.55000000000000004">
      <c r="D33" s="158" t="s">
        <v>111</v>
      </c>
      <c r="E33" s="121">
        <f>COUNTIF(F2:F27,"วิทยาลัยพลังงานทดแทนและสมาร์ตกริดเทคโนโลยี")</f>
        <v>1</v>
      </c>
      <c r="F33" s="5"/>
      <c r="G33" s="162" t="s">
        <v>95</v>
      </c>
      <c r="H33" s="121">
        <v>2</v>
      </c>
    </row>
    <row r="34" spans="1:8" ht="24" x14ac:dyDescent="0.55000000000000004">
      <c r="A34" s="99" t="s">
        <v>91</v>
      </c>
      <c r="B34" s="132"/>
      <c r="D34" s="158" t="s">
        <v>130</v>
      </c>
      <c r="E34" s="121">
        <f>COUNTIF(F2:F28,"คณะพยาบาลศาสตร์")</f>
        <v>2</v>
      </c>
      <c r="F34" s="5"/>
      <c r="G34" s="162" t="s">
        <v>218</v>
      </c>
      <c r="H34" s="121">
        <v>1</v>
      </c>
    </row>
    <row r="35" spans="1:8" ht="24" x14ac:dyDescent="0.55000000000000004">
      <c r="A35" s="118" t="s">
        <v>27</v>
      </c>
      <c r="B35" s="119">
        <f>COUNTIF(E2:E25,"ปริญญาโท")</f>
        <v>13</v>
      </c>
      <c r="D35" s="158" t="s">
        <v>139</v>
      </c>
      <c r="E35" s="121">
        <f>COUNTIF(F2:F29,"คณะวิทยาศาสตร์")</f>
        <v>3</v>
      </c>
      <c r="F35" s="5"/>
      <c r="G35" s="181" t="s">
        <v>191</v>
      </c>
      <c r="H35" s="121">
        <v>2</v>
      </c>
    </row>
    <row r="36" spans="1:8" ht="24" x14ac:dyDescent="0.55000000000000004">
      <c r="A36" s="118" t="s">
        <v>22</v>
      </c>
      <c r="B36" s="119">
        <f>COUNTIF(E2:E24,"ปริญญาเอก")</f>
        <v>10</v>
      </c>
      <c r="D36" s="159" t="s">
        <v>140</v>
      </c>
      <c r="E36" s="121">
        <f>COUNTIF(F2:F31,"คณะเกษตรศาสตร์ ทรัพยากรธรรมชาติและสิ่งแวดล้อม")</f>
        <v>2</v>
      </c>
      <c r="F36" s="5"/>
      <c r="G36" s="162" t="s">
        <v>367</v>
      </c>
      <c r="H36" s="121">
        <v>1</v>
      </c>
    </row>
    <row r="37" spans="1:8" ht="24" x14ac:dyDescent="0.55000000000000004">
      <c r="A37" s="5"/>
      <c r="B37" s="133">
        <f>SUBTOTAL(9,B34:B36)</f>
        <v>23</v>
      </c>
      <c r="D37" s="159" t="s">
        <v>141</v>
      </c>
      <c r="E37" s="121">
        <f>COUNTIF(F2:F31,"คณะเภสัชศาสตร์")</f>
        <v>1</v>
      </c>
      <c r="F37" s="5"/>
      <c r="G37" s="161" t="s">
        <v>135</v>
      </c>
      <c r="H37" s="119">
        <f>COUNTIF(G8:G45,"พัฒนศึกษา")</f>
        <v>1</v>
      </c>
    </row>
    <row r="38" spans="1:8" ht="24" x14ac:dyDescent="0.55000000000000004">
      <c r="D38" s="159" t="s">
        <v>131</v>
      </c>
      <c r="E38" s="121">
        <f>COUNTIF(F3:F32,"คณะสาธารณสุขศาสตร์")</f>
        <v>2</v>
      </c>
      <c r="F38" s="5"/>
      <c r="G38" s="162" t="s">
        <v>530</v>
      </c>
      <c r="H38" s="121">
        <v>1</v>
      </c>
    </row>
    <row r="39" spans="1:8" ht="21" x14ac:dyDescent="0.35">
      <c r="A39" s="118" t="s">
        <v>26</v>
      </c>
      <c r="B39" s="119">
        <f>COUNTIF(D2:D24,"20-30 ปี")</f>
        <v>10</v>
      </c>
      <c r="E39" s="117">
        <f>SUM(E30:E38)</f>
        <v>23</v>
      </c>
      <c r="F39" s="5"/>
      <c r="G39" s="162" t="s">
        <v>96</v>
      </c>
      <c r="H39" s="121">
        <v>2</v>
      </c>
    </row>
    <row r="40" spans="1:8" ht="21" x14ac:dyDescent="0.35">
      <c r="A40" s="118" t="s">
        <v>24</v>
      </c>
      <c r="B40" s="119">
        <v>8</v>
      </c>
      <c r="F40" s="5"/>
      <c r="G40" s="162" t="s">
        <v>386</v>
      </c>
      <c r="H40" s="121">
        <v>1</v>
      </c>
    </row>
    <row r="41" spans="1:8" ht="21" x14ac:dyDescent="0.35">
      <c r="A41" s="118" t="s">
        <v>21</v>
      </c>
      <c r="B41" s="119">
        <f>COUNTIF(D2:D25,"41-50 ปี")</f>
        <v>3</v>
      </c>
      <c r="G41" s="162" t="s">
        <v>397</v>
      </c>
      <c r="H41" s="121">
        <v>1</v>
      </c>
    </row>
    <row r="42" spans="1:8" ht="24" customHeight="1" x14ac:dyDescent="0.35">
      <c r="A42" s="118" t="s">
        <v>31</v>
      </c>
      <c r="B42" s="119">
        <f>COUNTIF(D2:D25,"51 ปีขึ้นไป")</f>
        <v>2</v>
      </c>
      <c r="G42" s="162" t="s">
        <v>401</v>
      </c>
      <c r="H42" s="121">
        <v>1</v>
      </c>
    </row>
    <row r="43" spans="1:8" ht="19.5" customHeight="1" x14ac:dyDescent="0.35">
      <c r="B43" s="117">
        <f>SUBTOTAL(9,B39:B42)</f>
        <v>23</v>
      </c>
      <c r="G43" s="181" t="s">
        <v>186</v>
      </c>
      <c r="H43" s="121">
        <v>1</v>
      </c>
    </row>
    <row r="44" spans="1:8" ht="19.5" customHeight="1" x14ac:dyDescent="0.35">
      <c r="G44" s="203" t="s">
        <v>423</v>
      </c>
      <c r="H44" s="119">
        <v>1</v>
      </c>
    </row>
    <row r="45" spans="1:8" ht="19.5" customHeight="1" x14ac:dyDescent="0.35">
      <c r="G45" s="203" t="s">
        <v>363</v>
      </c>
      <c r="H45" s="119">
        <v>1</v>
      </c>
    </row>
    <row r="46" spans="1:8" ht="19.5" customHeight="1" x14ac:dyDescent="0.35">
      <c r="G46" s="203" t="s">
        <v>193</v>
      </c>
      <c r="H46" s="119">
        <v>1</v>
      </c>
    </row>
    <row r="47" spans="1:8" ht="19.5" customHeight="1" x14ac:dyDescent="0.35">
      <c r="G47" t="s">
        <v>431</v>
      </c>
      <c r="H47" s="119">
        <f t="shared" ref="H47:H48" si="4">COUNTIF(G4:G41,"พัฒนศึกษา")</f>
        <v>1</v>
      </c>
    </row>
    <row r="48" spans="1:8" ht="19.5" customHeight="1" x14ac:dyDescent="0.35">
      <c r="G48" t="s">
        <v>189</v>
      </c>
      <c r="H48" s="119">
        <f t="shared" si="4"/>
        <v>1</v>
      </c>
    </row>
    <row r="49" spans="7:8" ht="19.5" customHeight="1" x14ac:dyDescent="0.35">
      <c r="G49" t="s">
        <v>526</v>
      </c>
      <c r="H49" s="119">
        <f>COUNTIF(G7:G44,"พัฒนศึกษา")</f>
        <v>1</v>
      </c>
    </row>
    <row r="50" spans="7:8" ht="19.5" customHeight="1" x14ac:dyDescent="0.2">
      <c r="H50" s="117">
        <f>SUM(H30:H49)</f>
        <v>23</v>
      </c>
    </row>
    <row r="51" spans="7:8" ht="19.5" customHeight="1" x14ac:dyDescent="0.2"/>
    <row r="52" spans="7:8" ht="19.5" customHeight="1" x14ac:dyDescent="0.2"/>
    <row r="53" spans="7:8" ht="19.5" customHeight="1" x14ac:dyDescent="0.2"/>
    <row r="54" spans="7:8" ht="19.5" customHeight="1" x14ac:dyDescent="0.2"/>
    <row r="55" spans="7:8" ht="19.5" customHeight="1" x14ac:dyDescent="0.2"/>
    <row r="56" spans="7:8" ht="19.5" customHeight="1" x14ac:dyDescent="0.2"/>
    <row r="57" spans="7:8" ht="19.5" customHeight="1" x14ac:dyDescent="0.2"/>
    <row r="58" spans="7:8" ht="19.5" customHeight="1" x14ac:dyDescent="0.2"/>
    <row r="59" spans="7:8" ht="19.5" customHeight="1" x14ac:dyDescent="0.2"/>
    <row r="60" spans="7:8" ht="19.5" customHeight="1" x14ac:dyDescent="0.2"/>
    <row r="61" spans="7:8" ht="19.5" customHeight="1" x14ac:dyDescent="0.2"/>
    <row r="62" spans="7:8" ht="19.5" customHeight="1" x14ac:dyDescent="0.2"/>
    <row r="63" spans="7:8" ht="19.5" customHeight="1" x14ac:dyDescent="0.2"/>
  </sheetData>
  <autoFilter ref="F1:F63" xr:uid="{805558E3-9163-47C1-A148-0EFFB6A4CAF2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B2B2-EBFA-4E67-BF68-B868223CFE9D}">
  <sheetPr>
    <tabColor theme="8" tint="0.39997558519241921"/>
  </sheetPr>
  <dimension ref="A1:V53"/>
  <sheetViews>
    <sheetView topLeftCell="G1" zoomScale="80" zoomScaleNormal="80" workbookViewId="0">
      <selection activeCell="U14" sqref="U14"/>
    </sheetView>
  </sheetViews>
  <sheetFormatPr defaultColWidth="12.7109375" defaultRowHeight="12.75" x14ac:dyDescent="0.2"/>
  <cols>
    <col min="1" max="3" width="18.85546875" customWidth="1"/>
    <col min="4" max="4" width="35.5703125" bestFit="1" customWidth="1"/>
    <col min="5" max="5" width="18.85546875" customWidth="1"/>
    <col min="6" max="6" width="13.42578125" customWidth="1"/>
    <col min="7" max="7" width="34.7109375" bestFit="1" customWidth="1"/>
    <col min="8" max="8" width="22.5703125" bestFit="1" customWidth="1"/>
    <col min="9" max="27" width="18.85546875" customWidth="1"/>
  </cols>
  <sheetData>
    <row r="1" spans="1:21" s="178" customFormat="1" ht="15.75" customHeight="1" x14ac:dyDescent="0.2">
      <c r="A1" s="177" t="s">
        <v>0</v>
      </c>
      <c r="B1" s="177" t="s">
        <v>93</v>
      </c>
      <c r="C1" s="177" t="s">
        <v>1</v>
      </c>
      <c r="D1" s="177" t="s">
        <v>2</v>
      </c>
      <c r="E1" s="177" t="s">
        <v>3</v>
      </c>
      <c r="F1" s="177" t="s">
        <v>4</v>
      </c>
      <c r="G1" s="177" t="s">
        <v>5</v>
      </c>
      <c r="H1" s="177" t="s">
        <v>6</v>
      </c>
      <c r="I1" s="177" t="s">
        <v>7</v>
      </c>
      <c r="J1" s="177" t="s">
        <v>8</v>
      </c>
      <c r="K1" s="177" t="s">
        <v>9</v>
      </c>
      <c r="L1" s="177" t="s">
        <v>10</v>
      </c>
      <c r="M1" s="177" t="s">
        <v>11</v>
      </c>
      <c r="N1" s="177" t="s">
        <v>12</v>
      </c>
      <c r="O1" s="177" t="s">
        <v>13</v>
      </c>
      <c r="P1" s="177" t="s">
        <v>14</v>
      </c>
      <c r="Q1" s="177" t="s">
        <v>15</v>
      </c>
      <c r="R1" s="177" t="s">
        <v>16</v>
      </c>
      <c r="S1" s="177" t="s">
        <v>17</v>
      </c>
      <c r="T1" s="177" t="s">
        <v>18</v>
      </c>
      <c r="U1" s="177" t="s">
        <v>19</v>
      </c>
    </row>
    <row r="2" spans="1:21" x14ac:dyDescent="0.2">
      <c r="A2" s="192">
        <v>45255.42088662037</v>
      </c>
      <c r="B2" s="193" t="s">
        <v>257</v>
      </c>
      <c r="C2" s="193" t="s">
        <v>20</v>
      </c>
      <c r="D2" s="193" t="s">
        <v>26</v>
      </c>
      <c r="E2" s="193" t="s">
        <v>22</v>
      </c>
      <c r="F2" s="193" t="s">
        <v>133</v>
      </c>
      <c r="G2" s="193" t="s">
        <v>258</v>
      </c>
      <c r="H2" s="193" t="s">
        <v>157</v>
      </c>
      <c r="I2" s="193">
        <v>5</v>
      </c>
      <c r="J2" s="193">
        <v>5</v>
      </c>
      <c r="K2" s="193">
        <v>5</v>
      </c>
      <c r="L2" s="193">
        <v>5</v>
      </c>
      <c r="M2" s="193">
        <v>5</v>
      </c>
      <c r="N2" s="193">
        <v>5</v>
      </c>
      <c r="O2" s="193">
        <v>5</v>
      </c>
      <c r="P2" s="193">
        <v>5</v>
      </c>
      <c r="Q2" s="193">
        <v>5</v>
      </c>
      <c r="R2" s="193">
        <v>5</v>
      </c>
      <c r="S2" s="193">
        <v>5</v>
      </c>
      <c r="T2" s="193">
        <v>5</v>
      </c>
      <c r="U2" s="193" t="s">
        <v>30</v>
      </c>
    </row>
    <row r="3" spans="1:21" x14ac:dyDescent="0.2">
      <c r="A3" s="192">
        <v>45255.435226111113</v>
      </c>
      <c r="B3" s="193" t="s">
        <v>326</v>
      </c>
      <c r="C3" s="193" t="s">
        <v>25</v>
      </c>
      <c r="D3" s="193" t="s">
        <v>26</v>
      </c>
      <c r="E3" s="193" t="s">
        <v>22</v>
      </c>
      <c r="F3" s="193" t="s">
        <v>124</v>
      </c>
      <c r="G3" s="193" t="s">
        <v>95</v>
      </c>
      <c r="H3" s="193" t="s">
        <v>157</v>
      </c>
      <c r="I3" s="193">
        <v>4</v>
      </c>
      <c r="J3" s="193">
        <v>4</v>
      </c>
      <c r="K3" s="193">
        <v>4</v>
      </c>
      <c r="L3" s="193">
        <v>4</v>
      </c>
      <c r="M3" s="193">
        <v>5</v>
      </c>
      <c r="N3" s="193">
        <v>5</v>
      </c>
      <c r="O3" s="193">
        <v>5</v>
      </c>
      <c r="P3" s="193">
        <v>5</v>
      </c>
      <c r="Q3" s="193">
        <v>5</v>
      </c>
      <c r="R3" s="193">
        <v>3</v>
      </c>
      <c r="S3" s="193">
        <v>4</v>
      </c>
      <c r="T3" s="193">
        <v>4</v>
      </c>
      <c r="U3" s="193" t="s">
        <v>30</v>
      </c>
    </row>
    <row r="4" spans="1:21" x14ac:dyDescent="0.2">
      <c r="A4" s="192">
        <v>45255.441890659728</v>
      </c>
      <c r="B4" s="193" t="s">
        <v>345</v>
      </c>
      <c r="C4" s="193" t="s">
        <v>25</v>
      </c>
      <c r="D4" s="193" t="s">
        <v>21</v>
      </c>
      <c r="E4" s="193" t="s">
        <v>22</v>
      </c>
      <c r="F4" s="193" t="s">
        <v>124</v>
      </c>
      <c r="G4" s="193" t="s">
        <v>105</v>
      </c>
      <c r="H4" s="193" t="s">
        <v>157</v>
      </c>
      <c r="I4" s="193">
        <v>5</v>
      </c>
      <c r="J4" s="193">
        <v>5</v>
      </c>
      <c r="K4" s="193">
        <v>5</v>
      </c>
      <c r="L4" s="193">
        <v>5</v>
      </c>
      <c r="M4" s="193">
        <v>5</v>
      </c>
      <c r="N4" s="193">
        <v>5</v>
      </c>
      <c r="O4" s="193">
        <v>5</v>
      </c>
      <c r="P4" s="193">
        <v>5</v>
      </c>
      <c r="Q4" s="193">
        <v>5</v>
      </c>
      <c r="R4" s="193">
        <v>2</v>
      </c>
      <c r="S4" s="193">
        <v>3</v>
      </c>
      <c r="T4" s="193">
        <v>4</v>
      </c>
    </row>
    <row r="5" spans="1:21" x14ac:dyDescent="0.2">
      <c r="A5" s="192">
        <v>45255.442661793983</v>
      </c>
      <c r="B5" s="193" t="s">
        <v>197</v>
      </c>
      <c r="C5" s="193" t="s">
        <v>20</v>
      </c>
      <c r="D5" s="193" t="s">
        <v>31</v>
      </c>
      <c r="E5" s="193" t="s">
        <v>22</v>
      </c>
      <c r="F5" s="193" t="s">
        <v>126</v>
      </c>
      <c r="G5" s="193" t="s">
        <v>110</v>
      </c>
      <c r="H5" s="193" t="s">
        <v>157</v>
      </c>
      <c r="I5" s="193">
        <v>5</v>
      </c>
      <c r="J5" s="193">
        <v>5</v>
      </c>
      <c r="K5" s="193">
        <v>5</v>
      </c>
      <c r="L5" s="193">
        <v>5</v>
      </c>
      <c r="M5" s="193">
        <v>5</v>
      </c>
      <c r="N5" s="193">
        <v>5</v>
      </c>
      <c r="O5" s="193">
        <v>5</v>
      </c>
      <c r="P5" s="193">
        <v>5</v>
      </c>
      <c r="Q5" s="193">
        <v>5</v>
      </c>
      <c r="R5" s="193">
        <v>3</v>
      </c>
      <c r="S5" s="193">
        <v>5</v>
      </c>
      <c r="T5" s="193">
        <v>5</v>
      </c>
      <c r="U5" s="193" t="s">
        <v>351</v>
      </c>
    </row>
    <row r="6" spans="1:21" x14ac:dyDescent="0.2">
      <c r="A6" s="192">
        <v>45255.442671863428</v>
      </c>
      <c r="B6" s="193" t="s">
        <v>352</v>
      </c>
      <c r="C6" s="193" t="s">
        <v>20</v>
      </c>
      <c r="D6" s="193" t="s">
        <v>26</v>
      </c>
      <c r="E6" s="193" t="s">
        <v>22</v>
      </c>
      <c r="F6" s="193" t="s">
        <v>131</v>
      </c>
      <c r="G6" s="193" t="s">
        <v>96</v>
      </c>
      <c r="H6" s="193" t="s">
        <v>157</v>
      </c>
      <c r="I6" s="193">
        <v>4</v>
      </c>
      <c r="J6" s="193">
        <v>4</v>
      </c>
      <c r="K6" s="193">
        <v>4</v>
      </c>
      <c r="L6" s="193">
        <v>4</v>
      </c>
      <c r="M6" s="193">
        <v>4</v>
      </c>
      <c r="N6" s="193">
        <v>4</v>
      </c>
      <c r="O6" s="193">
        <v>4</v>
      </c>
      <c r="P6" s="193">
        <v>4</v>
      </c>
      <c r="Q6" s="193">
        <v>4</v>
      </c>
      <c r="R6" s="193">
        <v>4</v>
      </c>
      <c r="S6" s="193">
        <v>4</v>
      </c>
      <c r="T6" s="193">
        <v>4</v>
      </c>
    </row>
    <row r="7" spans="1:21" x14ac:dyDescent="0.2">
      <c r="A7" s="192">
        <v>45255.44660487269</v>
      </c>
      <c r="B7" s="193" t="s">
        <v>362</v>
      </c>
      <c r="C7" s="193" t="s">
        <v>25</v>
      </c>
      <c r="D7" s="193" t="s">
        <v>24</v>
      </c>
      <c r="E7" s="193" t="s">
        <v>22</v>
      </c>
      <c r="F7" s="193" t="s">
        <v>141</v>
      </c>
      <c r="G7" s="193" t="s">
        <v>363</v>
      </c>
      <c r="H7" s="193" t="s">
        <v>157</v>
      </c>
      <c r="I7" s="193">
        <v>5</v>
      </c>
      <c r="J7" s="193">
        <v>5</v>
      </c>
      <c r="K7" s="193">
        <v>5</v>
      </c>
      <c r="L7" s="193">
        <v>5</v>
      </c>
      <c r="M7" s="193">
        <v>5</v>
      </c>
      <c r="N7" s="193">
        <v>5</v>
      </c>
      <c r="O7" s="193">
        <v>5</v>
      </c>
      <c r="P7" s="193">
        <v>5</v>
      </c>
      <c r="Q7" s="193">
        <v>5</v>
      </c>
      <c r="R7" s="193">
        <v>3</v>
      </c>
      <c r="S7" s="193">
        <v>4</v>
      </c>
      <c r="T7" s="193">
        <v>4</v>
      </c>
    </row>
    <row r="8" spans="1:21" x14ac:dyDescent="0.2">
      <c r="A8" s="192">
        <v>45255.448943159718</v>
      </c>
      <c r="B8" s="193" t="s">
        <v>371</v>
      </c>
      <c r="C8" s="193" t="s">
        <v>25</v>
      </c>
      <c r="D8" s="193" t="s">
        <v>26</v>
      </c>
      <c r="E8" s="193" t="s">
        <v>22</v>
      </c>
      <c r="F8" s="193" t="s">
        <v>124</v>
      </c>
      <c r="G8" s="193" t="s">
        <v>103</v>
      </c>
      <c r="H8" s="193" t="s">
        <v>157</v>
      </c>
      <c r="I8" s="193">
        <v>4</v>
      </c>
      <c r="J8" s="193">
        <v>4</v>
      </c>
      <c r="K8" s="193">
        <v>4</v>
      </c>
      <c r="L8" s="193">
        <v>4</v>
      </c>
      <c r="M8" s="193">
        <v>4</v>
      </c>
      <c r="N8" s="193">
        <v>4</v>
      </c>
      <c r="O8" s="193">
        <v>4</v>
      </c>
      <c r="P8" s="193">
        <v>4</v>
      </c>
      <c r="Q8" s="193">
        <v>4</v>
      </c>
      <c r="R8" s="193">
        <v>4</v>
      </c>
      <c r="S8" s="193">
        <v>4</v>
      </c>
      <c r="T8" s="193">
        <v>4</v>
      </c>
    </row>
    <row r="9" spans="1:21" x14ac:dyDescent="0.2">
      <c r="A9" s="192">
        <v>45255.457112916665</v>
      </c>
      <c r="B9" s="193" t="s">
        <v>391</v>
      </c>
      <c r="C9" s="193" t="s">
        <v>25</v>
      </c>
      <c r="D9" s="193" t="s">
        <v>26</v>
      </c>
      <c r="E9" s="193" t="s">
        <v>22</v>
      </c>
      <c r="F9" s="193" t="s">
        <v>127</v>
      </c>
      <c r="G9" s="152" t="s">
        <v>106</v>
      </c>
      <c r="H9" s="193" t="s">
        <v>157</v>
      </c>
      <c r="I9" s="193">
        <v>3</v>
      </c>
      <c r="J9" s="193">
        <v>4</v>
      </c>
      <c r="K9" s="193">
        <v>4</v>
      </c>
      <c r="L9" s="193">
        <v>4</v>
      </c>
      <c r="M9" s="193">
        <v>4</v>
      </c>
      <c r="N9" s="193">
        <v>4</v>
      </c>
      <c r="O9" s="193">
        <v>5</v>
      </c>
      <c r="P9" s="193">
        <v>5</v>
      </c>
      <c r="Q9" s="193">
        <v>5</v>
      </c>
      <c r="R9" s="193">
        <v>3</v>
      </c>
      <c r="S9" s="193">
        <v>4</v>
      </c>
      <c r="T9" s="193">
        <v>4</v>
      </c>
    </row>
    <row r="10" spans="1:21" x14ac:dyDescent="0.2">
      <c r="A10" s="192">
        <v>45255.463703171292</v>
      </c>
      <c r="B10" s="193" t="s">
        <v>407</v>
      </c>
      <c r="C10" s="193" t="s">
        <v>20</v>
      </c>
      <c r="D10" s="193" t="s">
        <v>24</v>
      </c>
      <c r="E10" s="193" t="s">
        <v>22</v>
      </c>
      <c r="F10" s="193" t="s">
        <v>124</v>
      </c>
      <c r="G10" s="193" t="s">
        <v>408</v>
      </c>
      <c r="H10" s="193" t="s">
        <v>157</v>
      </c>
      <c r="I10" s="193">
        <v>5</v>
      </c>
      <c r="J10" s="193">
        <v>5</v>
      </c>
      <c r="K10" s="193">
        <v>5</v>
      </c>
      <c r="L10" s="193">
        <v>5</v>
      </c>
      <c r="M10" s="193">
        <v>5</v>
      </c>
      <c r="N10" s="193">
        <v>5</v>
      </c>
      <c r="O10" s="193">
        <v>5</v>
      </c>
      <c r="P10" s="193">
        <v>5</v>
      </c>
      <c r="Q10" s="193">
        <v>5</v>
      </c>
      <c r="R10" s="193">
        <v>5</v>
      </c>
      <c r="S10" s="193">
        <v>5</v>
      </c>
      <c r="T10" s="193">
        <v>5</v>
      </c>
    </row>
    <row r="11" spans="1:21" x14ac:dyDescent="0.2">
      <c r="A11" s="192">
        <v>45255.468763796292</v>
      </c>
      <c r="B11" s="193" t="s">
        <v>418</v>
      </c>
      <c r="C11" s="193" t="s">
        <v>25</v>
      </c>
      <c r="D11" s="193" t="s">
        <v>24</v>
      </c>
      <c r="E11" s="193" t="s">
        <v>22</v>
      </c>
      <c r="F11" s="193" t="s">
        <v>124</v>
      </c>
      <c r="G11" s="193" t="s">
        <v>105</v>
      </c>
      <c r="H11" s="193" t="s">
        <v>157</v>
      </c>
      <c r="I11" s="193">
        <v>4</v>
      </c>
      <c r="J11" s="193">
        <v>5</v>
      </c>
      <c r="K11" s="193">
        <v>5</v>
      </c>
      <c r="L11" s="193">
        <v>4</v>
      </c>
      <c r="M11" s="193">
        <v>5</v>
      </c>
      <c r="N11" s="193">
        <v>5</v>
      </c>
      <c r="O11" s="193">
        <v>5</v>
      </c>
      <c r="P11" s="193">
        <v>5</v>
      </c>
      <c r="Q11" s="193">
        <v>5</v>
      </c>
      <c r="R11" s="193">
        <v>3</v>
      </c>
      <c r="S11" s="193">
        <v>4</v>
      </c>
      <c r="T11" s="193">
        <v>5</v>
      </c>
      <c r="U11" s="193" t="s">
        <v>419</v>
      </c>
    </row>
    <row r="12" spans="1:21" x14ac:dyDescent="0.2">
      <c r="A12" s="192">
        <v>45255.493680798609</v>
      </c>
      <c r="B12" s="193" t="s">
        <v>194</v>
      </c>
      <c r="C12" s="193" t="s">
        <v>20</v>
      </c>
      <c r="D12" s="193" t="s">
        <v>21</v>
      </c>
      <c r="E12" s="193" t="s">
        <v>27</v>
      </c>
      <c r="F12" s="193" t="s">
        <v>126</v>
      </c>
      <c r="G12" s="193" t="s">
        <v>103</v>
      </c>
      <c r="H12" s="193" t="s">
        <v>157</v>
      </c>
      <c r="I12" s="193">
        <v>5</v>
      </c>
      <c r="J12" s="193">
        <v>4</v>
      </c>
      <c r="K12" s="193">
        <v>4</v>
      </c>
      <c r="L12" s="193">
        <v>4</v>
      </c>
      <c r="M12" s="193">
        <v>4</v>
      </c>
      <c r="N12" s="193">
        <v>5</v>
      </c>
      <c r="O12" s="193">
        <v>5</v>
      </c>
      <c r="P12" s="193">
        <v>4</v>
      </c>
      <c r="Q12" s="193">
        <v>5</v>
      </c>
      <c r="R12" s="193">
        <v>4</v>
      </c>
      <c r="S12" s="193">
        <v>4</v>
      </c>
      <c r="T12" s="193">
        <v>4</v>
      </c>
    </row>
    <row r="13" spans="1:21" x14ac:dyDescent="0.2">
      <c r="A13" s="192">
        <v>45255.493728368056</v>
      </c>
      <c r="B13" s="193" t="s">
        <v>436</v>
      </c>
      <c r="C13" s="193" t="s">
        <v>25</v>
      </c>
      <c r="D13" s="193" t="s">
        <v>31</v>
      </c>
      <c r="E13" s="193" t="s">
        <v>22</v>
      </c>
      <c r="F13" s="193" t="s">
        <v>111</v>
      </c>
      <c r="G13" s="193" t="s">
        <v>525</v>
      </c>
      <c r="H13" s="193" t="s">
        <v>157</v>
      </c>
      <c r="I13" s="193">
        <v>4</v>
      </c>
      <c r="J13" s="193">
        <v>4</v>
      </c>
      <c r="K13" s="193">
        <v>4</v>
      </c>
      <c r="L13" s="193">
        <v>4</v>
      </c>
      <c r="M13" s="193">
        <v>4</v>
      </c>
      <c r="N13" s="193">
        <v>3</v>
      </c>
      <c r="O13" s="193">
        <v>4</v>
      </c>
      <c r="P13" s="193">
        <v>4</v>
      </c>
      <c r="Q13" s="193">
        <v>4</v>
      </c>
      <c r="R13" s="193">
        <v>3</v>
      </c>
      <c r="S13" s="193">
        <v>3</v>
      </c>
      <c r="T13" s="193">
        <v>4</v>
      </c>
      <c r="U13" s="193" t="s">
        <v>520</v>
      </c>
    </row>
    <row r="14" spans="1:21" x14ac:dyDescent="0.2">
      <c r="A14" s="192">
        <v>45255.494777534725</v>
      </c>
      <c r="B14" s="193" t="s">
        <v>438</v>
      </c>
      <c r="C14" s="193" t="s">
        <v>25</v>
      </c>
      <c r="D14" s="193" t="s">
        <v>21</v>
      </c>
      <c r="E14" s="193" t="s">
        <v>22</v>
      </c>
      <c r="F14" s="193" t="s">
        <v>131</v>
      </c>
      <c r="G14" s="193" t="s">
        <v>96</v>
      </c>
      <c r="H14" s="193" t="s">
        <v>157</v>
      </c>
      <c r="I14" s="193">
        <v>4</v>
      </c>
      <c r="J14" s="193">
        <v>4</v>
      </c>
      <c r="K14" s="193">
        <v>4</v>
      </c>
      <c r="L14" s="193">
        <v>4</v>
      </c>
      <c r="M14" s="193">
        <v>4</v>
      </c>
      <c r="N14" s="193">
        <v>4</v>
      </c>
      <c r="O14" s="193">
        <v>4</v>
      </c>
      <c r="P14" s="193">
        <v>4</v>
      </c>
      <c r="Q14" s="193">
        <v>4</v>
      </c>
      <c r="R14" s="193">
        <v>5</v>
      </c>
      <c r="S14" s="193">
        <v>5</v>
      </c>
      <c r="T14" s="193">
        <v>5</v>
      </c>
      <c r="U14" s="193" t="s">
        <v>439</v>
      </c>
    </row>
    <row r="15" spans="1:21" x14ac:dyDescent="0.2">
      <c r="A15" s="192">
        <v>45255.498056747689</v>
      </c>
      <c r="B15" s="193" t="s">
        <v>443</v>
      </c>
      <c r="C15" s="193" t="s">
        <v>25</v>
      </c>
      <c r="D15" s="193" t="s">
        <v>24</v>
      </c>
      <c r="E15" s="193" t="s">
        <v>22</v>
      </c>
      <c r="F15" s="193" t="s">
        <v>136</v>
      </c>
      <c r="G15" s="193" t="s">
        <v>159</v>
      </c>
      <c r="H15" s="193" t="s">
        <v>157</v>
      </c>
      <c r="I15" s="193">
        <v>4</v>
      </c>
      <c r="J15" s="193">
        <v>4</v>
      </c>
      <c r="K15" s="193">
        <v>4</v>
      </c>
      <c r="L15" s="193">
        <v>5</v>
      </c>
      <c r="M15" s="193">
        <v>4</v>
      </c>
      <c r="N15" s="193">
        <v>5</v>
      </c>
      <c r="O15" s="193">
        <v>4</v>
      </c>
      <c r="P15" s="193">
        <v>5</v>
      </c>
      <c r="Q15" s="193">
        <v>5</v>
      </c>
      <c r="R15" s="193">
        <v>5</v>
      </c>
      <c r="S15" s="193">
        <v>4</v>
      </c>
      <c r="T15" s="193">
        <v>5</v>
      </c>
    </row>
    <row r="16" spans="1:21" x14ac:dyDescent="0.2">
      <c r="A16" s="192">
        <v>45255.500644027779</v>
      </c>
      <c r="B16" s="193" t="s">
        <v>445</v>
      </c>
      <c r="C16" s="193" t="s">
        <v>25</v>
      </c>
      <c r="D16" s="193" t="s">
        <v>24</v>
      </c>
      <c r="E16" s="193" t="s">
        <v>22</v>
      </c>
      <c r="F16" s="193" t="s">
        <v>134</v>
      </c>
      <c r="G16" s="193" t="s">
        <v>446</v>
      </c>
      <c r="H16" s="193" t="s">
        <v>157</v>
      </c>
      <c r="I16" s="193">
        <v>5</v>
      </c>
      <c r="J16" s="193">
        <v>5</v>
      </c>
      <c r="K16" s="193">
        <v>5</v>
      </c>
      <c r="L16" s="193">
        <v>5</v>
      </c>
      <c r="M16" s="193">
        <v>4</v>
      </c>
      <c r="N16" s="193">
        <v>4</v>
      </c>
      <c r="O16" s="193">
        <v>4</v>
      </c>
      <c r="P16" s="193">
        <v>4</v>
      </c>
      <c r="Q16" s="193">
        <v>5</v>
      </c>
      <c r="R16" s="193">
        <v>3</v>
      </c>
      <c r="S16" s="193">
        <v>4</v>
      </c>
      <c r="T16" s="193">
        <v>5</v>
      </c>
      <c r="U16" s="193" t="s">
        <v>30</v>
      </c>
    </row>
    <row r="17" spans="1:22" x14ac:dyDescent="0.2">
      <c r="A17" s="192">
        <v>45255.423022291667</v>
      </c>
      <c r="B17" s="193" t="s">
        <v>472</v>
      </c>
      <c r="C17" s="152" t="s">
        <v>20</v>
      </c>
      <c r="D17" s="193" t="s">
        <v>470</v>
      </c>
      <c r="E17" s="193" t="s">
        <v>27</v>
      </c>
      <c r="F17" s="193" t="s">
        <v>136</v>
      </c>
      <c r="G17" s="193" t="s">
        <v>159</v>
      </c>
      <c r="H17" s="193" t="s">
        <v>157</v>
      </c>
      <c r="I17" s="193">
        <v>5</v>
      </c>
      <c r="J17" s="193">
        <v>5</v>
      </c>
      <c r="K17" s="193">
        <v>5</v>
      </c>
      <c r="L17" s="193">
        <v>5</v>
      </c>
      <c r="M17" s="193">
        <v>5</v>
      </c>
      <c r="N17" s="193">
        <v>5</v>
      </c>
      <c r="O17" s="193">
        <v>5</v>
      </c>
      <c r="P17" s="193">
        <v>5</v>
      </c>
      <c r="Q17" s="193">
        <v>5</v>
      </c>
      <c r="R17" s="193">
        <v>5</v>
      </c>
      <c r="S17" s="193">
        <v>5</v>
      </c>
      <c r="T17" s="193">
        <v>5</v>
      </c>
      <c r="U17" s="193">
        <v>5</v>
      </c>
      <c r="V17" s="193" t="s">
        <v>473</v>
      </c>
    </row>
    <row r="18" spans="1:22" x14ac:dyDescent="0.2">
      <c r="A18" s="192">
        <v>45255.484374189815</v>
      </c>
      <c r="B18" s="193" t="s">
        <v>500</v>
      </c>
      <c r="C18" s="152" t="s">
        <v>25</v>
      </c>
      <c r="D18" s="193" t="s">
        <v>470</v>
      </c>
      <c r="E18" s="193" t="s">
        <v>27</v>
      </c>
      <c r="F18" s="193" t="s">
        <v>136</v>
      </c>
      <c r="G18" s="193" t="s">
        <v>159</v>
      </c>
      <c r="H18" s="193" t="s">
        <v>157</v>
      </c>
      <c r="I18" s="193">
        <v>3</v>
      </c>
      <c r="J18" s="193">
        <v>3</v>
      </c>
      <c r="K18" s="193">
        <v>4</v>
      </c>
      <c r="L18" s="193">
        <v>3</v>
      </c>
      <c r="M18" s="193">
        <v>2</v>
      </c>
      <c r="O18" s="193">
        <v>3</v>
      </c>
      <c r="P18" s="193">
        <v>3</v>
      </c>
      <c r="Q18" s="193">
        <v>3</v>
      </c>
      <c r="R18" s="193">
        <v>3</v>
      </c>
      <c r="S18" s="193">
        <v>3</v>
      </c>
      <c r="T18" s="193">
        <v>4</v>
      </c>
      <c r="U18" s="193">
        <v>3</v>
      </c>
      <c r="V18" s="193" t="s">
        <v>501</v>
      </c>
    </row>
    <row r="19" spans="1:22" x14ac:dyDescent="0.2">
      <c r="A19" s="192">
        <v>45255.496208333338</v>
      </c>
      <c r="B19" s="193" t="s">
        <v>502</v>
      </c>
      <c r="C19" s="152" t="s">
        <v>20</v>
      </c>
      <c r="D19" s="193" t="s">
        <v>479</v>
      </c>
      <c r="E19" s="193" t="s">
        <v>22</v>
      </c>
      <c r="F19" s="193" t="s">
        <v>136</v>
      </c>
      <c r="G19" s="193" t="s">
        <v>159</v>
      </c>
      <c r="H19" s="193" t="s">
        <v>157</v>
      </c>
      <c r="I19" s="193">
        <v>4</v>
      </c>
      <c r="J19" s="193">
        <v>4</v>
      </c>
      <c r="K19" s="193">
        <v>4</v>
      </c>
      <c r="L19" s="193">
        <v>4</v>
      </c>
      <c r="M19" s="193">
        <v>4</v>
      </c>
      <c r="N19" s="193">
        <v>4</v>
      </c>
      <c r="O19" s="193">
        <v>4</v>
      </c>
      <c r="P19" s="193">
        <v>4</v>
      </c>
      <c r="Q19" s="193">
        <v>4</v>
      </c>
      <c r="R19" s="193">
        <v>4</v>
      </c>
      <c r="S19" s="193">
        <v>4</v>
      </c>
      <c r="T19" s="193">
        <v>4</v>
      </c>
      <c r="U19" s="193">
        <v>4</v>
      </c>
      <c r="V19" s="193" t="s">
        <v>503</v>
      </c>
    </row>
    <row r="20" spans="1:22" x14ac:dyDescent="0.2">
      <c r="A20" s="192">
        <v>45255.553687569445</v>
      </c>
      <c r="B20" s="193" t="s">
        <v>506</v>
      </c>
      <c r="C20" s="152" t="s">
        <v>20</v>
      </c>
      <c r="D20" s="193" t="s">
        <v>479</v>
      </c>
      <c r="E20" s="193" t="s">
        <v>22</v>
      </c>
      <c r="F20" s="193" t="s">
        <v>136</v>
      </c>
      <c r="G20" s="193" t="s">
        <v>159</v>
      </c>
      <c r="H20" s="193" t="s">
        <v>157</v>
      </c>
      <c r="I20" s="193">
        <v>4</v>
      </c>
      <c r="J20" s="193">
        <v>4</v>
      </c>
      <c r="K20" s="193">
        <v>4</v>
      </c>
      <c r="L20" s="193">
        <v>4</v>
      </c>
      <c r="M20" s="193">
        <v>4</v>
      </c>
      <c r="N20" s="193">
        <v>5</v>
      </c>
      <c r="O20" s="193">
        <v>5</v>
      </c>
      <c r="P20" s="193">
        <v>5</v>
      </c>
      <c r="Q20" s="193">
        <v>5</v>
      </c>
      <c r="R20" s="193">
        <v>5</v>
      </c>
      <c r="S20" s="193">
        <v>3</v>
      </c>
      <c r="T20" s="193">
        <v>4</v>
      </c>
      <c r="U20" s="193">
        <v>5</v>
      </c>
    </row>
    <row r="21" spans="1:22" x14ac:dyDescent="0.2">
      <c r="A21" s="192">
        <v>45256.574691805552</v>
      </c>
      <c r="B21" s="193" t="s">
        <v>436</v>
      </c>
      <c r="C21" s="193" t="s">
        <v>25</v>
      </c>
      <c r="D21" s="193" t="s">
        <v>493</v>
      </c>
      <c r="E21" s="193" t="s">
        <v>22</v>
      </c>
      <c r="F21" s="193" t="s">
        <v>111</v>
      </c>
      <c r="G21" s="193" t="s">
        <v>525</v>
      </c>
      <c r="H21" s="193" t="s">
        <v>157</v>
      </c>
      <c r="I21" s="193">
        <v>4</v>
      </c>
      <c r="J21" s="193">
        <v>4</v>
      </c>
      <c r="K21" s="193">
        <v>4</v>
      </c>
      <c r="L21" s="193">
        <v>4</v>
      </c>
      <c r="M21" s="193">
        <v>4</v>
      </c>
      <c r="N21" s="193">
        <v>4</v>
      </c>
      <c r="O21" s="193">
        <v>4</v>
      </c>
      <c r="P21" s="193">
        <v>3</v>
      </c>
      <c r="R21" s="193">
        <v>3</v>
      </c>
      <c r="S21" s="193">
        <v>3</v>
      </c>
      <c r="T21" s="193">
        <v>3</v>
      </c>
      <c r="U21" s="193">
        <v>3</v>
      </c>
    </row>
    <row r="22" spans="1:22" ht="23.25" x14ac:dyDescent="0.2">
      <c r="I22" s="1">
        <f>AVERAGE(I2:I21)</f>
        <v>4.3</v>
      </c>
      <c r="J22" s="1">
        <f t="shared" ref="J22:T22" si="0">AVERAGE(J2:J21)</f>
        <v>4.3499999999999996</v>
      </c>
      <c r="K22" s="1">
        <f t="shared" si="0"/>
        <v>4.4000000000000004</v>
      </c>
      <c r="L22" s="1">
        <f t="shared" si="0"/>
        <v>4.3499999999999996</v>
      </c>
      <c r="M22" s="1">
        <f t="shared" si="0"/>
        <v>4.3</v>
      </c>
      <c r="N22" s="1">
        <f t="shared" si="0"/>
        <v>4.5263157894736841</v>
      </c>
      <c r="O22" s="1">
        <f t="shared" si="0"/>
        <v>4.5</v>
      </c>
      <c r="P22" s="1">
        <f t="shared" si="0"/>
        <v>4.45</v>
      </c>
      <c r="Q22" s="1">
        <f t="shared" si="0"/>
        <v>4.6315789473684212</v>
      </c>
      <c r="R22" s="1">
        <f t="shared" si="0"/>
        <v>3.75</v>
      </c>
      <c r="S22" s="1">
        <f t="shared" si="0"/>
        <v>4</v>
      </c>
      <c r="T22" s="1">
        <f t="shared" si="0"/>
        <v>4.3499999999999996</v>
      </c>
    </row>
    <row r="23" spans="1:22" ht="23.25" x14ac:dyDescent="0.2">
      <c r="I23" s="2">
        <f>STDEV(I2:I22)</f>
        <v>0.64031242374328667</v>
      </c>
      <c r="J23" s="2">
        <f t="shared" ref="J23:T23" si="1">STDEV(J2:J22)</f>
        <v>0.57227615711298285</v>
      </c>
      <c r="K23" s="2">
        <f t="shared" si="1"/>
        <v>0.48989794855663621</v>
      </c>
      <c r="L23" s="2">
        <f t="shared" si="1"/>
        <v>0.57227615711298285</v>
      </c>
      <c r="M23" s="2">
        <f t="shared" si="1"/>
        <v>0.71414284285428653</v>
      </c>
      <c r="N23" s="2">
        <f t="shared" si="1"/>
        <v>0.5954583420518279</v>
      </c>
      <c r="O23" s="2">
        <f t="shared" si="1"/>
        <v>0.59160797830996159</v>
      </c>
      <c r="P23" s="2">
        <f t="shared" si="1"/>
        <v>0.66895440801298223</v>
      </c>
      <c r="Q23" s="2">
        <f t="shared" si="1"/>
        <v>0.58133479037827485</v>
      </c>
      <c r="R23" s="2">
        <f t="shared" si="1"/>
        <v>0.94207218407083859</v>
      </c>
      <c r="S23" s="2">
        <f t="shared" si="1"/>
        <v>0.70710678118654757</v>
      </c>
      <c r="T23" s="2">
        <f t="shared" si="1"/>
        <v>0.57227615711298285</v>
      </c>
    </row>
    <row r="24" spans="1:22" ht="23.25" x14ac:dyDescent="0.2">
      <c r="I24" s="3">
        <f>AVERAGE(I2:I23)</f>
        <v>4.1336505647156034</v>
      </c>
      <c r="J24" s="3">
        <f t="shared" ref="J24:T24" si="2">AVERAGE(J2:J23)</f>
        <v>4.1782852798687715</v>
      </c>
      <c r="K24" s="3">
        <f t="shared" si="2"/>
        <v>4.2222680885707566</v>
      </c>
      <c r="L24" s="3">
        <f t="shared" si="2"/>
        <v>4.1782852798687715</v>
      </c>
      <c r="M24" s="3">
        <f t="shared" si="2"/>
        <v>4.1370064928570125</v>
      </c>
      <c r="N24" s="3">
        <f t="shared" si="2"/>
        <v>4.3391321015012148</v>
      </c>
      <c r="O24" s="3">
        <f t="shared" si="2"/>
        <v>4.3223458171959077</v>
      </c>
      <c r="P24" s="3">
        <f t="shared" si="2"/>
        <v>4.2781342912733171</v>
      </c>
      <c r="Q24" s="3">
        <f t="shared" si="2"/>
        <v>4.4387101779879385</v>
      </c>
      <c r="R24" s="3">
        <f t="shared" si="2"/>
        <v>3.6223669174577653</v>
      </c>
      <c r="S24" s="3">
        <f t="shared" si="2"/>
        <v>3.8503230355084797</v>
      </c>
      <c r="T24" s="3">
        <f t="shared" si="2"/>
        <v>4.1782852798687715</v>
      </c>
    </row>
    <row r="25" spans="1:22" ht="23.25" x14ac:dyDescent="0.2">
      <c r="I25" s="4">
        <f>STDEV(I2:I21)</f>
        <v>0.6569466853317858</v>
      </c>
      <c r="J25" s="4">
        <f t="shared" ref="J25:T25" si="3">STDEV(J2:J21)</f>
        <v>0.58714294861240024</v>
      </c>
      <c r="K25" s="4">
        <f t="shared" si="3"/>
        <v>0.50262468995003518</v>
      </c>
      <c r="L25" s="4">
        <f t="shared" si="3"/>
        <v>0.58714294861240024</v>
      </c>
      <c r="M25" s="4">
        <f t="shared" si="3"/>
        <v>0.7326950970650461</v>
      </c>
      <c r="N25" s="4">
        <f t="shared" si="3"/>
        <v>0.61177529032149902</v>
      </c>
      <c r="O25" s="4">
        <f t="shared" si="3"/>
        <v>0.60697697866688394</v>
      </c>
      <c r="P25" s="4">
        <f t="shared" si="3"/>
        <v>0.68633274115325926</v>
      </c>
      <c r="Q25" s="4">
        <f t="shared" si="3"/>
        <v>0.59726472037014799</v>
      </c>
      <c r="R25" s="4">
        <f t="shared" si="3"/>
        <v>0.96654566695826094</v>
      </c>
      <c r="S25" s="4">
        <f t="shared" si="3"/>
        <v>0.7254762501100116</v>
      </c>
      <c r="T25" s="4">
        <f t="shared" si="3"/>
        <v>0.58714294861240024</v>
      </c>
    </row>
    <row r="26" spans="1:22" ht="24" x14ac:dyDescent="0.55000000000000004">
      <c r="A26" s="99" t="s">
        <v>90</v>
      </c>
      <c r="D26" s="134" t="s">
        <v>89</v>
      </c>
      <c r="E26" s="5"/>
      <c r="F26" s="132"/>
      <c r="G26" s="11" t="s">
        <v>92</v>
      </c>
      <c r="H26" s="5"/>
    </row>
    <row r="27" spans="1:22" ht="24" x14ac:dyDescent="0.55000000000000004">
      <c r="A27" s="118" t="s">
        <v>25</v>
      </c>
      <c r="B27" s="119">
        <f>COUNTIF(C2:C21,"หญิง")</f>
        <v>12</v>
      </c>
      <c r="D27" s="158" t="s">
        <v>124</v>
      </c>
      <c r="E27" s="119">
        <f>COUNTIF(F2:F21,"คณะศึกษาศาสตร์")</f>
        <v>5</v>
      </c>
      <c r="F27" s="5"/>
      <c r="G27" s="182" t="s">
        <v>258</v>
      </c>
      <c r="H27" s="119">
        <v>1</v>
      </c>
    </row>
    <row r="28" spans="1:22" ht="21" x14ac:dyDescent="0.35">
      <c r="A28" s="118" t="s">
        <v>20</v>
      </c>
      <c r="B28" s="119">
        <f>COUNTIF(C2:C21,"ชาย")</f>
        <v>8</v>
      </c>
      <c r="D28" s="181" t="s">
        <v>141</v>
      </c>
      <c r="E28" s="119">
        <f>COUNTIF(F2:F28,"คณะเภสัชศาสตร์")</f>
        <v>1</v>
      </c>
      <c r="F28" s="5"/>
      <c r="G28" s="182" t="s">
        <v>95</v>
      </c>
      <c r="H28" s="119">
        <v>1</v>
      </c>
    </row>
    <row r="29" spans="1:22" ht="24" x14ac:dyDescent="0.55000000000000004">
      <c r="B29" s="117">
        <f>SUBTOTAL(9,B27:B28)</f>
        <v>20</v>
      </c>
      <c r="D29" s="158" t="s">
        <v>127</v>
      </c>
      <c r="E29" s="119">
        <f>COUNTIF(F2:F23,"คณะบริหารธุรกิจ เศรษฐกิจและการสื่อสาร")</f>
        <v>1</v>
      </c>
      <c r="F29" s="5"/>
      <c r="G29" s="182" t="s">
        <v>105</v>
      </c>
      <c r="H29" s="119">
        <v>2</v>
      </c>
    </row>
    <row r="30" spans="1:22" ht="21" x14ac:dyDescent="0.35">
      <c r="D30" s="182" t="s">
        <v>111</v>
      </c>
      <c r="E30" s="119">
        <f>COUNTIF(F2:F24,"วิทยาลัยพลังงานทดแทนและสมาร์ตกริดเทคโนโลยี")</f>
        <v>2</v>
      </c>
      <c r="F30" s="5"/>
      <c r="G30" s="182" t="s">
        <v>110</v>
      </c>
      <c r="H30" s="119">
        <f>COUNTIF(G2:G24,"ภาษาไทย")</f>
        <v>2</v>
      </c>
    </row>
    <row r="31" spans="1:22" ht="24" x14ac:dyDescent="0.55000000000000004">
      <c r="A31" s="99" t="s">
        <v>91</v>
      </c>
      <c r="B31" s="132"/>
      <c r="D31" s="163" t="s">
        <v>131</v>
      </c>
      <c r="E31" s="119">
        <f>COUNTIF(F2:F29,"คณะสาธารณสุขศาสตร์")</f>
        <v>2</v>
      </c>
      <c r="F31" s="5"/>
      <c r="G31" s="182" t="s">
        <v>96</v>
      </c>
      <c r="H31" s="119">
        <f>COUNTIF(G2:G25,"การบริหารการศึกษา")</f>
        <v>2</v>
      </c>
    </row>
    <row r="32" spans="1:22" ht="21" x14ac:dyDescent="0.35">
      <c r="A32" s="118" t="s">
        <v>27</v>
      </c>
      <c r="B32" s="119">
        <f>COUNTIF(E2:E21,"ปริญญาโท")</f>
        <v>3</v>
      </c>
      <c r="D32" s="162" t="s">
        <v>133</v>
      </c>
      <c r="E32" s="119">
        <f>COUNTIF(F2:F26,"คณะสังคมศาสตร์")</f>
        <v>1</v>
      </c>
      <c r="F32" s="5"/>
      <c r="G32" s="182" t="s">
        <v>363</v>
      </c>
      <c r="H32" s="119">
        <v>1</v>
      </c>
    </row>
    <row r="33" spans="1:8" ht="21" x14ac:dyDescent="0.35">
      <c r="A33" s="118" t="s">
        <v>22</v>
      </c>
      <c r="B33" s="119">
        <f>COUNTIF(E2:E21,"ปริญญาเอก")</f>
        <v>17</v>
      </c>
      <c r="D33" s="162" t="s">
        <v>126</v>
      </c>
      <c r="E33" s="119">
        <f>COUNTIF(F2:F27,"คณะมนุษยศาสตร์")</f>
        <v>2</v>
      </c>
      <c r="F33" s="5"/>
      <c r="G33" s="182" t="s">
        <v>103</v>
      </c>
      <c r="H33" s="119">
        <f>COUNTIF(G2:G27,"ดุริยางคศิลป์")</f>
        <v>1</v>
      </c>
    </row>
    <row r="34" spans="1:8" ht="21" x14ac:dyDescent="0.35">
      <c r="A34" s="5"/>
      <c r="B34" s="133">
        <f>SUBTOTAL(9,B31:B33)</f>
        <v>20</v>
      </c>
      <c r="D34" s="161" t="s">
        <v>136</v>
      </c>
      <c r="E34" s="119">
        <f>COUNTIF(F2:F28,"คณะสถาปัตยกรรมศาสตร์ ศิลปะและการออกแบบ")</f>
        <v>5</v>
      </c>
      <c r="F34" s="5"/>
      <c r="G34" s="182" t="s">
        <v>106</v>
      </c>
      <c r="H34" s="119">
        <v>1</v>
      </c>
    </row>
    <row r="35" spans="1:8" ht="21" x14ac:dyDescent="0.35">
      <c r="D35" s="181" t="s">
        <v>134</v>
      </c>
      <c r="E35" s="119">
        <f>COUNTIF(F3:F29,"คณะสหเวชศาสตร์")</f>
        <v>1</v>
      </c>
      <c r="F35" s="5"/>
      <c r="G35" s="182" t="s">
        <v>408</v>
      </c>
      <c r="H35" s="119">
        <v>1</v>
      </c>
    </row>
    <row r="36" spans="1:8" ht="21" x14ac:dyDescent="0.35">
      <c r="A36" s="118" t="s">
        <v>26</v>
      </c>
      <c r="B36" s="119">
        <f>COUNTIF(D2:D22,"20-30 ปี")</f>
        <v>5</v>
      </c>
      <c r="E36" s="117">
        <f>SUM(E27:E35)</f>
        <v>20</v>
      </c>
      <c r="F36" s="5"/>
      <c r="G36" s="182" t="s">
        <v>159</v>
      </c>
      <c r="H36" s="119">
        <v>5</v>
      </c>
    </row>
    <row r="37" spans="1:8" ht="21" x14ac:dyDescent="0.35">
      <c r="A37" s="118" t="s">
        <v>24</v>
      </c>
      <c r="B37" s="119">
        <v>7</v>
      </c>
      <c r="F37" s="5"/>
      <c r="G37" s="182" t="s">
        <v>446</v>
      </c>
      <c r="H37" s="119">
        <v>1</v>
      </c>
    </row>
    <row r="38" spans="1:8" ht="21" x14ac:dyDescent="0.35">
      <c r="A38" s="118" t="s">
        <v>21</v>
      </c>
      <c r="B38" s="119">
        <v>5</v>
      </c>
      <c r="G38" s="182" t="s">
        <v>525</v>
      </c>
      <c r="H38" s="119">
        <v>2</v>
      </c>
    </row>
    <row r="39" spans="1:8" ht="24" customHeight="1" x14ac:dyDescent="0.35">
      <c r="A39" s="118" t="s">
        <v>31</v>
      </c>
      <c r="B39" s="119">
        <v>3</v>
      </c>
      <c r="H39" s="117">
        <f>SUM(H27:H38)</f>
        <v>20</v>
      </c>
    </row>
    <row r="40" spans="1:8" ht="24" customHeight="1" x14ac:dyDescent="0.2">
      <c r="B40" s="117">
        <f>SUBTOTAL(9,B36:B39)</f>
        <v>20</v>
      </c>
    </row>
    <row r="41" spans="1:8" ht="24" customHeight="1" x14ac:dyDescent="0.2"/>
    <row r="42" spans="1:8" ht="24" customHeight="1" x14ac:dyDescent="0.2"/>
    <row r="43" spans="1:8" ht="24" customHeight="1" x14ac:dyDescent="0.2"/>
    <row r="44" spans="1:8" ht="24" customHeight="1" x14ac:dyDescent="0.2"/>
    <row r="45" spans="1:8" ht="24" customHeight="1" x14ac:dyDescent="0.2"/>
    <row r="46" spans="1:8" ht="24" customHeight="1" x14ac:dyDescent="0.2"/>
    <row r="47" spans="1:8" ht="24" customHeight="1" x14ac:dyDescent="0.2"/>
    <row r="48" spans="1:8" ht="24" customHeight="1" x14ac:dyDescent="0.2">
      <c r="G48" s="177"/>
    </row>
    <row r="49" spans="7:7" ht="24" customHeight="1" x14ac:dyDescent="0.2"/>
    <row r="50" spans="7:7" ht="24" customHeight="1" x14ac:dyDescent="0.2">
      <c r="G50" s="177"/>
    </row>
    <row r="51" spans="7:7" ht="24" customHeight="1" x14ac:dyDescent="0.2">
      <c r="G51" s="177"/>
    </row>
    <row r="52" spans="7:7" ht="24" customHeight="1" x14ac:dyDescent="0.2"/>
    <row r="53" spans="7:7" ht="24" customHeight="1" x14ac:dyDescent="0.2">
      <c r="G53" s="177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K748"/>
  <sheetViews>
    <sheetView tabSelected="1" topLeftCell="A614" zoomScale="80" zoomScaleNormal="80" workbookViewId="0">
      <selection activeCell="A633" sqref="A633:XFD633"/>
    </sheetView>
  </sheetViews>
  <sheetFormatPr defaultColWidth="9.140625" defaultRowHeight="18.75" x14ac:dyDescent="0.3"/>
  <cols>
    <col min="1" max="1" width="75.42578125" style="97" customWidth="1"/>
    <col min="2" max="2" width="7.140625" style="98" bestFit="1" customWidth="1"/>
    <col min="3" max="3" width="8.28515625" style="98" customWidth="1"/>
    <col min="4" max="4" width="8.5703125" style="61" customWidth="1"/>
    <col min="5" max="5" width="7.140625" style="61" customWidth="1"/>
    <col min="6" max="6" width="11.42578125" style="61" bestFit="1" customWidth="1"/>
    <col min="7" max="16384" width="9.140625" style="61"/>
  </cols>
  <sheetData>
    <row r="1" spans="1:5" s="14" customFormat="1" ht="26.25" x14ac:dyDescent="0.4">
      <c r="A1" s="244" t="s">
        <v>36</v>
      </c>
      <c r="B1" s="244"/>
      <c r="C1" s="244"/>
      <c r="D1" s="244"/>
    </row>
    <row r="2" spans="1:5" s="14" customFormat="1" ht="23.25" x14ac:dyDescent="0.35">
      <c r="A2" s="245" t="s">
        <v>534</v>
      </c>
      <c r="B2" s="245"/>
      <c r="C2" s="245"/>
      <c r="D2" s="245"/>
    </row>
    <row r="3" spans="1:5" s="14" customFormat="1" ht="12" customHeight="1" x14ac:dyDescent="0.3">
      <c r="A3" s="15"/>
      <c r="B3" s="16"/>
      <c r="C3" s="16"/>
    </row>
    <row r="4" spans="1:5" s="7" customFormat="1" ht="21" x14ac:dyDescent="0.35">
      <c r="A4" s="6" t="s">
        <v>37</v>
      </c>
      <c r="B4" s="10"/>
      <c r="C4" s="10"/>
    </row>
    <row r="5" spans="1:5" s="7" customFormat="1" ht="21" x14ac:dyDescent="0.35">
      <c r="A5" s="6" t="s">
        <v>535</v>
      </c>
      <c r="B5" s="10"/>
      <c r="C5" s="10"/>
    </row>
    <row r="6" spans="1:5" s="7" customFormat="1" ht="21" x14ac:dyDescent="0.35">
      <c r="A6" s="6" t="s">
        <v>779</v>
      </c>
      <c r="B6" s="5"/>
      <c r="C6" s="5"/>
      <c r="E6" s="5"/>
    </row>
    <row r="7" spans="1:5" s="7" customFormat="1" ht="21" x14ac:dyDescent="0.35">
      <c r="A7" s="131" t="s">
        <v>780</v>
      </c>
      <c r="B7" s="5"/>
      <c r="C7" s="5"/>
      <c r="E7" s="5"/>
    </row>
    <row r="8" spans="1:5" s="7" customFormat="1" ht="21" x14ac:dyDescent="0.35">
      <c r="A8" s="6" t="s">
        <v>536</v>
      </c>
      <c r="B8" s="5"/>
      <c r="C8" s="5"/>
      <c r="E8" s="5"/>
    </row>
    <row r="9" spans="1:5" s="7" customFormat="1" ht="21" x14ac:dyDescent="0.35">
      <c r="A9" s="131" t="s">
        <v>781</v>
      </c>
      <c r="B9" s="5"/>
      <c r="C9" s="5"/>
      <c r="E9" s="5"/>
    </row>
    <row r="10" spans="1:5" s="7" customFormat="1" ht="21" x14ac:dyDescent="0.35">
      <c r="A10" s="6" t="s">
        <v>537</v>
      </c>
      <c r="B10" s="5"/>
      <c r="C10" s="5"/>
      <c r="E10" s="5"/>
    </row>
    <row r="11" spans="1:5" s="7" customFormat="1" ht="21" x14ac:dyDescent="0.35">
      <c r="A11" s="6"/>
      <c r="B11" s="5"/>
      <c r="C11" s="5"/>
      <c r="E11" s="5"/>
    </row>
    <row r="12" spans="1:5" s="7" customFormat="1" ht="21.75" customHeight="1" x14ac:dyDescent="0.35">
      <c r="A12" s="17" t="s">
        <v>38</v>
      </c>
      <c r="B12" s="10"/>
      <c r="C12" s="10"/>
    </row>
    <row r="13" spans="1:5" s="7" customFormat="1" ht="19.5" customHeight="1" x14ac:dyDescent="0.35">
      <c r="A13" s="18" t="s">
        <v>39</v>
      </c>
      <c r="B13" s="10"/>
      <c r="C13" s="10"/>
    </row>
    <row r="14" spans="1:5" s="7" customFormat="1" ht="19.5" customHeight="1" x14ac:dyDescent="0.35">
      <c r="A14" s="18" t="s">
        <v>40</v>
      </c>
      <c r="B14" s="10"/>
      <c r="C14" s="10"/>
    </row>
    <row r="15" spans="1:5" s="7" customFormat="1" ht="22.5" customHeight="1" x14ac:dyDescent="0.35">
      <c r="A15" s="125" t="s">
        <v>41</v>
      </c>
      <c r="B15" s="19" t="s">
        <v>42</v>
      </c>
      <c r="C15" s="126" t="s">
        <v>43</v>
      </c>
    </row>
    <row r="16" spans="1:5" s="7" customFormat="1" ht="21" x14ac:dyDescent="0.35">
      <c r="A16" s="23" t="s">
        <v>47</v>
      </c>
      <c r="B16" s="24"/>
      <c r="C16" s="22"/>
    </row>
    <row r="17" spans="1:3" s="7" customFormat="1" ht="21" x14ac:dyDescent="0.35">
      <c r="A17" s="23" t="s">
        <v>46</v>
      </c>
      <c r="B17" s="24">
        <v>38</v>
      </c>
      <c r="C17" s="25">
        <f>B17*100/185</f>
        <v>20.54054054054054</v>
      </c>
    </row>
    <row r="18" spans="1:3" s="7" customFormat="1" ht="21" x14ac:dyDescent="0.35">
      <c r="A18" s="26" t="s">
        <v>45</v>
      </c>
      <c r="B18" s="31">
        <v>25</v>
      </c>
      <c r="C18" s="28">
        <f>B18*100/185</f>
        <v>13.513513513513514</v>
      </c>
    </row>
    <row r="19" spans="1:3" s="7" customFormat="1" ht="21" x14ac:dyDescent="0.35">
      <c r="A19" s="20" t="s">
        <v>44</v>
      </c>
      <c r="B19" s="21"/>
      <c r="C19" s="22"/>
    </row>
    <row r="20" spans="1:3" s="7" customFormat="1" ht="21" x14ac:dyDescent="0.35">
      <c r="A20" s="23" t="s">
        <v>46</v>
      </c>
      <c r="B20" s="24">
        <v>20</v>
      </c>
      <c r="C20" s="25">
        <f>B20*100/185</f>
        <v>10.810810810810811</v>
      </c>
    </row>
    <row r="21" spans="1:3" s="7" customFormat="1" ht="21" x14ac:dyDescent="0.35">
      <c r="A21" s="26" t="s">
        <v>45</v>
      </c>
      <c r="B21" s="27">
        <v>16</v>
      </c>
      <c r="C21" s="28">
        <f>B21*100/185</f>
        <v>8.6486486486486491</v>
      </c>
    </row>
    <row r="22" spans="1:3" s="7" customFormat="1" ht="21" x14ac:dyDescent="0.35">
      <c r="A22" s="20" t="s">
        <v>180</v>
      </c>
      <c r="B22" s="21"/>
      <c r="C22" s="22"/>
    </row>
    <row r="23" spans="1:3" s="7" customFormat="1" ht="21" x14ac:dyDescent="0.35">
      <c r="A23" s="23" t="s">
        <v>45</v>
      </c>
      <c r="B23" s="24">
        <v>22</v>
      </c>
      <c r="C23" s="25">
        <f>B23*100/185</f>
        <v>11.891891891891891</v>
      </c>
    </row>
    <row r="24" spans="1:3" s="7" customFormat="1" ht="21" x14ac:dyDescent="0.35">
      <c r="A24" s="26" t="s">
        <v>46</v>
      </c>
      <c r="B24" s="27">
        <v>21</v>
      </c>
      <c r="C24" s="28">
        <f>B24*100/185</f>
        <v>11.351351351351351</v>
      </c>
    </row>
    <row r="25" spans="1:3" s="7" customFormat="1" ht="21" x14ac:dyDescent="0.35">
      <c r="A25" s="23" t="s">
        <v>142</v>
      </c>
      <c r="B25" s="24"/>
      <c r="C25" s="25"/>
    </row>
    <row r="26" spans="1:3" s="7" customFormat="1" ht="21" x14ac:dyDescent="0.35">
      <c r="A26" s="23" t="s">
        <v>46</v>
      </c>
      <c r="B26" s="24">
        <v>17</v>
      </c>
      <c r="C26" s="25">
        <f>B26*100/185</f>
        <v>9.1891891891891895</v>
      </c>
    </row>
    <row r="27" spans="1:3" s="7" customFormat="1" ht="21" x14ac:dyDescent="0.35">
      <c r="A27" s="26" t="s">
        <v>45</v>
      </c>
      <c r="B27" s="27">
        <v>6</v>
      </c>
      <c r="C27" s="28">
        <f>B27*100/185</f>
        <v>3.2432432432432434</v>
      </c>
    </row>
    <row r="28" spans="1:3" s="7" customFormat="1" ht="21" x14ac:dyDescent="0.35">
      <c r="A28" s="23" t="s">
        <v>165</v>
      </c>
      <c r="B28" s="24"/>
      <c r="C28" s="25"/>
    </row>
    <row r="29" spans="1:3" s="7" customFormat="1" ht="21" x14ac:dyDescent="0.35">
      <c r="A29" s="23" t="s">
        <v>46</v>
      </c>
      <c r="B29" s="24">
        <v>12</v>
      </c>
      <c r="C29" s="25">
        <f>B29*100/185</f>
        <v>6.4864864864864868</v>
      </c>
    </row>
    <row r="30" spans="1:3" s="7" customFormat="1" ht="21" x14ac:dyDescent="0.35">
      <c r="A30" s="23" t="s">
        <v>45</v>
      </c>
      <c r="B30" s="24">
        <v>8</v>
      </c>
      <c r="C30" s="28">
        <f>B30*100/185</f>
        <v>4.3243243243243246</v>
      </c>
    </row>
    <row r="31" spans="1:3" s="7" customFormat="1" ht="21" customHeight="1" thickBot="1" x14ac:dyDescent="0.4">
      <c r="A31" s="127" t="s">
        <v>48</v>
      </c>
      <c r="B31" s="128">
        <f>SUM(B17:B30)</f>
        <v>185</v>
      </c>
      <c r="C31" s="122">
        <f>B31*100/185</f>
        <v>100</v>
      </c>
    </row>
    <row r="32" spans="1:3" s="7" customFormat="1" ht="19.5" customHeight="1" thickTop="1" x14ac:dyDescent="0.35">
      <c r="A32" s="33"/>
      <c r="B32" s="34"/>
      <c r="C32" s="35"/>
    </row>
    <row r="33" spans="1:4" s="7" customFormat="1" ht="19.5" customHeight="1" x14ac:dyDescent="0.35">
      <c r="A33" s="33"/>
      <c r="B33" s="34"/>
      <c r="C33" s="35"/>
    </row>
    <row r="34" spans="1:4" s="7" customFormat="1" ht="19.5" customHeight="1" x14ac:dyDescent="0.35">
      <c r="A34" s="33"/>
      <c r="B34" s="34"/>
      <c r="C34" s="35"/>
    </row>
    <row r="35" spans="1:4" s="7" customFormat="1" ht="19.5" customHeight="1" x14ac:dyDescent="0.35">
      <c r="A35" s="33"/>
      <c r="B35" s="34"/>
      <c r="C35" s="35"/>
    </row>
    <row r="36" spans="1:4" s="7" customFormat="1" ht="19.5" customHeight="1" x14ac:dyDescent="0.35">
      <c r="A36" s="33"/>
      <c r="B36" s="34"/>
      <c r="C36" s="35"/>
    </row>
    <row r="37" spans="1:4" s="7" customFormat="1" ht="21" x14ac:dyDescent="0.35">
      <c r="A37" s="6" t="s">
        <v>740</v>
      </c>
      <c r="B37" s="10"/>
      <c r="C37" s="10"/>
    </row>
    <row r="38" spans="1:4" s="7" customFormat="1" ht="21" x14ac:dyDescent="0.35">
      <c r="A38" s="6" t="s">
        <v>741</v>
      </c>
      <c r="B38" s="10"/>
      <c r="C38" s="10"/>
    </row>
    <row r="39" spans="1:4" s="7" customFormat="1" ht="21" x14ac:dyDescent="0.35">
      <c r="A39" s="6" t="s">
        <v>742</v>
      </c>
      <c r="B39" s="10"/>
      <c r="C39" s="10"/>
    </row>
    <row r="40" spans="1:4" s="7" customFormat="1" ht="21" x14ac:dyDescent="0.35">
      <c r="A40" s="6" t="s">
        <v>743</v>
      </c>
      <c r="B40" s="10"/>
      <c r="C40" s="10"/>
    </row>
    <row r="41" spans="1:4" s="7" customFormat="1" ht="21" x14ac:dyDescent="0.35">
      <c r="A41" s="6"/>
      <c r="B41" s="10"/>
      <c r="C41" s="10"/>
    </row>
    <row r="42" spans="1:4" s="111" customFormat="1" ht="21" customHeight="1" x14ac:dyDescent="0.2">
      <c r="A42" s="17" t="s">
        <v>49</v>
      </c>
      <c r="B42" s="138"/>
      <c r="C42" s="138"/>
    </row>
    <row r="43" spans="1:4" s="111" customFormat="1" ht="18.75" customHeight="1" x14ac:dyDescent="0.2">
      <c r="A43" s="137" t="s">
        <v>41</v>
      </c>
      <c r="B43" s="136" t="s">
        <v>42</v>
      </c>
      <c r="C43" s="136" t="s">
        <v>43</v>
      </c>
    </row>
    <row r="44" spans="1:4" s="7" customFormat="1" ht="21" x14ac:dyDescent="0.35">
      <c r="A44" s="183" t="s">
        <v>47</v>
      </c>
      <c r="B44" s="29"/>
      <c r="C44" s="22"/>
    </row>
    <row r="45" spans="1:4" s="7" customFormat="1" ht="21" x14ac:dyDescent="0.35">
      <c r="A45" s="42" t="s">
        <v>50</v>
      </c>
      <c r="B45" s="30">
        <v>25</v>
      </c>
      <c r="C45" s="25">
        <f>B45*100/185</f>
        <v>13.513513513513514</v>
      </c>
      <c r="D45" s="39"/>
    </row>
    <row r="46" spans="1:4" s="7" customFormat="1" ht="21" x14ac:dyDescent="0.35">
      <c r="A46" s="42" t="s">
        <v>51</v>
      </c>
      <c r="B46" s="30">
        <v>24</v>
      </c>
      <c r="C46" s="25">
        <f t="shared" ref="C46:C48" si="0">B46*100/185</f>
        <v>12.972972972972974</v>
      </c>
      <c r="D46" s="39"/>
    </row>
    <row r="47" spans="1:4" s="7" customFormat="1" ht="21" x14ac:dyDescent="0.35">
      <c r="A47" s="23" t="s">
        <v>52</v>
      </c>
      <c r="B47" s="24">
        <v>9</v>
      </c>
      <c r="C47" s="25">
        <f t="shared" si="0"/>
        <v>4.8648648648648649</v>
      </c>
      <c r="D47" s="39"/>
    </row>
    <row r="48" spans="1:4" s="7" customFormat="1" ht="21" x14ac:dyDescent="0.35">
      <c r="A48" s="26" t="s">
        <v>112</v>
      </c>
      <c r="B48" s="27">
        <v>5</v>
      </c>
      <c r="C48" s="28">
        <f t="shared" si="0"/>
        <v>2.7027027027027026</v>
      </c>
      <c r="D48" s="39"/>
    </row>
    <row r="49" spans="1:4" s="7" customFormat="1" ht="21" x14ac:dyDescent="0.35">
      <c r="A49" s="20" t="s">
        <v>44</v>
      </c>
      <c r="B49" s="29"/>
      <c r="C49" s="29"/>
    </row>
    <row r="50" spans="1:4" s="7" customFormat="1" ht="21" x14ac:dyDescent="0.35">
      <c r="A50" s="23" t="s">
        <v>50</v>
      </c>
      <c r="B50" s="24">
        <v>18</v>
      </c>
      <c r="C50" s="25">
        <f>B50*100/185</f>
        <v>9.7297297297297298</v>
      </c>
      <c r="D50" s="39"/>
    </row>
    <row r="51" spans="1:4" s="7" customFormat="1" ht="21" x14ac:dyDescent="0.35">
      <c r="A51" s="23" t="s">
        <v>51</v>
      </c>
      <c r="B51" s="24">
        <v>11</v>
      </c>
      <c r="C51" s="25">
        <f t="shared" ref="C51:C53" si="1">B51*100/185</f>
        <v>5.9459459459459456</v>
      </c>
      <c r="D51" s="39"/>
    </row>
    <row r="52" spans="1:4" s="7" customFormat="1" ht="21" x14ac:dyDescent="0.35">
      <c r="A52" s="23" t="s">
        <v>52</v>
      </c>
      <c r="B52" s="24">
        <v>6</v>
      </c>
      <c r="C52" s="25">
        <f t="shared" si="1"/>
        <v>3.2432432432432434</v>
      </c>
      <c r="D52" s="39"/>
    </row>
    <row r="53" spans="1:4" s="7" customFormat="1" ht="21" x14ac:dyDescent="0.35">
      <c r="A53" s="26" t="s">
        <v>112</v>
      </c>
      <c r="B53" s="27">
        <v>1</v>
      </c>
      <c r="C53" s="28">
        <f t="shared" si="1"/>
        <v>0.54054054054054057</v>
      </c>
      <c r="D53" s="39"/>
    </row>
    <row r="54" spans="1:4" s="7" customFormat="1" ht="21" x14ac:dyDescent="0.35">
      <c r="A54" s="20" t="s">
        <v>181</v>
      </c>
      <c r="B54" s="29"/>
      <c r="C54" s="29"/>
    </row>
    <row r="55" spans="1:4" s="7" customFormat="1" ht="21" x14ac:dyDescent="0.35">
      <c r="A55" s="23" t="s">
        <v>50</v>
      </c>
      <c r="B55" s="24">
        <v>16</v>
      </c>
      <c r="C55" s="25">
        <f>B55*100/185</f>
        <v>8.6486486486486491</v>
      </c>
      <c r="D55" s="39"/>
    </row>
    <row r="56" spans="1:4" s="7" customFormat="1" ht="21" x14ac:dyDescent="0.35">
      <c r="A56" s="23" t="s">
        <v>51</v>
      </c>
      <c r="B56" s="24">
        <v>19</v>
      </c>
      <c r="C56" s="25">
        <f t="shared" ref="C56:C58" si="2">B56*100/185</f>
        <v>10.27027027027027</v>
      </c>
      <c r="D56" s="39"/>
    </row>
    <row r="57" spans="1:4" s="7" customFormat="1" ht="21" x14ac:dyDescent="0.35">
      <c r="A57" s="23" t="s">
        <v>52</v>
      </c>
      <c r="B57" s="24">
        <v>6</v>
      </c>
      <c r="C57" s="25">
        <f t="shared" si="2"/>
        <v>3.2432432432432434</v>
      </c>
      <c r="D57" s="39"/>
    </row>
    <row r="58" spans="1:4" s="7" customFormat="1" ht="21" x14ac:dyDescent="0.35">
      <c r="A58" s="26" t="s">
        <v>112</v>
      </c>
      <c r="B58" s="27">
        <v>2</v>
      </c>
      <c r="C58" s="28">
        <f t="shared" si="2"/>
        <v>1.0810810810810811</v>
      </c>
      <c r="D58" s="39"/>
    </row>
    <row r="59" spans="1:4" s="7" customFormat="1" ht="21" x14ac:dyDescent="0.35">
      <c r="A59" s="23" t="s">
        <v>142</v>
      </c>
      <c r="B59" s="24"/>
      <c r="C59" s="25"/>
      <c r="D59" s="39"/>
    </row>
    <row r="60" spans="1:4" s="7" customFormat="1" ht="21" x14ac:dyDescent="0.35">
      <c r="A60" s="23" t="s">
        <v>50</v>
      </c>
      <c r="B60" s="24">
        <v>10</v>
      </c>
      <c r="C60" s="25">
        <f>B60*100/185</f>
        <v>5.4054054054054053</v>
      </c>
      <c r="D60" s="39"/>
    </row>
    <row r="61" spans="1:4" s="7" customFormat="1" ht="21" x14ac:dyDescent="0.35">
      <c r="A61" s="23" t="s">
        <v>51</v>
      </c>
      <c r="B61" s="24">
        <v>8</v>
      </c>
      <c r="C61" s="25">
        <f t="shared" ref="C61:C63" si="3">B61*100/185</f>
        <v>4.3243243243243246</v>
      </c>
      <c r="D61" s="39"/>
    </row>
    <row r="62" spans="1:4" s="7" customFormat="1" ht="21" x14ac:dyDescent="0.35">
      <c r="A62" s="23" t="s">
        <v>52</v>
      </c>
      <c r="B62" s="24">
        <v>3</v>
      </c>
      <c r="C62" s="25">
        <f t="shared" si="3"/>
        <v>1.6216216216216217</v>
      </c>
      <c r="D62" s="39"/>
    </row>
    <row r="63" spans="1:4" s="7" customFormat="1" ht="21" x14ac:dyDescent="0.35">
      <c r="A63" s="26" t="s">
        <v>112</v>
      </c>
      <c r="B63" s="27">
        <v>2</v>
      </c>
      <c r="C63" s="28">
        <f t="shared" si="3"/>
        <v>1.0810810810810811</v>
      </c>
      <c r="D63" s="39"/>
    </row>
    <row r="64" spans="1:4" s="7" customFormat="1" ht="21" x14ac:dyDescent="0.35">
      <c r="A64" s="23" t="s">
        <v>166</v>
      </c>
      <c r="B64" s="30"/>
      <c r="C64" s="25"/>
    </row>
    <row r="65" spans="1:4" s="7" customFormat="1" ht="21" x14ac:dyDescent="0.35">
      <c r="A65" s="23" t="s">
        <v>50</v>
      </c>
      <c r="B65" s="24">
        <v>5</v>
      </c>
      <c r="C65" s="25">
        <f>B65*100/185</f>
        <v>2.7027027027027026</v>
      </c>
      <c r="D65" s="39"/>
    </row>
    <row r="66" spans="1:4" s="7" customFormat="1" ht="21" x14ac:dyDescent="0.35">
      <c r="A66" s="23" t="s">
        <v>51</v>
      </c>
      <c r="B66" s="24">
        <v>7</v>
      </c>
      <c r="C66" s="25">
        <f t="shared" ref="C66:C68" si="4">B66*100/185</f>
        <v>3.7837837837837838</v>
      </c>
      <c r="D66" s="39"/>
    </row>
    <row r="67" spans="1:4" s="7" customFormat="1" ht="21" x14ac:dyDescent="0.35">
      <c r="A67" s="23" t="s">
        <v>52</v>
      </c>
      <c r="B67" s="24">
        <v>5</v>
      </c>
      <c r="C67" s="25">
        <f t="shared" si="4"/>
        <v>2.7027027027027026</v>
      </c>
      <c r="D67" s="39"/>
    </row>
    <row r="68" spans="1:4" s="7" customFormat="1" ht="21" x14ac:dyDescent="0.35">
      <c r="A68" s="23" t="s">
        <v>112</v>
      </c>
      <c r="B68" s="24">
        <v>3</v>
      </c>
      <c r="C68" s="25">
        <f t="shared" si="4"/>
        <v>1.6216216216216217</v>
      </c>
      <c r="D68" s="39"/>
    </row>
    <row r="69" spans="1:4" s="7" customFormat="1" ht="21" customHeight="1" thickBot="1" x14ac:dyDescent="0.4">
      <c r="A69" s="140" t="s">
        <v>48</v>
      </c>
      <c r="B69" s="141">
        <f>SUM(B45:B68)</f>
        <v>185</v>
      </c>
      <c r="C69" s="142">
        <f>B69*100/185</f>
        <v>100</v>
      </c>
      <c r="D69" s="38"/>
    </row>
    <row r="70" spans="1:4" s="7" customFormat="1" ht="21" customHeight="1" thickTop="1" x14ac:dyDescent="0.35">
      <c r="A70" s="190"/>
      <c r="B70" s="123"/>
      <c r="C70" s="124"/>
      <c r="D70" s="39"/>
    </row>
    <row r="71" spans="1:4" s="7" customFormat="1" ht="21" x14ac:dyDescent="0.35">
      <c r="A71" s="33"/>
      <c r="B71" s="34"/>
      <c r="C71" s="35"/>
      <c r="D71" s="39"/>
    </row>
    <row r="72" spans="1:4" s="7" customFormat="1" ht="21" x14ac:dyDescent="0.35">
      <c r="A72" s="33"/>
      <c r="B72" s="34"/>
      <c r="C72" s="35"/>
      <c r="D72" s="39"/>
    </row>
    <row r="73" spans="1:4" s="7" customFormat="1" ht="21" x14ac:dyDescent="0.35">
      <c r="A73" s="6" t="s">
        <v>744</v>
      </c>
      <c r="B73" s="10"/>
      <c r="C73" s="10"/>
    </row>
    <row r="74" spans="1:4" s="7" customFormat="1" ht="21" x14ac:dyDescent="0.35">
      <c r="A74" s="6" t="s">
        <v>745</v>
      </c>
      <c r="B74" s="10"/>
      <c r="C74" s="10"/>
    </row>
    <row r="75" spans="1:4" s="7" customFormat="1" ht="21" x14ac:dyDescent="0.35">
      <c r="A75" s="6" t="s">
        <v>746</v>
      </c>
      <c r="B75" s="10"/>
      <c r="C75" s="10"/>
    </row>
    <row r="76" spans="1:4" s="7" customFormat="1" ht="21" x14ac:dyDescent="0.35">
      <c r="A76" s="6" t="s">
        <v>747</v>
      </c>
      <c r="B76" s="10"/>
      <c r="C76" s="10"/>
    </row>
    <row r="77" spans="1:4" s="7" customFormat="1" ht="21" x14ac:dyDescent="0.35">
      <c r="A77" s="6" t="s">
        <v>748</v>
      </c>
      <c r="B77" s="10"/>
      <c r="C77" s="10"/>
    </row>
    <row r="78" spans="1:4" s="7" customFormat="1" ht="21" x14ac:dyDescent="0.35">
      <c r="A78" s="6" t="s">
        <v>611</v>
      </c>
      <c r="B78" s="10"/>
      <c r="C78" s="10"/>
    </row>
    <row r="79" spans="1:4" s="7" customFormat="1" ht="21" x14ac:dyDescent="0.35">
      <c r="A79" s="6"/>
      <c r="B79" s="10"/>
      <c r="C79" s="10"/>
    </row>
    <row r="80" spans="1:4" s="7" customFormat="1" ht="21" x14ac:dyDescent="0.35">
      <c r="A80" s="36" t="s">
        <v>53</v>
      </c>
      <c r="B80" s="10"/>
      <c r="C80" s="10"/>
    </row>
    <row r="81" spans="1:4" s="7" customFormat="1" ht="21" x14ac:dyDescent="0.35">
      <c r="A81" s="46" t="s">
        <v>41</v>
      </c>
      <c r="B81" s="19" t="s">
        <v>42</v>
      </c>
      <c r="C81" s="19" t="s">
        <v>43</v>
      </c>
    </row>
    <row r="82" spans="1:4" s="7" customFormat="1" ht="21" x14ac:dyDescent="0.35">
      <c r="A82" s="23" t="s">
        <v>47</v>
      </c>
      <c r="B82" s="30"/>
      <c r="C82" s="25"/>
      <c r="D82" s="39"/>
    </row>
    <row r="83" spans="1:4" s="7" customFormat="1" ht="21" x14ac:dyDescent="0.35">
      <c r="A83" s="23" t="s">
        <v>55</v>
      </c>
      <c r="B83" s="24">
        <v>41</v>
      </c>
      <c r="C83" s="25">
        <f>B83*100/185</f>
        <v>22.162162162162161</v>
      </c>
      <c r="D83" s="39"/>
    </row>
    <row r="84" spans="1:4" s="7" customFormat="1" ht="21" x14ac:dyDescent="0.35">
      <c r="A84" s="26" t="s">
        <v>56</v>
      </c>
      <c r="B84" s="31">
        <v>22</v>
      </c>
      <c r="C84" s="28">
        <f>B84*100/185</f>
        <v>11.891891891891891</v>
      </c>
      <c r="D84" s="39"/>
    </row>
    <row r="85" spans="1:4" s="7" customFormat="1" ht="21" x14ac:dyDescent="0.35">
      <c r="A85" s="20" t="s">
        <v>54</v>
      </c>
      <c r="B85" s="41"/>
      <c r="C85" s="41"/>
      <c r="D85" s="39"/>
    </row>
    <row r="86" spans="1:4" s="7" customFormat="1" ht="21" x14ac:dyDescent="0.35">
      <c r="A86" s="23" t="s">
        <v>55</v>
      </c>
      <c r="B86" s="24">
        <v>25</v>
      </c>
      <c r="C86" s="25">
        <f>B86*100/185</f>
        <v>13.513513513513514</v>
      </c>
      <c r="D86" s="39"/>
    </row>
    <row r="87" spans="1:4" s="7" customFormat="1" ht="21" x14ac:dyDescent="0.35">
      <c r="A87" s="26" t="s">
        <v>56</v>
      </c>
      <c r="B87" s="31">
        <v>11</v>
      </c>
      <c r="C87" s="28">
        <f>B87*100/185</f>
        <v>5.9459459459459456</v>
      </c>
      <c r="D87" s="39"/>
    </row>
    <row r="88" spans="1:4" s="7" customFormat="1" ht="21" x14ac:dyDescent="0.35">
      <c r="A88" s="23" t="s">
        <v>180</v>
      </c>
      <c r="B88" s="24"/>
      <c r="C88" s="25"/>
      <c r="D88" s="39"/>
    </row>
    <row r="89" spans="1:4" s="7" customFormat="1" ht="21" x14ac:dyDescent="0.35">
      <c r="A89" s="23" t="s">
        <v>55</v>
      </c>
      <c r="B89" s="24">
        <v>30</v>
      </c>
      <c r="C89" s="25">
        <f>B89*100/185</f>
        <v>16.216216216216218</v>
      </c>
      <c r="D89" s="39"/>
    </row>
    <row r="90" spans="1:4" s="7" customFormat="1" ht="21" x14ac:dyDescent="0.35">
      <c r="A90" s="26" t="s">
        <v>56</v>
      </c>
      <c r="B90" s="31">
        <v>13</v>
      </c>
      <c r="C90" s="28">
        <f>B90*100/185</f>
        <v>7.0270270270270272</v>
      </c>
      <c r="D90" s="39"/>
    </row>
    <row r="91" spans="1:4" s="7" customFormat="1" ht="21" x14ac:dyDescent="0.35">
      <c r="A91" s="23" t="s">
        <v>143</v>
      </c>
      <c r="B91" s="24"/>
      <c r="C91" s="25"/>
      <c r="D91" s="39"/>
    </row>
    <row r="92" spans="1:4" s="7" customFormat="1" ht="21" x14ac:dyDescent="0.35">
      <c r="A92" s="23" t="s">
        <v>55</v>
      </c>
      <c r="B92" s="24">
        <v>13</v>
      </c>
      <c r="C92" s="25">
        <f>B92*100/185</f>
        <v>7.0270270270270272</v>
      </c>
      <c r="D92" s="39"/>
    </row>
    <row r="93" spans="1:4" s="7" customFormat="1" ht="21" x14ac:dyDescent="0.35">
      <c r="A93" s="26" t="s">
        <v>56</v>
      </c>
      <c r="B93" s="31">
        <v>10</v>
      </c>
      <c r="C93" s="28">
        <f>B93*100/185</f>
        <v>5.4054054054054053</v>
      </c>
      <c r="D93" s="39"/>
    </row>
    <row r="94" spans="1:4" s="7" customFormat="1" ht="21" x14ac:dyDescent="0.35">
      <c r="A94" s="23" t="s">
        <v>166</v>
      </c>
      <c r="B94" s="30"/>
      <c r="C94" s="25"/>
    </row>
    <row r="95" spans="1:4" s="7" customFormat="1" ht="21" x14ac:dyDescent="0.35">
      <c r="A95" s="42" t="s">
        <v>55</v>
      </c>
      <c r="B95" s="24">
        <v>3</v>
      </c>
      <c r="C95" s="25">
        <f>B95*100/185</f>
        <v>1.6216216216216217</v>
      </c>
      <c r="D95" s="39"/>
    </row>
    <row r="96" spans="1:4" s="7" customFormat="1" ht="21" x14ac:dyDescent="0.35">
      <c r="A96" s="43" t="s">
        <v>56</v>
      </c>
      <c r="B96" s="27">
        <v>17</v>
      </c>
      <c r="C96" s="28">
        <f>B96*100/185</f>
        <v>9.1891891891891895</v>
      </c>
      <c r="D96" s="39"/>
    </row>
    <row r="97" spans="1:3" s="7" customFormat="1" ht="21.75" thickBot="1" x14ac:dyDescent="0.4">
      <c r="A97" s="143" t="s">
        <v>48</v>
      </c>
      <c r="B97" s="144">
        <f>SUM(B83:B96)</f>
        <v>185</v>
      </c>
      <c r="C97" s="122">
        <f>B97*100/185</f>
        <v>100</v>
      </c>
    </row>
    <row r="98" spans="1:3" s="7" customFormat="1" ht="21.75" thickTop="1" x14ac:dyDescent="0.35">
      <c r="A98" s="44"/>
      <c r="B98" s="34"/>
      <c r="C98" s="35"/>
    </row>
    <row r="99" spans="1:3" s="7" customFormat="1" ht="21" x14ac:dyDescent="0.35">
      <c r="A99" s="6" t="s">
        <v>749</v>
      </c>
      <c r="B99" s="10"/>
      <c r="C99" s="10"/>
    </row>
    <row r="100" spans="1:3" s="7" customFormat="1" ht="21" x14ac:dyDescent="0.35">
      <c r="A100" s="6" t="s">
        <v>750</v>
      </c>
      <c r="B100" s="10"/>
      <c r="C100" s="10"/>
    </row>
    <row r="101" spans="1:3" s="7" customFormat="1" ht="21" x14ac:dyDescent="0.35">
      <c r="A101" s="6" t="s">
        <v>751</v>
      </c>
      <c r="B101" s="10"/>
      <c r="C101" s="10"/>
    </row>
    <row r="102" spans="1:3" s="7" customFormat="1" ht="21" x14ac:dyDescent="0.35">
      <c r="A102" s="6" t="s">
        <v>752</v>
      </c>
      <c r="B102" s="10"/>
      <c r="C102" s="10"/>
    </row>
    <row r="103" spans="1:3" s="7" customFormat="1" ht="21" x14ac:dyDescent="0.35">
      <c r="A103" s="6" t="s">
        <v>754</v>
      </c>
      <c r="B103" s="10"/>
      <c r="C103" s="10"/>
    </row>
    <row r="104" spans="1:3" s="7" customFormat="1" ht="21" x14ac:dyDescent="0.35">
      <c r="A104" s="6" t="s">
        <v>753</v>
      </c>
      <c r="B104" s="10"/>
      <c r="C104" s="10"/>
    </row>
    <row r="105" spans="1:3" s="7" customFormat="1" ht="21" x14ac:dyDescent="0.35">
      <c r="A105" s="6"/>
      <c r="B105" s="10"/>
      <c r="C105" s="10"/>
    </row>
    <row r="106" spans="1:3" s="7" customFormat="1" ht="21" x14ac:dyDescent="0.35">
      <c r="A106" s="6"/>
      <c r="B106" s="10"/>
      <c r="C106" s="10"/>
    </row>
    <row r="107" spans="1:3" s="7" customFormat="1" ht="21" x14ac:dyDescent="0.35">
      <c r="A107" s="6"/>
      <c r="B107" s="10"/>
      <c r="C107" s="10"/>
    </row>
    <row r="108" spans="1:3" s="7" customFormat="1" ht="21" x14ac:dyDescent="0.35">
      <c r="A108" s="6"/>
      <c r="B108" s="10"/>
      <c r="C108" s="10"/>
    </row>
    <row r="109" spans="1:3" s="102" customFormat="1" ht="19.5" x14ac:dyDescent="0.3">
      <c r="A109" s="100" t="s">
        <v>57</v>
      </c>
      <c r="B109" s="101"/>
      <c r="C109" s="101"/>
    </row>
    <row r="110" spans="1:3" s="102" customFormat="1" ht="19.5" customHeight="1" x14ac:dyDescent="0.3">
      <c r="A110" s="103" t="s">
        <v>41</v>
      </c>
      <c r="B110" s="104" t="s">
        <v>42</v>
      </c>
      <c r="C110" s="104" t="s">
        <v>43</v>
      </c>
    </row>
    <row r="111" spans="1:3" s="102" customFormat="1" ht="19.5" x14ac:dyDescent="0.3">
      <c r="A111" s="105" t="s">
        <v>58</v>
      </c>
      <c r="B111" s="106"/>
      <c r="C111" s="107"/>
    </row>
    <row r="112" spans="1:3" s="111" customFormat="1" ht="18.75" customHeight="1" x14ac:dyDescent="0.2">
      <c r="A112" s="108" t="s">
        <v>59</v>
      </c>
      <c r="B112" s="154">
        <v>12</v>
      </c>
      <c r="C112" s="110">
        <f>B112*100/149</f>
        <v>8.053691275167786</v>
      </c>
    </row>
    <row r="113" spans="1:3" s="102" customFormat="1" ht="21" x14ac:dyDescent="0.3">
      <c r="A113" s="108" t="s">
        <v>101</v>
      </c>
      <c r="B113" s="154">
        <v>5</v>
      </c>
      <c r="C113" s="110">
        <f>B113*100/149</f>
        <v>3.3557046979865772</v>
      </c>
    </row>
    <row r="114" spans="1:3" s="102" customFormat="1" ht="21" x14ac:dyDescent="0.3">
      <c r="A114" s="108" t="s">
        <v>104</v>
      </c>
      <c r="B114" s="154">
        <v>5</v>
      </c>
      <c r="C114" s="110">
        <f>B114*100/149</f>
        <v>3.3557046979865772</v>
      </c>
    </row>
    <row r="115" spans="1:3" s="102" customFormat="1" ht="21" x14ac:dyDescent="0.3">
      <c r="A115" s="108" t="s">
        <v>98</v>
      </c>
      <c r="B115" s="154">
        <v>5</v>
      </c>
      <c r="C115" s="110">
        <f>B115*100/149</f>
        <v>3.3557046979865772</v>
      </c>
    </row>
    <row r="116" spans="1:3" s="102" customFormat="1" ht="21" x14ac:dyDescent="0.3">
      <c r="A116" s="108" t="s">
        <v>144</v>
      </c>
      <c r="B116" s="154">
        <v>2</v>
      </c>
      <c r="C116" s="110">
        <f t="shared" ref="C116:C123" si="5">B116*100/149</f>
        <v>1.3422818791946309</v>
      </c>
    </row>
    <row r="117" spans="1:3" s="102" customFormat="1" ht="21" x14ac:dyDescent="0.3">
      <c r="A117" s="108" t="s">
        <v>146</v>
      </c>
      <c r="B117" s="154">
        <v>1</v>
      </c>
      <c r="C117" s="110">
        <f t="shared" si="5"/>
        <v>0.67114093959731547</v>
      </c>
    </row>
    <row r="118" spans="1:3" s="102" customFormat="1" ht="21" x14ac:dyDescent="0.3">
      <c r="A118" s="108" t="s">
        <v>100</v>
      </c>
      <c r="B118" s="154">
        <v>1</v>
      </c>
      <c r="C118" s="110">
        <f t="shared" si="5"/>
        <v>0.67114093959731547</v>
      </c>
    </row>
    <row r="119" spans="1:3" s="102" customFormat="1" ht="21" x14ac:dyDescent="0.3">
      <c r="A119" s="108" t="s">
        <v>99</v>
      </c>
      <c r="B119" s="154">
        <v>1</v>
      </c>
      <c r="C119" s="110">
        <f t="shared" ref="C119" si="6">B119*100/149</f>
        <v>0.67114093959731547</v>
      </c>
    </row>
    <row r="120" spans="1:3" s="102" customFormat="1" ht="21" x14ac:dyDescent="0.3">
      <c r="A120" s="108" t="s">
        <v>147</v>
      </c>
      <c r="B120" s="154">
        <v>1</v>
      </c>
      <c r="C120" s="110">
        <f t="shared" si="5"/>
        <v>0.67114093959731547</v>
      </c>
    </row>
    <row r="121" spans="1:3" s="102" customFormat="1" ht="21" x14ac:dyDescent="0.3">
      <c r="A121" s="108" t="s">
        <v>115</v>
      </c>
      <c r="B121" s="154">
        <v>1</v>
      </c>
      <c r="C121" s="110">
        <f t="shared" si="5"/>
        <v>0.67114093959731547</v>
      </c>
    </row>
    <row r="122" spans="1:3" s="102" customFormat="1" ht="21" x14ac:dyDescent="0.3">
      <c r="A122" s="108" t="s">
        <v>539</v>
      </c>
      <c r="B122" s="154">
        <v>1</v>
      </c>
      <c r="C122" s="110">
        <f t="shared" si="5"/>
        <v>0.67114093959731547</v>
      </c>
    </row>
    <row r="123" spans="1:3" s="102" customFormat="1" ht="21" x14ac:dyDescent="0.3">
      <c r="A123" s="113" t="s">
        <v>167</v>
      </c>
      <c r="B123" s="207">
        <v>1</v>
      </c>
      <c r="C123" s="153">
        <f t="shared" si="5"/>
        <v>0.67114093959731547</v>
      </c>
    </row>
    <row r="124" spans="1:3" s="111" customFormat="1" ht="18.75" customHeight="1" x14ac:dyDescent="0.2">
      <c r="A124" s="223" t="s">
        <v>142</v>
      </c>
      <c r="B124" s="109"/>
      <c r="C124" s="110"/>
    </row>
    <row r="125" spans="1:3" s="111" customFormat="1" ht="18.75" customHeight="1" x14ac:dyDescent="0.2">
      <c r="A125" s="108" t="s">
        <v>59</v>
      </c>
      <c r="B125" s="154">
        <v>6</v>
      </c>
      <c r="C125" s="110">
        <f>B125*100/149</f>
        <v>4.026845637583893</v>
      </c>
    </row>
    <row r="126" spans="1:3" s="111" customFormat="1" ht="18.75" customHeight="1" x14ac:dyDescent="0.2">
      <c r="A126" s="108" t="s">
        <v>211</v>
      </c>
      <c r="B126" s="109">
        <v>5</v>
      </c>
      <c r="C126" s="110">
        <f t="shared" ref="C126:C133" si="7">B126*100/149</f>
        <v>3.3557046979865772</v>
      </c>
    </row>
    <row r="127" spans="1:3" s="111" customFormat="1" ht="18.75" customHeight="1" x14ac:dyDescent="0.2">
      <c r="A127" s="108" t="s">
        <v>100</v>
      </c>
      <c r="B127" s="109">
        <v>3</v>
      </c>
      <c r="C127" s="110">
        <f>B127*100/149</f>
        <v>2.0134228187919465</v>
      </c>
    </row>
    <row r="128" spans="1:3" s="111" customFormat="1" ht="18.75" customHeight="1" x14ac:dyDescent="0.2">
      <c r="A128" s="108" t="s">
        <v>144</v>
      </c>
      <c r="B128" s="109">
        <v>2</v>
      </c>
      <c r="C128" s="110">
        <f>B128*100/149</f>
        <v>1.3422818791946309</v>
      </c>
    </row>
    <row r="129" spans="1:3" s="111" customFormat="1" ht="18.75" customHeight="1" x14ac:dyDescent="0.2">
      <c r="A129" s="108" t="s">
        <v>115</v>
      </c>
      <c r="B129" s="109">
        <v>2</v>
      </c>
      <c r="C129" s="110">
        <f>B129*100/149</f>
        <v>1.3422818791946309</v>
      </c>
    </row>
    <row r="130" spans="1:3" s="111" customFormat="1" ht="18.75" customHeight="1" x14ac:dyDescent="0.2">
      <c r="A130" s="108" t="s">
        <v>98</v>
      </c>
      <c r="B130" s="109">
        <v>2</v>
      </c>
      <c r="C130" s="110">
        <f>B130*100/149</f>
        <v>1.3422818791946309</v>
      </c>
    </row>
    <row r="131" spans="1:3" s="102" customFormat="1" ht="21" x14ac:dyDescent="0.3">
      <c r="A131" s="108" t="s">
        <v>539</v>
      </c>
      <c r="B131" s="109">
        <v>1</v>
      </c>
      <c r="C131" s="110">
        <f t="shared" si="7"/>
        <v>0.67114093959731547</v>
      </c>
    </row>
    <row r="132" spans="1:3" s="111" customFormat="1" ht="18.75" customHeight="1" x14ac:dyDescent="0.2">
      <c r="A132" s="108" t="s">
        <v>114</v>
      </c>
      <c r="B132" s="109">
        <v>1</v>
      </c>
      <c r="C132" s="110">
        <f t="shared" si="7"/>
        <v>0.67114093959731547</v>
      </c>
    </row>
    <row r="133" spans="1:3" s="111" customFormat="1" ht="18.75" customHeight="1" x14ac:dyDescent="0.2">
      <c r="A133" s="113" t="s">
        <v>145</v>
      </c>
      <c r="B133" s="145">
        <v>1</v>
      </c>
      <c r="C133" s="153">
        <f t="shared" si="7"/>
        <v>0.67114093959731547</v>
      </c>
    </row>
    <row r="135" spans="1:3" s="111" customFormat="1" ht="18.75" customHeight="1" x14ac:dyDescent="0.2">
      <c r="A135" s="165"/>
      <c r="B135" s="154"/>
      <c r="C135" s="166"/>
    </row>
    <row r="136" spans="1:3" s="111" customFormat="1" ht="18.75" customHeight="1" x14ac:dyDescent="0.2">
      <c r="A136" s="165"/>
      <c r="B136" s="154"/>
      <c r="C136" s="166"/>
    </row>
    <row r="137" spans="1:3" s="111" customFormat="1" ht="18.75" customHeight="1" x14ac:dyDescent="0.2">
      <c r="A137" s="165"/>
      <c r="B137" s="154"/>
      <c r="C137" s="166"/>
    </row>
    <row r="138" spans="1:3" s="111" customFormat="1" ht="18.75" customHeight="1" x14ac:dyDescent="0.2">
      <c r="A138" s="165"/>
      <c r="B138" s="154"/>
      <c r="C138" s="166"/>
    </row>
    <row r="139" spans="1:3" s="111" customFormat="1" ht="18.75" customHeight="1" x14ac:dyDescent="0.2">
      <c r="A139" s="165"/>
      <c r="B139" s="154"/>
      <c r="C139" s="166"/>
    </row>
    <row r="140" spans="1:3" s="111" customFormat="1" ht="18.75" customHeight="1" x14ac:dyDescent="0.2">
      <c r="A140" s="165"/>
      <c r="B140" s="154"/>
      <c r="C140" s="166"/>
    </row>
    <row r="141" spans="1:3" s="111" customFormat="1" ht="18.75" customHeight="1" x14ac:dyDescent="0.2">
      <c r="A141" s="165"/>
      <c r="B141" s="154"/>
      <c r="C141" s="166"/>
    </row>
    <row r="142" spans="1:3" s="111" customFormat="1" ht="18.75" customHeight="1" x14ac:dyDescent="0.2">
      <c r="A142" s="165"/>
      <c r="B142" s="154"/>
      <c r="C142" s="166"/>
    </row>
    <row r="143" spans="1:3" s="111" customFormat="1" ht="18.75" customHeight="1" x14ac:dyDescent="0.2">
      <c r="A143" s="165"/>
      <c r="B143" s="154"/>
      <c r="C143" s="166"/>
    </row>
    <row r="144" spans="1:3" s="111" customFormat="1" ht="18.75" customHeight="1" x14ac:dyDescent="0.2">
      <c r="A144" s="165"/>
      <c r="B144" s="154"/>
      <c r="C144" s="166"/>
    </row>
    <row r="145" spans="1:3" s="111" customFormat="1" ht="18.75" customHeight="1" x14ac:dyDescent="0.2">
      <c r="A145" s="165"/>
      <c r="B145" s="154"/>
      <c r="C145" s="166"/>
    </row>
    <row r="146" spans="1:3" s="111" customFormat="1" ht="18.75" customHeight="1" x14ac:dyDescent="0.2">
      <c r="A146" s="165"/>
      <c r="B146" s="154"/>
      <c r="C146" s="166"/>
    </row>
    <row r="147" spans="1:3" s="111" customFormat="1" ht="18.75" customHeight="1" x14ac:dyDescent="0.2">
      <c r="A147" s="165"/>
      <c r="B147" s="154"/>
      <c r="C147" s="166"/>
    </row>
    <row r="148" spans="1:3" s="102" customFormat="1" ht="19.5" customHeight="1" x14ac:dyDescent="0.3">
      <c r="A148" s="103" t="s">
        <v>41</v>
      </c>
      <c r="B148" s="104" t="s">
        <v>42</v>
      </c>
      <c r="C148" s="104" t="s">
        <v>43</v>
      </c>
    </row>
    <row r="149" spans="1:3" s="102" customFormat="1" ht="19.5" x14ac:dyDescent="0.3">
      <c r="A149" s="105" t="s">
        <v>180</v>
      </c>
      <c r="B149" s="107"/>
      <c r="C149" s="107"/>
    </row>
    <row r="150" spans="1:3" s="111" customFormat="1" ht="18.75" customHeight="1" x14ac:dyDescent="0.2">
      <c r="A150" s="108" t="s">
        <v>59</v>
      </c>
      <c r="B150" s="164">
        <v>8</v>
      </c>
      <c r="C150" s="110">
        <f t="shared" ref="C150:C158" si="8">B150*100/185</f>
        <v>4.3243243243243246</v>
      </c>
    </row>
    <row r="151" spans="1:3" s="111" customFormat="1" ht="18.75" customHeight="1" x14ac:dyDescent="0.2">
      <c r="A151" s="108" t="s">
        <v>99</v>
      </c>
      <c r="B151" s="164">
        <v>7</v>
      </c>
      <c r="C151" s="110">
        <f t="shared" si="8"/>
        <v>3.7837837837837838</v>
      </c>
    </row>
    <row r="152" spans="1:3" s="111" customFormat="1" ht="18.75" customHeight="1" x14ac:dyDescent="0.2">
      <c r="A152" s="108" t="s">
        <v>101</v>
      </c>
      <c r="B152" s="164">
        <v>5</v>
      </c>
      <c r="C152" s="110">
        <f t="shared" si="8"/>
        <v>2.7027027027027026</v>
      </c>
    </row>
    <row r="153" spans="1:3" s="111" customFormat="1" ht="18.75" customHeight="1" x14ac:dyDescent="0.2">
      <c r="A153" s="108" t="s">
        <v>144</v>
      </c>
      <c r="B153" s="164">
        <v>5</v>
      </c>
      <c r="C153" s="110">
        <f t="shared" si="8"/>
        <v>2.7027027027027026</v>
      </c>
    </row>
    <row r="154" spans="1:3" s="111" customFormat="1" ht="18.75" customHeight="1" x14ac:dyDescent="0.2">
      <c r="A154" s="108" t="s">
        <v>98</v>
      </c>
      <c r="B154" s="164">
        <v>4</v>
      </c>
      <c r="C154" s="110">
        <f t="shared" si="8"/>
        <v>2.1621621621621623</v>
      </c>
    </row>
    <row r="155" spans="1:3" s="111" customFormat="1" ht="18" customHeight="1" x14ac:dyDescent="0.2">
      <c r="A155" s="108" t="s">
        <v>115</v>
      </c>
      <c r="B155" s="164">
        <v>4</v>
      </c>
      <c r="C155" s="110">
        <f t="shared" si="8"/>
        <v>2.1621621621621623</v>
      </c>
    </row>
    <row r="156" spans="1:3" s="102" customFormat="1" ht="21" x14ac:dyDescent="0.3">
      <c r="A156" s="108" t="s">
        <v>539</v>
      </c>
      <c r="B156" s="164">
        <v>2</v>
      </c>
      <c r="C156" s="110">
        <f t="shared" si="8"/>
        <v>1.0810810810810811</v>
      </c>
    </row>
    <row r="157" spans="1:3" s="102" customFormat="1" ht="20.25" customHeight="1" x14ac:dyDescent="0.3">
      <c r="A157" s="108" t="s">
        <v>104</v>
      </c>
      <c r="B157" s="164">
        <v>2</v>
      </c>
      <c r="C157" s="110">
        <f t="shared" si="8"/>
        <v>1.0810810810810811</v>
      </c>
    </row>
    <row r="158" spans="1:3" s="102" customFormat="1" ht="20.25" customHeight="1" x14ac:dyDescent="0.3">
      <c r="A158" s="108" t="s">
        <v>100</v>
      </c>
      <c r="B158" s="164">
        <v>2</v>
      </c>
      <c r="C158" s="110">
        <f t="shared" si="8"/>
        <v>1.0810810810810811</v>
      </c>
    </row>
    <row r="159" spans="1:3" s="111" customFormat="1" ht="18.75" customHeight="1" x14ac:dyDescent="0.2">
      <c r="A159" s="108" t="s">
        <v>114</v>
      </c>
      <c r="B159" s="164">
        <v>1</v>
      </c>
      <c r="C159" s="110">
        <f t="shared" ref="C159:C162" si="9">B159*100/185</f>
        <v>0.54054054054054057</v>
      </c>
    </row>
    <row r="160" spans="1:3" s="111" customFormat="1" ht="18.75" customHeight="1" x14ac:dyDescent="0.2">
      <c r="A160" s="108" t="s">
        <v>147</v>
      </c>
      <c r="B160" s="164">
        <v>1</v>
      </c>
      <c r="C160" s="110">
        <f t="shared" si="9"/>
        <v>0.54054054054054057</v>
      </c>
    </row>
    <row r="161" spans="1:4" s="111" customFormat="1" ht="18.75" customHeight="1" x14ac:dyDescent="0.2">
      <c r="A161" s="108" t="s">
        <v>145</v>
      </c>
      <c r="B161" s="164">
        <v>1</v>
      </c>
      <c r="C161" s="110">
        <f t="shared" si="9"/>
        <v>0.54054054054054057</v>
      </c>
    </row>
    <row r="162" spans="1:4" s="111" customFormat="1" ht="18.75" customHeight="1" x14ac:dyDescent="0.2">
      <c r="A162" s="108" t="s">
        <v>113</v>
      </c>
      <c r="B162" s="164">
        <v>1</v>
      </c>
      <c r="C162" s="209">
        <f t="shared" si="9"/>
        <v>0.54054054054054057</v>
      </c>
      <c r="D162" s="112"/>
    </row>
    <row r="163" spans="1:4" s="111" customFormat="1" ht="18.75" customHeight="1" x14ac:dyDescent="0.2">
      <c r="A163" s="224" t="s">
        <v>60</v>
      </c>
      <c r="B163" s="210"/>
      <c r="C163" s="114"/>
      <c r="D163" s="112"/>
    </row>
    <row r="164" spans="1:4" s="111" customFormat="1" ht="18.75" customHeight="1" x14ac:dyDescent="0.2">
      <c r="A164" s="108" t="s">
        <v>59</v>
      </c>
      <c r="B164" s="164">
        <v>30</v>
      </c>
      <c r="C164" s="110">
        <f t="shared" ref="C164:C169" si="10">B164*100/185</f>
        <v>16.216216216216218</v>
      </c>
    </row>
    <row r="165" spans="1:4" s="111" customFormat="1" ht="18.75" customHeight="1" x14ac:dyDescent="0.2">
      <c r="A165" s="108" t="s">
        <v>101</v>
      </c>
      <c r="B165" s="164">
        <v>7</v>
      </c>
      <c r="C165" s="110">
        <f t="shared" si="10"/>
        <v>3.7837837837837838</v>
      </c>
      <c r="D165" s="112"/>
    </row>
    <row r="166" spans="1:4" s="111" customFormat="1" ht="18.75" customHeight="1" x14ac:dyDescent="0.2">
      <c r="A166" s="108" t="s">
        <v>115</v>
      </c>
      <c r="B166" s="109">
        <v>5</v>
      </c>
      <c r="C166" s="110">
        <f t="shared" si="10"/>
        <v>2.7027027027027026</v>
      </c>
    </row>
    <row r="167" spans="1:4" s="111" customFormat="1" ht="18.75" customHeight="1" x14ac:dyDescent="0.2">
      <c r="A167" s="108" t="s">
        <v>113</v>
      </c>
      <c r="B167" s="109">
        <v>5</v>
      </c>
      <c r="C167" s="110">
        <f t="shared" si="10"/>
        <v>2.7027027027027026</v>
      </c>
    </row>
    <row r="168" spans="1:4" s="111" customFormat="1" ht="18.75" customHeight="1" x14ac:dyDescent="0.2">
      <c r="A168" s="108" t="s">
        <v>104</v>
      </c>
      <c r="B168" s="109">
        <v>4</v>
      </c>
      <c r="C168" s="110">
        <f t="shared" si="10"/>
        <v>2.1621621621621623</v>
      </c>
    </row>
    <row r="169" spans="1:4" s="111" customFormat="1" ht="18.75" customHeight="1" x14ac:dyDescent="0.2">
      <c r="A169" s="108" t="s">
        <v>98</v>
      </c>
      <c r="B169" s="109">
        <v>2</v>
      </c>
      <c r="C169" s="110">
        <f t="shared" si="10"/>
        <v>1.0810810810810811</v>
      </c>
      <c r="D169" s="112"/>
    </row>
    <row r="170" spans="1:4" s="102" customFormat="1" ht="21" x14ac:dyDescent="0.3">
      <c r="A170" s="108" t="s">
        <v>167</v>
      </c>
      <c r="B170" s="164">
        <v>2</v>
      </c>
      <c r="C170" s="110">
        <f t="shared" ref="C170:C176" si="11">B170*100/185</f>
        <v>1.0810810810810811</v>
      </c>
    </row>
    <row r="171" spans="1:4" s="111" customFormat="1" ht="18.75" customHeight="1" x14ac:dyDescent="0.2">
      <c r="A171" s="108" t="s">
        <v>146</v>
      </c>
      <c r="B171" s="109">
        <v>2</v>
      </c>
      <c r="C171" s="110">
        <f>B171*100/185</f>
        <v>1.0810810810810811</v>
      </c>
    </row>
    <row r="172" spans="1:4" s="111" customFormat="1" ht="18" customHeight="1" x14ac:dyDescent="0.2">
      <c r="A172" s="108" t="s">
        <v>100</v>
      </c>
      <c r="B172" s="109">
        <v>2</v>
      </c>
      <c r="C172" s="110">
        <f>B172*100/185</f>
        <v>1.0810810810810811</v>
      </c>
      <c r="D172" s="112"/>
    </row>
    <row r="173" spans="1:4" s="111" customFormat="1" ht="18.75" customHeight="1" x14ac:dyDescent="0.2">
      <c r="A173" s="108" t="s">
        <v>144</v>
      </c>
      <c r="B173" s="164">
        <v>1</v>
      </c>
      <c r="C173" s="110">
        <f t="shared" si="11"/>
        <v>0.54054054054054057</v>
      </c>
    </row>
    <row r="174" spans="1:4" s="111" customFormat="1" ht="18.75" customHeight="1" x14ac:dyDescent="0.2">
      <c r="A174" s="108" t="s">
        <v>114</v>
      </c>
      <c r="B174" s="109">
        <v>1</v>
      </c>
      <c r="C174" s="110">
        <f t="shared" si="11"/>
        <v>0.54054054054054057</v>
      </c>
    </row>
    <row r="175" spans="1:4" s="111" customFormat="1" ht="18.75" customHeight="1" x14ac:dyDescent="0.2">
      <c r="A175" s="108" t="s">
        <v>99</v>
      </c>
      <c r="B175" s="109">
        <v>1</v>
      </c>
      <c r="C175" s="110">
        <f t="shared" si="11"/>
        <v>0.54054054054054057</v>
      </c>
      <c r="D175" s="112"/>
    </row>
    <row r="176" spans="1:4" s="111" customFormat="1" ht="18.75" customHeight="1" x14ac:dyDescent="0.2">
      <c r="A176" s="113" t="s">
        <v>147</v>
      </c>
      <c r="B176" s="145">
        <v>1</v>
      </c>
      <c r="C176" s="153">
        <f t="shared" si="11"/>
        <v>0.54054054054054057</v>
      </c>
      <c r="D176" s="112"/>
    </row>
    <row r="177" spans="1:4" s="111" customFormat="1" ht="18.75" customHeight="1" x14ac:dyDescent="0.2">
      <c r="A177" s="165"/>
      <c r="B177" s="154"/>
      <c r="C177" s="166"/>
      <c r="D177" s="112"/>
    </row>
    <row r="178" spans="1:4" s="111" customFormat="1" ht="18.75" customHeight="1" x14ac:dyDescent="0.2">
      <c r="A178" s="165"/>
      <c r="B178" s="154"/>
      <c r="C178" s="166"/>
      <c r="D178" s="112"/>
    </row>
    <row r="179" spans="1:4" s="111" customFormat="1" ht="18.75" customHeight="1" x14ac:dyDescent="0.2">
      <c r="A179" s="165"/>
      <c r="B179" s="154"/>
      <c r="C179" s="166"/>
      <c r="D179" s="112"/>
    </row>
    <row r="180" spans="1:4" s="111" customFormat="1" ht="18.75" customHeight="1" x14ac:dyDescent="0.2">
      <c r="A180" s="165"/>
      <c r="B180" s="154"/>
      <c r="C180" s="166"/>
      <c r="D180" s="112"/>
    </row>
    <row r="181" spans="1:4" s="111" customFormat="1" ht="18.75" customHeight="1" x14ac:dyDescent="0.2">
      <c r="A181" s="165"/>
      <c r="B181" s="154"/>
      <c r="C181" s="166"/>
      <c r="D181" s="112"/>
    </row>
    <row r="182" spans="1:4" s="111" customFormat="1" ht="18.75" customHeight="1" x14ac:dyDescent="0.2">
      <c r="A182" s="165"/>
      <c r="B182" s="154"/>
      <c r="C182" s="166"/>
      <c r="D182" s="112"/>
    </row>
    <row r="183" spans="1:4" s="111" customFormat="1" ht="18.75" customHeight="1" x14ac:dyDescent="0.2">
      <c r="A183" s="165"/>
      <c r="B183" s="154"/>
      <c r="C183" s="166"/>
      <c r="D183" s="112"/>
    </row>
    <row r="184" spans="1:4" s="111" customFormat="1" ht="18.75" customHeight="1" x14ac:dyDescent="0.2">
      <c r="A184" s="165"/>
      <c r="B184" s="154"/>
      <c r="C184" s="166"/>
      <c r="D184" s="112"/>
    </row>
    <row r="185" spans="1:4" s="111" customFormat="1" ht="18.75" customHeight="1" x14ac:dyDescent="0.2">
      <c r="A185" s="165"/>
      <c r="B185" s="154"/>
      <c r="C185" s="166"/>
      <c r="D185" s="112"/>
    </row>
    <row r="186" spans="1:4" s="111" customFormat="1" ht="18.75" customHeight="1" x14ac:dyDescent="0.2">
      <c r="A186" s="165"/>
      <c r="B186" s="154"/>
      <c r="C186" s="166"/>
      <c r="D186" s="112"/>
    </row>
    <row r="187" spans="1:4" s="111" customFormat="1" ht="18.75" customHeight="1" x14ac:dyDescent="0.2">
      <c r="A187" s="165"/>
      <c r="B187" s="154"/>
      <c r="C187" s="166"/>
      <c r="D187" s="112"/>
    </row>
    <row r="188" spans="1:4" s="102" customFormat="1" ht="19.5" customHeight="1" x14ac:dyDescent="0.3">
      <c r="A188" s="218" t="s">
        <v>41</v>
      </c>
      <c r="B188" s="219" t="s">
        <v>42</v>
      </c>
      <c r="C188" s="219" t="s">
        <v>43</v>
      </c>
    </row>
    <row r="189" spans="1:4" s="111" customFormat="1" ht="18.75" customHeight="1" x14ac:dyDescent="0.2">
      <c r="A189" s="108" t="s">
        <v>166</v>
      </c>
      <c r="B189" s="109"/>
      <c r="C189" s="110"/>
      <c r="D189" s="112"/>
    </row>
    <row r="190" spans="1:4" s="111" customFormat="1" ht="18.75" customHeight="1" x14ac:dyDescent="0.2">
      <c r="A190" s="108" t="s">
        <v>59</v>
      </c>
      <c r="B190" s="109">
        <v>5</v>
      </c>
      <c r="C190" s="110">
        <f>B190*100/185</f>
        <v>2.7027027027027026</v>
      </c>
    </row>
    <row r="191" spans="1:4" s="111" customFormat="1" ht="18.75" customHeight="1" x14ac:dyDescent="0.2">
      <c r="A191" s="108" t="s">
        <v>113</v>
      </c>
      <c r="B191" s="109">
        <v>5</v>
      </c>
      <c r="C191" s="110">
        <f>B191*100/185</f>
        <v>2.7027027027027026</v>
      </c>
      <c r="D191" s="112"/>
    </row>
    <row r="192" spans="1:4" s="111" customFormat="1" ht="18.75" customHeight="1" x14ac:dyDescent="0.2">
      <c r="A192" s="108" t="s">
        <v>114</v>
      </c>
      <c r="B192" s="109">
        <v>2</v>
      </c>
      <c r="C192" s="110">
        <f>B192*100/185</f>
        <v>1.0810810810810811</v>
      </c>
    </row>
    <row r="193" spans="1:4" s="111" customFormat="1" ht="18.75" customHeight="1" x14ac:dyDescent="0.2">
      <c r="A193" s="108" t="s">
        <v>98</v>
      </c>
      <c r="B193" s="109">
        <v>2</v>
      </c>
      <c r="C193" s="110">
        <f>B193*100/185</f>
        <v>1.0810810810810811</v>
      </c>
      <c r="D193" s="112"/>
    </row>
    <row r="194" spans="1:4" s="111" customFormat="1" ht="18.75" customHeight="1" x14ac:dyDescent="0.2">
      <c r="A194" s="108" t="s">
        <v>104</v>
      </c>
      <c r="B194" s="109">
        <v>2</v>
      </c>
      <c r="C194" s="110">
        <f>B194*100/185</f>
        <v>1.0810810810810811</v>
      </c>
      <c r="D194" s="112"/>
    </row>
    <row r="195" spans="1:4" s="111" customFormat="1" ht="18.75" customHeight="1" x14ac:dyDescent="0.2">
      <c r="A195" s="208" t="s">
        <v>145</v>
      </c>
      <c r="B195" s="164">
        <v>1</v>
      </c>
      <c r="C195" s="110">
        <f t="shared" ref="C195:C198" si="12">B195*100/185</f>
        <v>0.54054054054054057</v>
      </c>
    </row>
    <row r="196" spans="1:4" s="111" customFormat="1" ht="18.75" customHeight="1" x14ac:dyDescent="0.2">
      <c r="A196" s="108" t="s">
        <v>101</v>
      </c>
      <c r="B196" s="109">
        <v>1</v>
      </c>
      <c r="C196" s="110">
        <f t="shared" si="12"/>
        <v>0.54054054054054057</v>
      </c>
      <c r="D196" s="112"/>
    </row>
    <row r="197" spans="1:4" s="111" customFormat="1" ht="18.75" customHeight="1" x14ac:dyDescent="0.2">
      <c r="A197" s="108" t="s">
        <v>147</v>
      </c>
      <c r="B197" s="109">
        <v>1</v>
      </c>
      <c r="C197" s="110">
        <f t="shared" si="12"/>
        <v>0.54054054054054057</v>
      </c>
      <c r="D197" s="112"/>
    </row>
    <row r="198" spans="1:4" s="111" customFormat="1" ht="18.75" customHeight="1" x14ac:dyDescent="0.2">
      <c r="A198" s="108" t="s">
        <v>146</v>
      </c>
      <c r="B198" s="109">
        <v>1</v>
      </c>
      <c r="C198" s="110">
        <f t="shared" si="12"/>
        <v>0.54054054054054057</v>
      </c>
      <c r="D198" s="112"/>
    </row>
    <row r="199" spans="1:4" s="111" customFormat="1" ht="21.75" thickBot="1" x14ac:dyDescent="0.25">
      <c r="A199" s="140" t="s">
        <v>48</v>
      </c>
      <c r="B199" s="146">
        <f>SUM(B111:B198)</f>
        <v>185</v>
      </c>
      <c r="C199" s="142">
        <f>B199*100/185</f>
        <v>100</v>
      </c>
    </row>
    <row r="200" spans="1:4" s="111" customFormat="1" ht="18" customHeight="1" thickTop="1" x14ac:dyDescent="0.2">
      <c r="B200" s="123"/>
      <c r="C200" s="124"/>
    </row>
    <row r="201" spans="1:4" s="7" customFormat="1" ht="21" x14ac:dyDescent="0.35">
      <c r="A201" s="115" t="s">
        <v>755</v>
      </c>
      <c r="B201" s="10"/>
      <c r="C201" s="10"/>
    </row>
    <row r="202" spans="1:4" s="7" customFormat="1" ht="21" x14ac:dyDescent="0.35">
      <c r="A202" s="115" t="s">
        <v>756</v>
      </c>
      <c r="B202" s="10"/>
      <c r="C202" s="10"/>
    </row>
    <row r="203" spans="1:4" s="7" customFormat="1" ht="21" x14ac:dyDescent="0.35">
      <c r="A203" s="115" t="s">
        <v>757</v>
      </c>
      <c r="B203" s="10"/>
      <c r="C203" s="10"/>
    </row>
    <row r="204" spans="1:4" s="7" customFormat="1" ht="21" x14ac:dyDescent="0.35">
      <c r="A204" s="116" t="s">
        <v>758</v>
      </c>
      <c r="B204" s="34"/>
      <c r="C204" s="35"/>
    </row>
    <row r="205" spans="1:4" s="7" customFormat="1" ht="21" x14ac:dyDescent="0.35">
      <c r="A205" s="116" t="s">
        <v>759</v>
      </c>
      <c r="B205" s="34"/>
      <c r="C205" s="35"/>
    </row>
    <row r="206" spans="1:4" s="7" customFormat="1" ht="21" x14ac:dyDescent="0.35">
      <c r="A206" s="116" t="s">
        <v>760</v>
      </c>
      <c r="B206" s="34"/>
      <c r="C206" s="35"/>
    </row>
    <row r="207" spans="1:4" s="7" customFormat="1" ht="21" x14ac:dyDescent="0.35">
      <c r="A207" s="116" t="s">
        <v>761</v>
      </c>
      <c r="B207" s="34"/>
      <c r="C207" s="35"/>
    </row>
    <row r="208" spans="1:4" s="7" customFormat="1" ht="21" x14ac:dyDescent="0.35">
      <c r="A208" s="6" t="s">
        <v>671</v>
      </c>
      <c r="B208" s="10"/>
      <c r="C208" s="10"/>
    </row>
    <row r="209" spans="1:3" s="7" customFormat="1" ht="21" x14ac:dyDescent="0.35">
      <c r="A209" s="6" t="s">
        <v>673</v>
      </c>
      <c r="B209" s="10"/>
      <c r="C209" s="10"/>
    </row>
    <row r="210" spans="1:3" s="7" customFormat="1" ht="21" x14ac:dyDescent="0.35">
      <c r="A210" s="6" t="s">
        <v>672</v>
      </c>
      <c r="B210" s="10"/>
      <c r="C210" s="10"/>
    </row>
    <row r="211" spans="1:3" s="7" customFormat="1" ht="21" x14ac:dyDescent="0.35">
      <c r="A211" s="6"/>
      <c r="B211" s="10"/>
      <c r="C211" s="10"/>
    </row>
    <row r="212" spans="1:3" s="7" customFormat="1" ht="21" x14ac:dyDescent="0.35">
      <c r="A212" s="6"/>
      <c r="B212" s="10"/>
      <c r="C212" s="10"/>
    </row>
    <row r="213" spans="1:3" s="7" customFormat="1" ht="21" x14ac:dyDescent="0.35">
      <c r="A213" s="6"/>
      <c r="B213" s="10"/>
      <c r="C213" s="10"/>
    </row>
    <row r="214" spans="1:3" s="7" customFormat="1" ht="21" x14ac:dyDescent="0.35">
      <c r="A214" s="6"/>
      <c r="B214" s="10"/>
      <c r="C214" s="10"/>
    </row>
    <row r="215" spans="1:3" s="7" customFormat="1" ht="21" x14ac:dyDescent="0.35">
      <c r="A215" s="6"/>
      <c r="B215" s="10"/>
      <c r="C215" s="10"/>
    </row>
    <row r="216" spans="1:3" s="7" customFormat="1" ht="21" x14ac:dyDescent="0.35">
      <c r="A216" s="6"/>
      <c r="B216" s="10"/>
      <c r="C216" s="10"/>
    </row>
    <row r="217" spans="1:3" s="7" customFormat="1" ht="21" x14ac:dyDescent="0.35">
      <c r="A217" s="6"/>
      <c r="B217" s="10"/>
      <c r="C217" s="10"/>
    </row>
    <row r="218" spans="1:3" s="7" customFormat="1" ht="21" x14ac:dyDescent="0.35">
      <c r="A218" s="6"/>
      <c r="B218" s="10"/>
      <c r="C218" s="10"/>
    </row>
    <row r="219" spans="1:3" s="7" customFormat="1" ht="21" x14ac:dyDescent="0.35">
      <c r="A219" s="6"/>
      <c r="B219" s="10"/>
      <c r="C219" s="10"/>
    </row>
    <row r="220" spans="1:3" s="7" customFormat="1" ht="21" x14ac:dyDescent="0.35">
      <c r="A220" s="6"/>
      <c r="B220" s="10"/>
      <c r="C220" s="10"/>
    </row>
    <row r="221" spans="1:3" s="7" customFormat="1" ht="21" x14ac:dyDescent="0.35">
      <c r="A221" s="6"/>
      <c r="B221" s="10"/>
      <c r="C221" s="10"/>
    </row>
    <row r="222" spans="1:3" s="7" customFormat="1" ht="21" x14ac:dyDescent="0.35">
      <c r="A222" s="6"/>
      <c r="B222" s="10"/>
      <c r="C222" s="10"/>
    </row>
    <row r="223" spans="1:3" s="7" customFormat="1" ht="21" x14ac:dyDescent="0.35">
      <c r="A223" s="6"/>
      <c r="B223" s="10"/>
      <c r="C223" s="10"/>
    </row>
    <row r="224" spans="1:3" s="7" customFormat="1" ht="21" x14ac:dyDescent="0.35">
      <c r="A224" s="6"/>
      <c r="B224" s="10"/>
      <c r="C224" s="10"/>
    </row>
    <row r="225" spans="1:4" s="7" customFormat="1" ht="21.75" customHeight="1" x14ac:dyDescent="0.35">
      <c r="A225" s="36" t="s">
        <v>61</v>
      </c>
      <c r="B225" s="10"/>
      <c r="C225" s="10"/>
    </row>
    <row r="226" spans="1:4" s="7" customFormat="1" ht="21" customHeight="1" x14ac:dyDescent="0.35">
      <c r="A226" s="46" t="s">
        <v>41</v>
      </c>
      <c r="B226" s="19" t="s">
        <v>42</v>
      </c>
      <c r="C226" s="19" t="s">
        <v>43</v>
      </c>
    </row>
    <row r="227" spans="1:4" s="7" customFormat="1" ht="21" x14ac:dyDescent="0.35">
      <c r="A227" s="20" t="s">
        <v>47</v>
      </c>
      <c r="B227" s="21"/>
      <c r="C227" s="22"/>
      <c r="D227" s="39"/>
    </row>
    <row r="228" spans="1:4" s="7" customFormat="1" ht="21" x14ac:dyDescent="0.35">
      <c r="A228" s="42" t="s">
        <v>116</v>
      </c>
      <c r="B228" s="30">
        <v>7</v>
      </c>
      <c r="C228" s="211">
        <f t="shared" ref="C228:C239" si="13">B228*100/185</f>
        <v>3.7837837837837838</v>
      </c>
      <c r="D228" s="39"/>
    </row>
    <row r="229" spans="1:4" s="7" customFormat="1" ht="21" x14ac:dyDescent="0.35">
      <c r="A229" s="23" t="s">
        <v>122</v>
      </c>
      <c r="B229" s="24">
        <v>6</v>
      </c>
      <c r="C229" s="25">
        <f t="shared" si="13"/>
        <v>3.2432432432432434</v>
      </c>
      <c r="D229" s="39"/>
    </row>
    <row r="230" spans="1:4" s="7" customFormat="1" ht="21" x14ac:dyDescent="0.35">
      <c r="A230" s="42" t="s">
        <v>117</v>
      </c>
      <c r="B230" s="30">
        <v>5</v>
      </c>
      <c r="C230" s="211">
        <f t="shared" si="13"/>
        <v>2.7027027027027026</v>
      </c>
      <c r="D230" s="39"/>
    </row>
    <row r="231" spans="1:4" s="7" customFormat="1" ht="21" x14ac:dyDescent="0.35">
      <c r="A231" s="42" t="s">
        <v>172</v>
      </c>
      <c r="B231" s="24">
        <v>5</v>
      </c>
      <c r="C231" s="25">
        <f t="shared" si="13"/>
        <v>2.7027027027027026</v>
      </c>
      <c r="D231" s="39"/>
    </row>
    <row r="232" spans="1:4" s="7" customFormat="1" ht="21" x14ac:dyDescent="0.35">
      <c r="A232" s="42" t="s">
        <v>120</v>
      </c>
      <c r="B232" s="30">
        <v>5</v>
      </c>
      <c r="C232" s="211">
        <f t="shared" si="13"/>
        <v>2.7027027027027026</v>
      </c>
      <c r="D232" s="39"/>
    </row>
    <row r="233" spans="1:4" s="7" customFormat="1" ht="21" x14ac:dyDescent="0.35">
      <c r="A233" s="23" t="s">
        <v>576</v>
      </c>
      <c r="B233" s="24">
        <v>5</v>
      </c>
      <c r="C233" s="25">
        <f t="shared" si="13"/>
        <v>2.7027027027027026</v>
      </c>
      <c r="D233" s="39"/>
    </row>
    <row r="234" spans="1:4" s="7" customFormat="1" ht="21" x14ac:dyDescent="0.35">
      <c r="A234" s="42" t="s">
        <v>203</v>
      </c>
      <c r="B234" s="30">
        <v>3</v>
      </c>
      <c r="C234" s="211">
        <f t="shared" si="13"/>
        <v>1.6216216216216217</v>
      </c>
      <c r="D234" s="39"/>
    </row>
    <row r="235" spans="1:4" s="7" customFormat="1" ht="21" x14ac:dyDescent="0.35">
      <c r="A235" s="42" t="s">
        <v>542</v>
      </c>
      <c r="B235" s="30">
        <v>2</v>
      </c>
      <c r="C235" s="211">
        <f t="shared" si="13"/>
        <v>1.0810810810810811</v>
      </c>
      <c r="D235" s="39"/>
    </row>
    <row r="236" spans="1:4" s="7" customFormat="1" ht="21" x14ac:dyDescent="0.35">
      <c r="A236" s="23" t="s">
        <v>573</v>
      </c>
      <c r="B236" s="30">
        <v>2</v>
      </c>
      <c r="C236" s="211">
        <f t="shared" si="13"/>
        <v>1.0810810810810811</v>
      </c>
      <c r="D236" s="39"/>
    </row>
    <row r="237" spans="1:4" s="7" customFormat="1" ht="21" x14ac:dyDescent="0.35">
      <c r="A237" s="23" t="s">
        <v>168</v>
      </c>
      <c r="B237" s="24">
        <v>2</v>
      </c>
      <c r="C237" s="25">
        <f t="shared" si="13"/>
        <v>1.0810810810810811</v>
      </c>
      <c r="D237" s="39"/>
    </row>
    <row r="238" spans="1:4" s="7" customFormat="1" ht="21" x14ac:dyDescent="0.35">
      <c r="A238" s="23" t="s">
        <v>566</v>
      </c>
      <c r="B238" s="24">
        <v>2</v>
      </c>
      <c r="C238" s="25">
        <f t="shared" si="13"/>
        <v>1.0810810810810811</v>
      </c>
      <c r="D238" s="39"/>
    </row>
    <row r="239" spans="1:4" s="7" customFormat="1" ht="21" x14ac:dyDescent="0.35">
      <c r="A239" s="23" t="s">
        <v>118</v>
      </c>
      <c r="B239" s="30">
        <v>1</v>
      </c>
      <c r="C239" s="211">
        <f t="shared" si="13"/>
        <v>0.54054054054054057</v>
      </c>
      <c r="D239" s="39"/>
    </row>
    <row r="240" spans="1:4" s="7" customFormat="1" ht="21" x14ac:dyDescent="0.35">
      <c r="A240" s="23" t="s">
        <v>201</v>
      </c>
      <c r="B240" s="30">
        <v>1</v>
      </c>
      <c r="C240" s="211">
        <f t="shared" ref="C240:C257" si="14">B240*100/185</f>
        <v>0.54054054054054057</v>
      </c>
      <c r="D240" s="39"/>
    </row>
    <row r="241" spans="1:4" s="7" customFormat="1" ht="21" x14ac:dyDescent="0.35">
      <c r="A241" s="23" t="s">
        <v>121</v>
      </c>
      <c r="B241" s="30">
        <v>1</v>
      </c>
      <c r="C241" s="211">
        <f t="shared" si="14"/>
        <v>0.54054054054054057</v>
      </c>
      <c r="D241" s="39"/>
    </row>
    <row r="242" spans="1:4" s="7" customFormat="1" ht="21" x14ac:dyDescent="0.35">
      <c r="A242" s="23" t="s">
        <v>562</v>
      </c>
      <c r="B242" s="30">
        <v>1</v>
      </c>
      <c r="C242" s="211">
        <f t="shared" si="14"/>
        <v>0.54054054054054057</v>
      </c>
      <c r="D242" s="39"/>
    </row>
    <row r="243" spans="1:4" s="7" customFormat="1" ht="21" x14ac:dyDescent="0.35">
      <c r="A243" s="23" t="s">
        <v>574</v>
      </c>
      <c r="B243" s="30">
        <v>1</v>
      </c>
      <c r="C243" s="211">
        <f t="shared" si="14"/>
        <v>0.54054054054054057</v>
      </c>
      <c r="D243" s="39"/>
    </row>
    <row r="244" spans="1:4" s="7" customFormat="1" ht="21" x14ac:dyDescent="0.35">
      <c r="A244" s="23" t="s">
        <v>202</v>
      </c>
      <c r="B244" s="30">
        <v>1</v>
      </c>
      <c r="C244" s="211">
        <f t="shared" si="14"/>
        <v>0.54054054054054057</v>
      </c>
      <c r="D244" s="39"/>
    </row>
    <row r="245" spans="1:4" s="7" customFormat="1" ht="21" x14ac:dyDescent="0.35">
      <c r="A245" s="23" t="s">
        <v>566</v>
      </c>
      <c r="B245" s="24">
        <v>1</v>
      </c>
      <c r="C245" s="25">
        <f t="shared" si="14"/>
        <v>0.54054054054054057</v>
      </c>
      <c r="D245" s="39"/>
    </row>
    <row r="246" spans="1:4" s="7" customFormat="1" ht="21" x14ac:dyDescent="0.35">
      <c r="A246" s="23" t="s">
        <v>575</v>
      </c>
      <c r="B246" s="24">
        <v>1</v>
      </c>
      <c r="C246" s="25">
        <f t="shared" si="14"/>
        <v>0.54054054054054057</v>
      </c>
      <c r="D246" s="39"/>
    </row>
    <row r="247" spans="1:4" s="7" customFormat="1" ht="21" x14ac:dyDescent="0.35">
      <c r="A247" s="23" t="s">
        <v>148</v>
      </c>
      <c r="B247" s="24">
        <v>1</v>
      </c>
      <c r="C247" s="25">
        <f t="shared" si="14"/>
        <v>0.54054054054054057</v>
      </c>
      <c r="D247" s="39"/>
    </row>
    <row r="248" spans="1:4" s="7" customFormat="1" ht="21" x14ac:dyDescent="0.35">
      <c r="A248" s="23" t="s">
        <v>548</v>
      </c>
      <c r="B248" s="24">
        <v>1</v>
      </c>
      <c r="C248" s="25">
        <f t="shared" si="14"/>
        <v>0.54054054054054057</v>
      </c>
      <c r="D248" s="39"/>
    </row>
    <row r="249" spans="1:4" s="7" customFormat="1" ht="21" x14ac:dyDescent="0.35">
      <c r="A249" s="23" t="s">
        <v>121</v>
      </c>
      <c r="B249" s="24">
        <v>1</v>
      </c>
      <c r="C249" s="25">
        <f t="shared" si="14"/>
        <v>0.54054054054054057</v>
      </c>
      <c r="D249" s="39"/>
    </row>
    <row r="250" spans="1:4" s="7" customFormat="1" ht="21" x14ac:dyDescent="0.35">
      <c r="A250" s="23" t="s">
        <v>198</v>
      </c>
      <c r="B250" s="24">
        <v>1</v>
      </c>
      <c r="C250" s="25">
        <f t="shared" si="14"/>
        <v>0.54054054054054057</v>
      </c>
      <c r="D250" s="39"/>
    </row>
    <row r="251" spans="1:4" s="7" customFormat="1" ht="21" x14ac:dyDescent="0.35">
      <c r="A251" s="23" t="s">
        <v>199</v>
      </c>
      <c r="B251" s="24">
        <v>1</v>
      </c>
      <c r="C251" s="25">
        <f t="shared" si="14"/>
        <v>0.54054054054054057</v>
      </c>
      <c r="D251" s="39"/>
    </row>
    <row r="252" spans="1:4" s="7" customFormat="1" ht="21" x14ac:dyDescent="0.35">
      <c r="A252" s="23" t="s">
        <v>577</v>
      </c>
      <c r="B252" s="24">
        <v>1</v>
      </c>
      <c r="C252" s="25">
        <f t="shared" si="14"/>
        <v>0.54054054054054057</v>
      </c>
      <c r="D252" s="39"/>
    </row>
    <row r="253" spans="1:4" s="7" customFormat="1" ht="21" x14ac:dyDescent="0.35">
      <c r="A253" s="23" t="s">
        <v>543</v>
      </c>
      <c r="B253" s="24">
        <v>1</v>
      </c>
      <c r="C253" s="25">
        <f t="shared" si="14"/>
        <v>0.54054054054054057</v>
      </c>
      <c r="D253" s="39"/>
    </row>
    <row r="254" spans="1:4" s="7" customFormat="1" ht="21" x14ac:dyDescent="0.35">
      <c r="A254" s="23" t="s">
        <v>550</v>
      </c>
      <c r="B254" s="24">
        <v>1</v>
      </c>
      <c r="C254" s="25">
        <f t="shared" si="14"/>
        <v>0.54054054054054057</v>
      </c>
      <c r="D254" s="39"/>
    </row>
    <row r="255" spans="1:4" s="7" customFormat="1" ht="21" x14ac:dyDescent="0.35">
      <c r="A255" s="23" t="s">
        <v>170</v>
      </c>
      <c r="B255" s="24">
        <v>1</v>
      </c>
      <c r="C255" s="25">
        <f t="shared" si="14"/>
        <v>0.54054054054054057</v>
      </c>
      <c r="D255" s="39"/>
    </row>
    <row r="256" spans="1:4" s="7" customFormat="1" ht="21" x14ac:dyDescent="0.35">
      <c r="A256" s="23" t="s">
        <v>578</v>
      </c>
      <c r="B256" s="24">
        <v>1</v>
      </c>
      <c r="C256" s="25">
        <f t="shared" si="14"/>
        <v>0.54054054054054057</v>
      </c>
      <c r="D256" s="39"/>
    </row>
    <row r="257" spans="1:4" s="7" customFormat="1" ht="21" x14ac:dyDescent="0.35">
      <c r="A257" s="26" t="s">
        <v>579</v>
      </c>
      <c r="B257" s="27">
        <v>1</v>
      </c>
      <c r="C257" s="28">
        <f t="shared" si="14"/>
        <v>0.54054054054054057</v>
      </c>
      <c r="D257" s="39"/>
    </row>
    <row r="258" spans="1:4" s="7" customFormat="1" ht="21.75" customHeight="1" x14ac:dyDescent="0.35">
      <c r="A258" s="36"/>
      <c r="B258" s="10"/>
      <c r="C258" s="10"/>
    </row>
    <row r="259" spans="1:4" s="7" customFormat="1" ht="21.75" customHeight="1" x14ac:dyDescent="0.35">
      <c r="A259" s="36"/>
      <c r="B259" s="10"/>
      <c r="C259" s="10"/>
    </row>
    <row r="260" spans="1:4" s="7" customFormat="1" ht="21.75" customHeight="1" x14ac:dyDescent="0.35">
      <c r="A260" s="36"/>
      <c r="B260" s="10"/>
      <c r="C260" s="10"/>
    </row>
    <row r="261" spans="1:4" s="7" customFormat="1" ht="21" x14ac:dyDescent="0.35">
      <c r="A261" s="46" t="s">
        <v>41</v>
      </c>
      <c r="B261" s="19" t="s">
        <v>42</v>
      </c>
      <c r="C261" s="19" t="s">
        <v>43</v>
      </c>
    </row>
    <row r="262" spans="1:4" s="7" customFormat="1" ht="21" x14ac:dyDescent="0.35">
      <c r="A262" s="20" t="s">
        <v>62</v>
      </c>
      <c r="B262" s="37"/>
      <c r="C262" s="37"/>
      <c r="D262" s="38"/>
    </row>
    <row r="263" spans="1:4" s="7" customFormat="1" ht="21" x14ac:dyDescent="0.35">
      <c r="A263" s="42" t="s">
        <v>121</v>
      </c>
      <c r="B263" s="30">
        <v>5</v>
      </c>
      <c r="C263" s="25">
        <f>B263*100/185</f>
        <v>2.7027027027027026</v>
      </c>
      <c r="D263" s="39"/>
    </row>
    <row r="264" spans="1:4" s="7" customFormat="1" ht="21" x14ac:dyDescent="0.35">
      <c r="A264" s="42" t="s">
        <v>117</v>
      </c>
      <c r="B264" s="24">
        <v>4</v>
      </c>
      <c r="C264" s="25">
        <f>B264*100/185</f>
        <v>2.1621621621621623</v>
      </c>
      <c r="D264" s="39"/>
    </row>
    <row r="265" spans="1:4" s="7" customFormat="1" ht="21" x14ac:dyDescent="0.35">
      <c r="A265" s="23" t="s">
        <v>120</v>
      </c>
      <c r="B265" s="24">
        <v>4</v>
      </c>
      <c r="C265" s="25">
        <f t="shared" ref="C265:C283" si="15">B265*100/185</f>
        <v>2.1621621621621623</v>
      </c>
      <c r="D265" s="39"/>
    </row>
    <row r="266" spans="1:4" s="7" customFormat="1" ht="21" x14ac:dyDescent="0.35">
      <c r="A266" s="23" t="s">
        <v>122</v>
      </c>
      <c r="B266" s="24">
        <v>3</v>
      </c>
      <c r="C266" s="25">
        <f>B266*100/185</f>
        <v>1.6216216216216217</v>
      </c>
      <c r="D266" s="39"/>
    </row>
    <row r="267" spans="1:4" s="7" customFormat="1" ht="21" x14ac:dyDescent="0.35">
      <c r="A267" s="23" t="s">
        <v>540</v>
      </c>
      <c r="B267" s="24">
        <v>2</v>
      </c>
      <c r="C267" s="25">
        <f t="shared" si="15"/>
        <v>1.0810810810810811</v>
      </c>
      <c r="D267" s="39"/>
    </row>
    <row r="268" spans="1:4" s="7" customFormat="1" ht="21" x14ac:dyDescent="0.35">
      <c r="A268" s="42" t="s">
        <v>543</v>
      </c>
      <c r="B268" s="30">
        <v>2</v>
      </c>
      <c r="C268" s="25">
        <f>B268*100/185</f>
        <v>1.0810810810810811</v>
      </c>
      <c r="D268" s="39"/>
    </row>
    <row r="269" spans="1:4" s="7" customFormat="1" ht="21" x14ac:dyDescent="0.35">
      <c r="A269" s="42" t="s">
        <v>116</v>
      </c>
      <c r="B269" s="30">
        <v>2</v>
      </c>
      <c r="C269" s="25">
        <f>B269*100/185</f>
        <v>1.0810810810810811</v>
      </c>
      <c r="D269" s="39"/>
    </row>
    <row r="270" spans="1:4" s="7" customFormat="1" ht="21" x14ac:dyDescent="0.35">
      <c r="A270" s="42" t="s">
        <v>202</v>
      </c>
      <c r="B270" s="30">
        <v>2</v>
      </c>
      <c r="C270" s="25">
        <f>B270*100/185</f>
        <v>1.0810810810810811</v>
      </c>
      <c r="D270" s="39"/>
    </row>
    <row r="271" spans="1:4" s="7" customFormat="1" ht="21" x14ac:dyDescent="0.35">
      <c r="A271" s="42" t="s">
        <v>541</v>
      </c>
      <c r="B271" s="30">
        <v>1</v>
      </c>
      <c r="C271" s="25">
        <f t="shared" si="15"/>
        <v>0.54054054054054057</v>
      </c>
      <c r="D271" s="39"/>
    </row>
    <row r="272" spans="1:4" s="7" customFormat="1" ht="21" x14ac:dyDescent="0.35">
      <c r="A272" s="42" t="s">
        <v>542</v>
      </c>
      <c r="B272" s="30">
        <v>1</v>
      </c>
      <c r="C272" s="25">
        <f t="shared" si="15"/>
        <v>0.54054054054054057</v>
      </c>
      <c r="D272" s="39"/>
    </row>
    <row r="273" spans="1:4" s="7" customFormat="1" ht="21" x14ac:dyDescent="0.35">
      <c r="A273" s="42" t="s">
        <v>544</v>
      </c>
      <c r="B273" s="30">
        <v>1</v>
      </c>
      <c r="C273" s="25">
        <f t="shared" si="15"/>
        <v>0.54054054054054057</v>
      </c>
      <c r="D273" s="39"/>
    </row>
    <row r="274" spans="1:4" s="7" customFormat="1" ht="21" x14ac:dyDescent="0.35">
      <c r="A274" s="42" t="s">
        <v>545</v>
      </c>
      <c r="B274" s="30">
        <v>1</v>
      </c>
      <c r="C274" s="25">
        <f t="shared" si="15"/>
        <v>0.54054054054054057</v>
      </c>
      <c r="D274" s="39"/>
    </row>
    <row r="275" spans="1:4" s="7" customFormat="1" ht="21" x14ac:dyDescent="0.35">
      <c r="A275" s="42" t="s">
        <v>546</v>
      </c>
      <c r="B275" s="30">
        <v>1</v>
      </c>
      <c r="C275" s="25">
        <f t="shared" si="15"/>
        <v>0.54054054054054057</v>
      </c>
      <c r="D275" s="39"/>
    </row>
    <row r="276" spans="1:4" s="7" customFormat="1" ht="21" x14ac:dyDescent="0.35">
      <c r="A276" s="42" t="s">
        <v>553</v>
      </c>
      <c r="B276" s="30">
        <v>1</v>
      </c>
      <c r="C276" s="25">
        <f t="shared" si="15"/>
        <v>0.54054054054054057</v>
      </c>
      <c r="D276" s="39"/>
    </row>
    <row r="277" spans="1:4" s="7" customFormat="1" ht="21" x14ac:dyDescent="0.35">
      <c r="A277" s="42" t="s">
        <v>547</v>
      </c>
      <c r="B277" s="30">
        <v>1</v>
      </c>
      <c r="C277" s="25">
        <f t="shared" si="15"/>
        <v>0.54054054054054057</v>
      </c>
      <c r="D277" s="39"/>
    </row>
    <row r="278" spans="1:4" s="7" customFormat="1" ht="21" x14ac:dyDescent="0.35">
      <c r="A278" s="42" t="s">
        <v>199</v>
      </c>
      <c r="B278" s="30">
        <v>1</v>
      </c>
      <c r="C278" s="25">
        <f t="shared" si="15"/>
        <v>0.54054054054054057</v>
      </c>
      <c r="D278" s="39"/>
    </row>
    <row r="279" spans="1:4" s="7" customFormat="1" ht="21" x14ac:dyDescent="0.35">
      <c r="A279" s="42" t="s">
        <v>149</v>
      </c>
      <c r="B279" s="30">
        <v>1</v>
      </c>
      <c r="C279" s="25">
        <f t="shared" si="15"/>
        <v>0.54054054054054057</v>
      </c>
      <c r="D279" s="39"/>
    </row>
    <row r="280" spans="1:4" s="7" customFormat="1" ht="21" x14ac:dyDescent="0.35">
      <c r="A280" s="42" t="s">
        <v>548</v>
      </c>
      <c r="B280" s="30">
        <v>1</v>
      </c>
      <c r="C280" s="25">
        <f t="shared" si="15"/>
        <v>0.54054054054054057</v>
      </c>
      <c r="D280" s="39"/>
    </row>
    <row r="281" spans="1:4" s="7" customFormat="1" ht="21" x14ac:dyDescent="0.35">
      <c r="A281" s="42" t="s">
        <v>168</v>
      </c>
      <c r="B281" s="30">
        <v>1</v>
      </c>
      <c r="C281" s="25">
        <f t="shared" si="15"/>
        <v>0.54054054054054057</v>
      </c>
      <c r="D281" s="39"/>
    </row>
    <row r="282" spans="1:4" s="7" customFormat="1" ht="21" x14ac:dyDescent="0.35">
      <c r="A282" s="42" t="s">
        <v>549</v>
      </c>
      <c r="B282" s="30">
        <v>1</v>
      </c>
      <c r="C282" s="25">
        <f t="shared" si="15"/>
        <v>0.54054054054054057</v>
      </c>
      <c r="D282" s="39"/>
    </row>
    <row r="283" spans="1:4" s="7" customFormat="1" ht="21" x14ac:dyDescent="0.35">
      <c r="A283" s="43" t="s">
        <v>550</v>
      </c>
      <c r="B283" s="31">
        <v>1</v>
      </c>
      <c r="C283" s="28">
        <f t="shared" si="15"/>
        <v>0.54054054054054057</v>
      </c>
      <c r="D283" s="39"/>
    </row>
    <row r="284" spans="1:4" s="7" customFormat="1" ht="21" x14ac:dyDescent="0.35">
      <c r="A284" s="44"/>
      <c r="B284" s="150"/>
      <c r="C284" s="151"/>
      <c r="D284" s="39"/>
    </row>
    <row r="285" spans="1:4" s="7" customFormat="1" ht="21" x14ac:dyDescent="0.35">
      <c r="A285" s="44"/>
      <c r="B285" s="150"/>
      <c r="C285" s="151"/>
      <c r="D285" s="39"/>
    </row>
    <row r="286" spans="1:4" s="7" customFormat="1" ht="21" x14ac:dyDescent="0.35">
      <c r="A286" s="44"/>
      <c r="B286" s="150"/>
      <c r="C286" s="151"/>
      <c r="D286" s="39"/>
    </row>
    <row r="287" spans="1:4" s="7" customFormat="1" ht="21" x14ac:dyDescent="0.35">
      <c r="A287" s="44"/>
      <c r="B287" s="150"/>
      <c r="C287" s="151"/>
      <c r="D287" s="39"/>
    </row>
    <row r="288" spans="1:4" s="7" customFormat="1" ht="21" x14ac:dyDescent="0.35">
      <c r="A288" s="44"/>
      <c r="B288" s="150"/>
      <c r="C288" s="151"/>
      <c r="D288" s="39"/>
    </row>
    <row r="289" spans="1:4" s="7" customFormat="1" ht="21" x14ac:dyDescent="0.35">
      <c r="A289" s="44"/>
      <c r="B289" s="150"/>
      <c r="C289" s="151"/>
      <c r="D289" s="39"/>
    </row>
    <row r="290" spans="1:4" s="7" customFormat="1" ht="21" x14ac:dyDescent="0.35">
      <c r="A290" s="44"/>
      <c r="B290" s="150"/>
      <c r="C290" s="151"/>
      <c r="D290" s="39"/>
    </row>
    <row r="291" spans="1:4" s="7" customFormat="1" ht="21" x14ac:dyDescent="0.35">
      <c r="A291" s="44"/>
      <c r="B291" s="150"/>
      <c r="C291" s="151"/>
      <c r="D291" s="39"/>
    </row>
    <row r="292" spans="1:4" s="7" customFormat="1" ht="21" x14ac:dyDescent="0.35">
      <c r="A292" s="44"/>
      <c r="B292" s="150"/>
      <c r="C292" s="151"/>
      <c r="D292" s="39"/>
    </row>
    <row r="293" spans="1:4" s="7" customFormat="1" ht="21" x14ac:dyDescent="0.35">
      <c r="A293" s="44"/>
      <c r="B293" s="150"/>
      <c r="C293" s="151"/>
      <c r="D293" s="39"/>
    </row>
    <row r="294" spans="1:4" s="7" customFormat="1" ht="21" x14ac:dyDescent="0.35">
      <c r="A294" s="44"/>
      <c r="B294" s="150"/>
      <c r="C294" s="151"/>
      <c r="D294" s="39"/>
    </row>
    <row r="295" spans="1:4" s="7" customFormat="1" ht="21" x14ac:dyDescent="0.35">
      <c r="A295" s="44"/>
      <c r="B295" s="150"/>
      <c r="C295" s="151"/>
      <c r="D295" s="39"/>
    </row>
    <row r="296" spans="1:4" s="7" customFormat="1" ht="21" x14ac:dyDescent="0.35">
      <c r="A296" s="46" t="s">
        <v>41</v>
      </c>
      <c r="B296" s="19" t="s">
        <v>42</v>
      </c>
      <c r="C296" s="19" t="s">
        <v>43</v>
      </c>
    </row>
    <row r="297" spans="1:4" s="7" customFormat="1" ht="21" x14ac:dyDescent="0.35">
      <c r="A297" s="23" t="s">
        <v>180</v>
      </c>
      <c r="B297" s="24"/>
      <c r="C297" s="25"/>
      <c r="D297" s="39"/>
    </row>
    <row r="298" spans="1:4" s="7" customFormat="1" ht="21" x14ac:dyDescent="0.35">
      <c r="A298" s="42" t="s">
        <v>120</v>
      </c>
      <c r="B298" s="24">
        <v>5</v>
      </c>
      <c r="C298" s="25">
        <f t="shared" ref="C298:C304" si="16">B298*100/185</f>
        <v>2.7027027027027026</v>
      </c>
      <c r="D298" s="39"/>
    </row>
    <row r="299" spans="1:4" s="7" customFormat="1" ht="21" x14ac:dyDescent="0.35">
      <c r="A299" s="23" t="s">
        <v>121</v>
      </c>
      <c r="B299" s="24">
        <v>4</v>
      </c>
      <c r="C299" s="25">
        <f t="shared" si="16"/>
        <v>2.1621621621621623</v>
      </c>
      <c r="D299" s="39"/>
    </row>
    <row r="300" spans="1:4" s="7" customFormat="1" ht="21" x14ac:dyDescent="0.35">
      <c r="A300" s="23" t="s">
        <v>546</v>
      </c>
      <c r="B300" s="24">
        <v>3</v>
      </c>
      <c r="C300" s="25">
        <f t="shared" si="16"/>
        <v>1.6216216216216217</v>
      </c>
      <c r="D300" s="39"/>
    </row>
    <row r="301" spans="1:4" s="7" customFormat="1" ht="21" x14ac:dyDescent="0.35">
      <c r="A301" s="23" t="s">
        <v>149</v>
      </c>
      <c r="B301" s="24">
        <v>3</v>
      </c>
      <c r="C301" s="25">
        <f t="shared" si="16"/>
        <v>1.6216216216216217</v>
      </c>
      <c r="D301" s="39"/>
    </row>
    <row r="302" spans="1:4" s="7" customFormat="1" ht="21" x14ac:dyDescent="0.35">
      <c r="A302" s="23" t="s">
        <v>169</v>
      </c>
      <c r="B302" s="24">
        <v>2</v>
      </c>
      <c r="C302" s="25">
        <f t="shared" si="16"/>
        <v>1.0810810810810811</v>
      </c>
      <c r="D302" s="39"/>
    </row>
    <row r="303" spans="1:4" s="7" customFormat="1" ht="21" x14ac:dyDescent="0.35">
      <c r="A303" s="23" t="s">
        <v>205</v>
      </c>
      <c r="B303" s="24">
        <v>2</v>
      </c>
      <c r="C303" s="25">
        <f t="shared" si="16"/>
        <v>1.0810810810810811</v>
      </c>
      <c r="D303" s="39"/>
    </row>
    <row r="304" spans="1:4" s="7" customFormat="1" ht="21" x14ac:dyDescent="0.35">
      <c r="A304" s="23" t="s">
        <v>198</v>
      </c>
      <c r="B304" s="24">
        <v>2</v>
      </c>
      <c r="C304" s="25">
        <f t="shared" si="16"/>
        <v>1.0810810810810811</v>
      </c>
      <c r="D304" s="39"/>
    </row>
    <row r="305" spans="1:4" s="7" customFormat="1" ht="21" x14ac:dyDescent="0.35">
      <c r="A305" s="23" t="s">
        <v>200</v>
      </c>
      <c r="B305" s="24">
        <v>2</v>
      </c>
      <c r="C305" s="25">
        <f t="shared" ref="C305:C325" si="17">B305*100/185</f>
        <v>1.0810810810810811</v>
      </c>
      <c r="D305" s="39"/>
    </row>
    <row r="306" spans="1:4" s="7" customFormat="1" ht="21" x14ac:dyDescent="0.35">
      <c r="A306" s="23" t="s">
        <v>541</v>
      </c>
      <c r="B306" s="24">
        <v>1</v>
      </c>
      <c r="C306" s="25">
        <f t="shared" si="17"/>
        <v>0.54054054054054057</v>
      </c>
      <c r="D306" s="39"/>
    </row>
    <row r="307" spans="1:4" s="7" customFormat="1" ht="21" x14ac:dyDescent="0.35">
      <c r="A307" s="23" t="s">
        <v>171</v>
      </c>
      <c r="B307" s="24">
        <v>1</v>
      </c>
      <c r="C307" s="25">
        <f t="shared" si="17"/>
        <v>0.54054054054054057</v>
      </c>
      <c r="D307" s="39"/>
    </row>
    <row r="308" spans="1:4" s="7" customFormat="1" ht="21" x14ac:dyDescent="0.35">
      <c r="A308" s="23" t="s">
        <v>559</v>
      </c>
      <c r="B308" s="24">
        <v>1</v>
      </c>
      <c r="C308" s="25">
        <f t="shared" si="17"/>
        <v>0.54054054054054057</v>
      </c>
      <c r="D308" s="39"/>
    </row>
    <row r="309" spans="1:4" s="7" customFormat="1" ht="21" x14ac:dyDescent="0.35">
      <c r="A309" s="23" t="s">
        <v>560</v>
      </c>
      <c r="B309" s="24">
        <v>1</v>
      </c>
      <c r="C309" s="25">
        <f t="shared" si="17"/>
        <v>0.54054054054054057</v>
      </c>
      <c r="D309" s="39"/>
    </row>
    <row r="310" spans="1:4" s="7" customFormat="1" ht="21" x14ac:dyDescent="0.35">
      <c r="A310" s="23" t="s">
        <v>122</v>
      </c>
      <c r="B310" s="24">
        <v>1</v>
      </c>
      <c r="C310" s="25">
        <f t="shared" si="17"/>
        <v>0.54054054054054057</v>
      </c>
      <c r="D310" s="39"/>
    </row>
    <row r="311" spans="1:4" s="7" customFormat="1" ht="21" x14ac:dyDescent="0.35">
      <c r="A311" s="23" t="s">
        <v>561</v>
      </c>
      <c r="B311" s="24">
        <v>1</v>
      </c>
      <c r="C311" s="25">
        <f t="shared" si="17"/>
        <v>0.54054054054054057</v>
      </c>
      <c r="D311" s="39"/>
    </row>
    <row r="312" spans="1:4" s="7" customFormat="1" ht="21" x14ac:dyDescent="0.35">
      <c r="A312" s="23" t="s">
        <v>562</v>
      </c>
      <c r="B312" s="24">
        <v>1</v>
      </c>
      <c r="C312" s="25">
        <f t="shared" si="17"/>
        <v>0.54054054054054057</v>
      </c>
      <c r="D312" s="39"/>
    </row>
    <row r="313" spans="1:4" s="7" customFormat="1" ht="21" x14ac:dyDescent="0.35">
      <c r="A313" s="23" t="s">
        <v>563</v>
      </c>
      <c r="B313" s="24">
        <v>1</v>
      </c>
      <c r="C313" s="25">
        <f t="shared" si="17"/>
        <v>0.54054054054054057</v>
      </c>
      <c r="D313" s="39"/>
    </row>
    <row r="314" spans="1:4" s="7" customFormat="1" ht="21" x14ac:dyDescent="0.35">
      <c r="A314" s="23" t="s">
        <v>564</v>
      </c>
      <c r="B314" s="24">
        <v>1</v>
      </c>
      <c r="C314" s="25">
        <f t="shared" si="17"/>
        <v>0.54054054054054057</v>
      </c>
      <c r="D314" s="39"/>
    </row>
    <row r="315" spans="1:4" s="7" customFormat="1" ht="21" x14ac:dyDescent="0.35">
      <c r="A315" s="23" t="s">
        <v>204</v>
      </c>
      <c r="B315" s="24">
        <v>1</v>
      </c>
      <c r="C315" s="25">
        <f t="shared" si="17"/>
        <v>0.54054054054054057</v>
      </c>
      <c r="D315" s="39"/>
    </row>
    <row r="316" spans="1:4" s="7" customFormat="1" ht="21" x14ac:dyDescent="0.35">
      <c r="A316" s="23" t="s">
        <v>565</v>
      </c>
      <c r="B316" s="24">
        <v>1</v>
      </c>
      <c r="C316" s="25">
        <f t="shared" si="17"/>
        <v>0.54054054054054057</v>
      </c>
      <c r="D316" s="39"/>
    </row>
    <row r="317" spans="1:4" s="7" customFormat="1" ht="21" x14ac:dyDescent="0.35">
      <c r="A317" s="23" t="s">
        <v>199</v>
      </c>
      <c r="B317" s="24">
        <v>1</v>
      </c>
      <c r="C317" s="25">
        <f t="shared" si="17"/>
        <v>0.54054054054054057</v>
      </c>
      <c r="D317" s="39"/>
    </row>
    <row r="318" spans="1:4" s="7" customFormat="1" ht="21" x14ac:dyDescent="0.35">
      <c r="A318" s="23" t="s">
        <v>198</v>
      </c>
      <c r="B318" s="24">
        <v>1</v>
      </c>
      <c r="C318" s="25">
        <f t="shared" si="17"/>
        <v>0.54054054054054057</v>
      </c>
      <c r="D318" s="39"/>
    </row>
    <row r="319" spans="1:4" s="7" customFormat="1" ht="21" x14ac:dyDescent="0.35">
      <c r="A319" s="23" t="s">
        <v>566</v>
      </c>
      <c r="B319" s="24">
        <v>1</v>
      </c>
      <c r="C319" s="25">
        <f t="shared" si="17"/>
        <v>0.54054054054054057</v>
      </c>
      <c r="D319" s="39"/>
    </row>
    <row r="320" spans="1:4" s="7" customFormat="1" ht="21" x14ac:dyDescent="0.35">
      <c r="A320" s="23" t="s">
        <v>567</v>
      </c>
      <c r="B320" s="24">
        <v>1</v>
      </c>
      <c r="C320" s="25">
        <f t="shared" si="17"/>
        <v>0.54054054054054057</v>
      </c>
      <c r="D320" s="39"/>
    </row>
    <row r="321" spans="1:4" s="7" customFormat="1" ht="21" x14ac:dyDescent="0.35">
      <c r="A321" s="23" t="s">
        <v>568</v>
      </c>
      <c r="B321" s="24">
        <v>1</v>
      </c>
      <c r="C321" s="25">
        <f t="shared" si="17"/>
        <v>0.54054054054054057</v>
      </c>
      <c r="D321" s="39"/>
    </row>
    <row r="322" spans="1:4" s="7" customFormat="1" ht="21" x14ac:dyDescent="0.35">
      <c r="A322" s="23" t="s">
        <v>569</v>
      </c>
      <c r="B322" s="24">
        <v>1</v>
      </c>
      <c r="C322" s="25">
        <f t="shared" si="17"/>
        <v>0.54054054054054057</v>
      </c>
      <c r="D322" s="39"/>
    </row>
    <row r="323" spans="1:4" s="7" customFormat="1" ht="21" x14ac:dyDescent="0.35">
      <c r="A323" s="23" t="s">
        <v>570</v>
      </c>
      <c r="B323" s="24">
        <v>1</v>
      </c>
      <c r="C323" s="25">
        <f t="shared" si="17"/>
        <v>0.54054054054054057</v>
      </c>
      <c r="D323" s="39"/>
    </row>
    <row r="324" spans="1:4" s="7" customFormat="1" ht="21" x14ac:dyDescent="0.35">
      <c r="A324" s="23" t="s">
        <v>571</v>
      </c>
      <c r="B324" s="24">
        <v>1</v>
      </c>
      <c r="C324" s="25">
        <f t="shared" si="17"/>
        <v>0.54054054054054057</v>
      </c>
      <c r="D324" s="39"/>
    </row>
    <row r="325" spans="1:4" s="7" customFormat="1" ht="21" x14ac:dyDescent="0.35">
      <c r="A325" s="26" t="s">
        <v>572</v>
      </c>
      <c r="B325" s="27">
        <v>1</v>
      </c>
      <c r="C325" s="28">
        <f t="shared" si="17"/>
        <v>0.54054054054054057</v>
      </c>
      <c r="D325" s="39"/>
    </row>
    <row r="326" spans="1:4" s="7" customFormat="1" ht="21" x14ac:dyDescent="0.35">
      <c r="A326" s="44"/>
      <c r="B326" s="150"/>
      <c r="C326" s="151"/>
      <c r="D326" s="39"/>
    </row>
    <row r="327" spans="1:4" s="7" customFormat="1" ht="21" x14ac:dyDescent="0.35">
      <c r="A327" s="44"/>
      <c r="B327" s="150"/>
      <c r="C327" s="151"/>
      <c r="D327" s="39"/>
    </row>
    <row r="328" spans="1:4" s="7" customFormat="1" ht="21" x14ac:dyDescent="0.35">
      <c r="A328" s="44"/>
      <c r="B328" s="150"/>
      <c r="C328" s="151"/>
      <c r="D328" s="39"/>
    </row>
    <row r="329" spans="1:4" s="7" customFormat="1" ht="21" x14ac:dyDescent="0.35">
      <c r="A329" s="44"/>
      <c r="B329" s="150"/>
      <c r="C329" s="151"/>
      <c r="D329" s="39"/>
    </row>
    <row r="330" spans="1:4" s="7" customFormat="1" ht="21" x14ac:dyDescent="0.35">
      <c r="A330" s="44"/>
      <c r="B330" s="150"/>
      <c r="C330" s="151"/>
      <c r="D330" s="39"/>
    </row>
    <row r="331" spans="1:4" s="7" customFormat="1" ht="21" x14ac:dyDescent="0.35">
      <c r="A331" s="44"/>
      <c r="B331" s="150"/>
      <c r="C331" s="151"/>
      <c r="D331" s="39"/>
    </row>
    <row r="332" spans="1:4" s="7" customFormat="1" ht="21" x14ac:dyDescent="0.35">
      <c r="A332" s="46" t="s">
        <v>41</v>
      </c>
      <c r="B332" s="19" t="s">
        <v>42</v>
      </c>
      <c r="C332" s="19" t="s">
        <v>43</v>
      </c>
    </row>
    <row r="333" spans="1:4" s="7" customFormat="1" ht="21" x14ac:dyDescent="0.35">
      <c r="A333" s="20" t="s">
        <v>150</v>
      </c>
      <c r="B333" s="37"/>
      <c r="C333" s="37"/>
      <c r="D333" s="38"/>
    </row>
    <row r="334" spans="1:4" s="7" customFormat="1" ht="21" x14ac:dyDescent="0.35">
      <c r="A334" s="23" t="s">
        <v>542</v>
      </c>
      <c r="B334" s="24">
        <v>2</v>
      </c>
      <c r="C334" s="25">
        <f>B334*100/185</f>
        <v>1.0810810810810811</v>
      </c>
      <c r="D334" s="39"/>
    </row>
    <row r="335" spans="1:4" s="7" customFormat="1" ht="21" x14ac:dyDescent="0.35">
      <c r="A335" s="23" t="s">
        <v>121</v>
      </c>
      <c r="B335" s="24">
        <v>2</v>
      </c>
      <c r="C335" s="25">
        <f>B335*100/185</f>
        <v>1.0810810810810811</v>
      </c>
      <c r="D335" s="39"/>
    </row>
    <row r="336" spans="1:4" s="7" customFormat="1" ht="21" x14ac:dyDescent="0.35">
      <c r="A336" s="23" t="s">
        <v>551</v>
      </c>
      <c r="B336" s="24">
        <v>2</v>
      </c>
      <c r="C336" s="25">
        <f>B336*100/185</f>
        <v>1.0810810810810811</v>
      </c>
      <c r="D336" s="39"/>
    </row>
    <row r="337" spans="1:4" s="7" customFormat="1" ht="21" x14ac:dyDescent="0.35">
      <c r="A337" s="23" t="s">
        <v>117</v>
      </c>
      <c r="B337" s="24">
        <v>1</v>
      </c>
      <c r="C337" s="25">
        <f t="shared" ref="C337:C353" si="18">B337*100/185</f>
        <v>0.54054054054054057</v>
      </c>
      <c r="D337" s="39"/>
    </row>
    <row r="338" spans="1:4" s="7" customFormat="1" ht="21" x14ac:dyDescent="0.35">
      <c r="A338" s="23" t="s">
        <v>550</v>
      </c>
      <c r="B338" s="24">
        <v>1</v>
      </c>
      <c r="C338" s="25">
        <f t="shared" si="18"/>
        <v>0.54054054054054057</v>
      </c>
      <c r="D338" s="39"/>
    </row>
    <row r="339" spans="1:4" s="7" customFormat="1" ht="21" x14ac:dyDescent="0.35">
      <c r="A339" s="23" t="s">
        <v>204</v>
      </c>
      <c r="B339" s="24">
        <v>1</v>
      </c>
      <c r="C339" s="25">
        <f t="shared" si="18"/>
        <v>0.54054054054054057</v>
      </c>
      <c r="D339" s="39"/>
    </row>
    <row r="340" spans="1:4" s="7" customFormat="1" ht="21" x14ac:dyDescent="0.35">
      <c r="A340" s="23" t="s">
        <v>116</v>
      </c>
      <c r="B340" s="24">
        <v>1</v>
      </c>
      <c r="C340" s="25">
        <f t="shared" si="18"/>
        <v>0.54054054054054057</v>
      </c>
      <c r="D340" s="39"/>
    </row>
    <row r="341" spans="1:4" s="7" customFormat="1" ht="21" x14ac:dyDescent="0.35">
      <c r="A341" s="23" t="s">
        <v>200</v>
      </c>
      <c r="B341" s="24">
        <v>1</v>
      </c>
      <c r="C341" s="25">
        <f t="shared" si="18"/>
        <v>0.54054054054054057</v>
      </c>
      <c r="D341" s="39"/>
    </row>
    <row r="342" spans="1:4" s="7" customFormat="1" ht="21" x14ac:dyDescent="0.35">
      <c r="A342" s="23" t="s">
        <v>149</v>
      </c>
      <c r="B342" s="24">
        <v>1</v>
      </c>
      <c r="C342" s="25">
        <f t="shared" si="18"/>
        <v>0.54054054054054057</v>
      </c>
      <c r="D342" s="39"/>
    </row>
    <row r="343" spans="1:4" s="7" customFormat="1" ht="21" x14ac:dyDescent="0.35">
      <c r="A343" s="23" t="s">
        <v>583</v>
      </c>
      <c r="B343" s="24">
        <v>1</v>
      </c>
      <c r="C343" s="25">
        <f t="shared" si="18"/>
        <v>0.54054054054054057</v>
      </c>
      <c r="D343" s="39"/>
    </row>
    <row r="344" spans="1:4" s="7" customFormat="1" ht="21" x14ac:dyDescent="0.35">
      <c r="A344" s="23" t="s">
        <v>552</v>
      </c>
      <c r="B344" s="24">
        <v>1</v>
      </c>
      <c r="C344" s="25">
        <f t="shared" si="18"/>
        <v>0.54054054054054057</v>
      </c>
      <c r="D344" s="39"/>
    </row>
    <row r="345" spans="1:4" s="7" customFormat="1" ht="21" x14ac:dyDescent="0.35">
      <c r="A345" s="23" t="s">
        <v>584</v>
      </c>
      <c r="B345" s="24">
        <v>1</v>
      </c>
      <c r="C345" s="25">
        <f t="shared" si="18"/>
        <v>0.54054054054054057</v>
      </c>
      <c r="D345" s="39"/>
    </row>
    <row r="346" spans="1:4" s="7" customFormat="1" ht="21" x14ac:dyDescent="0.35">
      <c r="A346" s="23" t="s">
        <v>554</v>
      </c>
      <c r="B346" s="24">
        <v>1</v>
      </c>
      <c r="C346" s="25">
        <f t="shared" si="18"/>
        <v>0.54054054054054057</v>
      </c>
      <c r="D346" s="39"/>
    </row>
    <row r="347" spans="1:4" s="7" customFormat="1" ht="21" x14ac:dyDescent="0.35">
      <c r="A347" s="23" t="s">
        <v>206</v>
      </c>
      <c r="B347" s="24">
        <v>1</v>
      </c>
      <c r="C347" s="25">
        <f t="shared" si="18"/>
        <v>0.54054054054054057</v>
      </c>
      <c r="D347" s="39"/>
    </row>
    <row r="348" spans="1:4" s="7" customFormat="1" ht="21" x14ac:dyDescent="0.35">
      <c r="A348" s="23" t="s">
        <v>555</v>
      </c>
      <c r="B348" s="24">
        <v>1</v>
      </c>
      <c r="C348" s="25">
        <f t="shared" si="18"/>
        <v>0.54054054054054057</v>
      </c>
      <c r="D348" s="39"/>
    </row>
    <row r="349" spans="1:4" s="7" customFormat="1" ht="21" x14ac:dyDescent="0.35">
      <c r="A349" s="23" t="s">
        <v>556</v>
      </c>
      <c r="B349" s="24">
        <v>1</v>
      </c>
      <c r="C349" s="25">
        <f t="shared" si="18"/>
        <v>0.54054054054054057</v>
      </c>
      <c r="D349" s="39"/>
    </row>
    <row r="350" spans="1:4" s="7" customFormat="1" ht="21" x14ac:dyDescent="0.35">
      <c r="A350" s="23" t="s">
        <v>199</v>
      </c>
      <c r="B350" s="24">
        <v>1</v>
      </c>
      <c r="C350" s="25">
        <f t="shared" si="18"/>
        <v>0.54054054054054057</v>
      </c>
      <c r="D350" s="39"/>
    </row>
    <row r="351" spans="1:4" s="7" customFormat="1" ht="21" x14ac:dyDescent="0.35">
      <c r="A351" s="23" t="s">
        <v>557</v>
      </c>
      <c r="B351" s="24">
        <v>1</v>
      </c>
      <c r="C351" s="25">
        <f t="shared" si="18"/>
        <v>0.54054054054054057</v>
      </c>
      <c r="D351" s="39"/>
    </row>
    <row r="352" spans="1:4" s="7" customFormat="1" ht="21" x14ac:dyDescent="0.35">
      <c r="A352" s="23" t="s">
        <v>203</v>
      </c>
      <c r="B352" s="24">
        <v>1</v>
      </c>
      <c r="C352" s="25">
        <f t="shared" si="18"/>
        <v>0.54054054054054057</v>
      </c>
      <c r="D352" s="39"/>
    </row>
    <row r="353" spans="1:4" s="7" customFormat="1" ht="21" x14ac:dyDescent="0.35">
      <c r="A353" s="26" t="s">
        <v>558</v>
      </c>
      <c r="B353" s="27">
        <v>1</v>
      </c>
      <c r="C353" s="28">
        <f t="shared" si="18"/>
        <v>0.54054054054054057</v>
      </c>
      <c r="D353" s="39"/>
    </row>
    <row r="354" spans="1:4" s="7" customFormat="1" ht="21" x14ac:dyDescent="0.35">
      <c r="A354" s="44"/>
      <c r="B354" s="150"/>
      <c r="C354" s="151"/>
      <c r="D354" s="39"/>
    </row>
    <row r="355" spans="1:4" s="7" customFormat="1" ht="21" x14ac:dyDescent="0.35">
      <c r="A355" s="44"/>
      <c r="B355" s="150"/>
      <c r="C355" s="151"/>
      <c r="D355" s="39"/>
    </row>
    <row r="356" spans="1:4" s="7" customFormat="1" ht="21" x14ac:dyDescent="0.35">
      <c r="A356" s="44"/>
      <c r="B356" s="150"/>
      <c r="C356" s="151"/>
      <c r="D356" s="39"/>
    </row>
    <row r="357" spans="1:4" s="7" customFormat="1" ht="21" x14ac:dyDescent="0.35">
      <c r="A357" s="44"/>
      <c r="B357" s="150"/>
      <c r="C357" s="151"/>
      <c r="D357" s="39"/>
    </row>
    <row r="358" spans="1:4" s="7" customFormat="1" ht="21" x14ac:dyDescent="0.35">
      <c r="A358" s="44"/>
      <c r="B358" s="150"/>
      <c r="C358" s="151"/>
      <c r="D358" s="39"/>
    </row>
    <row r="359" spans="1:4" s="7" customFormat="1" ht="21" x14ac:dyDescent="0.35">
      <c r="A359" s="44"/>
      <c r="B359" s="150"/>
      <c r="C359" s="151"/>
      <c r="D359" s="39"/>
    </row>
    <row r="360" spans="1:4" s="7" customFormat="1" ht="21" x14ac:dyDescent="0.35">
      <c r="A360" s="44"/>
      <c r="B360" s="150"/>
      <c r="C360" s="151"/>
      <c r="D360" s="39"/>
    </row>
    <row r="361" spans="1:4" s="7" customFormat="1" ht="21" x14ac:dyDescent="0.35">
      <c r="A361" s="44"/>
      <c r="B361" s="150"/>
      <c r="C361" s="151"/>
      <c r="D361" s="39"/>
    </row>
    <row r="362" spans="1:4" s="7" customFormat="1" ht="21" x14ac:dyDescent="0.35">
      <c r="A362" s="44"/>
      <c r="B362" s="150"/>
      <c r="C362" s="151"/>
      <c r="D362" s="39"/>
    </row>
    <row r="363" spans="1:4" s="7" customFormat="1" ht="21" x14ac:dyDescent="0.35">
      <c r="A363" s="44"/>
      <c r="B363" s="150"/>
      <c r="C363" s="151"/>
      <c r="D363" s="39"/>
    </row>
    <row r="364" spans="1:4" s="7" customFormat="1" ht="21" x14ac:dyDescent="0.35">
      <c r="A364" s="44"/>
      <c r="B364" s="150"/>
      <c r="C364" s="151"/>
      <c r="D364" s="39"/>
    </row>
    <row r="365" spans="1:4" s="7" customFormat="1" ht="21" x14ac:dyDescent="0.35">
      <c r="A365" s="44"/>
      <c r="B365" s="150"/>
      <c r="C365" s="151"/>
      <c r="D365" s="39"/>
    </row>
    <row r="366" spans="1:4" s="7" customFormat="1" ht="21" x14ac:dyDescent="0.35">
      <c r="A366" s="44"/>
      <c r="B366" s="150"/>
      <c r="C366" s="151"/>
      <c r="D366" s="39"/>
    </row>
    <row r="367" spans="1:4" s="7" customFormat="1" ht="21" x14ac:dyDescent="0.35">
      <c r="A367" s="44"/>
      <c r="B367" s="150"/>
      <c r="C367" s="151"/>
      <c r="D367" s="39"/>
    </row>
    <row r="368" spans="1:4" s="7" customFormat="1" ht="21" customHeight="1" x14ac:dyDescent="0.35">
      <c r="A368" s="46" t="s">
        <v>41</v>
      </c>
      <c r="B368" s="19" t="s">
        <v>42</v>
      </c>
      <c r="C368" s="19" t="s">
        <v>43</v>
      </c>
    </row>
    <row r="369" spans="1:11" s="7" customFormat="1" ht="21" x14ac:dyDescent="0.35">
      <c r="A369" s="20" t="s">
        <v>173</v>
      </c>
      <c r="B369" s="21"/>
      <c r="C369" s="22"/>
      <c r="D369" s="39"/>
    </row>
    <row r="370" spans="1:11" s="7" customFormat="1" ht="21" x14ac:dyDescent="0.35">
      <c r="A370" s="42" t="s">
        <v>172</v>
      </c>
      <c r="B370" s="24">
        <v>5</v>
      </c>
      <c r="C370" s="25">
        <f>B370*100/185</f>
        <v>2.7027027027027026</v>
      </c>
      <c r="D370" s="39"/>
    </row>
    <row r="371" spans="1:11" s="7" customFormat="1" ht="21" x14ac:dyDescent="0.35">
      <c r="A371" s="42" t="s">
        <v>120</v>
      </c>
      <c r="B371" s="24">
        <v>2</v>
      </c>
      <c r="C371" s="25">
        <f>B371*100/185</f>
        <v>1.0810810810810811</v>
      </c>
      <c r="D371" s="39"/>
    </row>
    <row r="372" spans="1:11" s="7" customFormat="1" ht="21" x14ac:dyDescent="0.35">
      <c r="A372" s="42" t="s">
        <v>119</v>
      </c>
      <c r="B372" s="24">
        <v>2</v>
      </c>
      <c r="C372" s="25">
        <f>B372*100/185</f>
        <v>1.0810810810810811</v>
      </c>
      <c r="D372" s="39"/>
    </row>
    <row r="373" spans="1:11" s="7" customFormat="1" ht="21" x14ac:dyDescent="0.35">
      <c r="A373" s="42" t="s">
        <v>121</v>
      </c>
      <c r="B373" s="24">
        <v>2</v>
      </c>
      <c r="C373" s="25">
        <f>B373*100/185</f>
        <v>1.0810810810810811</v>
      </c>
      <c r="D373" s="39"/>
    </row>
    <row r="374" spans="1:11" s="7" customFormat="1" ht="21" x14ac:dyDescent="0.35">
      <c r="A374" s="42" t="s">
        <v>580</v>
      </c>
      <c r="B374" s="24">
        <v>1</v>
      </c>
      <c r="C374" s="25">
        <f>B374*100/185</f>
        <v>0.54054054054054057</v>
      </c>
      <c r="D374" s="39"/>
    </row>
    <row r="375" spans="1:11" s="7" customFormat="1" ht="21" x14ac:dyDescent="0.35">
      <c r="A375" s="42" t="s">
        <v>116</v>
      </c>
      <c r="B375" s="24">
        <v>1</v>
      </c>
      <c r="C375" s="25">
        <f t="shared" ref="C375:C381" si="19">B375*100/185</f>
        <v>0.54054054054054057</v>
      </c>
      <c r="D375" s="39"/>
    </row>
    <row r="376" spans="1:11" s="7" customFormat="1" ht="21" x14ac:dyDescent="0.35">
      <c r="A376" s="42" t="s">
        <v>556</v>
      </c>
      <c r="B376" s="24">
        <v>1</v>
      </c>
      <c r="C376" s="25">
        <f t="shared" si="19"/>
        <v>0.54054054054054057</v>
      </c>
      <c r="D376" s="39"/>
    </row>
    <row r="377" spans="1:11" s="7" customFormat="1" ht="21" x14ac:dyDescent="0.35">
      <c r="A377" s="42" t="s">
        <v>122</v>
      </c>
      <c r="B377" s="24">
        <v>1</v>
      </c>
      <c r="C377" s="25">
        <f t="shared" si="19"/>
        <v>0.54054054054054057</v>
      </c>
      <c r="D377" s="39"/>
    </row>
    <row r="378" spans="1:11" s="7" customFormat="1" ht="21" x14ac:dyDescent="0.35">
      <c r="A378" s="42" t="s">
        <v>117</v>
      </c>
      <c r="B378" s="24">
        <v>1</v>
      </c>
      <c r="C378" s="25">
        <f t="shared" si="19"/>
        <v>0.54054054054054057</v>
      </c>
      <c r="D378" s="39"/>
    </row>
    <row r="379" spans="1:11" s="7" customFormat="1" ht="21" x14ac:dyDescent="0.35">
      <c r="A379" s="42" t="s">
        <v>581</v>
      </c>
      <c r="B379" s="24">
        <v>1</v>
      </c>
      <c r="C379" s="25">
        <f t="shared" si="19"/>
        <v>0.54054054054054057</v>
      </c>
      <c r="D379" s="39"/>
    </row>
    <row r="380" spans="1:11" s="7" customFormat="1" ht="21" x14ac:dyDescent="0.35">
      <c r="A380" s="42" t="s">
        <v>582</v>
      </c>
      <c r="B380" s="24">
        <v>1</v>
      </c>
      <c r="C380" s="25">
        <f>B380*100/185</f>
        <v>0.54054054054054057</v>
      </c>
      <c r="D380" s="39"/>
    </row>
    <row r="381" spans="1:11" s="7" customFormat="1" ht="21" x14ac:dyDescent="0.35">
      <c r="A381" s="42" t="s">
        <v>572</v>
      </c>
      <c r="B381" s="24">
        <v>1</v>
      </c>
      <c r="C381" s="25">
        <f t="shared" si="19"/>
        <v>0.54054054054054057</v>
      </c>
      <c r="D381" s="39"/>
    </row>
    <row r="382" spans="1:11" s="7" customFormat="1" ht="21" x14ac:dyDescent="0.35">
      <c r="A382" s="46" t="s">
        <v>48</v>
      </c>
      <c r="B382" s="212">
        <f>SUM(B263:B381)</f>
        <v>122</v>
      </c>
      <c r="C382" s="32">
        <f>B382*100/185</f>
        <v>65.945945945945951</v>
      </c>
    </row>
    <row r="383" spans="1:11" s="7" customFormat="1" ht="21" x14ac:dyDescent="0.35">
      <c r="A383" s="116"/>
      <c r="B383" s="34"/>
      <c r="C383" s="35"/>
    </row>
    <row r="384" spans="1:11" s="102" customFormat="1" ht="21" x14ac:dyDescent="0.35">
      <c r="A384" s="139" t="s">
        <v>763</v>
      </c>
      <c r="B384" s="101"/>
      <c r="C384" s="101"/>
      <c r="F384" s="7"/>
      <c r="G384" s="7"/>
      <c r="H384" s="7"/>
      <c r="I384" s="7"/>
      <c r="J384" s="7"/>
      <c r="K384" s="7"/>
    </row>
    <row r="385" spans="1:11" s="102" customFormat="1" ht="21" x14ac:dyDescent="0.35">
      <c r="A385" s="139" t="s">
        <v>764</v>
      </c>
      <c r="B385" s="101"/>
      <c r="C385" s="101"/>
      <c r="F385" s="7"/>
      <c r="G385" s="7"/>
      <c r="H385" s="7"/>
      <c r="I385" s="7"/>
      <c r="J385" s="7"/>
      <c r="K385" s="7"/>
    </row>
    <row r="386" spans="1:11" s="102" customFormat="1" ht="21" x14ac:dyDescent="0.35">
      <c r="A386" s="139" t="s">
        <v>765</v>
      </c>
      <c r="B386" s="101"/>
      <c r="C386" s="101"/>
      <c r="F386" s="7"/>
      <c r="G386" s="7"/>
      <c r="H386" s="7"/>
      <c r="I386" s="7"/>
      <c r="J386" s="7"/>
      <c r="K386" s="7"/>
    </row>
    <row r="387" spans="1:11" s="102" customFormat="1" ht="21" x14ac:dyDescent="0.35">
      <c r="A387" s="139" t="s">
        <v>694</v>
      </c>
      <c r="B387" s="101"/>
      <c r="C387" s="101"/>
      <c r="F387" s="7"/>
      <c r="G387" s="7"/>
      <c r="H387" s="7"/>
      <c r="I387" s="7"/>
      <c r="J387" s="7"/>
      <c r="K387" s="7"/>
    </row>
    <row r="388" spans="1:11" s="102" customFormat="1" ht="21" x14ac:dyDescent="0.35">
      <c r="A388" s="139" t="s">
        <v>766</v>
      </c>
      <c r="B388" s="101"/>
      <c r="C388" s="101"/>
      <c r="F388" s="7"/>
      <c r="G388" s="7"/>
      <c r="H388" s="7"/>
      <c r="I388" s="7"/>
      <c r="J388" s="7"/>
      <c r="K388" s="7"/>
    </row>
    <row r="389" spans="1:11" s="102" customFormat="1" ht="21" x14ac:dyDescent="0.35">
      <c r="A389" s="169" t="s">
        <v>767</v>
      </c>
      <c r="B389" s="170"/>
      <c r="C389" s="171"/>
      <c r="F389" s="7"/>
      <c r="G389" s="7"/>
      <c r="H389" s="7"/>
      <c r="I389" s="7"/>
      <c r="J389" s="7"/>
      <c r="K389" s="7"/>
    </row>
    <row r="390" spans="1:11" s="102" customFormat="1" ht="21" x14ac:dyDescent="0.35">
      <c r="A390" s="169" t="s">
        <v>768</v>
      </c>
      <c r="B390" s="170"/>
      <c r="C390" s="171"/>
      <c r="F390" s="7"/>
      <c r="G390" s="7"/>
      <c r="H390" s="7"/>
      <c r="I390" s="7"/>
      <c r="J390" s="7"/>
      <c r="K390" s="7"/>
    </row>
    <row r="391" spans="1:11" s="102" customFormat="1" ht="21" x14ac:dyDescent="0.35">
      <c r="A391" s="169" t="s">
        <v>769</v>
      </c>
      <c r="B391" s="170"/>
      <c r="C391" s="171"/>
      <c r="F391" s="7"/>
      <c r="G391" s="7"/>
      <c r="H391" s="7"/>
      <c r="I391" s="7"/>
      <c r="J391" s="7"/>
      <c r="K391" s="7"/>
    </row>
    <row r="392" spans="1:11" s="102" customFormat="1" ht="21" x14ac:dyDescent="0.35">
      <c r="A392" s="172" t="s">
        <v>770</v>
      </c>
      <c r="B392" s="173"/>
      <c r="C392" s="174"/>
      <c r="D392" s="175"/>
      <c r="F392" s="7"/>
      <c r="G392" s="7"/>
      <c r="H392" s="7"/>
      <c r="I392" s="7"/>
      <c r="J392" s="7"/>
      <c r="K392" s="7"/>
    </row>
    <row r="393" spans="1:11" s="102" customFormat="1" ht="21" x14ac:dyDescent="0.35">
      <c r="A393" s="169" t="s">
        <v>772</v>
      </c>
      <c r="B393" s="170"/>
      <c r="C393" s="171"/>
      <c r="F393" s="7"/>
      <c r="G393" s="7"/>
      <c r="H393" s="7"/>
      <c r="I393" s="7"/>
      <c r="J393" s="7"/>
      <c r="K393" s="7"/>
    </row>
    <row r="394" spans="1:11" s="102" customFormat="1" ht="21" x14ac:dyDescent="0.35">
      <c r="A394" s="169" t="s">
        <v>771</v>
      </c>
      <c r="B394" s="170"/>
      <c r="C394" s="171"/>
      <c r="F394" s="7"/>
      <c r="G394" s="7"/>
      <c r="H394" s="7"/>
      <c r="I394" s="7"/>
      <c r="J394" s="7"/>
      <c r="K394" s="7"/>
    </row>
    <row r="395" spans="1:11" s="102" customFormat="1" ht="19.5" x14ac:dyDescent="0.3">
      <c r="A395" s="139" t="s">
        <v>762</v>
      </c>
      <c r="B395" s="101"/>
      <c r="C395" s="101"/>
    </row>
    <row r="396" spans="1:11" s="102" customFormat="1" ht="19.5" x14ac:dyDescent="0.3">
      <c r="A396" s="139" t="s">
        <v>695</v>
      </c>
      <c r="B396" s="101"/>
      <c r="C396" s="101"/>
    </row>
    <row r="397" spans="1:11" s="102" customFormat="1" ht="19.5" x14ac:dyDescent="0.3">
      <c r="A397" s="139"/>
      <c r="B397" s="101"/>
      <c r="C397" s="101"/>
    </row>
    <row r="398" spans="1:11" s="102" customFormat="1" ht="19.5" x14ac:dyDescent="0.3">
      <c r="A398" s="139"/>
      <c r="B398" s="101"/>
      <c r="C398" s="101"/>
    </row>
    <row r="399" spans="1:11" s="102" customFormat="1" ht="19.5" x14ac:dyDescent="0.3">
      <c r="A399" s="139"/>
      <c r="B399" s="101"/>
      <c r="C399" s="101"/>
    </row>
    <row r="400" spans="1:11" s="102" customFormat="1" ht="19.5" x14ac:dyDescent="0.3">
      <c r="A400" s="139"/>
      <c r="B400" s="101"/>
      <c r="C400" s="101"/>
    </row>
    <row r="401" spans="1:4" s="102" customFormat="1" ht="19.5" x14ac:dyDescent="0.3">
      <c r="A401" s="139"/>
      <c r="B401" s="101"/>
      <c r="C401" s="101"/>
    </row>
    <row r="402" spans="1:4" s="102" customFormat="1" ht="19.5" x14ac:dyDescent="0.3">
      <c r="A402" s="139"/>
      <c r="B402" s="101"/>
      <c r="C402" s="101"/>
    </row>
    <row r="403" spans="1:4" s="102" customFormat="1" ht="19.5" x14ac:dyDescent="0.3">
      <c r="A403" s="139"/>
      <c r="B403" s="101"/>
      <c r="C403" s="101"/>
    </row>
    <row r="404" spans="1:4" s="14" customFormat="1" ht="21" x14ac:dyDescent="0.35">
      <c r="A404" s="36" t="s">
        <v>773</v>
      </c>
      <c r="B404" s="16"/>
      <c r="C404" s="16"/>
    </row>
    <row r="405" spans="1:4" s="14" customFormat="1" x14ac:dyDescent="0.3">
      <c r="A405" s="230" t="s">
        <v>63</v>
      </c>
      <c r="B405" s="232" t="s">
        <v>591</v>
      </c>
      <c r="C405" s="233"/>
      <c r="D405" s="234"/>
    </row>
    <row r="406" spans="1:4" s="14" customFormat="1" ht="47.25" x14ac:dyDescent="0.3">
      <c r="A406" s="231"/>
      <c r="B406" s="50" t="s">
        <v>64</v>
      </c>
      <c r="C406" s="51" t="s">
        <v>65</v>
      </c>
      <c r="D406" s="51" t="s">
        <v>66</v>
      </c>
    </row>
    <row r="407" spans="1:4" s="14" customFormat="1" x14ac:dyDescent="0.3">
      <c r="A407" s="52" t="s">
        <v>67</v>
      </c>
      <c r="B407" s="53">
        <f>'Staerter 2'!I65</f>
        <v>4.7619047619047619</v>
      </c>
      <c r="C407" s="53">
        <f>'Staerter 2'!I66</f>
        <v>0.46539215909934717</v>
      </c>
      <c r="D407" s="54" t="str">
        <f>IF(B407&gt;4.5,"มากที่สุด",IF(B407&gt;3.5,"มาก",IF(B407&gt;2.5,"ปานกลาง",IF(B407&gt;1.5,"น้อย",IF(B407&lt;=1.5,"น้อยที่สุด")))))</f>
        <v>มากที่สุด</v>
      </c>
    </row>
    <row r="408" spans="1:4" s="14" customFormat="1" x14ac:dyDescent="0.3">
      <c r="A408" s="52" t="s">
        <v>68</v>
      </c>
      <c r="B408" s="53">
        <f>'Staerter 2'!J65</f>
        <v>4.6825396825396828</v>
      </c>
      <c r="C408" s="53">
        <f>'Staerter 2'!J66</f>
        <v>0.50242626887729847</v>
      </c>
      <c r="D408" s="54" t="str">
        <f t="shared" ref="D408:D417" si="20">IF(B408&gt;4.5,"มากที่สุด",IF(B408&gt;3.5,"มาก",IF(B408&gt;2.5,"ปานกลาง",IF(B408&gt;1.5,"น้อย",IF(B408&lt;=1.5,"น้อยที่สุด")))))</f>
        <v>มากที่สุด</v>
      </c>
    </row>
    <row r="409" spans="1:4" s="14" customFormat="1" x14ac:dyDescent="0.3">
      <c r="A409" s="52" t="s">
        <v>69</v>
      </c>
      <c r="B409" s="53">
        <f>'Staerter 2'!K65</f>
        <v>4.6984126984126986</v>
      </c>
      <c r="C409" s="53">
        <f>'Staerter 2'!K66</f>
        <v>0.49627387843487558</v>
      </c>
      <c r="D409" s="54" t="str">
        <f t="shared" si="20"/>
        <v>มากที่สุด</v>
      </c>
    </row>
    <row r="410" spans="1:4" s="14" customFormat="1" x14ac:dyDescent="0.3">
      <c r="A410" s="52" t="s">
        <v>70</v>
      </c>
      <c r="B410" s="53">
        <f>'Staerter 2'!L65</f>
        <v>4.6825396825396828</v>
      </c>
      <c r="C410" s="53">
        <f>'Staerter 2'!L66</f>
        <v>0.46922712106381187</v>
      </c>
      <c r="D410" s="54" t="str">
        <f t="shared" si="20"/>
        <v>มากที่สุด</v>
      </c>
    </row>
    <row r="411" spans="1:4" s="14" customFormat="1" x14ac:dyDescent="0.3">
      <c r="A411" s="52" t="s">
        <v>71</v>
      </c>
      <c r="B411" s="53">
        <f>'Staerter 2'!M65</f>
        <v>4.7777777777777777</v>
      </c>
      <c r="C411" s="53">
        <f>'Staerter 2'!M66</f>
        <v>0.41907903806247493</v>
      </c>
      <c r="D411" s="54" t="str">
        <f t="shared" si="20"/>
        <v>มากที่สุด</v>
      </c>
    </row>
    <row r="412" spans="1:4" s="14" customFormat="1" x14ac:dyDescent="0.3">
      <c r="A412" s="52" t="s">
        <v>72</v>
      </c>
      <c r="B412" s="53">
        <f>'Staerter 2'!N65</f>
        <v>4.7777777777777777</v>
      </c>
      <c r="C412" s="53">
        <f>'Staerter 2'!N66</f>
        <v>0.41907903806247498</v>
      </c>
      <c r="D412" s="54" t="str">
        <f t="shared" si="20"/>
        <v>มากที่สุด</v>
      </c>
    </row>
    <row r="413" spans="1:4" s="14" customFormat="1" x14ac:dyDescent="0.3">
      <c r="A413" s="52" t="s">
        <v>73</v>
      </c>
      <c r="B413" s="53">
        <f>'Staerter 2'!O65</f>
        <v>4.8253968253968251</v>
      </c>
      <c r="C413" s="53">
        <f>'Staerter 2'!O66</f>
        <v>0.38267658962604967</v>
      </c>
      <c r="D413" s="54" t="str">
        <f t="shared" si="20"/>
        <v>มากที่สุด</v>
      </c>
    </row>
    <row r="414" spans="1:4" s="14" customFormat="1" x14ac:dyDescent="0.3">
      <c r="A414" s="52" t="s">
        <v>74</v>
      </c>
      <c r="B414" s="53">
        <f>'Staerter 2'!P65</f>
        <v>4.8571428571428568</v>
      </c>
      <c r="C414" s="53">
        <f>'Staerter 2'!P66</f>
        <v>0.35273781075132915</v>
      </c>
      <c r="D414" s="54" t="str">
        <f t="shared" si="20"/>
        <v>มากที่สุด</v>
      </c>
    </row>
    <row r="415" spans="1:4" s="14" customFormat="1" x14ac:dyDescent="0.3">
      <c r="A415" s="52" t="s">
        <v>75</v>
      </c>
      <c r="B415" s="53">
        <f>'Staerter 2'!Q65</f>
        <v>4.8412698412698409</v>
      </c>
      <c r="C415" s="53">
        <f>'Staerter 2'!Q66</f>
        <v>0.36835944955407462</v>
      </c>
      <c r="D415" s="54" t="str">
        <f t="shared" si="20"/>
        <v>มากที่สุด</v>
      </c>
    </row>
    <row r="416" spans="1:4" s="14" customFormat="1" x14ac:dyDescent="0.3">
      <c r="A416" s="52" t="s">
        <v>76</v>
      </c>
      <c r="B416" s="53">
        <f>'Staerter 2'!T65</f>
        <v>4.5396825396825395</v>
      </c>
      <c r="C416" s="53">
        <f>'Staerter 2'!T66</f>
        <v>0.59093684028527993</v>
      </c>
      <c r="D416" s="54" t="str">
        <f t="shared" si="20"/>
        <v>มากที่สุด</v>
      </c>
    </row>
    <row r="417" spans="1:7" s="14" customFormat="1" ht="19.5" thickBot="1" x14ac:dyDescent="0.35">
      <c r="A417" s="55" t="s">
        <v>77</v>
      </c>
      <c r="B417" s="56">
        <f>AVERAGE(B407:B416)</f>
        <v>4.7444444444444445</v>
      </c>
      <c r="C417" s="56">
        <f>AVERAGE(C407:C416)</f>
        <v>0.44661881938170167</v>
      </c>
      <c r="D417" s="57" t="str">
        <f t="shared" si="20"/>
        <v>มากที่สุด</v>
      </c>
    </row>
    <row r="418" spans="1:7" s="14" customFormat="1" ht="19.5" thickTop="1" x14ac:dyDescent="0.3">
      <c r="A418" s="81"/>
      <c r="B418" s="82"/>
      <c r="C418" s="82"/>
      <c r="D418" s="83"/>
    </row>
    <row r="419" spans="1:7" s="7" customFormat="1" ht="21" x14ac:dyDescent="0.35">
      <c r="A419" s="62" t="s">
        <v>102</v>
      </c>
      <c r="B419" s="63"/>
      <c r="C419" s="63"/>
      <c r="D419" s="64"/>
    </row>
    <row r="420" spans="1:7" s="7" customFormat="1" ht="21" x14ac:dyDescent="0.35">
      <c r="A420" s="62" t="s">
        <v>633</v>
      </c>
      <c r="B420" s="63"/>
      <c r="C420" s="63"/>
      <c r="D420" s="64"/>
    </row>
    <row r="421" spans="1:7" s="7" customFormat="1" ht="21" x14ac:dyDescent="0.35">
      <c r="A421" s="62" t="s">
        <v>632</v>
      </c>
      <c r="B421" s="63"/>
      <c r="C421" s="63"/>
      <c r="D421" s="64"/>
    </row>
    <row r="422" spans="1:7" s="7" customFormat="1" ht="21" x14ac:dyDescent="0.35">
      <c r="A422" s="62" t="s">
        <v>634</v>
      </c>
      <c r="B422" s="63"/>
      <c r="C422" s="63"/>
      <c r="D422" s="64"/>
    </row>
    <row r="423" spans="1:7" s="7" customFormat="1" ht="21" x14ac:dyDescent="0.35">
      <c r="A423" s="62" t="s">
        <v>696</v>
      </c>
      <c r="B423" s="63"/>
      <c r="C423" s="63"/>
      <c r="D423" s="64"/>
    </row>
    <row r="424" spans="1:7" s="7" customFormat="1" ht="21" x14ac:dyDescent="0.35">
      <c r="A424" s="62"/>
      <c r="B424" s="63"/>
      <c r="C424" s="63"/>
      <c r="D424" s="221"/>
    </row>
    <row r="425" spans="1:7" s="11" customFormat="1" ht="21" x14ac:dyDescent="0.35">
      <c r="A425" s="11" t="s">
        <v>78</v>
      </c>
      <c r="E425" s="65"/>
      <c r="F425" s="65"/>
      <c r="G425" s="65"/>
    </row>
    <row r="426" spans="1:7" s="11" customFormat="1" ht="21" x14ac:dyDescent="0.35">
      <c r="A426" s="11" t="s">
        <v>592</v>
      </c>
      <c r="E426" s="65"/>
      <c r="F426" s="65"/>
      <c r="G426" s="65"/>
    </row>
    <row r="427" spans="1:7" s="11" customFormat="1" ht="21" customHeight="1" x14ac:dyDescent="0.35">
      <c r="A427" s="235" t="s">
        <v>41</v>
      </c>
      <c r="B427" s="237"/>
      <c r="C427" s="239" t="s">
        <v>79</v>
      </c>
      <c r="D427" s="66" t="s">
        <v>80</v>
      </c>
      <c r="E427" s="65"/>
      <c r="F427" s="67"/>
      <c r="G427" s="65"/>
    </row>
    <row r="428" spans="1:7" s="11" customFormat="1" ht="13.5" customHeight="1" x14ac:dyDescent="0.35">
      <c r="A428" s="236"/>
      <c r="B428" s="238"/>
      <c r="C428" s="240"/>
      <c r="D428" s="68" t="s">
        <v>81</v>
      </c>
      <c r="E428" s="65"/>
      <c r="F428" s="65"/>
      <c r="G428" s="65"/>
    </row>
    <row r="429" spans="1:7" s="7" customFormat="1" ht="21" x14ac:dyDescent="0.35">
      <c r="A429" s="69" t="s">
        <v>82</v>
      </c>
      <c r="B429" s="70"/>
      <c r="C429" s="70"/>
      <c r="D429" s="40"/>
      <c r="E429" s="10"/>
      <c r="F429" s="10"/>
      <c r="G429" s="10"/>
    </row>
    <row r="430" spans="1:7" s="7" customFormat="1" ht="25.5" customHeight="1" x14ac:dyDescent="0.35">
      <c r="A430" s="71" t="s">
        <v>83</v>
      </c>
      <c r="B430" s="72">
        <f>'Staerter 2'!R65</f>
        <v>3.5079365079365079</v>
      </c>
      <c r="C430" s="72">
        <f>'Staerter 2'!R66</f>
        <v>1.3182713004955349</v>
      </c>
      <c r="D430" s="73" t="str">
        <f>IF(B430&gt;4.5,"มากที่สุด",IF(B430&gt;3.5,"มาก",IF(B430&gt;2.5,"ปานกลาง",IF(B430&gt;1.5,"น้อย",IF(B430&lt;=1.5,"น้อยที่สุด")))))</f>
        <v>มาก</v>
      </c>
      <c r="E430" s="10"/>
      <c r="F430" s="10"/>
      <c r="G430" s="10"/>
    </row>
    <row r="431" spans="1:7" s="7" customFormat="1" ht="21.75" thickBot="1" x14ac:dyDescent="0.4">
      <c r="A431" s="74" t="s">
        <v>84</v>
      </c>
      <c r="B431" s="75">
        <f>AVERAGE(B430:B430)</f>
        <v>3.5079365079365079</v>
      </c>
      <c r="C431" s="75">
        <f>SUM(C430)</f>
        <v>1.3182713004955349</v>
      </c>
      <c r="D431" s="76" t="str">
        <f>IF(B431&gt;4.5,"มากที่สุด",IF(B431&gt;3.5,"มาก",IF(B431&gt;2.5,"ปานกลาง",IF(B431&gt;1.5,"น้อย",IF(B431&lt;=1.5,"น้อยที่สุด")))))</f>
        <v>มาก</v>
      </c>
      <c r="E431" s="10"/>
      <c r="F431" s="10"/>
      <c r="G431" s="10"/>
    </row>
    <row r="432" spans="1:7" s="7" customFormat="1" ht="21.75" thickTop="1" x14ac:dyDescent="0.35">
      <c r="A432" s="77" t="s">
        <v>85</v>
      </c>
      <c r="B432" s="70"/>
      <c r="C432" s="70"/>
      <c r="D432" s="70"/>
      <c r="E432" s="10"/>
      <c r="F432" s="10"/>
      <c r="G432" s="10"/>
    </row>
    <row r="433" spans="1:7" s="7" customFormat="1" ht="25.5" customHeight="1" x14ac:dyDescent="0.35">
      <c r="A433" s="71" t="s">
        <v>86</v>
      </c>
      <c r="B433" s="72">
        <f>'Staerter 2'!S65</f>
        <v>4.3174603174603172</v>
      </c>
      <c r="C433" s="72">
        <f>'Staerter 2'!S66</f>
        <v>0.66781774666052229</v>
      </c>
      <c r="D433" s="78" t="str">
        <f>IF(B433&gt;4.5,"มากที่สุด",IF(B433&gt;3.5,"มาก",IF(B433&gt;2.5,"ปานกลาง",IF(B433&gt;1.5,"น้อย",IF(B433&lt;=1.5,"น้อยที่สุด")))))</f>
        <v>มาก</v>
      </c>
      <c r="E433" s="10"/>
      <c r="F433" s="10"/>
      <c r="G433" s="10"/>
    </row>
    <row r="434" spans="1:7" s="7" customFormat="1" ht="21.75" thickBot="1" x14ac:dyDescent="0.4">
      <c r="A434" s="74" t="s">
        <v>84</v>
      </c>
      <c r="B434" s="75">
        <f>AVERAGE(B433:B433)</f>
        <v>4.3174603174603172</v>
      </c>
      <c r="C434" s="75">
        <f>SUM(C433)</f>
        <v>0.66781774666052229</v>
      </c>
      <c r="D434" s="79" t="str">
        <f>IF(B434&gt;4.5,"มากที่สุด",IF(B434&gt;3.5,"มาก",IF(B434&gt;2.5,"ปานกลาง",IF(B434&gt;1.5,"น้อย",IF(B434&lt;=1.5,"น้อยที่สุด")))))</f>
        <v>มาก</v>
      </c>
      <c r="E434" s="10"/>
      <c r="F434" s="10"/>
      <c r="G434" s="10"/>
    </row>
    <row r="435" spans="1:7" s="7" customFormat="1" ht="21.75" thickTop="1" x14ac:dyDescent="0.35">
      <c r="A435" s="80"/>
      <c r="E435" s="10"/>
      <c r="F435" s="10"/>
      <c r="G435" s="10"/>
    </row>
    <row r="436" spans="1:7" s="7" customFormat="1" ht="21" x14ac:dyDescent="0.35">
      <c r="A436" s="7" t="s">
        <v>107</v>
      </c>
    </row>
    <row r="437" spans="1:7" s="7" customFormat="1" ht="21" x14ac:dyDescent="0.35">
      <c r="A437" s="7" t="s">
        <v>635</v>
      </c>
    </row>
    <row r="438" spans="1:7" s="7" customFormat="1" ht="21" x14ac:dyDescent="0.35">
      <c r="A438" s="7" t="s">
        <v>636</v>
      </c>
    </row>
    <row r="439" spans="1:7" s="7" customFormat="1" ht="21" x14ac:dyDescent="0.35"/>
    <row r="440" spans="1:7" s="49" customFormat="1" ht="21" x14ac:dyDescent="0.35">
      <c r="A440" s="36" t="s">
        <v>774</v>
      </c>
      <c r="B440" s="47"/>
      <c r="C440" s="47"/>
      <c r="D440" s="48"/>
    </row>
    <row r="441" spans="1:7" s="14" customFormat="1" x14ac:dyDescent="0.3">
      <c r="A441" s="230" t="s">
        <v>63</v>
      </c>
      <c r="B441" s="241" t="s">
        <v>585</v>
      </c>
      <c r="C441" s="242"/>
      <c r="D441" s="243"/>
    </row>
    <row r="442" spans="1:7" s="14" customFormat="1" ht="47.25" x14ac:dyDescent="0.3">
      <c r="A442" s="231"/>
      <c r="B442" s="50" t="s">
        <v>64</v>
      </c>
      <c r="C442" s="51" t="s">
        <v>65</v>
      </c>
      <c r="D442" s="51" t="s">
        <v>66</v>
      </c>
    </row>
    <row r="443" spans="1:7" s="14" customFormat="1" x14ac:dyDescent="0.3">
      <c r="A443" s="52" t="s">
        <v>67</v>
      </c>
      <c r="B443" s="53">
        <f>'EIementary 2'!I38</f>
        <v>4.6388888888888893</v>
      </c>
      <c r="C443" s="53">
        <f>'EIementary 2'!I39</f>
        <v>0.72319836353235245</v>
      </c>
      <c r="D443" s="54" t="str">
        <f>IF(B443&gt;4.5,"มากที่สุด",IF(B443&gt;3.5,"มาก",IF(B443&gt;2.5,"ปานกลาง",IF(B443&gt;1.5,"น้อย",IF(B443&lt;=1.5,"น้อยที่สุด")))))</f>
        <v>มากที่สุด</v>
      </c>
    </row>
    <row r="444" spans="1:7" s="14" customFormat="1" x14ac:dyDescent="0.3">
      <c r="A444" s="52" t="s">
        <v>68</v>
      </c>
      <c r="B444" s="53">
        <f>'EIementary 2'!J38</f>
        <v>4.75</v>
      </c>
      <c r="C444" s="53">
        <f>'EIementary 2'!J39</f>
        <v>0.5</v>
      </c>
      <c r="D444" s="54" t="str">
        <f t="shared" ref="D444:D453" si="21">IF(B444&gt;4.5,"มากที่สุด",IF(B444&gt;3.5,"มาก",IF(B444&gt;2.5,"ปานกลาง",IF(B444&gt;1.5,"น้อย",IF(B444&lt;=1.5,"น้อยที่สุด")))))</f>
        <v>มากที่สุด</v>
      </c>
    </row>
    <row r="445" spans="1:7" s="14" customFormat="1" x14ac:dyDescent="0.3">
      <c r="A445" s="52" t="s">
        <v>69</v>
      </c>
      <c r="B445" s="53">
        <f>'EIementary 2'!K38</f>
        <v>4.6944444444444446</v>
      </c>
      <c r="C445" s="53">
        <f>'EIementary 2'!K39</f>
        <v>0.57666253783272869</v>
      </c>
      <c r="D445" s="54" t="str">
        <f t="shared" si="21"/>
        <v>มากที่สุด</v>
      </c>
    </row>
    <row r="446" spans="1:7" s="14" customFormat="1" x14ac:dyDescent="0.3">
      <c r="A446" s="52" t="s">
        <v>70</v>
      </c>
      <c r="B446" s="53">
        <f>'EIementary 2'!L38</f>
        <v>4.6388888888888893</v>
      </c>
      <c r="C446" s="53">
        <f>'EIementary 2'!L39</f>
        <v>0.59294797544751021</v>
      </c>
      <c r="D446" s="54" t="str">
        <f t="shared" si="21"/>
        <v>มากที่สุด</v>
      </c>
    </row>
    <row r="447" spans="1:7" s="14" customFormat="1" x14ac:dyDescent="0.3">
      <c r="A447" s="52" t="s">
        <v>71</v>
      </c>
      <c r="B447" s="53">
        <f>'EIementary 2'!M38</f>
        <v>4.7777777777777777</v>
      </c>
      <c r="C447" s="53">
        <f>'EIementary 2'!M39</f>
        <v>0.54042898891851709</v>
      </c>
      <c r="D447" s="54" t="str">
        <f t="shared" si="21"/>
        <v>มากที่สุด</v>
      </c>
    </row>
    <row r="448" spans="1:7" s="14" customFormat="1" x14ac:dyDescent="0.3">
      <c r="A448" s="52" t="s">
        <v>72</v>
      </c>
      <c r="B448" s="53">
        <f>'EIementary 2'!N38</f>
        <v>4.8055555555555554</v>
      </c>
      <c r="C448" s="53">
        <f>'EIementary 2'!N39</f>
        <v>0.57666253783272869</v>
      </c>
      <c r="D448" s="54" t="str">
        <f t="shared" si="21"/>
        <v>มากที่สุด</v>
      </c>
    </row>
    <row r="449" spans="1:7" s="14" customFormat="1" x14ac:dyDescent="0.3">
      <c r="A449" s="52" t="s">
        <v>73</v>
      </c>
      <c r="B449" s="53">
        <f>'EIementary 2'!O38</f>
        <v>4.833333333333333</v>
      </c>
      <c r="C449" s="53">
        <f>'EIementary 2'!O39</f>
        <v>0.44721359549995782</v>
      </c>
      <c r="D449" s="54" t="str">
        <f t="shared" si="21"/>
        <v>มากที่สุด</v>
      </c>
    </row>
    <row r="450" spans="1:7" s="14" customFormat="1" x14ac:dyDescent="0.3">
      <c r="A450" s="52" t="s">
        <v>74</v>
      </c>
      <c r="B450" s="53">
        <f>'EIementary 2'!P38</f>
        <v>4.833333333333333</v>
      </c>
      <c r="C450" s="53">
        <f>'EIementary 2'!P39</f>
        <v>0.44721359549995776</v>
      </c>
      <c r="D450" s="54" t="str">
        <f t="shared" si="21"/>
        <v>มากที่สุด</v>
      </c>
    </row>
    <row r="451" spans="1:7" s="14" customFormat="1" x14ac:dyDescent="0.3">
      <c r="A451" s="52" t="s">
        <v>75</v>
      </c>
      <c r="B451" s="53">
        <f>'EIementary 2'!Q38</f>
        <v>4.833333333333333</v>
      </c>
      <c r="C451" s="53">
        <f>'EIementary 2'!Q39</f>
        <v>0.56061191058138804</v>
      </c>
      <c r="D451" s="54" t="str">
        <f t="shared" si="21"/>
        <v>มากที่สุด</v>
      </c>
    </row>
    <row r="452" spans="1:7" s="14" customFormat="1" x14ac:dyDescent="0.3">
      <c r="A452" s="52" t="s">
        <v>76</v>
      </c>
      <c r="B452" s="53">
        <f>'EIementary 2'!T38</f>
        <v>4.5555555555555554</v>
      </c>
      <c r="C452" s="53">
        <f>'EIementary 2'!T39</f>
        <v>0.55777335102271763</v>
      </c>
      <c r="D452" s="54" t="str">
        <f t="shared" si="21"/>
        <v>มากที่สุด</v>
      </c>
    </row>
    <row r="453" spans="1:7" s="14" customFormat="1" ht="19.5" thickBot="1" x14ac:dyDescent="0.35">
      <c r="A453" s="55" t="s">
        <v>77</v>
      </c>
      <c r="B453" s="56">
        <f>AVERAGE(B443:B452)</f>
        <v>4.7361111111111125</v>
      </c>
      <c r="C453" s="56">
        <f>AVERAGE(C443:C452)</f>
        <v>0.55227128561678573</v>
      </c>
      <c r="D453" s="57" t="str">
        <f t="shared" si="21"/>
        <v>มากที่สุด</v>
      </c>
    </row>
    <row r="454" spans="1:7" ht="16.5" customHeight="1" thickTop="1" x14ac:dyDescent="0.3">
      <c r="A454" s="58"/>
      <c r="B454" s="59"/>
      <c r="C454" s="59"/>
      <c r="D454" s="60"/>
    </row>
    <row r="455" spans="1:7" s="102" customFormat="1" ht="19.5" x14ac:dyDescent="0.3">
      <c r="A455" s="147" t="s">
        <v>108</v>
      </c>
      <c r="B455" s="148"/>
      <c r="C455" s="148"/>
      <c r="D455" s="149"/>
    </row>
    <row r="456" spans="1:7" s="102" customFormat="1" ht="19.5" x14ac:dyDescent="0.3">
      <c r="A456" s="147" t="s">
        <v>612</v>
      </c>
      <c r="B456" s="148"/>
      <c r="C456" s="148"/>
      <c r="D456" s="149"/>
    </row>
    <row r="457" spans="1:7" s="102" customFormat="1" ht="19.5" x14ac:dyDescent="0.3">
      <c r="A457" s="147" t="s">
        <v>613</v>
      </c>
      <c r="B457" s="148"/>
      <c r="C457" s="148"/>
      <c r="D457" s="149"/>
    </row>
    <row r="458" spans="1:7" s="102" customFormat="1" ht="19.5" x14ac:dyDescent="0.3">
      <c r="A458" s="147" t="s">
        <v>614</v>
      </c>
      <c r="B458" s="148"/>
      <c r="C458" s="148"/>
      <c r="D458" s="149"/>
    </row>
    <row r="459" spans="1:7" s="102" customFormat="1" ht="19.5" x14ac:dyDescent="0.3">
      <c r="A459" s="147" t="s">
        <v>616</v>
      </c>
      <c r="B459" s="148"/>
      <c r="C459" s="148"/>
      <c r="D459" s="149"/>
    </row>
    <row r="460" spans="1:7" s="102" customFormat="1" ht="19.5" x14ac:dyDescent="0.3">
      <c r="A460" s="147" t="s">
        <v>615</v>
      </c>
      <c r="B460" s="148"/>
      <c r="C460" s="148"/>
      <c r="D460" s="149"/>
    </row>
    <row r="461" spans="1:7" s="102" customFormat="1" ht="19.5" x14ac:dyDescent="0.3">
      <c r="A461" s="147"/>
      <c r="B461" s="148"/>
      <c r="C461" s="148"/>
      <c r="D461" s="149"/>
    </row>
    <row r="462" spans="1:7" s="11" customFormat="1" ht="21" x14ac:dyDescent="0.35">
      <c r="A462" s="11" t="s">
        <v>94</v>
      </c>
      <c r="E462" s="65"/>
      <c r="F462" s="65"/>
      <c r="G462" s="65"/>
    </row>
    <row r="463" spans="1:7" s="11" customFormat="1" ht="21" x14ac:dyDescent="0.35">
      <c r="A463" s="11" t="s">
        <v>586</v>
      </c>
      <c r="E463" s="65"/>
      <c r="F463" s="65"/>
      <c r="G463" s="65"/>
    </row>
    <row r="464" spans="1:7" s="11" customFormat="1" ht="25.5" customHeight="1" x14ac:dyDescent="0.35">
      <c r="A464" s="235" t="s">
        <v>41</v>
      </c>
      <c r="B464" s="237"/>
      <c r="C464" s="239" t="s">
        <v>79</v>
      </c>
      <c r="D464" s="66" t="s">
        <v>80</v>
      </c>
      <c r="E464" s="65"/>
      <c r="F464" s="67"/>
      <c r="G464" s="65"/>
    </row>
    <row r="465" spans="1:7" s="11" customFormat="1" ht="25.5" customHeight="1" x14ac:dyDescent="0.35">
      <c r="A465" s="236"/>
      <c r="B465" s="238"/>
      <c r="C465" s="240"/>
      <c r="D465" s="68" t="s">
        <v>81</v>
      </c>
      <c r="E465" s="65"/>
      <c r="F465" s="65"/>
      <c r="G465" s="65"/>
    </row>
    <row r="466" spans="1:7" s="7" customFormat="1" ht="21" x14ac:dyDescent="0.35">
      <c r="A466" s="69" t="s">
        <v>82</v>
      </c>
      <c r="B466" s="70"/>
      <c r="C466" s="70"/>
      <c r="D466" s="40"/>
      <c r="E466" s="10"/>
      <c r="F466" s="10"/>
      <c r="G466" s="10"/>
    </row>
    <row r="467" spans="1:7" s="7" customFormat="1" ht="25.5" customHeight="1" x14ac:dyDescent="0.35">
      <c r="A467" s="71" t="s">
        <v>83</v>
      </c>
      <c r="B467" s="72">
        <f>'EIementary 2'!R38</f>
        <v>3.75</v>
      </c>
      <c r="C467" s="72">
        <f>'EIementary 2'!R39</f>
        <v>1.2276574673510756</v>
      </c>
      <c r="D467" s="73" t="str">
        <f>IF(B467&gt;4.5,"มากที่สุด",IF(B467&gt;3.5,"มาก",IF(B467&gt;2.5,"ปานกลาง",IF(B467&gt;1.5,"น้อย",IF(B467&lt;=1.5,"น้อยที่สุด")))))</f>
        <v>มาก</v>
      </c>
      <c r="E467" s="10"/>
      <c r="F467" s="10"/>
      <c r="G467" s="10"/>
    </row>
    <row r="468" spans="1:7" s="7" customFormat="1" ht="21.75" thickBot="1" x14ac:dyDescent="0.4">
      <c r="A468" s="74" t="s">
        <v>84</v>
      </c>
      <c r="B468" s="75">
        <f>AVERAGE(B467:B467)</f>
        <v>3.75</v>
      </c>
      <c r="C468" s="75">
        <f>SUM(C467)</f>
        <v>1.2276574673510756</v>
      </c>
      <c r="D468" s="76" t="str">
        <f>IF(B468&gt;4.5,"มากที่สุด",IF(B468&gt;3.5,"มาก",IF(B468&gt;2.5,"ปานกลาง",IF(B468&gt;1.5,"น้อย",IF(B468&lt;=1.5,"น้อยที่สุด")))))</f>
        <v>มาก</v>
      </c>
      <c r="E468" s="10"/>
      <c r="F468" s="10"/>
      <c r="G468" s="10"/>
    </row>
    <row r="469" spans="1:7" s="7" customFormat="1" ht="21.75" thickTop="1" x14ac:dyDescent="0.35">
      <c r="A469" s="77" t="s">
        <v>85</v>
      </c>
      <c r="B469" s="70"/>
      <c r="C469" s="70"/>
      <c r="D469" s="70"/>
      <c r="E469" s="10"/>
      <c r="F469" s="10"/>
      <c r="G469" s="10"/>
    </row>
    <row r="470" spans="1:7" s="7" customFormat="1" ht="25.5" customHeight="1" x14ac:dyDescent="0.35">
      <c r="A470" s="71" t="s">
        <v>86</v>
      </c>
      <c r="B470" s="72">
        <f>'EIementary 2'!S38</f>
        <v>4.333333333333333</v>
      </c>
      <c r="C470" s="72">
        <f>'EIementary 2'!S39</f>
        <v>0.63245553203367588</v>
      </c>
      <c r="D470" s="78" t="str">
        <f>IF(B470&gt;4.5,"มากที่สุด",IF(B470&gt;3.5,"มาก",IF(B470&gt;2.5,"ปานกลาง",IF(B470&gt;1.5,"น้อย",IF(B470&lt;=1.5,"น้อยที่สุด")))))</f>
        <v>มาก</v>
      </c>
      <c r="E470" s="10"/>
      <c r="F470" s="10"/>
      <c r="G470" s="10"/>
    </row>
    <row r="471" spans="1:7" s="7" customFormat="1" ht="21.75" thickBot="1" x14ac:dyDescent="0.4">
      <c r="A471" s="74" t="s">
        <v>84</v>
      </c>
      <c r="B471" s="75">
        <f>AVERAGE(B470:B470)</f>
        <v>4.333333333333333</v>
      </c>
      <c r="C471" s="75">
        <f>SUM(C470)</f>
        <v>0.63245553203367588</v>
      </c>
      <c r="D471" s="79" t="str">
        <f>IF(B471&gt;4.5,"มากที่สุด",IF(B471&gt;3.5,"มาก",IF(B471&gt;2.5,"ปานกลาง",IF(B471&gt;1.5,"น้อย",IF(B471&lt;=1.5,"น้อยที่สุด")))))</f>
        <v>มาก</v>
      </c>
      <c r="E471" s="10"/>
      <c r="F471" s="10"/>
      <c r="G471" s="10"/>
    </row>
    <row r="472" spans="1:7" s="7" customFormat="1" ht="21.75" thickTop="1" x14ac:dyDescent="0.35">
      <c r="A472" s="80"/>
      <c r="E472" s="10"/>
      <c r="F472" s="10"/>
      <c r="G472" s="10"/>
    </row>
    <row r="473" spans="1:7" s="7" customFormat="1" ht="21" x14ac:dyDescent="0.35">
      <c r="A473" s="80"/>
      <c r="E473" s="10"/>
      <c r="F473" s="10"/>
      <c r="G473" s="10"/>
    </row>
    <row r="474" spans="1:7" s="7" customFormat="1" ht="21" x14ac:dyDescent="0.35">
      <c r="A474" s="80"/>
      <c r="E474" s="10"/>
      <c r="F474" s="10"/>
      <c r="G474" s="10"/>
    </row>
    <row r="475" spans="1:7" s="7" customFormat="1" ht="21" x14ac:dyDescent="0.35">
      <c r="A475" s="7" t="s">
        <v>151</v>
      </c>
    </row>
    <row r="476" spans="1:7" s="7" customFormat="1" ht="21" x14ac:dyDescent="0.35">
      <c r="A476" s="7" t="s">
        <v>617</v>
      </c>
    </row>
    <row r="477" spans="1:7" s="7" customFormat="1" ht="21" x14ac:dyDescent="0.35">
      <c r="A477" s="7" t="s">
        <v>618</v>
      </c>
    </row>
    <row r="478" spans="1:7" s="7" customFormat="1" ht="21" x14ac:dyDescent="0.35"/>
    <row r="479" spans="1:7" s="49" customFormat="1" ht="21" x14ac:dyDescent="0.35">
      <c r="A479" s="36" t="s">
        <v>775</v>
      </c>
      <c r="B479" s="47"/>
      <c r="C479" s="47"/>
      <c r="D479" s="48"/>
    </row>
    <row r="480" spans="1:7" s="14" customFormat="1" x14ac:dyDescent="0.3">
      <c r="A480" s="230" t="s">
        <v>63</v>
      </c>
      <c r="B480" s="241" t="s">
        <v>587</v>
      </c>
      <c r="C480" s="242"/>
      <c r="D480" s="243"/>
    </row>
    <row r="481" spans="1:4" s="14" customFormat="1" ht="47.25" x14ac:dyDescent="0.3">
      <c r="A481" s="231"/>
      <c r="B481" s="50" t="s">
        <v>64</v>
      </c>
      <c r="C481" s="51" t="s">
        <v>65</v>
      </c>
      <c r="D481" s="51" t="s">
        <v>66</v>
      </c>
    </row>
    <row r="482" spans="1:4" s="14" customFormat="1" x14ac:dyDescent="0.3">
      <c r="A482" s="52" t="s">
        <v>67</v>
      </c>
      <c r="B482" s="53">
        <v>4.62</v>
      </c>
      <c r="C482" s="53">
        <f>lntermediate!I26</f>
        <v>0.66534783913046103</v>
      </c>
      <c r="D482" s="54" t="s">
        <v>125</v>
      </c>
    </row>
    <row r="483" spans="1:4" s="14" customFormat="1" x14ac:dyDescent="0.3">
      <c r="A483" s="52" t="s">
        <v>68</v>
      </c>
      <c r="B483" s="53">
        <f>lntermediate!J25</f>
        <v>4.6521739130434785</v>
      </c>
      <c r="C483" s="53">
        <f>lntermediate!J26</f>
        <v>0.4869847535576734</v>
      </c>
      <c r="D483" s="54" t="str">
        <f t="shared" ref="D483:D492" si="22">IF(B483&gt;4.5,"มากที่สุด",IF(B483&gt;3.5,"มาก",IF(B483&gt;2.5,"ปานกลาง",IF(B483&gt;1.5,"น้อย",IF(B483&lt;=1.5,"น้อยที่สุด")))))</f>
        <v>มากที่สุด</v>
      </c>
    </row>
    <row r="484" spans="1:4" s="14" customFormat="1" x14ac:dyDescent="0.3">
      <c r="A484" s="52" t="s">
        <v>69</v>
      </c>
      <c r="B484" s="53">
        <f>lntermediate!K25</f>
        <v>4.4782608695652177</v>
      </c>
      <c r="C484" s="53">
        <f>lntermediate!K26</f>
        <v>0.59310931212254869</v>
      </c>
      <c r="D484" s="54" t="str">
        <f t="shared" si="22"/>
        <v>มาก</v>
      </c>
    </row>
    <row r="485" spans="1:4" s="14" customFormat="1" x14ac:dyDescent="0.3">
      <c r="A485" s="52" t="s">
        <v>70</v>
      </c>
      <c r="B485" s="53">
        <f>lntermediate!L25</f>
        <v>4.2173913043478262</v>
      </c>
      <c r="C485" s="53">
        <f>lntermediate!L26</f>
        <v>0.73586817860577802</v>
      </c>
      <c r="D485" s="54" t="str">
        <f t="shared" si="22"/>
        <v>มาก</v>
      </c>
    </row>
    <row r="486" spans="1:4" s="14" customFormat="1" x14ac:dyDescent="0.3">
      <c r="A486" s="52" t="s">
        <v>71</v>
      </c>
      <c r="B486" s="53">
        <f>lntermediate!M25</f>
        <v>4.5652173913043477</v>
      </c>
      <c r="C486" s="53">
        <f>lntermediate!M26</f>
        <v>0.58976782461958932</v>
      </c>
      <c r="D486" s="54" t="str">
        <f t="shared" si="22"/>
        <v>มากที่สุด</v>
      </c>
    </row>
    <row r="487" spans="1:4" s="14" customFormat="1" x14ac:dyDescent="0.3">
      <c r="A487" s="52" t="s">
        <v>72</v>
      </c>
      <c r="B487" s="53">
        <f>lntermediate!N25</f>
        <v>4.4782608695652177</v>
      </c>
      <c r="C487" s="53">
        <f>lntermediate!N26</f>
        <v>0.66534783913046103</v>
      </c>
      <c r="D487" s="54" t="str">
        <f t="shared" si="22"/>
        <v>มาก</v>
      </c>
    </row>
    <row r="488" spans="1:4" s="14" customFormat="1" x14ac:dyDescent="0.3">
      <c r="A488" s="52" t="s">
        <v>73</v>
      </c>
      <c r="B488" s="53">
        <f>lntermediate!O25</f>
        <v>4.5217391304347823</v>
      </c>
      <c r="C488" s="53">
        <f>lntermediate!O26</f>
        <v>0.59310931212254869</v>
      </c>
      <c r="D488" s="54" t="str">
        <f t="shared" si="22"/>
        <v>มากที่สุด</v>
      </c>
    </row>
    <row r="489" spans="1:4" s="14" customFormat="1" x14ac:dyDescent="0.3">
      <c r="A489" s="52" t="s">
        <v>74</v>
      </c>
      <c r="B489" s="53">
        <f>lntermediate!P25</f>
        <v>4.6521739130434785</v>
      </c>
      <c r="C489" s="53">
        <f>lntermediate!P26</f>
        <v>0.4869847535576734</v>
      </c>
      <c r="D489" s="54" t="str">
        <f t="shared" si="22"/>
        <v>มากที่สุด</v>
      </c>
    </row>
    <row r="490" spans="1:4" s="14" customFormat="1" x14ac:dyDescent="0.3">
      <c r="A490" s="52" t="s">
        <v>75</v>
      </c>
      <c r="B490" s="53">
        <f>lntermediate!Q25</f>
        <v>4.6521739130434785</v>
      </c>
      <c r="C490" s="53">
        <f>lntermediate!Q26</f>
        <v>0.4869847535576734</v>
      </c>
      <c r="D490" s="54" t="str">
        <f t="shared" si="22"/>
        <v>มากที่สุด</v>
      </c>
    </row>
    <row r="491" spans="1:4" s="14" customFormat="1" x14ac:dyDescent="0.3">
      <c r="A491" s="52" t="s">
        <v>76</v>
      </c>
      <c r="B491" s="53">
        <f>lntermediate!T25</f>
        <v>4.1739130434782608</v>
      </c>
      <c r="C491" s="53">
        <f>lntermediate!T26</f>
        <v>0.65032676493111519</v>
      </c>
      <c r="D491" s="54" t="str">
        <f t="shared" si="22"/>
        <v>มาก</v>
      </c>
    </row>
    <row r="492" spans="1:4" s="14" customFormat="1" ht="19.5" thickBot="1" x14ac:dyDescent="0.35">
      <c r="A492" s="55" t="s">
        <v>77</v>
      </c>
      <c r="B492" s="56">
        <f>AVERAGE(B482:B491)</f>
        <v>4.501130434782608</v>
      </c>
      <c r="C492" s="56">
        <f>AVERAGE(C482:C491)</f>
        <v>0.59538313313355229</v>
      </c>
      <c r="D492" s="57" t="str">
        <f t="shared" si="22"/>
        <v>มากที่สุด</v>
      </c>
    </row>
    <row r="493" spans="1:4" ht="19.5" thickTop="1" x14ac:dyDescent="0.3">
      <c r="A493" s="58"/>
      <c r="B493" s="59"/>
      <c r="C493" s="59"/>
      <c r="D493" s="60"/>
    </row>
    <row r="494" spans="1:4" s="102" customFormat="1" ht="19.5" x14ac:dyDescent="0.3">
      <c r="A494" s="147" t="s">
        <v>108</v>
      </c>
      <c r="B494" s="148"/>
      <c r="C494" s="148"/>
      <c r="D494" s="149"/>
    </row>
    <row r="495" spans="1:4" s="102" customFormat="1" ht="19.5" x14ac:dyDescent="0.3">
      <c r="A495" s="147" t="s">
        <v>621</v>
      </c>
      <c r="B495" s="148"/>
      <c r="C495" s="148"/>
      <c r="D495" s="149"/>
    </row>
    <row r="496" spans="1:4" s="102" customFormat="1" ht="19.5" x14ac:dyDescent="0.3">
      <c r="A496" s="147" t="s">
        <v>619</v>
      </c>
      <c r="B496" s="148"/>
      <c r="C496" s="148"/>
      <c r="D496" s="149"/>
    </row>
    <row r="497" spans="1:4" s="102" customFormat="1" ht="19.5" x14ac:dyDescent="0.3">
      <c r="A497" s="147" t="s">
        <v>620</v>
      </c>
      <c r="B497" s="148"/>
      <c r="C497" s="148"/>
      <c r="D497" s="149"/>
    </row>
    <row r="498" spans="1:4" s="102" customFormat="1" ht="19.5" x14ac:dyDescent="0.3">
      <c r="A498" s="147" t="s">
        <v>622</v>
      </c>
      <c r="B498" s="148"/>
      <c r="C498" s="148"/>
      <c r="D498" s="149"/>
    </row>
    <row r="499" spans="1:4" s="102" customFormat="1" ht="19.5" x14ac:dyDescent="0.3">
      <c r="A499" s="147" t="s">
        <v>623</v>
      </c>
      <c r="B499" s="148"/>
      <c r="C499" s="148"/>
      <c r="D499" s="149"/>
    </row>
    <row r="500" spans="1:4" s="102" customFormat="1" ht="19.5" x14ac:dyDescent="0.3">
      <c r="A500" s="147"/>
      <c r="B500" s="148"/>
      <c r="C500" s="148"/>
      <c r="D500" s="149"/>
    </row>
    <row r="501" spans="1:4" s="102" customFormat="1" ht="19.5" x14ac:dyDescent="0.3">
      <c r="A501" s="147"/>
      <c r="B501" s="148"/>
      <c r="C501" s="148"/>
      <c r="D501" s="149"/>
    </row>
    <row r="502" spans="1:4" s="102" customFormat="1" ht="19.5" x14ac:dyDescent="0.3">
      <c r="A502" s="147"/>
      <c r="B502" s="148"/>
      <c r="C502" s="148"/>
      <c r="D502" s="149"/>
    </row>
    <row r="503" spans="1:4" s="102" customFormat="1" ht="19.5" x14ac:dyDescent="0.3">
      <c r="A503" s="147"/>
      <c r="B503" s="148"/>
      <c r="C503" s="148"/>
      <c r="D503" s="149"/>
    </row>
    <row r="504" spans="1:4" s="102" customFormat="1" ht="19.5" x14ac:dyDescent="0.3">
      <c r="A504" s="147"/>
      <c r="B504" s="148"/>
      <c r="C504" s="148"/>
      <c r="D504" s="149"/>
    </row>
    <row r="505" spans="1:4" s="102" customFormat="1" ht="19.5" x14ac:dyDescent="0.3">
      <c r="A505" s="147"/>
      <c r="B505" s="148"/>
      <c r="C505" s="148"/>
      <c r="D505" s="149"/>
    </row>
    <row r="506" spans="1:4" s="102" customFormat="1" ht="19.5" x14ac:dyDescent="0.3">
      <c r="A506" s="147"/>
      <c r="B506" s="148"/>
      <c r="C506" s="148"/>
      <c r="D506" s="149"/>
    </row>
    <row r="507" spans="1:4" s="102" customFormat="1" ht="19.5" x14ac:dyDescent="0.3">
      <c r="A507" s="147"/>
      <c r="B507" s="148"/>
      <c r="C507" s="148"/>
      <c r="D507" s="149"/>
    </row>
    <row r="508" spans="1:4" s="102" customFormat="1" ht="19.5" x14ac:dyDescent="0.3">
      <c r="A508" s="147"/>
      <c r="B508" s="148"/>
      <c r="C508" s="148"/>
      <c r="D508" s="149"/>
    </row>
    <row r="509" spans="1:4" s="102" customFormat="1" ht="19.5" x14ac:dyDescent="0.3">
      <c r="A509" s="147"/>
      <c r="B509" s="148"/>
      <c r="C509" s="148"/>
      <c r="D509" s="149"/>
    </row>
    <row r="510" spans="1:4" s="102" customFormat="1" ht="19.5" x14ac:dyDescent="0.3">
      <c r="A510" s="147"/>
      <c r="B510" s="148"/>
      <c r="C510" s="148"/>
      <c r="D510" s="149"/>
    </row>
    <row r="511" spans="1:4" s="102" customFormat="1" ht="19.5" x14ac:dyDescent="0.3">
      <c r="A511" s="147"/>
      <c r="B511" s="148"/>
      <c r="C511" s="148"/>
      <c r="D511" s="149"/>
    </row>
    <row r="512" spans="1:4" s="49" customFormat="1" ht="21" x14ac:dyDescent="0.35">
      <c r="A512" s="36" t="s">
        <v>776</v>
      </c>
      <c r="B512" s="47"/>
      <c r="C512" s="47"/>
      <c r="D512" s="48"/>
    </row>
    <row r="513" spans="1:4" s="14" customFormat="1" x14ac:dyDescent="0.3">
      <c r="A513" s="230" t="s">
        <v>63</v>
      </c>
      <c r="B513" s="241" t="s">
        <v>589</v>
      </c>
      <c r="C513" s="242"/>
      <c r="D513" s="243"/>
    </row>
    <row r="514" spans="1:4" s="14" customFormat="1" ht="47.25" x14ac:dyDescent="0.3">
      <c r="A514" s="231"/>
      <c r="B514" s="50" t="s">
        <v>64</v>
      </c>
      <c r="C514" s="51" t="s">
        <v>65</v>
      </c>
      <c r="D514" s="51" t="s">
        <v>66</v>
      </c>
    </row>
    <row r="515" spans="1:4" s="14" customFormat="1" x14ac:dyDescent="0.3">
      <c r="A515" s="52" t="s">
        <v>67</v>
      </c>
      <c r="B515" s="53">
        <f>'Pre-lntermediate'!I45</f>
        <v>4.558139534883721</v>
      </c>
      <c r="C515" s="53">
        <f>'Pre-lntermediate'!I46</f>
        <v>0.58968617890387609</v>
      </c>
      <c r="D515" s="54" t="str">
        <f>IF(B515&gt;4.5,"มากที่สุด",IF(B515&gt;3.5,"มาก",IF(B515&gt;2.5,"ปานกลาง",IF(B515&gt;1.5,"น้อย",IF(B515&lt;=1.5,"น้อยที่สุด")))))</f>
        <v>มากที่สุด</v>
      </c>
    </row>
    <row r="516" spans="1:4" s="14" customFormat="1" x14ac:dyDescent="0.3">
      <c r="A516" s="52" t="s">
        <v>68</v>
      </c>
      <c r="B516" s="53">
        <f>'Pre-lntermediate'!J45</f>
        <v>4.6279069767441863</v>
      </c>
      <c r="C516" s="53">
        <f>'Pre-lntermediate'!J46</f>
        <v>0.53555737827646099</v>
      </c>
      <c r="D516" s="54" t="str">
        <f t="shared" ref="D516:D525" si="23">IF(B516&gt;4.5,"มากที่สุด",IF(B516&gt;3.5,"มาก",IF(B516&gt;2.5,"ปานกลาง",IF(B516&gt;1.5,"น้อย",IF(B516&lt;=1.5,"น้อยที่สุด")))))</f>
        <v>มากที่สุด</v>
      </c>
    </row>
    <row r="517" spans="1:4" s="14" customFormat="1" x14ac:dyDescent="0.3">
      <c r="A517" s="52" t="s">
        <v>69</v>
      </c>
      <c r="B517" s="53">
        <f>'Pre-lntermediate'!K45</f>
        <v>4.5348837209302326</v>
      </c>
      <c r="C517" s="53">
        <f>'Pre-lntermediate'!K46</f>
        <v>0.59156117943488773</v>
      </c>
      <c r="D517" s="54" t="str">
        <f t="shared" si="23"/>
        <v>มากที่สุด</v>
      </c>
    </row>
    <row r="518" spans="1:4" s="14" customFormat="1" x14ac:dyDescent="0.3">
      <c r="A518" s="52" t="s">
        <v>70</v>
      </c>
      <c r="B518" s="53">
        <f>'Pre-lntermediate'!L45</f>
        <v>4.2619047619047619</v>
      </c>
      <c r="C518" s="53">
        <f>'Pre-lntermediate'!L46</f>
        <v>0.73449912615212409</v>
      </c>
      <c r="D518" s="54" t="str">
        <f t="shared" si="23"/>
        <v>มาก</v>
      </c>
    </row>
    <row r="519" spans="1:4" s="14" customFormat="1" x14ac:dyDescent="0.3">
      <c r="A519" s="52" t="s">
        <v>71</v>
      </c>
      <c r="B519" s="53">
        <f>'Pre-lntermediate'!M45</f>
        <v>4.3953488372093021</v>
      </c>
      <c r="C519" s="53">
        <f>'Pre-lntermediate'!M46</f>
        <v>0.6948632919236003</v>
      </c>
      <c r="D519" s="54" t="str">
        <f t="shared" si="23"/>
        <v>มาก</v>
      </c>
    </row>
    <row r="520" spans="1:4" s="14" customFormat="1" x14ac:dyDescent="0.3">
      <c r="A520" s="52" t="s">
        <v>72</v>
      </c>
      <c r="B520" s="53">
        <f>'Pre-lntermediate'!N45</f>
        <v>4.4651162790697674</v>
      </c>
      <c r="C520" s="53">
        <f>'Pre-lntermediate'!N46</f>
        <v>0.66722014676753472</v>
      </c>
      <c r="D520" s="54" t="str">
        <f t="shared" si="23"/>
        <v>มาก</v>
      </c>
    </row>
    <row r="521" spans="1:4" s="14" customFormat="1" x14ac:dyDescent="0.3">
      <c r="A521" s="52" t="s">
        <v>73</v>
      </c>
      <c r="B521" s="53">
        <f>'Pre-lntermediate'!O45</f>
        <v>4.4186046511627906</v>
      </c>
      <c r="C521" s="53">
        <f>'Pre-lntermediate'!O46</f>
        <v>0.76321868985847063</v>
      </c>
      <c r="D521" s="54" t="str">
        <f t="shared" si="23"/>
        <v>มาก</v>
      </c>
    </row>
    <row r="522" spans="1:4" s="14" customFormat="1" x14ac:dyDescent="0.3">
      <c r="A522" s="52" t="s">
        <v>74</v>
      </c>
      <c r="B522" s="53">
        <f>'Pre-lntermediate'!P45</f>
        <v>4.4883720930232558</v>
      </c>
      <c r="C522" s="53">
        <f>'Pre-lntermediate'!P46</f>
        <v>0.76755930508443715</v>
      </c>
      <c r="D522" s="54" t="str">
        <f t="shared" si="23"/>
        <v>มาก</v>
      </c>
    </row>
    <row r="523" spans="1:4" s="14" customFormat="1" x14ac:dyDescent="0.3">
      <c r="A523" s="52" t="s">
        <v>75</v>
      </c>
      <c r="B523" s="53">
        <f>'Pre-lntermediate'!Q45</f>
        <v>4.6046511627906979</v>
      </c>
      <c r="C523" s="53">
        <f>'Pre-lntermediate'!Q46</f>
        <v>0.58307619708384584</v>
      </c>
      <c r="D523" s="54" t="str">
        <f t="shared" si="23"/>
        <v>มากที่สุด</v>
      </c>
    </row>
    <row r="524" spans="1:4" s="14" customFormat="1" x14ac:dyDescent="0.3">
      <c r="A524" s="52" t="s">
        <v>76</v>
      </c>
      <c r="B524" s="53">
        <f>'Pre-lntermediate'!T45</f>
        <v>4.3255813953488369</v>
      </c>
      <c r="C524" s="53">
        <f>'Pre-lntermediate'!T46</f>
        <v>0.64442407778308408</v>
      </c>
      <c r="D524" s="54" t="str">
        <f t="shared" si="23"/>
        <v>มาก</v>
      </c>
    </row>
    <row r="525" spans="1:4" s="14" customFormat="1" ht="19.5" thickBot="1" x14ac:dyDescent="0.35">
      <c r="A525" s="55" t="s">
        <v>77</v>
      </c>
      <c r="B525" s="56">
        <f>AVERAGE(B515:B524)</f>
        <v>4.4680509413067551</v>
      </c>
      <c r="C525" s="56">
        <f>AVERAGE(C515:C524)</f>
        <v>0.65716655712683225</v>
      </c>
      <c r="D525" s="57" t="str">
        <f t="shared" si="23"/>
        <v>มาก</v>
      </c>
    </row>
    <row r="526" spans="1:4" ht="19.5" thickTop="1" x14ac:dyDescent="0.3">
      <c r="A526" s="58"/>
      <c r="B526" s="59"/>
      <c r="C526" s="59"/>
      <c r="D526" s="60"/>
    </row>
    <row r="527" spans="1:4" s="7" customFormat="1" ht="21" x14ac:dyDescent="0.35">
      <c r="A527" s="62" t="s">
        <v>102</v>
      </c>
      <c r="B527" s="63"/>
      <c r="C527" s="63"/>
      <c r="D527" s="64"/>
    </row>
    <row r="528" spans="1:4" s="7" customFormat="1" ht="21" x14ac:dyDescent="0.35">
      <c r="A528" s="62" t="s">
        <v>628</v>
      </c>
      <c r="B528" s="63"/>
      <c r="C528" s="63"/>
      <c r="D528" s="64"/>
    </row>
    <row r="529" spans="1:7" s="7" customFormat="1" ht="21" x14ac:dyDescent="0.35">
      <c r="A529" s="62" t="s">
        <v>626</v>
      </c>
      <c r="B529" s="63"/>
      <c r="C529" s="63"/>
      <c r="D529" s="64"/>
    </row>
    <row r="530" spans="1:7" s="7" customFormat="1" ht="21" x14ac:dyDescent="0.35">
      <c r="A530" s="62" t="s">
        <v>627</v>
      </c>
      <c r="B530" s="63"/>
      <c r="C530" s="63"/>
      <c r="D530" s="64"/>
    </row>
    <row r="531" spans="1:7" s="7" customFormat="1" ht="21" x14ac:dyDescent="0.35">
      <c r="A531" s="62" t="s">
        <v>629</v>
      </c>
      <c r="B531" s="35"/>
      <c r="C531" s="35"/>
      <c r="D531" s="34"/>
      <c r="E531" s="39"/>
    </row>
    <row r="532" spans="1:7" s="7" customFormat="1" ht="19.5" customHeight="1" x14ac:dyDescent="0.35">
      <c r="A532" s="62"/>
      <c r="B532" s="35"/>
      <c r="C532" s="35"/>
      <c r="D532" s="34"/>
      <c r="E532" s="39"/>
    </row>
    <row r="533" spans="1:7" s="11" customFormat="1" ht="21" x14ac:dyDescent="0.35">
      <c r="A533" s="11" t="s">
        <v>777</v>
      </c>
      <c r="E533" s="65"/>
      <c r="F533" s="65"/>
      <c r="G533" s="65"/>
    </row>
    <row r="534" spans="1:7" s="11" customFormat="1" ht="21" x14ac:dyDescent="0.35">
      <c r="A534" s="11" t="s">
        <v>590</v>
      </c>
      <c r="E534" s="65"/>
      <c r="F534" s="65"/>
      <c r="G534" s="65"/>
    </row>
    <row r="535" spans="1:7" s="11" customFormat="1" ht="25.5" customHeight="1" x14ac:dyDescent="0.35">
      <c r="A535" s="235" t="s">
        <v>41</v>
      </c>
      <c r="B535" s="237"/>
      <c r="C535" s="239" t="s">
        <v>79</v>
      </c>
      <c r="D535" s="66" t="s">
        <v>80</v>
      </c>
      <c r="E535" s="65"/>
      <c r="F535" s="67"/>
      <c r="G535" s="65"/>
    </row>
    <row r="536" spans="1:7" s="11" customFormat="1" ht="17.25" customHeight="1" x14ac:dyDescent="0.35">
      <c r="A536" s="236"/>
      <c r="B536" s="238"/>
      <c r="C536" s="240"/>
      <c r="D536" s="68" t="s">
        <v>81</v>
      </c>
      <c r="E536" s="65"/>
      <c r="F536" s="65"/>
      <c r="G536" s="65"/>
    </row>
    <row r="537" spans="1:7" s="7" customFormat="1" ht="21" x14ac:dyDescent="0.35">
      <c r="A537" s="69" t="s">
        <v>82</v>
      </c>
      <c r="B537" s="70"/>
      <c r="C537" s="70"/>
      <c r="D537" s="40"/>
      <c r="E537" s="10"/>
      <c r="F537" s="10"/>
      <c r="G537" s="10"/>
    </row>
    <row r="538" spans="1:7" s="7" customFormat="1" ht="25.5" customHeight="1" x14ac:dyDescent="0.35">
      <c r="A538" s="71" t="s">
        <v>83</v>
      </c>
      <c r="B538" s="72">
        <f>'Pre-lntermediate'!R45</f>
        <v>3.7441860465116279</v>
      </c>
      <c r="C538" s="72">
        <f>'Pre-lntermediate'!R46</f>
        <v>1.0486504537196262</v>
      </c>
      <c r="D538" s="73" t="str">
        <f>IF(B538&gt;4.5,"มากที่สุด",IF(B538&gt;3.5,"มาก",IF(B538&gt;2.5,"ปานกลาง",IF(B538&gt;1.5,"น้อย",IF(B538&lt;=1.5,"น้อยที่สุด")))))</f>
        <v>มาก</v>
      </c>
      <c r="E538" s="10"/>
      <c r="F538" s="10"/>
      <c r="G538" s="10"/>
    </row>
    <row r="539" spans="1:7" s="7" customFormat="1" ht="21.75" thickBot="1" x14ac:dyDescent="0.4">
      <c r="A539" s="74" t="s">
        <v>84</v>
      </c>
      <c r="B539" s="75">
        <f>AVERAGE(B538:B538)</f>
        <v>3.7441860465116279</v>
      </c>
      <c r="C539" s="75">
        <f>SUM(C538)</f>
        <v>1.0486504537196262</v>
      </c>
      <c r="D539" s="76" t="str">
        <f>IF(B539&gt;4.5,"มากที่สุด",IF(B539&gt;3.5,"มาก",IF(B539&gt;2.5,"ปานกลาง",IF(B539&gt;1.5,"น้อย",IF(B539&lt;=1.5,"น้อยที่สุด")))))</f>
        <v>มาก</v>
      </c>
      <c r="E539" s="10"/>
      <c r="F539" s="10"/>
      <c r="G539" s="10"/>
    </row>
    <row r="540" spans="1:7" s="7" customFormat="1" ht="21.75" thickTop="1" x14ac:dyDescent="0.35">
      <c r="A540" s="77" t="s">
        <v>85</v>
      </c>
      <c r="B540" s="70"/>
      <c r="C540" s="70"/>
      <c r="D540" s="70"/>
      <c r="E540" s="10"/>
      <c r="F540" s="10"/>
      <c r="G540" s="10"/>
    </row>
    <row r="541" spans="1:7" s="7" customFormat="1" ht="25.5" customHeight="1" x14ac:dyDescent="0.35">
      <c r="A541" s="71" t="s">
        <v>86</v>
      </c>
      <c r="B541" s="72">
        <f>'Pre-lntermediate'!S45</f>
        <v>4.0930232558139537</v>
      </c>
      <c r="C541" s="72">
        <f>'Pre-lntermediate'!S46</f>
        <v>0.89479855376908268</v>
      </c>
      <c r="D541" s="78" t="str">
        <f>IF(B541&gt;4.5,"มากที่สุด",IF(B541&gt;3.5,"มาก",IF(B541&gt;2.5,"ปานกลาง",IF(B541&gt;1.5,"น้อย",IF(B541&lt;=1.5,"น้อยที่สุด")))))</f>
        <v>มาก</v>
      </c>
      <c r="E541" s="10"/>
      <c r="F541" s="10"/>
      <c r="G541" s="10"/>
    </row>
    <row r="542" spans="1:7" s="7" customFormat="1" ht="21.75" thickBot="1" x14ac:dyDescent="0.4">
      <c r="A542" s="74" t="s">
        <v>84</v>
      </c>
      <c r="B542" s="75">
        <f>AVERAGE(B541:B541)</f>
        <v>4.0930232558139537</v>
      </c>
      <c r="C542" s="75">
        <f>SUM(C541)</f>
        <v>0.89479855376908268</v>
      </c>
      <c r="D542" s="79" t="str">
        <f>IF(B542&gt;4.5,"มากที่สุด",IF(B542&gt;3.5,"มาก",IF(B542&gt;2.5,"ปานกลาง",IF(B542&gt;1.5,"น้อย",IF(B542&lt;=1.5,"น้อยที่สุด")))))</f>
        <v>มาก</v>
      </c>
      <c r="E542" s="10"/>
      <c r="F542" s="10"/>
      <c r="G542" s="10"/>
    </row>
    <row r="543" spans="1:7" s="7" customFormat="1" ht="21.75" thickTop="1" x14ac:dyDescent="0.35">
      <c r="A543" s="80"/>
      <c r="E543" s="10"/>
      <c r="F543" s="10"/>
      <c r="G543" s="10"/>
    </row>
    <row r="544" spans="1:7" s="7" customFormat="1" ht="21" x14ac:dyDescent="0.35">
      <c r="A544" s="7" t="s">
        <v>778</v>
      </c>
    </row>
    <row r="545" spans="1:7" s="7" customFormat="1" ht="21" x14ac:dyDescent="0.35">
      <c r="A545" s="7" t="s">
        <v>630</v>
      </c>
    </row>
    <row r="546" spans="1:7" s="7" customFormat="1" ht="21" x14ac:dyDescent="0.35">
      <c r="A546" s="7" t="s">
        <v>631</v>
      </c>
    </row>
    <row r="547" spans="1:7" s="11" customFormat="1" ht="21" x14ac:dyDescent="0.35">
      <c r="A547" s="11" t="s">
        <v>152</v>
      </c>
      <c r="E547" s="65"/>
      <c r="F547" s="65"/>
      <c r="G547" s="65"/>
    </row>
    <row r="548" spans="1:7" s="11" customFormat="1" ht="21" x14ac:dyDescent="0.35">
      <c r="A548" s="11" t="s">
        <v>588</v>
      </c>
      <c r="E548" s="65"/>
      <c r="F548" s="65"/>
      <c r="G548" s="65"/>
    </row>
    <row r="549" spans="1:7" s="11" customFormat="1" ht="25.5" customHeight="1" x14ac:dyDescent="0.35">
      <c r="A549" s="235" t="s">
        <v>41</v>
      </c>
      <c r="B549" s="237"/>
      <c r="C549" s="239" t="s">
        <v>79</v>
      </c>
      <c r="D549" s="66" t="s">
        <v>80</v>
      </c>
      <c r="E549" s="65"/>
      <c r="F549" s="67"/>
      <c r="G549" s="65"/>
    </row>
    <row r="550" spans="1:7" s="11" customFormat="1" ht="25.5" customHeight="1" x14ac:dyDescent="0.35">
      <c r="A550" s="236"/>
      <c r="B550" s="238"/>
      <c r="C550" s="240"/>
      <c r="D550" s="68" t="s">
        <v>81</v>
      </c>
      <c r="E550" s="65"/>
      <c r="F550" s="65"/>
      <c r="G550" s="65"/>
    </row>
    <row r="551" spans="1:7" s="7" customFormat="1" ht="21" x14ac:dyDescent="0.35">
      <c r="A551" s="69" t="s">
        <v>82</v>
      </c>
      <c r="B551" s="70"/>
      <c r="C551" s="70"/>
      <c r="D551" s="40"/>
      <c r="E551" s="10"/>
      <c r="F551" s="10"/>
      <c r="G551" s="10"/>
    </row>
    <row r="552" spans="1:7" s="7" customFormat="1" ht="25.5" customHeight="1" x14ac:dyDescent="0.35">
      <c r="A552" s="71" t="s">
        <v>83</v>
      </c>
      <c r="B552" s="72">
        <f>lntermediate!R25</f>
        <v>3.7391304347826089</v>
      </c>
      <c r="C552" s="72">
        <f>lntermediate!R26</f>
        <v>0.96377059248594543</v>
      </c>
      <c r="D552" s="73" t="str">
        <f>IF(B552&gt;4.5,"มากที่สุด",IF(B552&gt;3.5,"มาก",IF(B552&gt;2.5,"ปานกลาง",IF(B552&gt;1.5,"น้อย",IF(B552&lt;=1.5,"น้อยที่สุด")))))</f>
        <v>มาก</v>
      </c>
      <c r="E552" s="10"/>
      <c r="F552" s="10"/>
      <c r="G552" s="10"/>
    </row>
    <row r="553" spans="1:7" s="7" customFormat="1" ht="21.75" thickBot="1" x14ac:dyDescent="0.4">
      <c r="A553" s="74" t="s">
        <v>84</v>
      </c>
      <c r="B553" s="75">
        <f>AVERAGE(B552:B552)</f>
        <v>3.7391304347826089</v>
      </c>
      <c r="C553" s="75">
        <f>SUM(C552)</f>
        <v>0.96377059248594543</v>
      </c>
      <c r="D553" s="76" t="str">
        <f>IF(B553&gt;4.5,"มากที่สุด",IF(B553&gt;3.5,"มาก",IF(B553&gt;2.5,"ปานกลาง",IF(B553&gt;1.5,"น้อย",IF(B553&lt;=1.5,"น้อยที่สุด")))))</f>
        <v>มาก</v>
      </c>
      <c r="E553" s="10"/>
      <c r="F553" s="10"/>
      <c r="G553" s="10"/>
    </row>
    <row r="554" spans="1:7" s="7" customFormat="1" ht="21.75" thickTop="1" x14ac:dyDescent="0.35">
      <c r="A554" s="77" t="s">
        <v>85</v>
      </c>
      <c r="B554" s="70"/>
      <c r="C554" s="70"/>
      <c r="D554" s="70"/>
      <c r="E554" s="10"/>
      <c r="F554" s="10"/>
      <c r="G554" s="10"/>
    </row>
    <row r="555" spans="1:7" s="7" customFormat="1" ht="25.5" customHeight="1" x14ac:dyDescent="0.35">
      <c r="A555" s="71" t="s">
        <v>86</v>
      </c>
      <c r="B555" s="72">
        <f>lntermediate!S25</f>
        <v>4.0434782608695654</v>
      </c>
      <c r="C555" s="72">
        <f>lntermediate!S26</f>
        <v>0.76741957645352699</v>
      </c>
      <c r="D555" s="78" t="str">
        <f>IF(B555&gt;4.5,"มากที่สุด",IF(B555&gt;3.5,"มาก",IF(B555&gt;2.5,"ปานกลาง",IF(B555&gt;1.5,"น้อย",IF(B555&lt;=1.5,"น้อยที่สุด")))))</f>
        <v>มาก</v>
      </c>
      <c r="E555" s="10"/>
      <c r="F555" s="10"/>
      <c r="G555" s="10"/>
    </row>
    <row r="556" spans="1:7" s="7" customFormat="1" ht="21.75" thickBot="1" x14ac:dyDescent="0.4">
      <c r="A556" s="74" t="s">
        <v>84</v>
      </c>
      <c r="B556" s="75">
        <f>AVERAGE(B555:B555)</f>
        <v>4.0434782608695654</v>
      </c>
      <c r="C556" s="75">
        <f>SUM(C555)</f>
        <v>0.76741957645352699</v>
      </c>
      <c r="D556" s="79" t="str">
        <f>IF(B556&gt;4.5,"มากที่สุด",IF(B556&gt;3.5,"มาก",IF(B556&gt;2.5,"ปานกลาง",IF(B556&gt;1.5,"น้อย",IF(B556&lt;=1.5,"น้อยที่สุด")))))</f>
        <v>มาก</v>
      </c>
      <c r="E556" s="10"/>
      <c r="F556" s="10"/>
      <c r="G556" s="10"/>
    </row>
    <row r="557" spans="1:7" s="7" customFormat="1" ht="21.75" thickTop="1" x14ac:dyDescent="0.35">
      <c r="A557" s="80"/>
      <c r="E557" s="10"/>
      <c r="F557" s="10"/>
      <c r="G557" s="10"/>
    </row>
    <row r="558" spans="1:7" s="7" customFormat="1" ht="21" x14ac:dyDescent="0.35">
      <c r="A558" s="7" t="s">
        <v>153</v>
      </c>
    </row>
    <row r="559" spans="1:7" s="7" customFormat="1" ht="21" x14ac:dyDescent="0.35">
      <c r="A559" s="7" t="s">
        <v>624</v>
      </c>
    </row>
    <row r="560" spans="1:7" s="7" customFormat="1" ht="21" x14ac:dyDescent="0.35">
      <c r="A560" s="7" t="s">
        <v>625</v>
      </c>
    </row>
    <row r="561" s="7" customFormat="1" ht="21" x14ac:dyDescent="0.35"/>
    <row r="562" s="7" customFormat="1" ht="21" x14ac:dyDescent="0.35"/>
    <row r="563" s="7" customFormat="1" ht="21" x14ac:dyDescent="0.35"/>
    <row r="564" s="7" customFormat="1" ht="21" x14ac:dyDescent="0.35"/>
    <row r="565" s="7" customFormat="1" ht="21" x14ac:dyDescent="0.35"/>
    <row r="566" s="7" customFormat="1" ht="21" x14ac:dyDescent="0.35"/>
    <row r="567" s="7" customFormat="1" ht="21" x14ac:dyDescent="0.35"/>
    <row r="568" s="7" customFormat="1" ht="21" x14ac:dyDescent="0.35"/>
    <row r="569" s="7" customFormat="1" ht="21" x14ac:dyDescent="0.35"/>
    <row r="570" s="7" customFormat="1" ht="21" x14ac:dyDescent="0.35"/>
    <row r="571" s="7" customFormat="1" ht="21" x14ac:dyDescent="0.35"/>
    <row r="572" s="7" customFormat="1" ht="21" x14ac:dyDescent="0.35"/>
    <row r="573" s="7" customFormat="1" ht="21" x14ac:dyDescent="0.35"/>
    <row r="574" s="7" customFormat="1" ht="21" x14ac:dyDescent="0.35"/>
    <row r="575" s="7" customFormat="1" ht="21" x14ac:dyDescent="0.35"/>
    <row r="576" s="7" customFormat="1" ht="21" x14ac:dyDescent="0.35"/>
    <row r="577" spans="1:4" s="7" customFormat="1" ht="21" x14ac:dyDescent="0.35"/>
    <row r="578" spans="1:4" s="7" customFormat="1" ht="21" x14ac:dyDescent="0.35"/>
    <row r="579" spans="1:4" s="7" customFormat="1" ht="21" x14ac:dyDescent="0.35"/>
    <row r="580" spans="1:4" s="7" customFormat="1" ht="21" x14ac:dyDescent="0.35"/>
    <row r="581" spans="1:4" s="7" customFormat="1" ht="21" x14ac:dyDescent="0.35"/>
    <row r="582" spans="1:4" s="14" customFormat="1" ht="21" x14ac:dyDescent="0.35">
      <c r="A582" s="36" t="s">
        <v>174</v>
      </c>
      <c r="B582" s="16"/>
      <c r="C582" s="16"/>
    </row>
    <row r="583" spans="1:4" s="14" customFormat="1" x14ac:dyDescent="0.3">
      <c r="A583" s="230" t="s">
        <v>63</v>
      </c>
      <c r="B583" s="232" t="s">
        <v>593</v>
      </c>
      <c r="C583" s="233"/>
      <c r="D583" s="234"/>
    </row>
    <row r="584" spans="1:4" s="14" customFormat="1" ht="47.25" x14ac:dyDescent="0.3">
      <c r="A584" s="231"/>
      <c r="B584" s="50" t="s">
        <v>64</v>
      </c>
      <c r="C584" s="51" t="s">
        <v>65</v>
      </c>
      <c r="D584" s="51" t="s">
        <v>66</v>
      </c>
    </row>
    <row r="585" spans="1:4" s="14" customFormat="1" x14ac:dyDescent="0.3">
      <c r="A585" s="52" t="s">
        <v>67</v>
      </c>
      <c r="B585" s="53">
        <f>'Upper-intermediate'!I22</f>
        <v>4.3</v>
      </c>
      <c r="C585" s="53">
        <f>'Upper-intermediate'!I23</f>
        <v>0.64031242374328667</v>
      </c>
      <c r="D585" s="54" t="str">
        <f>IF(B585&gt;4.5,"มากที่สุด",IF(B585&gt;3.5,"มาก",IF(B585&gt;2.5,"ปานกลาง",IF(B585&gt;1.5,"น้อย",IF(B585&lt;=1.5,"น้อยที่สุด")))))</f>
        <v>มาก</v>
      </c>
    </row>
    <row r="586" spans="1:4" s="14" customFormat="1" x14ac:dyDescent="0.3">
      <c r="A586" s="52" t="s">
        <v>68</v>
      </c>
      <c r="B586" s="53">
        <f>'Upper-intermediate'!J22</f>
        <v>4.3499999999999996</v>
      </c>
      <c r="C586" s="53">
        <f>'Upper-intermediate'!J23</f>
        <v>0.57227615711298285</v>
      </c>
      <c r="D586" s="54" t="str">
        <f t="shared" ref="D586:D595" si="24">IF(B586&gt;4.5,"มากที่สุด",IF(B586&gt;3.5,"มาก",IF(B586&gt;2.5,"ปานกลาง",IF(B586&gt;1.5,"น้อย",IF(B586&lt;=1.5,"น้อยที่สุด")))))</f>
        <v>มาก</v>
      </c>
    </row>
    <row r="587" spans="1:4" s="14" customFormat="1" x14ac:dyDescent="0.3">
      <c r="A587" s="52" t="s">
        <v>69</v>
      </c>
      <c r="B587" s="53">
        <f>'Upper-intermediate'!K22</f>
        <v>4.4000000000000004</v>
      </c>
      <c r="C587" s="53">
        <f>'Upper-intermediate'!K23</f>
        <v>0.48989794855663621</v>
      </c>
      <c r="D587" s="54" t="str">
        <f t="shared" si="24"/>
        <v>มาก</v>
      </c>
    </row>
    <row r="588" spans="1:4" s="14" customFormat="1" x14ac:dyDescent="0.3">
      <c r="A588" s="52" t="s">
        <v>70</v>
      </c>
      <c r="B588" s="53">
        <f>'Upper-intermediate'!L22</f>
        <v>4.3499999999999996</v>
      </c>
      <c r="C588" s="53">
        <f>'Upper-intermediate'!L23</f>
        <v>0.57227615711298285</v>
      </c>
      <c r="D588" s="54" t="str">
        <f t="shared" si="24"/>
        <v>มาก</v>
      </c>
    </row>
    <row r="589" spans="1:4" s="14" customFormat="1" x14ac:dyDescent="0.3">
      <c r="A589" s="52" t="s">
        <v>71</v>
      </c>
      <c r="B589" s="53">
        <f>'Upper-intermediate'!M22</f>
        <v>4.3</v>
      </c>
      <c r="C589" s="53">
        <f>'Upper-intermediate'!M23</f>
        <v>0.71414284285428653</v>
      </c>
      <c r="D589" s="54" t="str">
        <f t="shared" si="24"/>
        <v>มาก</v>
      </c>
    </row>
    <row r="590" spans="1:4" s="14" customFormat="1" x14ac:dyDescent="0.3">
      <c r="A590" s="52" t="s">
        <v>72</v>
      </c>
      <c r="B590" s="53">
        <f>'Upper-intermediate'!N22</f>
        <v>4.5263157894736841</v>
      </c>
      <c r="C590" s="53">
        <f>'Upper-intermediate'!N23</f>
        <v>0.5954583420518279</v>
      </c>
      <c r="D590" s="54" t="str">
        <f t="shared" si="24"/>
        <v>มากที่สุด</v>
      </c>
    </row>
    <row r="591" spans="1:4" s="14" customFormat="1" x14ac:dyDescent="0.3">
      <c r="A591" s="52" t="s">
        <v>73</v>
      </c>
      <c r="B591" s="53">
        <f>'Upper-intermediate'!O22</f>
        <v>4.5</v>
      </c>
      <c r="C591" s="53">
        <f>'Upper-intermediate'!O23</f>
        <v>0.59160797830996159</v>
      </c>
      <c r="D591" s="54" t="str">
        <f t="shared" si="24"/>
        <v>มาก</v>
      </c>
    </row>
    <row r="592" spans="1:4" s="14" customFormat="1" x14ac:dyDescent="0.3">
      <c r="A592" s="52" t="s">
        <v>74</v>
      </c>
      <c r="B592" s="53">
        <f>'Upper-intermediate'!P22</f>
        <v>4.45</v>
      </c>
      <c r="C592" s="53">
        <f>'Upper-intermediate'!P23</f>
        <v>0.66895440801298223</v>
      </c>
      <c r="D592" s="54" t="str">
        <f t="shared" si="24"/>
        <v>มาก</v>
      </c>
    </row>
    <row r="593" spans="1:7" s="14" customFormat="1" x14ac:dyDescent="0.3">
      <c r="A593" s="52" t="s">
        <v>75</v>
      </c>
      <c r="B593" s="53">
        <f>'Upper-intermediate'!Q22</f>
        <v>4.6315789473684212</v>
      </c>
      <c r="C593" s="53">
        <f>'Upper-intermediate'!Q23</f>
        <v>0.58133479037827485</v>
      </c>
      <c r="D593" s="54" t="str">
        <f t="shared" si="24"/>
        <v>มากที่สุด</v>
      </c>
    </row>
    <row r="594" spans="1:7" s="14" customFormat="1" x14ac:dyDescent="0.3">
      <c r="A594" s="52" t="s">
        <v>76</v>
      </c>
      <c r="B594" s="53">
        <f>'Upper-intermediate'!T22</f>
        <v>4.3499999999999996</v>
      </c>
      <c r="C594" s="53">
        <f>'Upper-intermediate'!T23</f>
        <v>0.57227615711298285</v>
      </c>
      <c r="D594" s="54" t="str">
        <f t="shared" si="24"/>
        <v>มาก</v>
      </c>
    </row>
    <row r="595" spans="1:7" s="14" customFormat="1" ht="19.5" thickBot="1" x14ac:dyDescent="0.35">
      <c r="A595" s="55" t="s">
        <v>77</v>
      </c>
      <c r="B595" s="56">
        <f>AVERAGE(B585:B594)</f>
        <v>4.4157894736842103</v>
      </c>
      <c r="C595" s="56">
        <f>AVERAGE(C585:C594)</f>
        <v>0.59985372052462038</v>
      </c>
      <c r="D595" s="57" t="str">
        <f t="shared" si="24"/>
        <v>มาก</v>
      </c>
    </row>
    <row r="596" spans="1:7" s="14" customFormat="1" ht="19.5" thickTop="1" x14ac:dyDescent="0.3">
      <c r="A596" s="81"/>
      <c r="B596" s="82"/>
      <c r="C596" s="82"/>
      <c r="D596" s="83"/>
    </row>
    <row r="597" spans="1:7" s="7" customFormat="1" ht="21" x14ac:dyDescent="0.35">
      <c r="A597" s="62" t="s">
        <v>102</v>
      </c>
      <c r="B597" s="63"/>
      <c r="C597" s="63"/>
      <c r="D597" s="64"/>
    </row>
    <row r="598" spans="1:7" s="7" customFormat="1" ht="21" x14ac:dyDescent="0.35">
      <c r="A598" s="62" t="s">
        <v>637</v>
      </c>
      <c r="B598" s="63"/>
      <c r="C598" s="63"/>
      <c r="D598" s="64"/>
    </row>
    <row r="599" spans="1:7" s="7" customFormat="1" ht="21" x14ac:dyDescent="0.35">
      <c r="A599" s="62" t="s">
        <v>207</v>
      </c>
      <c r="B599" s="63"/>
      <c r="C599" s="63"/>
      <c r="D599" s="64"/>
    </row>
    <row r="600" spans="1:7" s="7" customFormat="1" ht="21" x14ac:dyDescent="0.35">
      <c r="A600" s="62" t="s">
        <v>638</v>
      </c>
      <c r="B600" s="63"/>
      <c r="C600" s="63"/>
      <c r="D600" s="64"/>
    </row>
    <row r="601" spans="1:7" s="7" customFormat="1" ht="21" x14ac:dyDescent="0.35">
      <c r="A601" s="62" t="s">
        <v>639</v>
      </c>
      <c r="B601" s="63"/>
      <c r="C601" s="63"/>
      <c r="D601" s="64"/>
    </row>
    <row r="602" spans="1:7" s="7" customFormat="1" ht="21" x14ac:dyDescent="0.35">
      <c r="A602" s="62"/>
      <c r="B602" s="63"/>
      <c r="C602" s="63"/>
      <c r="D602" s="64"/>
    </row>
    <row r="603" spans="1:7" s="11" customFormat="1" ht="21" x14ac:dyDescent="0.35">
      <c r="A603" s="11" t="s">
        <v>176</v>
      </c>
      <c r="E603" s="65"/>
      <c r="F603" s="65"/>
      <c r="G603" s="65"/>
    </row>
    <row r="604" spans="1:7" s="11" customFormat="1" ht="21" x14ac:dyDescent="0.35">
      <c r="A604" s="11" t="s">
        <v>594</v>
      </c>
      <c r="E604" s="65"/>
      <c r="F604" s="65"/>
      <c r="G604" s="65"/>
    </row>
    <row r="605" spans="1:7" s="11" customFormat="1" ht="21" customHeight="1" x14ac:dyDescent="0.35">
      <c r="A605" s="235" t="s">
        <v>41</v>
      </c>
      <c r="B605" s="237"/>
      <c r="C605" s="239" t="s">
        <v>79</v>
      </c>
      <c r="D605" s="66" t="s">
        <v>80</v>
      </c>
      <c r="E605" s="65"/>
      <c r="F605" s="67"/>
      <c r="G605" s="65"/>
    </row>
    <row r="606" spans="1:7" s="11" customFormat="1" ht="13.5" customHeight="1" x14ac:dyDescent="0.35">
      <c r="A606" s="236"/>
      <c r="B606" s="238"/>
      <c r="C606" s="240"/>
      <c r="D606" s="68" t="s">
        <v>81</v>
      </c>
      <c r="E606" s="65"/>
      <c r="F606" s="65"/>
      <c r="G606" s="65"/>
    </row>
    <row r="607" spans="1:7" s="7" customFormat="1" ht="21" x14ac:dyDescent="0.35">
      <c r="A607" s="69" t="s">
        <v>82</v>
      </c>
      <c r="B607" s="70"/>
      <c r="C607" s="70"/>
      <c r="D607" s="40"/>
      <c r="E607" s="10"/>
      <c r="F607" s="10"/>
      <c r="G607" s="10"/>
    </row>
    <row r="608" spans="1:7" s="7" customFormat="1" ht="25.5" customHeight="1" x14ac:dyDescent="0.35">
      <c r="A608" s="71" t="s">
        <v>83</v>
      </c>
      <c r="B608" s="72">
        <f>'Upper-intermediate'!R22</f>
        <v>3.75</v>
      </c>
      <c r="C608" s="72">
        <f>'Upper-intermediate'!R23</f>
        <v>0.94207218407083859</v>
      </c>
      <c r="D608" s="73" t="str">
        <f>IF(B608&gt;4.5,"มากที่สุด",IF(B608&gt;3.5,"มาก",IF(B608&gt;2.5,"ปานกลาง",IF(B608&gt;1.5,"น้อย",IF(B608&lt;=1.5,"น้อยที่สุด")))))</f>
        <v>มาก</v>
      </c>
      <c r="E608" s="10"/>
      <c r="F608" s="10"/>
      <c r="G608" s="10"/>
    </row>
    <row r="609" spans="1:7" s="7" customFormat="1" ht="21.75" thickBot="1" x14ac:dyDescent="0.4">
      <c r="A609" s="74" t="s">
        <v>84</v>
      </c>
      <c r="B609" s="75">
        <f>AVERAGE(B608:B608)</f>
        <v>3.75</v>
      </c>
      <c r="C609" s="75">
        <f>SUM(C608)</f>
        <v>0.94207218407083859</v>
      </c>
      <c r="D609" s="76" t="str">
        <f>IF(B609&gt;4.5,"มากที่สุด",IF(B609&gt;3.5,"มาก",IF(B609&gt;2.5,"ปานกลาง",IF(B609&gt;1.5,"น้อย",IF(B609&lt;=1.5,"น้อยที่สุด")))))</f>
        <v>มาก</v>
      </c>
      <c r="E609" s="10"/>
      <c r="F609" s="10"/>
      <c r="G609" s="10"/>
    </row>
    <row r="610" spans="1:7" s="7" customFormat="1" ht="21.75" thickTop="1" x14ac:dyDescent="0.35">
      <c r="A610" s="77" t="s">
        <v>85</v>
      </c>
      <c r="B610" s="70"/>
      <c r="C610" s="70"/>
      <c r="D610" s="70"/>
      <c r="E610" s="10"/>
      <c r="F610" s="10"/>
      <c r="G610" s="10"/>
    </row>
    <row r="611" spans="1:7" s="7" customFormat="1" ht="25.5" customHeight="1" x14ac:dyDescent="0.35">
      <c r="A611" s="71" t="s">
        <v>86</v>
      </c>
      <c r="B611" s="72">
        <f>'Upper-intermediate'!S22</f>
        <v>4</v>
      </c>
      <c r="C611" s="72">
        <f>'Upper-intermediate'!S23</f>
        <v>0.70710678118654757</v>
      </c>
      <c r="D611" s="78" t="str">
        <f>IF(B611&gt;4.5,"มากที่สุด",IF(B611&gt;3.5,"มาก",IF(B611&gt;2.5,"ปานกลาง",IF(B611&gt;1.5,"น้อย",IF(B611&lt;=1.5,"น้อยที่สุด")))))</f>
        <v>มาก</v>
      </c>
      <c r="E611" s="10"/>
      <c r="F611" s="10"/>
      <c r="G611" s="10"/>
    </row>
    <row r="612" spans="1:7" s="7" customFormat="1" ht="21.75" thickBot="1" x14ac:dyDescent="0.4">
      <c r="A612" s="74" t="s">
        <v>84</v>
      </c>
      <c r="B612" s="75">
        <f>AVERAGE(B611:B611)</f>
        <v>4</v>
      </c>
      <c r="C612" s="75">
        <f>SUM(C611)</f>
        <v>0.70710678118654757</v>
      </c>
      <c r="D612" s="79" t="str">
        <f>IF(B612&gt;4.5,"มากที่สุด",IF(B612&gt;3.5,"มาก",IF(B612&gt;2.5,"ปานกลาง",IF(B612&gt;1.5,"น้อย",IF(B612&lt;=1.5,"น้อยที่สุด")))))</f>
        <v>มาก</v>
      </c>
      <c r="E612" s="10"/>
      <c r="F612" s="10"/>
      <c r="G612" s="10"/>
    </row>
    <row r="613" spans="1:7" s="7" customFormat="1" ht="21.75" thickTop="1" x14ac:dyDescent="0.35">
      <c r="A613" s="80"/>
      <c r="E613" s="10"/>
      <c r="F613" s="10"/>
      <c r="G613" s="10"/>
    </row>
    <row r="614" spans="1:7" s="7" customFormat="1" ht="21" x14ac:dyDescent="0.35">
      <c r="A614" s="7" t="s">
        <v>177</v>
      </c>
    </row>
    <row r="615" spans="1:7" s="7" customFormat="1" ht="21" x14ac:dyDescent="0.35">
      <c r="A615" s="7" t="s">
        <v>640</v>
      </c>
    </row>
    <row r="616" spans="1:7" s="7" customFormat="1" ht="21" x14ac:dyDescent="0.35"/>
    <row r="617" spans="1:7" s="7" customFormat="1" ht="21" x14ac:dyDescent="0.35"/>
    <row r="618" spans="1:7" s="45" customFormat="1" ht="21" x14ac:dyDescent="0.35">
      <c r="A618" s="84" t="s">
        <v>88</v>
      </c>
      <c r="B618" s="85" t="s">
        <v>42</v>
      </c>
      <c r="C618" s="85" t="s">
        <v>43</v>
      </c>
    </row>
    <row r="619" spans="1:7" s="12" customFormat="1" ht="21" x14ac:dyDescent="0.35">
      <c r="A619" s="86" t="s">
        <v>603</v>
      </c>
      <c r="B619" s="96">
        <v>5</v>
      </c>
      <c r="C619" s="89">
        <f>B619*100/9</f>
        <v>55.555555555555557</v>
      </c>
    </row>
    <row r="620" spans="1:7" s="12" customFormat="1" ht="21" x14ac:dyDescent="0.35">
      <c r="A620" s="86" t="s">
        <v>604</v>
      </c>
      <c r="B620" s="225">
        <v>1</v>
      </c>
      <c r="C620" s="225">
        <v>11.11</v>
      </c>
    </row>
    <row r="621" spans="1:7" s="12" customFormat="1" ht="21" x14ac:dyDescent="0.35">
      <c r="A621" s="216" t="s">
        <v>600</v>
      </c>
      <c r="B621" s="226"/>
      <c r="C621" s="226"/>
    </row>
    <row r="622" spans="1:7" s="12" customFormat="1" ht="21" x14ac:dyDescent="0.35">
      <c r="A622" s="216" t="s">
        <v>601</v>
      </c>
      <c r="B622" s="226"/>
      <c r="C622" s="226"/>
    </row>
    <row r="623" spans="1:7" s="12" customFormat="1" ht="21" x14ac:dyDescent="0.35">
      <c r="A623" s="184" t="s">
        <v>602</v>
      </c>
      <c r="B623" s="227"/>
      <c r="C623" s="227"/>
    </row>
    <row r="624" spans="1:7" s="12" customFormat="1" ht="21" x14ac:dyDescent="0.35">
      <c r="A624" s="216" t="s">
        <v>605</v>
      </c>
      <c r="B624" s="96">
        <v>1</v>
      </c>
      <c r="C624" s="89">
        <f>B624*100/9</f>
        <v>11.111111111111111</v>
      </c>
    </row>
    <row r="625" spans="1:3" s="12" customFormat="1" ht="21" x14ac:dyDescent="0.35">
      <c r="A625" s="86" t="s">
        <v>606</v>
      </c>
      <c r="B625" s="96">
        <v>1</v>
      </c>
      <c r="C625" s="89">
        <f t="shared" ref="C625:C626" si="25">B625*100/9</f>
        <v>11.111111111111111</v>
      </c>
    </row>
    <row r="626" spans="1:3" s="12" customFormat="1" ht="21" x14ac:dyDescent="0.35">
      <c r="A626" s="86" t="s">
        <v>607</v>
      </c>
      <c r="B626" s="96">
        <v>1</v>
      </c>
      <c r="C626" s="89">
        <f t="shared" si="25"/>
        <v>11.111111111111111</v>
      </c>
    </row>
    <row r="627" spans="1:3" s="12" customFormat="1" ht="21" x14ac:dyDescent="0.35">
      <c r="A627" s="252" t="s">
        <v>48</v>
      </c>
      <c r="B627" s="253">
        <f>SUM(B619:B626)</f>
        <v>9</v>
      </c>
      <c r="C627" s="254">
        <f>B627*100/9</f>
        <v>100</v>
      </c>
    </row>
    <row r="628" spans="1:3" s="12" customFormat="1" ht="21" x14ac:dyDescent="0.35">
      <c r="A628" s="249"/>
      <c r="B628" s="250"/>
      <c r="C628" s="251"/>
    </row>
    <row r="629" spans="1:3" s="45" customFormat="1" ht="21" x14ac:dyDescent="0.35">
      <c r="A629" s="84" t="s">
        <v>87</v>
      </c>
      <c r="B629" s="85" t="s">
        <v>42</v>
      </c>
      <c r="C629" s="85" t="s">
        <v>43</v>
      </c>
    </row>
    <row r="630" spans="1:3" s="45" customFormat="1" ht="21" x14ac:dyDescent="0.35">
      <c r="A630" s="86" t="s">
        <v>595</v>
      </c>
      <c r="B630" s="168">
        <v>2</v>
      </c>
      <c r="C630" s="167">
        <f>B630*100/4</f>
        <v>50</v>
      </c>
    </row>
    <row r="631" spans="1:3" s="45" customFormat="1" ht="21" x14ac:dyDescent="0.35">
      <c r="A631" s="86" t="s">
        <v>596</v>
      </c>
      <c r="B631" s="168">
        <v>2</v>
      </c>
      <c r="C631" s="197">
        <f>B631*100/4</f>
        <v>50</v>
      </c>
    </row>
    <row r="632" spans="1:3" s="12" customFormat="1" ht="21" x14ac:dyDescent="0.35">
      <c r="A632" s="255" t="s">
        <v>48</v>
      </c>
      <c r="B632" s="85">
        <f>SUM(B630:B631)</f>
        <v>4</v>
      </c>
      <c r="C632" s="256">
        <f>B632*100/4</f>
        <v>100</v>
      </c>
    </row>
    <row r="633" spans="1:3" s="12" customFormat="1" ht="21" x14ac:dyDescent="0.35">
      <c r="A633" s="93"/>
      <c r="B633" s="94"/>
      <c r="C633" s="95"/>
    </row>
    <row r="634" spans="1:3" s="45" customFormat="1" ht="21" x14ac:dyDescent="0.35">
      <c r="A634" s="84" t="s">
        <v>123</v>
      </c>
      <c r="B634" s="85" t="s">
        <v>42</v>
      </c>
      <c r="C634" s="85" t="s">
        <v>43</v>
      </c>
    </row>
    <row r="635" spans="1:3" s="12" customFormat="1" ht="21" x14ac:dyDescent="0.35">
      <c r="A635" s="176" t="s">
        <v>209</v>
      </c>
      <c r="B635" s="96">
        <v>5</v>
      </c>
      <c r="C635" s="89">
        <f>B634:B635*100/6</f>
        <v>83.333333333333329</v>
      </c>
    </row>
    <row r="636" spans="1:3" s="12" customFormat="1" ht="21" x14ac:dyDescent="0.35">
      <c r="A636" s="185" t="s">
        <v>210</v>
      </c>
      <c r="B636" s="225">
        <v>1</v>
      </c>
      <c r="C636" s="228">
        <f>B636*100/6</f>
        <v>16.666666666666668</v>
      </c>
    </row>
    <row r="637" spans="1:3" s="12" customFormat="1" ht="21" x14ac:dyDescent="0.35">
      <c r="A637" s="186" t="s">
        <v>208</v>
      </c>
      <c r="B637" s="227"/>
      <c r="C637" s="229"/>
    </row>
    <row r="638" spans="1:3" s="12" customFormat="1" ht="21.75" thickBot="1" x14ac:dyDescent="0.4">
      <c r="A638" s="130" t="s">
        <v>48</v>
      </c>
      <c r="B638" s="129">
        <f>SUM(B635:B636)</f>
        <v>6</v>
      </c>
      <c r="C638" s="92">
        <f>B638*100/6</f>
        <v>100</v>
      </c>
    </row>
    <row r="639" spans="1:3" s="12" customFormat="1" ht="21.75" thickTop="1" x14ac:dyDescent="0.35">
      <c r="A639" s="93"/>
      <c r="B639" s="94"/>
      <c r="C639" s="95"/>
    </row>
    <row r="640" spans="1:3" s="45" customFormat="1" ht="21" x14ac:dyDescent="0.35">
      <c r="A640" s="155" t="s">
        <v>179</v>
      </c>
      <c r="B640" s="85" t="s">
        <v>42</v>
      </c>
      <c r="C640" s="85" t="s">
        <v>43</v>
      </c>
    </row>
    <row r="641" spans="1:3" s="45" customFormat="1" ht="21" x14ac:dyDescent="0.35">
      <c r="A641" s="86" t="s">
        <v>597</v>
      </c>
      <c r="B641" s="213">
        <v>2</v>
      </c>
      <c r="C641" s="197">
        <f>B641*100/5</f>
        <v>40</v>
      </c>
    </row>
    <row r="642" spans="1:3" s="45" customFormat="1" ht="21" x14ac:dyDescent="0.35">
      <c r="A642" s="214" t="s">
        <v>598</v>
      </c>
      <c r="B642" s="215">
        <v>1</v>
      </c>
      <c r="C642" s="197">
        <f t="shared" ref="C642:C644" si="26">B642*100/5</f>
        <v>20</v>
      </c>
    </row>
    <row r="643" spans="1:3" s="45" customFormat="1" ht="21" x14ac:dyDescent="0.35">
      <c r="A643" s="184" t="s">
        <v>599</v>
      </c>
      <c r="B643" s="196">
        <v>1</v>
      </c>
      <c r="C643" s="197">
        <f t="shared" si="26"/>
        <v>20</v>
      </c>
    </row>
    <row r="644" spans="1:3" s="45" customFormat="1" ht="21" x14ac:dyDescent="0.35">
      <c r="A644" s="86" t="s">
        <v>730</v>
      </c>
      <c r="B644" s="168">
        <v>1</v>
      </c>
      <c r="C644" s="197">
        <f t="shared" si="26"/>
        <v>20</v>
      </c>
    </row>
    <row r="645" spans="1:3" s="12" customFormat="1" ht="21.75" thickBot="1" x14ac:dyDescent="0.4">
      <c r="A645" s="90" t="s">
        <v>48</v>
      </c>
      <c r="B645" s="91">
        <f>SUM(B641:B644)</f>
        <v>5</v>
      </c>
      <c r="C645" s="92">
        <f>B645*100/5</f>
        <v>100</v>
      </c>
    </row>
    <row r="646" spans="1:3" s="45" customFormat="1" ht="21.75" thickTop="1" x14ac:dyDescent="0.35">
      <c r="A646" s="87"/>
      <c r="B646" s="88"/>
      <c r="C646" s="88"/>
    </row>
    <row r="647" spans="1:3" s="45" customFormat="1" ht="21" x14ac:dyDescent="0.35">
      <c r="A647" s="84" t="s">
        <v>175</v>
      </c>
      <c r="B647" s="85" t="s">
        <v>42</v>
      </c>
      <c r="C647" s="85" t="s">
        <v>43</v>
      </c>
    </row>
    <row r="648" spans="1:3" s="12" customFormat="1" ht="21" x14ac:dyDescent="0.35">
      <c r="A648" s="86" t="s">
        <v>609</v>
      </c>
      <c r="B648" s="96">
        <v>1</v>
      </c>
      <c r="C648" s="89">
        <f>B648*100/2</f>
        <v>50</v>
      </c>
    </row>
    <row r="649" spans="1:3" s="12" customFormat="1" ht="21" x14ac:dyDescent="0.35">
      <c r="A649" s="86" t="s">
        <v>610</v>
      </c>
      <c r="B649" s="225">
        <v>1</v>
      </c>
      <c r="C649" s="228">
        <f>B649*100/2</f>
        <v>50</v>
      </c>
    </row>
    <row r="650" spans="1:3" s="12" customFormat="1" ht="21" x14ac:dyDescent="0.35">
      <c r="A650" s="184" t="s">
        <v>608</v>
      </c>
      <c r="B650" s="227"/>
      <c r="C650" s="229"/>
    </row>
    <row r="651" spans="1:3" s="12" customFormat="1" ht="21.75" thickBot="1" x14ac:dyDescent="0.4">
      <c r="A651" s="217" t="s">
        <v>48</v>
      </c>
      <c r="B651" s="129">
        <f>SUM(B648:B649)</f>
        <v>2</v>
      </c>
      <c r="C651" s="92">
        <f>B651*100/2</f>
        <v>100</v>
      </c>
    </row>
    <row r="652" spans="1:3" s="45" customFormat="1" ht="21.75" thickTop="1" x14ac:dyDescent="0.35">
      <c r="A652" s="87"/>
      <c r="B652" s="88"/>
      <c r="C652" s="88"/>
    </row>
    <row r="653" spans="1:3" s="45" customFormat="1" ht="21" x14ac:dyDescent="0.35">
      <c r="A653" s="87"/>
      <c r="B653" s="88"/>
      <c r="C653" s="88"/>
    </row>
    <row r="654" spans="1:3" s="45" customFormat="1" ht="21" x14ac:dyDescent="0.35">
      <c r="A654" s="87"/>
      <c r="B654" s="88"/>
      <c r="C654" s="88"/>
    </row>
    <row r="655" spans="1:3" s="45" customFormat="1" ht="21" x14ac:dyDescent="0.35">
      <c r="A655" s="87"/>
      <c r="B655" s="88"/>
      <c r="C655" s="88"/>
    </row>
    <row r="656" spans="1:3" s="45" customFormat="1" ht="21" x14ac:dyDescent="0.35">
      <c r="A656" s="87"/>
      <c r="B656" s="88"/>
      <c r="C656" s="88"/>
    </row>
    <row r="657" spans="1:3" s="45" customFormat="1" ht="21" x14ac:dyDescent="0.35">
      <c r="A657" s="87"/>
      <c r="B657" s="88"/>
      <c r="C657" s="88"/>
    </row>
    <row r="658" spans="1:3" s="45" customFormat="1" ht="21" x14ac:dyDescent="0.35">
      <c r="A658" s="87"/>
      <c r="B658" s="88"/>
      <c r="C658" s="88"/>
    </row>
    <row r="659" spans="1:3" s="45" customFormat="1" ht="21" x14ac:dyDescent="0.35">
      <c r="A659" s="87"/>
      <c r="B659" s="88"/>
      <c r="C659" s="88"/>
    </row>
    <row r="660" spans="1:3" s="45" customFormat="1" ht="21" x14ac:dyDescent="0.35">
      <c r="A660" s="87"/>
      <c r="B660" s="88"/>
      <c r="C660" s="88"/>
    </row>
    <row r="661" spans="1:3" s="45" customFormat="1" ht="21" x14ac:dyDescent="0.35">
      <c r="A661" s="87"/>
      <c r="B661" s="88"/>
      <c r="C661" s="88"/>
    </row>
    <row r="662" spans="1:3" s="45" customFormat="1" ht="21" x14ac:dyDescent="0.35">
      <c r="A662" s="87"/>
      <c r="B662" s="88"/>
      <c r="C662" s="88"/>
    </row>
    <row r="663" spans="1:3" s="45" customFormat="1" ht="21" x14ac:dyDescent="0.35">
      <c r="A663" s="87"/>
      <c r="B663" s="88"/>
      <c r="C663" s="88"/>
    </row>
    <row r="664" spans="1:3" s="45" customFormat="1" ht="21" x14ac:dyDescent="0.35">
      <c r="A664" s="87"/>
      <c r="B664" s="88"/>
      <c r="C664" s="88"/>
    </row>
    <row r="665" spans="1:3" s="45" customFormat="1" ht="21" x14ac:dyDescent="0.35">
      <c r="A665" s="87"/>
      <c r="B665" s="88"/>
      <c r="C665" s="88"/>
    </row>
    <row r="666" spans="1:3" s="45" customFormat="1" ht="21" x14ac:dyDescent="0.35">
      <c r="A666" s="87"/>
      <c r="B666" s="88"/>
      <c r="C666" s="88"/>
    </row>
    <row r="667" spans="1:3" s="45" customFormat="1" ht="21" x14ac:dyDescent="0.35">
      <c r="A667" s="87"/>
      <c r="B667" s="88"/>
      <c r="C667" s="88"/>
    </row>
    <row r="668" spans="1:3" s="45" customFormat="1" ht="21" x14ac:dyDescent="0.35">
      <c r="A668" s="87"/>
      <c r="B668" s="88"/>
      <c r="C668" s="88"/>
    </row>
    <row r="669" spans="1:3" s="45" customFormat="1" ht="21" x14ac:dyDescent="0.35">
      <c r="A669" s="87"/>
      <c r="B669" s="88"/>
      <c r="C669" s="88"/>
    </row>
    <row r="670" spans="1:3" s="45" customFormat="1" ht="21" x14ac:dyDescent="0.35">
      <c r="A670" s="87"/>
      <c r="B670" s="88"/>
      <c r="C670" s="88"/>
    </row>
    <row r="671" spans="1:3" s="45" customFormat="1" ht="21" x14ac:dyDescent="0.35">
      <c r="A671" s="87"/>
      <c r="B671" s="88"/>
      <c r="C671" s="88"/>
    </row>
    <row r="672" spans="1:3" s="45" customFormat="1" ht="21" x14ac:dyDescent="0.35">
      <c r="A672" s="87"/>
      <c r="B672" s="88"/>
      <c r="C672" s="88"/>
    </row>
    <row r="673" spans="1:3" s="45" customFormat="1" ht="21" x14ac:dyDescent="0.35">
      <c r="A673" s="87"/>
      <c r="B673" s="88"/>
      <c r="C673" s="88"/>
    </row>
    <row r="674" spans="1:3" s="45" customFormat="1" ht="21" x14ac:dyDescent="0.35">
      <c r="A674" s="87"/>
      <c r="B674" s="88"/>
      <c r="C674" s="88"/>
    </row>
    <row r="675" spans="1:3" s="45" customFormat="1" ht="21" x14ac:dyDescent="0.35">
      <c r="A675" s="87"/>
      <c r="B675" s="88"/>
      <c r="C675" s="88"/>
    </row>
    <row r="676" spans="1:3" s="45" customFormat="1" ht="21" x14ac:dyDescent="0.35">
      <c r="A676" s="87"/>
      <c r="B676" s="88"/>
      <c r="C676" s="88"/>
    </row>
    <row r="677" spans="1:3" s="45" customFormat="1" ht="21" x14ac:dyDescent="0.35">
      <c r="A677" s="87"/>
      <c r="B677" s="88"/>
      <c r="C677" s="88"/>
    </row>
    <row r="678" spans="1:3" s="45" customFormat="1" ht="21" x14ac:dyDescent="0.35">
      <c r="A678" s="87"/>
      <c r="B678" s="88"/>
      <c r="C678" s="88"/>
    </row>
    <row r="679" spans="1:3" s="45" customFormat="1" ht="21" x14ac:dyDescent="0.35">
      <c r="A679" s="87"/>
      <c r="B679" s="88"/>
      <c r="C679" s="88"/>
    </row>
    <row r="680" spans="1:3" s="45" customFormat="1" ht="21" x14ac:dyDescent="0.35">
      <c r="A680" s="87"/>
      <c r="B680" s="88"/>
      <c r="C680" s="88"/>
    </row>
    <row r="681" spans="1:3" s="45" customFormat="1" ht="21" x14ac:dyDescent="0.35">
      <c r="A681" s="87"/>
      <c r="B681" s="88"/>
      <c r="C681" s="88"/>
    </row>
    <row r="682" spans="1:3" s="45" customFormat="1" ht="21" x14ac:dyDescent="0.35">
      <c r="A682" s="87"/>
      <c r="B682" s="88"/>
      <c r="C682" s="88"/>
    </row>
    <row r="683" spans="1:3" s="45" customFormat="1" ht="21" x14ac:dyDescent="0.35">
      <c r="A683" s="87"/>
      <c r="B683" s="88"/>
      <c r="C683" s="88"/>
    </row>
    <row r="684" spans="1:3" s="45" customFormat="1" ht="21" x14ac:dyDescent="0.35">
      <c r="A684" s="87"/>
      <c r="B684" s="88"/>
      <c r="C684" s="88"/>
    </row>
    <row r="685" spans="1:3" s="45" customFormat="1" ht="21" x14ac:dyDescent="0.35">
      <c r="A685" s="87"/>
      <c r="B685" s="88"/>
      <c r="C685" s="88"/>
    </row>
    <row r="686" spans="1:3" s="45" customFormat="1" ht="21" x14ac:dyDescent="0.35">
      <c r="A686" s="87"/>
      <c r="B686" s="88"/>
      <c r="C686" s="88"/>
    </row>
    <row r="687" spans="1:3" s="45" customFormat="1" ht="21" x14ac:dyDescent="0.35">
      <c r="A687" s="87"/>
      <c r="B687" s="88"/>
      <c r="C687" s="88"/>
    </row>
    <row r="688" spans="1:3" s="45" customFormat="1" ht="21" x14ac:dyDescent="0.35">
      <c r="A688" s="87"/>
      <c r="B688" s="88"/>
      <c r="C688" s="88"/>
    </row>
    <row r="689" spans="1:3" s="45" customFormat="1" ht="21" x14ac:dyDescent="0.35">
      <c r="A689" s="87"/>
      <c r="B689" s="88"/>
      <c r="C689" s="88"/>
    </row>
    <row r="690" spans="1:3" s="45" customFormat="1" ht="21" x14ac:dyDescent="0.35">
      <c r="A690" s="87"/>
      <c r="B690" s="88"/>
      <c r="C690" s="88"/>
    </row>
    <row r="691" spans="1:3" s="45" customFormat="1" ht="21" x14ac:dyDescent="0.35">
      <c r="A691" s="87"/>
      <c r="B691" s="88"/>
      <c r="C691" s="88"/>
    </row>
    <row r="692" spans="1:3" s="45" customFormat="1" ht="21" x14ac:dyDescent="0.35">
      <c r="A692" s="87"/>
      <c r="B692" s="88"/>
      <c r="C692" s="88"/>
    </row>
    <row r="693" spans="1:3" s="45" customFormat="1" ht="21" x14ac:dyDescent="0.35">
      <c r="A693" s="87"/>
      <c r="B693" s="88"/>
      <c r="C693" s="88"/>
    </row>
    <row r="694" spans="1:3" s="45" customFormat="1" ht="21" x14ac:dyDescent="0.35">
      <c r="A694" s="87"/>
      <c r="B694" s="88"/>
      <c r="C694" s="88"/>
    </row>
    <row r="695" spans="1:3" s="45" customFormat="1" ht="21" x14ac:dyDescent="0.35">
      <c r="A695" s="87"/>
      <c r="B695" s="88"/>
      <c r="C695" s="88"/>
    </row>
    <row r="696" spans="1:3" s="45" customFormat="1" ht="21" x14ac:dyDescent="0.35">
      <c r="A696" s="87"/>
      <c r="B696" s="88"/>
      <c r="C696" s="88"/>
    </row>
    <row r="697" spans="1:3" s="45" customFormat="1" ht="21" x14ac:dyDescent="0.35">
      <c r="A697" s="87"/>
      <c r="B697" s="88"/>
      <c r="C697" s="88"/>
    </row>
    <row r="698" spans="1:3" s="45" customFormat="1" ht="21" x14ac:dyDescent="0.35">
      <c r="A698" s="87"/>
      <c r="B698" s="88"/>
      <c r="C698" s="88"/>
    </row>
    <row r="699" spans="1:3" s="45" customFormat="1" ht="21" x14ac:dyDescent="0.35">
      <c r="A699" s="87"/>
      <c r="B699" s="88"/>
      <c r="C699" s="88"/>
    </row>
    <row r="700" spans="1:3" s="45" customFormat="1" ht="21" x14ac:dyDescent="0.35">
      <c r="A700" s="87"/>
      <c r="B700" s="88"/>
      <c r="C700" s="88"/>
    </row>
    <row r="701" spans="1:3" s="45" customFormat="1" ht="21" x14ac:dyDescent="0.35">
      <c r="A701" s="87"/>
      <c r="B701" s="88"/>
      <c r="C701" s="88"/>
    </row>
    <row r="702" spans="1:3" s="45" customFormat="1" ht="21" x14ac:dyDescent="0.35">
      <c r="A702" s="87"/>
      <c r="B702" s="88"/>
      <c r="C702" s="88"/>
    </row>
    <row r="703" spans="1:3" s="45" customFormat="1" ht="21" x14ac:dyDescent="0.35">
      <c r="A703" s="87"/>
      <c r="B703" s="88"/>
      <c r="C703" s="88"/>
    </row>
    <row r="704" spans="1:3" s="45" customFormat="1" ht="21" x14ac:dyDescent="0.35">
      <c r="A704" s="87"/>
      <c r="B704" s="88"/>
      <c r="C704" s="88"/>
    </row>
    <row r="705" spans="1:3" s="45" customFormat="1" ht="21" x14ac:dyDescent="0.35">
      <c r="A705" s="87"/>
      <c r="B705" s="88"/>
      <c r="C705" s="88"/>
    </row>
    <row r="706" spans="1:3" s="45" customFormat="1" ht="21" x14ac:dyDescent="0.35">
      <c r="A706" s="87"/>
      <c r="B706" s="88"/>
      <c r="C706" s="88"/>
    </row>
    <row r="707" spans="1:3" s="45" customFormat="1" ht="21" x14ac:dyDescent="0.35">
      <c r="A707" s="87"/>
      <c r="B707" s="88"/>
      <c r="C707" s="88"/>
    </row>
    <row r="708" spans="1:3" s="45" customFormat="1" ht="21" x14ac:dyDescent="0.35">
      <c r="A708" s="87"/>
      <c r="B708" s="88"/>
      <c r="C708" s="88"/>
    </row>
    <row r="709" spans="1:3" s="45" customFormat="1" ht="21" x14ac:dyDescent="0.35">
      <c r="A709" s="87"/>
      <c r="B709" s="88"/>
      <c r="C709" s="88"/>
    </row>
    <row r="710" spans="1:3" s="45" customFormat="1" ht="21" x14ac:dyDescent="0.35">
      <c r="A710" s="87"/>
      <c r="B710" s="88"/>
      <c r="C710" s="88"/>
    </row>
    <row r="711" spans="1:3" s="45" customFormat="1" ht="21" x14ac:dyDescent="0.35">
      <c r="A711" s="87"/>
      <c r="B711" s="88"/>
      <c r="C711" s="88"/>
    </row>
    <row r="712" spans="1:3" s="45" customFormat="1" ht="21" x14ac:dyDescent="0.35">
      <c r="A712" s="87"/>
      <c r="B712" s="88"/>
      <c r="C712" s="88"/>
    </row>
    <row r="713" spans="1:3" s="45" customFormat="1" ht="21" x14ac:dyDescent="0.35">
      <c r="A713" s="87"/>
      <c r="B713" s="88"/>
      <c r="C713" s="88"/>
    </row>
    <row r="714" spans="1:3" s="45" customFormat="1" ht="21" x14ac:dyDescent="0.35">
      <c r="A714" s="87"/>
      <c r="B714" s="88"/>
      <c r="C714" s="88"/>
    </row>
    <row r="715" spans="1:3" s="45" customFormat="1" ht="21" x14ac:dyDescent="0.35">
      <c r="A715" s="87"/>
      <c r="B715" s="88"/>
      <c r="C715" s="88"/>
    </row>
    <row r="716" spans="1:3" s="45" customFormat="1" ht="21" x14ac:dyDescent="0.35">
      <c r="A716" s="87"/>
      <c r="B716" s="88"/>
      <c r="C716" s="88"/>
    </row>
    <row r="717" spans="1:3" s="45" customFormat="1" ht="21" x14ac:dyDescent="0.35">
      <c r="A717" s="87"/>
      <c r="B717" s="88"/>
      <c r="C717" s="88"/>
    </row>
    <row r="718" spans="1:3" s="45" customFormat="1" ht="21" x14ac:dyDescent="0.35">
      <c r="A718" s="87"/>
      <c r="B718" s="88"/>
      <c r="C718" s="88"/>
    </row>
    <row r="719" spans="1:3" s="45" customFormat="1" ht="21" x14ac:dyDescent="0.35">
      <c r="A719" s="87"/>
      <c r="B719" s="88"/>
      <c r="C719" s="88"/>
    </row>
    <row r="720" spans="1:3" s="45" customFormat="1" ht="21" x14ac:dyDescent="0.35">
      <c r="A720" s="87"/>
      <c r="B720" s="88"/>
      <c r="C720" s="88"/>
    </row>
    <row r="721" spans="1:3" s="45" customFormat="1" ht="21" x14ac:dyDescent="0.35">
      <c r="A721" s="87"/>
      <c r="B721" s="88"/>
      <c r="C721" s="88"/>
    </row>
    <row r="722" spans="1:3" s="45" customFormat="1" ht="21" x14ac:dyDescent="0.35">
      <c r="A722" s="87"/>
      <c r="B722" s="88"/>
      <c r="C722" s="88"/>
    </row>
    <row r="723" spans="1:3" s="45" customFormat="1" ht="21" x14ac:dyDescent="0.35">
      <c r="A723" s="87"/>
      <c r="B723" s="88"/>
      <c r="C723" s="88"/>
    </row>
    <row r="724" spans="1:3" s="45" customFormat="1" ht="21" x14ac:dyDescent="0.35">
      <c r="A724" s="87"/>
      <c r="B724" s="88"/>
      <c r="C724" s="88"/>
    </row>
    <row r="725" spans="1:3" s="45" customFormat="1" ht="21" x14ac:dyDescent="0.35">
      <c r="A725" s="87"/>
      <c r="B725" s="88"/>
      <c r="C725" s="88"/>
    </row>
    <row r="726" spans="1:3" s="45" customFormat="1" ht="21" x14ac:dyDescent="0.35">
      <c r="A726" s="87"/>
      <c r="B726" s="88"/>
      <c r="C726" s="88"/>
    </row>
    <row r="727" spans="1:3" s="45" customFormat="1" ht="21" x14ac:dyDescent="0.35">
      <c r="A727" s="87"/>
      <c r="B727" s="88"/>
      <c r="C727" s="88"/>
    </row>
    <row r="728" spans="1:3" s="45" customFormat="1" ht="21" x14ac:dyDescent="0.35">
      <c r="A728" s="87"/>
      <c r="B728" s="88"/>
      <c r="C728" s="88"/>
    </row>
    <row r="729" spans="1:3" s="45" customFormat="1" ht="21" x14ac:dyDescent="0.35">
      <c r="A729" s="87"/>
      <c r="B729" s="88"/>
      <c r="C729" s="88"/>
    </row>
    <row r="730" spans="1:3" s="45" customFormat="1" ht="21" x14ac:dyDescent="0.35">
      <c r="A730" s="87"/>
      <c r="B730" s="88"/>
      <c r="C730" s="88"/>
    </row>
    <row r="731" spans="1:3" s="45" customFormat="1" ht="21" x14ac:dyDescent="0.35">
      <c r="A731" s="87"/>
      <c r="B731" s="88"/>
      <c r="C731" s="88"/>
    </row>
    <row r="732" spans="1:3" s="45" customFormat="1" ht="21" x14ac:dyDescent="0.35">
      <c r="A732" s="87"/>
      <c r="B732" s="88"/>
      <c r="C732" s="88"/>
    </row>
    <row r="733" spans="1:3" s="45" customFormat="1" ht="21" x14ac:dyDescent="0.35">
      <c r="A733" s="87"/>
      <c r="B733" s="88"/>
      <c r="C733" s="88"/>
    </row>
    <row r="734" spans="1:3" s="45" customFormat="1" ht="21" x14ac:dyDescent="0.35">
      <c r="A734" s="87"/>
      <c r="B734" s="88"/>
      <c r="C734" s="88"/>
    </row>
    <row r="735" spans="1:3" s="45" customFormat="1" ht="21" x14ac:dyDescent="0.35">
      <c r="A735" s="87"/>
      <c r="B735" s="88"/>
      <c r="C735" s="88"/>
    </row>
    <row r="736" spans="1:3" s="45" customFormat="1" ht="21" x14ac:dyDescent="0.35">
      <c r="A736" s="87"/>
      <c r="B736" s="88"/>
      <c r="C736" s="88"/>
    </row>
    <row r="737" spans="1:3" s="45" customFormat="1" ht="21" x14ac:dyDescent="0.35">
      <c r="A737" s="87"/>
      <c r="B737" s="88"/>
      <c r="C737" s="88"/>
    </row>
    <row r="738" spans="1:3" s="45" customFormat="1" ht="21" x14ac:dyDescent="0.35">
      <c r="A738" s="87"/>
      <c r="B738" s="88"/>
      <c r="C738" s="88"/>
    </row>
    <row r="739" spans="1:3" s="45" customFormat="1" ht="21" x14ac:dyDescent="0.35">
      <c r="A739" s="87"/>
      <c r="B739" s="88"/>
      <c r="C739" s="88"/>
    </row>
    <row r="740" spans="1:3" s="45" customFormat="1" ht="21" x14ac:dyDescent="0.35">
      <c r="A740" s="87"/>
      <c r="B740" s="88"/>
      <c r="C740" s="88"/>
    </row>
    <row r="741" spans="1:3" s="45" customFormat="1" ht="21" x14ac:dyDescent="0.35">
      <c r="A741" s="87"/>
      <c r="B741" s="88"/>
      <c r="C741" s="88"/>
    </row>
    <row r="742" spans="1:3" s="45" customFormat="1" ht="21" x14ac:dyDescent="0.35">
      <c r="A742" s="87"/>
      <c r="B742" s="88"/>
      <c r="C742" s="88"/>
    </row>
    <row r="743" spans="1:3" s="45" customFormat="1" ht="21" x14ac:dyDescent="0.35">
      <c r="A743" s="87"/>
      <c r="B743" s="88"/>
      <c r="C743" s="88"/>
    </row>
    <row r="744" spans="1:3" s="45" customFormat="1" ht="21" x14ac:dyDescent="0.35">
      <c r="A744" s="87"/>
      <c r="B744" s="88"/>
      <c r="C744" s="88"/>
    </row>
    <row r="745" spans="1:3" s="45" customFormat="1" ht="21" x14ac:dyDescent="0.35">
      <c r="A745" s="87"/>
      <c r="B745" s="88"/>
      <c r="C745" s="88"/>
    </row>
    <row r="746" spans="1:3" s="45" customFormat="1" ht="21" x14ac:dyDescent="0.35">
      <c r="A746" s="87"/>
      <c r="B746" s="88"/>
      <c r="C746" s="88"/>
    </row>
    <row r="747" spans="1:3" s="45" customFormat="1" ht="21" x14ac:dyDescent="0.35">
      <c r="A747" s="87"/>
      <c r="B747" s="88"/>
      <c r="C747" s="88"/>
    </row>
    <row r="748" spans="1:3" s="45" customFormat="1" ht="21" x14ac:dyDescent="0.35">
      <c r="A748" s="87"/>
      <c r="B748" s="88"/>
      <c r="C748" s="88"/>
    </row>
  </sheetData>
  <mergeCells count="33">
    <mergeCell ref="B513:D513"/>
    <mergeCell ref="A535:A536"/>
    <mergeCell ref="B535:B536"/>
    <mergeCell ref="C535:C536"/>
    <mergeCell ref="A1:D1"/>
    <mergeCell ref="A2:D2"/>
    <mergeCell ref="A441:A442"/>
    <mergeCell ref="B441:D441"/>
    <mergeCell ref="A464:A465"/>
    <mergeCell ref="B464:B465"/>
    <mergeCell ref="C464:C465"/>
    <mergeCell ref="A405:A406"/>
    <mergeCell ref="B405:D405"/>
    <mergeCell ref="A605:A606"/>
    <mergeCell ref="B605:B606"/>
    <mergeCell ref="C605:C606"/>
    <mergeCell ref="A427:A428"/>
    <mergeCell ref="B427:B428"/>
    <mergeCell ref="C427:C428"/>
    <mergeCell ref="A583:A584"/>
    <mergeCell ref="B583:D583"/>
    <mergeCell ref="A480:A481"/>
    <mergeCell ref="B480:D480"/>
    <mergeCell ref="A549:A550"/>
    <mergeCell ref="B549:B550"/>
    <mergeCell ref="C549:C550"/>
    <mergeCell ref="A513:A514"/>
    <mergeCell ref="B620:B623"/>
    <mergeCell ref="C620:C623"/>
    <mergeCell ref="B649:B650"/>
    <mergeCell ref="C649:C650"/>
    <mergeCell ref="B636:B637"/>
    <mergeCell ref="C636:C637"/>
  </mergeCells>
  <pageMargins left="0.70866141732283472" right="0.19685039370078741" top="0.55118110236220474" bottom="0.74803149606299213" header="0.31496062992125984" footer="0.31496062992125984"/>
  <pageSetup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463</xdr:row>
                <xdr:rowOff>219075</xdr:rowOff>
              </from>
              <to>
                <xdr:col>1</xdr:col>
                <xdr:colOff>257175</xdr:colOff>
                <xdr:row>464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8" r:id="rId6">
          <objectPr defaultSize="0" autoPict="0" r:id="rId5">
            <anchor moveWithCells="1" sizeWithCells="1">
              <from>
                <xdr:col>1</xdr:col>
                <xdr:colOff>123825</xdr:colOff>
                <xdr:row>463</xdr:row>
                <xdr:rowOff>219075</xdr:rowOff>
              </from>
              <to>
                <xdr:col>1</xdr:col>
                <xdr:colOff>257175</xdr:colOff>
                <xdr:row>464</xdr:row>
                <xdr:rowOff>85725</xdr:rowOff>
              </to>
            </anchor>
          </objectPr>
        </oleObject>
      </mc:Choice>
      <mc:Fallback>
        <oleObject progId="Equation.3" shapeId="8198" r:id="rId6"/>
      </mc:Fallback>
    </mc:AlternateContent>
    <mc:AlternateContent xmlns:mc="http://schemas.openxmlformats.org/markup-compatibility/2006">
      <mc:Choice Requires="x14">
        <oleObject progId="Equation.3" shapeId="8204" r:id="rId7">
          <objectPr defaultSize="0" r:id="rId5">
            <anchor moveWithCells="1" sizeWithCells="1">
              <from>
                <xdr:col>1</xdr:col>
                <xdr:colOff>123825</xdr:colOff>
                <xdr:row>548</xdr:row>
                <xdr:rowOff>219075</xdr:rowOff>
              </from>
              <to>
                <xdr:col>1</xdr:col>
                <xdr:colOff>257175</xdr:colOff>
                <xdr:row>549</xdr:row>
                <xdr:rowOff>85725</xdr:rowOff>
              </to>
            </anchor>
          </objectPr>
        </oleObject>
      </mc:Choice>
      <mc:Fallback>
        <oleObject progId="Equation.3" shapeId="8204" r:id="rId7"/>
      </mc:Fallback>
    </mc:AlternateContent>
    <mc:AlternateContent xmlns:mc="http://schemas.openxmlformats.org/markup-compatibility/2006">
      <mc:Choice Requires="x14">
        <oleObject progId="Equation.3" shapeId="8205" r:id="rId8">
          <objectPr defaultSize="0" r:id="rId5">
            <anchor moveWithCells="1" sizeWithCells="1">
              <from>
                <xdr:col>1</xdr:col>
                <xdr:colOff>123825</xdr:colOff>
                <xdr:row>548</xdr:row>
                <xdr:rowOff>219075</xdr:rowOff>
              </from>
              <to>
                <xdr:col>1</xdr:col>
                <xdr:colOff>257175</xdr:colOff>
                <xdr:row>549</xdr:row>
                <xdr:rowOff>85725</xdr:rowOff>
              </to>
            </anchor>
          </objectPr>
        </oleObject>
      </mc:Choice>
      <mc:Fallback>
        <oleObject progId="Equation.3" shapeId="8205" r:id="rId8"/>
      </mc:Fallback>
    </mc:AlternateContent>
    <mc:AlternateContent xmlns:mc="http://schemas.openxmlformats.org/markup-compatibility/2006">
      <mc:Choice Requires="x14">
        <oleObject progId="Equation.3" shapeId="8206" r:id="rId9">
          <objectPr defaultSize="0" r:id="rId5">
            <anchor moveWithCells="1" sizeWithCells="1">
              <from>
                <xdr:col>1</xdr:col>
                <xdr:colOff>123825</xdr:colOff>
                <xdr:row>604</xdr:row>
                <xdr:rowOff>161925</xdr:rowOff>
              </from>
              <to>
                <xdr:col>1</xdr:col>
                <xdr:colOff>257175</xdr:colOff>
                <xdr:row>605</xdr:row>
                <xdr:rowOff>28575</xdr:rowOff>
              </to>
            </anchor>
          </objectPr>
        </oleObject>
      </mc:Choice>
      <mc:Fallback>
        <oleObject progId="Equation.3" shapeId="8206" r:id="rId9"/>
      </mc:Fallback>
    </mc:AlternateContent>
    <mc:AlternateContent xmlns:mc="http://schemas.openxmlformats.org/markup-compatibility/2006">
      <mc:Choice Requires="x14">
        <oleObject progId="Equation.3" shapeId="8207" r:id="rId10">
          <objectPr defaultSize="0" r:id="rId5">
            <anchor moveWithCells="1" sizeWithCells="1">
              <from>
                <xdr:col>1</xdr:col>
                <xdr:colOff>123825</xdr:colOff>
                <xdr:row>604</xdr:row>
                <xdr:rowOff>161925</xdr:rowOff>
              </from>
              <to>
                <xdr:col>1</xdr:col>
                <xdr:colOff>257175</xdr:colOff>
                <xdr:row>605</xdr:row>
                <xdr:rowOff>28575</xdr:rowOff>
              </to>
            </anchor>
          </objectPr>
        </oleObject>
      </mc:Choice>
      <mc:Fallback>
        <oleObject progId="Equation.3" shapeId="8207" r:id="rId10"/>
      </mc:Fallback>
    </mc:AlternateContent>
    <mc:AlternateContent xmlns:mc="http://schemas.openxmlformats.org/markup-compatibility/2006">
      <mc:Choice Requires="x14">
        <oleObject progId="Equation.3" shapeId="8196" r:id="rId11">
          <objectPr defaultSize="0" autoPict="0" r:id="rId5">
            <anchor moveWithCells="1" sizeWithCells="1">
              <from>
                <xdr:col>1</xdr:col>
                <xdr:colOff>123825</xdr:colOff>
                <xdr:row>426</xdr:row>
                <xdr:rowOff>161925</xdr:rowOff>
              </from>
              <to>
                <xdr:col>1</xdr:col>
                <xdr:colOff>257175</xdr:colOff>
                <xdr:row>427</xdr:row>
                <xdr:rowOff>28575</xdr:rowOff>
              </to>
            </anchor>
          </objectPr>
        </oleObject>
      </mc:Choice>
      <mc:Fallback>
        <oleObject progId="Equation.3" shapeId="8196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123825</xdr:colOff>
                <xdr:row>426</xdr:row>
                <xdr:rowOff>161925</xdr:rowOff>
              </from>
              <to>
                <xdr:col>1</xdr:col>
                <xdr:colOff>257175</xdr:colOff>
                <xdr:row>427</xdr:row>
                <xdr:rowOff>28575</xdr:rowOff>
              </to>
            </anchor>
          </objectPr>
        </oleObject>
      </mc:Choice>
      <mc:Fallback>
        <oleObject progId="Equation.3" shapeId="8200" r:id="rId12"/>
      </mc:Fallback>
    </mc:AlternateContent>
    <mc:AlternateContent xmlns:mc="http://schemas.openxmlformats.org/markup-compatibility/2006">
      <mc:Choice Requires="x14">
        <oleObject progId="Equation.3" shapeId="8202" r:id="rId13">
          <objectPr defaultSize="0" autoPict="0" r:id="rId5">
            <anchor moveWithCells="1" sizeWithCells="1">
              <from>
                <xdr:col>1</xdr:col>
                <xdr:colOff>171450</xdr:colOff>
                <xdr:row>534</xdr:row>
                <xdr:rowOff>200025</xdr:rowOff>
              </from>
              <to>
                <xdr:col>1</xdr:col>
                <xdr:colOff>304800</xdr:colOff>
                <xdr:row>535</xdr:row>
                <xdr:rowOff>66675</xdr:rowOff>
              </to>
            </anchor>
          </objectPr>
        </oleObject>
      </mc:Choice>
      <mc:Fallback>
        <oleObject progId="Equation.3" shapeId="8202" r:id="rId1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129"/>
  <sheetViews>
    <sheetView zoomScaleNormal="100" workbookViewId="0">
      <selection activeCell="C113" sqref="C113"/>
    </sheetView>
  </sheetViews>
  <sheetFormatPr defaultColWidth="9.140625" defaultRowHeight="21" x14ac:dyDescent="0.35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4">
      <c r="B1" s="246" t="s">
        <v>32</v>
      </c>
      <c r="C1" s="246"/>
      <c r="D1" s="246"/>
      <c r="E1" s="246"/>
      <c r="F1" s="246"/>
      <c r="G1" s="246"/>
      <c r="H1" s="246"/>
      <c r="I1" s="246"/>
      <c r="J1" s="246"/>
      <c r="K1" s="246"/>
    </row>
    <row r="3" spans="1:11" x14ac:dyDescent="0.35">
      <c r="C3" s="5" t="s">
        <v>533</v>
      </c>
    </row>
    <row r="4" spans="1:11" x14ac:dyDescent="0.35">
      <c r="B4" s="5" t="s">
        <v>538</v>
      </c>
    </row>
    <row r="5" spans="1:11" s="7" customFormat="1" x14ac:dyDescent="0.35">
      <c r="A5" s="6" t="s">
        <v>731</v>
      </c>
      <c r="B5" s="5"/>
      <c r="C5" s="5"/>
      <c r="E5" s="5"/>
      <c r="F5" s="7" t="s">
        <v>726</v>
      </c>
    </row>
    <row r="6" spans="1:11" s="7" customFormat="1" x14ac:dyDescent="0.35">
      <c r="A6" s="131" t="s">
        <v>732</v>
      </c>
      <c r="B6" s="5"/>
      <c r="C6" s="5"/>
      <c r="E6" s="5"/>
      <c r="F6" s="7" t="s">
        <v>722</v>
      </c>
    </row>
    <row r="7" spans="1:11" s="7" customFormat="1" x14ac:dyDescent="0.35">
      <c r="A7" s="6" t="s">
        <v>724</v>
      </c>
      <c r="B7" s="5"/>
      <c r="C7" s="5"/>
      <c r="E7" s="5"/>
      <c r="F7" s="7" t="s">
        <v>725</v>
      </c>
    </row>
    <row r="8" spans="1:11" s="7" customFormat="1" x14ac:dyDescent="0.35">
      <c r="A8" s="131" t="s">
        <v>733</v>
      </c>
      <c r="B8" s="5"/>
      <c r="C8" s="5"/>
      <c r="E8" s="5"/>
      <c r="F8" s="7" t="s">
        <v>723</v>
      </c>
    </row>
    <row r="9" spans="1:11" s="7" customFormat="1" x14ac:dyDescent="0.35">
      <c r="A9" s="6" t="s">
        <v>727</v>
      </c>
      <c r="B9" s="5"/>
      <c r="C9" s="5"/>
      <c r="E9" s="5"/>
      <c r="F9" s="7" t="s">
        <v>728</v>
      </c>
    </row>
    <row r="10" spans="1:11" s="7" customFormat="1" x14ac:dyDescent="0.35">
      <c r="A10" s="6"/>
      <c r="B10" s="5"/>
      <c r="C10" s="5"/>
      <c r="E10" s="5"/>
    </row>
    <row r="11" spans="1:11" s="8" customFormat="1" ht="19.5" customHeight="1" x14ac:dyDescent="0.2">
      <c r="C11" s="9" t="s">
        <v>33</v>
      </c>
    </row>
    <row r="12" spans="1:11" ht="16.5" customHeight="1" x14ac:dyDescent="0.35"/>
    <row r="13" spans="1:11" s="7" customFormat="1" x14ac:dyDescent="0.35">
      <c r="B13" s="6" t="s">
        <v>734</v>
      </c>
      <c r="C13" s="10"/>
      <c r="D13" s="10"/>
    </row>
    <row r="14" spans="1:11" s="7" customFormat="1" x14ac:dyDescent="0.35">
      <c r="B14" s="6" t="s">
        <v>666</v>
      </c>
      <c r="C14" s="10"/>
      <c r="D14" s="10"/>
    </row>
    <row r="15" spans="1:11" s="7" customFormat="1" x14ac:dyDescent="0.35">
      <c r="B15" s="6" t="s">
        <v>667</v>
      </c>
      <c r="C15" s="10"/>
      <c r="D15" s="10"/>
    </row>
    <row r="16" spans="1:11" s="7" customFormat="1" x14ac:dyDescent="0.35">
      <c r="B16" s="6" t="s">
        <v>668</v>
      </c>
      <c r="C16" s="10"/>
      <c r="D16" s="10"/>
    </row>
    <row r="17" spans="1:11" s="7" customFormat="1" x14ac:dyDescent="0.35">
      <c r="B17" s="6" t="s">
        <v>669</v>
      </c>
      <c r="C17" s="10"/>
      <c r="D17" s="10"/>
    </row>
    <row r="18" spans="1:11" s="7" customFormat="1" x14ac:dyDescent="0.35">
      <c r="A18" s="7" t="s">
        <v>670</v>
      </c>
      <c r="B18" s="6"/>
      <c r="C18" s="10"/>
      <c r="D18" s="10"/>
    </row>
    <row r="19" spans="1:11" s="7" customFormat="1" x14ac:dyDescent="0.35">
      <c r="A19" s="7" t="s">
        <v>674</v>
      </c>
      <c r="B19" s="6"/>
      <c r="C19" s="10"/>
      <c r="D19" s="10"/>
    </row>
    <row r="20" spans="1:11" s="7" customFormat="1" x14ac:dyDescent="0.35">
      <c r="B20" s="6" t="s">
        <v>675</v>
      </c>
      <c r="C20" s="10"/>
      <c r="D20" s="10"/>
    </row>
    <row r="21" spans="1:11" s="7" customFormat="1" x14ac:dyDescent="0.35">
      <c r="C21" s="6" t="s">
        <v>735</v>
      </c>
    </row>
    <row r="22" spans="1:11" s="7" customFormat="1" x14ac:dyDescent="0.35">
      <c r="B22" s="6" t="s">
        <v>641</v>
      </c>
      <c r="C22" s="10"/>
      <c r="D22" s="10"/>
    </row>
    <row r="23" spans="1:11" s="7" customFormat="1" x14ac:dyDescent="0.35">
      <c r="B23" s="6" t="s">
        <v>642</v>
      </c>
      <c r="C23" s="10"/>
      <c r="D23" s="10"/>
    </row>
    <row r="24" spans="1:11" s="7" customFormat="1" x14ac:dyDescent="0.35">
      <c r="B24" s="6" t="s">
        <v>643</v>
      </c>
      <c r="C24" s="10"/>
      <c r="D24" s="10"/>
    </row>
    <row r="25" spans="1:11" s="7" customFormat="1" x14ac:dyDescent="0.35">
      <c r="B25" s="6" t="s">
        <v>645</v>
      </c>
      <c r="C25" s="10"/>
      <c r="D25" s="10"/>
    </row>
    <row r="26" spans="1:11" s="7" customFormat="1" x14ac:dyDescent="0.35">
      <c r="A26" s="116" t="s">
        <v>646</v>
      </c>
      <c r="B26" s="34"/>
      <c r="C26" s="35"/>
    </row>
    <row r="27" spans="1:11" s="7" customFormat="1" x14ac:dyDescent="0.35">
      <c r="A27" s="116" t="s">
        <v>648</v>
      </c>
      <c r="B27" s="34"/>
      <c r="C27" s="35"/>
    </row>
    <row r="28" spans="1:11" s="7" customFormat="1" x14ac:dyDescent="0.35">
      <c r="A28" s="116" t="s">
        <v>647</v>
      </c>
      <c r="B28" s="34"/>
      <c r="C28" s="35"/>
    </row>
    <row r="29" spans="1:11" s="7" customFormat="1" x14ac:dyDescent="0.35">
      <c r="A29" s="248" t="s">
        <v>644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</row>
    <row r="30" spans="1:11" s="7" customFormat="1" x14ac:dyDescent="0.35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s="7" customFormat="1" x14ac:dyDescent="0.35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 s="7" customFormat="1" x14ac:dyDescent="0.3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 s="7" customFormat="1" x14ac:dyDescent="0.3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 s="7" customFormat="1" x14ac:dyDescent="0.35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 s="7" customFormat="1" x14ac:dyDescent="0.3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 s="7" customFormat="1" x14ac:dyDescent="0.3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</row>
    <row r="37" spans="1:11" s="7" customFormat="1" x14ac:dyDescent="0.35">
      <c r="B37" s="6" t="s">
        <v>182</v>
      </c>
      <c r="C37" s="10"/>
      <c r="D37" s="10"/>
    </row>
    <row r="38" spans="1:11" s="7" customFormat="1" x14ac:dyDescent="0.35">
      <c r="B38" s="6" t="s">
        <v>659</v>
      </c>
      <c r="C38" s="10"/>
      <c r="D38" s="10"/>
    </row>
    <row r="39" spans="1:11" s="7" customFormat="1" x14ac:dyDescent="0.35">
      <c r="B39" s="6" t="s">
        <v>660</v>
      </c>
      <c r="C39" s="10"/>
      <c r="D39" s="10"/>
    </row>
    <row r="40" spans="1:11" s="7" customFormat="1" x14ac:dyDescent="0.35">
      <c r="B40" s="6" t="s">
        <v>661</v>
      </c>
      <c r="C40" s="10"/>
      <c r="D40" s="10"/>
    </row>
    <row r="41" spans="1:11" s="7" customFormat="1" x14ac:dyDescent="0.35">
      <c r="B41" s="6" t="s">
        <v>662</v>
      </c>
      <c r="C41" s="10"/>
      <c r="D41" s="10"/>
    </row>
    <row r="42" spans="1:11" s="7" customFormat="1" x14ac:dyDescent="0.35">
      <c r="A42" s="116" t="s">
        <v>663</v>
      </c>
      <c r="B42" s="34"/>
      <c r="C42" s="35"/>
    </row>
    <row r="43" spans="1:11" s="7" customFormat="1" x14ac:dyDescent="0.35">
      <c r="A43" s="116" t="s">
        <v>664</v>
      </c>
      <c r="B43" s="34"/>
      <c r="C43" s="35"/>
    </row>
    <row r="44" spans="1:11" s="7" customFormat="1" x14ac:dyDescent="0.35">
      <c r="A44" s="187" t="s">
        <v>665</v>
      </c>
      <c r="B44" s="188"/>
      <c r="C44" s="189"/>
      <c r="D44" s="179"/>
    </row>
    <row r="45" spans="1:11" s="7" customFormat="1" x14ac:dyDescent="0.35">
      <c r="B45" s="6" t="s">
        <v>736</v>
      </c>
      <c r="C45" s="10"/>
      <c r="D45" s="10"/>
    </row>
    <row r="46" spans="1:11" s="7" customFormat="1" x14ac:dyDescent="0.35">
      <c r="B46" s="6" t="s">
        <v>649</v>
      </c>
      <c r="C46" s="10"/>
      <c r="D46" s="10"/>
    </row>
    <row r="47" spans="1:11" s="7" customFormat="1" x14ac:dyDescent="0.35">
      <c r="B47" s="6" t="s">
        <v>650</v>
      </c>
      <c r="C47" s="10"/>
      <c r="D47" s="10"/>
    </row>
    <row r="48" spans="1:11" s="7" customFormat="1" x14ac:dyDescent="0.35">
      <c r="B48" s="6" t="s">
        <v>697</v>
      </c>
      <c r="C48" s="10"/>
      <c r="D48" s="10"/>
    </row>
    <row r="49" spans="1:4" s="7" customFormat="1" x14ac:dyDescent="0.35">
      <c r="A49" s="7" t="s">
        <v>651</v>
      </c>
      <c r="B49" s="6"/>
      <c r="C49" s="10"/>
      <c r="D49" s="10"/>
    </row>
    <row r="50" spans="1:4" s="7" customFormat="1" x14ac:dyDescent="0.35">
      <c r="B50" s="6" t="s">
        <v>652</v>
      </c>
      <c r="C50" s="10"/>
      <c r="D50" s="10"/>
    </row>
    <row r="51" spans="1:4" s="7" customFormat="1" x14ac:dyDescent="0.35">
      <c r="A51" s="7" t="s">
        <v>212</v>
      </c>
      <c r="B51" s="6"/>
      <c r="C51" s="10"/>
      <c r="D51" s="10"/>
    </row>
    <row r="52" spans="1:4" s="7" customFormat="1" x14ac:dyDescent="0.35">
      <c r="A52" s="7" t="s">
        <v>653</v>
      </c>
      <c r="B52" s="6"/>
      <c r="C52" s="10"/>
      <c r="D52" s="10"/>
    </row>
    <row r="53" spans="1:4" s="7" customFormat="1" x14ac:dyDescent="0.35">
      <c r="A53" s="7" t="s">
        <v>654</v>
      </c>
      <c r="B53" s="6"/>
      <c r="C53" s="10"/>
      <c r="D53" s="10"/>
    </row>
    <row r="54" spans="1:4" s="7" customFormat="1" x14ac:dyDescent="0.35">
      <c r="A54" s="7" t="s">
        <v>655</v>
      </c>
      <c r="B54" s="6"/>
      <c r="C54" s="10"/>
      <c r="D54" s="10"/>
    </row>
    <row r="55" spans="1:4" s="7" customFormat="1" x14ac:dyDescent="0.35">
      <c r="A55" s="7" t="s">
        <v>656</v>
      </c>
      <c r="B55" s="6"/>
      <c r="C55" s="10"/>
      <c r="D55" s="10"/>
    </row>
    <row r="56" spans="1:4" s="7" customFormat="1" x14ac:dyDescent="0.35">
      <c r="A56" s="7" t="s">
        <v>657</v>
      </c>
      <c r="B56" s="6"/>
      <c r="C56" s="10"/>
      <c r="D56" s="10"/>
    </row>
    <row r="57" spans="1:4" s="7" customFormat="1" x14ac:dyDescent="0.35">
      <c r="A57" s="7" t="s">
        <v>729</v>
      </c>
      <c r="B57" s="6"/>
      <c r="C57" s="10"/>
      <c r="D57" s="10"/>
    </row>
    <row r="58" spans="1:4" s="7" customFormat="1" x14ac:dyDescent="0.35">
      <c r="B58" s="6" t="s">
        <v>658</v>
      </c>
      <c r="C58" s="10"/>
      <c r="D58" s="10"/>
    </row>
    <row r="59" spans="1:4" s="7" customFormat="1" x14ac:dyDescent="0.35">
      <c r="B59" s="6" t="s">
        <v>676</v>
      </c>
      <c r="C59" s="10"/>
      <c r="D59" s="10"/>
    </row>
    <row r="60" spans="1:4" s="7" customFormat="1" x14ac:dyDescent="0.35">
      <c r="B60" s="6" t="s">
        <v>677</v>
      </c>
      <c r="C60" s="10"/>
      <c r="D60" s="10"/>
    </row>
    <row r="61" spans="1:4" s="7" customFormat="1" x14ac:dyDescent="0.35">
      <c r="B61" s="6" t="s">
        <v>678</v>
      </c>
      <c r="C61" s="10"/>
      <c r="D61" s="10"/>
    </row>
    <row r="62" spans="1:4" s="7" customFormat="1" x14ac:dyDescent="0.35">
      <c r="B62" s="6" t="s">
        <v>679</v>
      </c>
      <c r="C62" s="10"/>
      <c r="D62" s="10"/>
    </row>
    <row r="63" spans="1:4" s="7" customFormat="1" x14ac:dyDescent="0.35">
      <c r="B63" s="6" t="s">
        <v>680</v>
      </c>
      <c r="C63" s="10"/>
      <c r="D63" s="10"/>
    </row>
    <row r="64" spans="1:4" s="7" customFormat="1" x14ac:dyDescent="0.35">
      <c r="A64" s="7" t="s">
        <v>681</v>
      </c>
      <c r="B64" s="6"/>
      <c r="C64" s="10"/>
      <c r="D64" s="10"/>
    </row>
    <row r="65" spans="1:11" s="7" customFormat="1" x14ac:dyDescent="0.35">
      <c r="B65" s="6" t="s">
        <v>682</v>
      </c>
      <c r="C65" s="10"/>
      <c r="D65" s="10"/>
    </row>
    <row r="66" spans="1:11" s="7" customFormat="1" x14ac:dyDescent="0.35">
      <c r="B66" s="6" t="s">
        <v>683</v>
      </c>
      <c r="C66" s="10"/>
      <c r="D66" s="10"/>
    </row>
    <row r="67" spans="1:11" s="102" customFormat="1" x14ac:dyDescent="0.35">
      <c r="A67" s="247" t="s">
        <v>684</v>
      </c>
      <c r="B67" s="247"/>
      <c r="C67" s="247"/>
      <c r="D67" s="247"/>
      <c r="E67" s="247"/>
      <c r="F67" s="247"/>
      <c r="G67" s="247"/>
      <c r="H67" s="247"/>
      <c r="I67" s="247"/>
      <c r="J67" s="247"/>
    </row>
    <row r="68" spans="1:11" s="7" customFormat="1" x14ac:dyDescent="0.35">
      <c r="A68" s="247" t="s">
        <v>698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</row>
    <row r="69" spans="1:11" s="7" customFormat="1" x14ac:dyDescent="0.35">
      <c r="A69" s="6"/>
      <c r="B69" s="10"/>
      <c r="C69" s="10"/>
    </row>
    <row r="70" spans="1:11" s="7" customFormat="1" x14ac:dyDescent="0.35">
      <c r="A70" s="6"/>
      <c r="B70" s="10"/>
      <c r="C70" s="10"/>
    </row>
    <row r="71" spans="1:11" s="7" customFormat="1" x14ac:dyDescent="0.35">
      <c r="B71" s="115"/>
      <c r="C71" s="11" t="s">
        <v>34</v>
      </c>
    </row>
    <row r="72" spans="1:11" s="7" customFormat="1" x14ac:dyDescent="0.35">
      <c r="C72" s="7" t="s">
        <v>737</v>
      </c>
    </row>
    <row r="73" spans="1:11" s="7" customFormat="1" x14ac:dyDescent="0.35">
      <c r="B73" s="7" t="s">
        <v>690</v>
      </c>
    </row>
    <row r="74" spans="1:11" s="7" customFormat="1" x14ac:dyDescent="0.35">
      <c r="B74" s="7" t="s">
        <v>691</v>
      </c>
    </row>
    <row r="75" spans="1:11" s="7" customFormat="1" x14ac:dyDescent="0.35">
      <c r="C75" s="7" t="s">
        <v>738</v>
      </c>
    </row>
    <row r="76" spans="1:11" s="7" customFormat="1" x14ac:dyDescent="0.35">
      <c r="B76" s="7" t="s">
        <v>685</v>
      </c>
    </row>
    <row r="77" spans="1:11" s="7" customFormat="1" x14ac:dyDescent="0.35">
      <c r="B77" s="7" t="s">
        <v>686</v>
      </c>
    </row>
    <row r="78" spans="1:11" s="7" customFormat="1" x14ac:dyDescent="0.35">
      <c r="C78" s="7" t="s">
        <v>183</v>
      </c>
    </row>
    <row r="79" spans="1:11" s="7" customFormat="1" x14ac:dyDescent="0.35">
      <c r="B79" s="7" t="s">
        <v>687</v>
      </c>
    </row>
    <row r="80" spans="1:11" s="7" customFormat="1" x14ac:dyDescent="0.35">
      <c r="B80" s="7" t="s">
        <v>689</v>
      </c>
    </row>
    <row r="81" spans="2:3" s="7" customFormat="1" x14ac:dyDescent="0.35">
      <c r="C81" s="7" t="s">
        <v>739</v>
      </c>
    </row>
    <row r="82" spans="2:3" s="7" customFormat="1" x14ac:dyDescent="0.35">
      <c r="B82" s="7" t="s">
        <v>687</v>
      </c>
    </row>
    <row r="83" spans="2:3" s="7" customFormat="1" x14ac:dyDescent="0.35">
      <c r="B83" s="7" t="s">
        <v>688</v>
      </c>
    </row>
    <row r="84" spans="2:3" s="7" customFormat="1" x14ac:dyDescent="0.35">
      <c r="C84" s="7" t="s">
        <v>178</v>
      </c>
    </row>
    <row r="85" spans="2:3" s="7" customFormat="1" x14ac:dyDescent="0.35">
      <c r="B85" s="7" t="s">
        <v>692</v>
      </c>
    </row>
    <row r="86" spans="2:3" s="7" customFormat="1" x14ac:dyDescent="0.35">
      <c r="B86" s="7" t="s">
        <v>693</v>
      </c>
    </row>
    <row r="87" spans="2:3" s="7" customFormat="1" x14ac:dyDescent="0.35"/>
    <row r="88" spans="2:3" s="7" customFormat="1" x14ac:dyDescent="0.35"/>
    <row r="89" spans="2:3" s="7" customFormat="1" x14ac:dyDescent="0.35"/>
    <row r="90" spans="2:3" s="7" customFormat="1" x14ac:dyDescent="0.35"/>
    <row r="91" spans="2:3" s="7" customFormat="1" x14ac:dyDescent="0.35"/>
    <row r="92" spans="2:3" s="7" customFormat="1" x14ac:dyDescent="0.35"/>
    <row r="93" spans="2:3" s="7" customFormat="1" x14ac:dyDescent="0.35"/>
    <row r="94" spans="2:3" s="7" customFormat="1" x14ac:dyDescent="0.35"/>
    <row r="95" spans="2:3" s="7" customFormat="1" x14ac:dyDescent="0.35"/>
    <row r="96" spans="2:3" s="7" customFormat="1" x14ac:dyDescent="0.35"/>
    <row r="97" spans="1:4" s="7" customFormat="1" x14ac:dyDescent="0.35"/>
    <row r="98" spans="1:4" s="7" customFormat="1" x14ac:dyDescent="0.35"/>
    <row r="99" spans="1:4" s="7" customFormat="1" x14ac:dyDescent="0.35"/>
    <row r="100" spans="1:4" s="7" customFormat="1" x14ac:dyDescent="0.35"/>
    <row r="101" spans="1:4" s="7" customFormat="1" x14ac:dyDescent="0.35"/>
    <row r="102" spans="1:4" s="7" customFormat="1" x14ac:dyDescent="0.35"/>
    <row r="103" spans="1:4" s="7" customFormat="1" x14ac:dyDescent="0.35"/>
    <row r="104" spans="1:4" s="7" customFormat="1" x14ac:dyDescent="0.35"/>
    <row r="105" spans="1:4" s="7" customFormat="1" x14ac:dyDescent="0.35"/>
    <row r="106" spans="1:4" s="12" customFormat="1" ht="24" customHeight="1" x14ac:dyDescent="0.35">
      <c r="A106" s="45"/>
      <c r="B106" s="135"/>
      <c r="C106" s="13" t="s">
        <v>35</v>
      </c>
    </row>
    <row r="107" spans="1:4" s="12" customFormat="1" x14ac:dyDescent="0.35">
      <c r="B107" s="135"/>
      <c r="C107" s="12" t="s">
        <v>699</v>
      </c>
    </row>
    <row r="108" spans="1:4" s="102" customFormat="1" ht="19.5" x14ac:dyDescent="0.3">
      <c r="A108" s="147" t="s">
        <v>700</v>
      </c>
      <c r="B108" s="148"/>
      <c r="C108" s="148"/>
      <c r="D108" s="149"/>
    </row>
    <row r="109" spans="1:4" s="102" customFormat="1" ht="19.5" x14ac:dyDescent="0.3">
      <c r="A109" s="147"/>
      <c r="B109" s="148" t="s">
        <v>701</v>
      </c>
      <c r="C109" s="148"/>
      <c r="D109" s="149"/>
    </row>
    <row r="110" spans="1:4" s="102" customFormat="1" ht="19.5" x14ac:dyDescent="0.3">
      <c r="A110" s="147" t="s">
        <v>702</v>
      </c>
      <c r="B110" s="148"/>
      <c r="C110" s="148"/>
      <c r="D110" s="149"/>
    </row>
    <row r="111" spans="1:4" s="102" customFormat="1" ht="19.5" x14ac:dyDescent="0.3">
      <c r="A111" s="147" t="s">
        <v>703</v>
      </c>
      <c r="B111" s="148"/>
      <c r="C111" s="148"/>
      <c r="D111" s="149"/>
    </row>
    <row r="112" spans="1:4" s="102" customFormat="1" ht="19.5" x14ac:dyDescent="0.3">
      <c r="A112" s="147" t="s">
        <v>704</v>
      </c>
      <c r="B112" s="148"/>
      <c r="C112" s="148"/>
      <c r="D112" s="149"/>
    </row>
    <row r="113" spans="1:5" s="7" customFormat="1" x14ac:dyDescent="0.35">
      <c r="A113" s="62"/>
      <c r="B113" s="63"/>
      <c r="C113" s="63" t="s">
        <v>705</v>
      </c>
      <c r="D113" s="64"/>
    </row>
    <row r="114" spans="1:5" s="102" customFormat="1" ht="19.5" x14ac:dyDescent="0.3">
      <c r="A114" s="147" t="s">
        <v>706</v>
      </c>
      <c r="B114" s="148"/>
      <c r="C114" s="148"/>
      <c r="D114" s="149"/>
    </row>
    <row r="115" spans="1:5" s="102" customFormat="1" ht="19.5" x14ac:dyDescent="0.3">
      <c r="A115" s="147" t="s">
        <v>707</v>
      </c>
      <c r="B115" s="148"/>
      <c r="C115" s="148"/>
      <c r="D115" s="149"/>
    </row>
    <row r="116" spans="1:5" s="102" customFormat="1" ht="19.5" x14ac:dyDescent="0.3">
      <c r="A116" s="147" t="s">
        <v>708</v>
      </c>
      <c r="B116" s="148"/>
      <c r="C116" s="148"/>
      <c r="D116" s="149"/>
    </row>
    <row r="117" spans="1:5" s="102" customFormat="1" ht="19.5" x14ac:dyDescent="0.3">
      <c r="A117" s="147" t="s">
        <v>709</v>
      </c>
      <c r="B117" s="148"/>
      <c r="C117" s="148"/>
      <c r="D117" s="149"/>
    </row>
    <row r="118" spans="1:5" s="12" customFormat="1" x14ac:dyDescent="0.35">
      <c r="B118" s="135"/>
      <c r="C118" s="12" t="s">
        <v>713</v>
      </c>
    </row>
    <row r="119" spans="1:5" s="7" customFormat="1" x14ac:dyDescent="0.35">
      <c r="A119" s="62" t="s">
        <v>710</v>
      </c>
      <c r="B119" s="63"/>
      <c r="C119" s="63"/>
      <c r="D119" s="64"/>
    </row>
    <row r="120" spans="1:5" s="7" customFormat="1" x14ac:dyDescent="0.35">
      <c r="A120" s="62" t="s">
        <v>711</v>
      </c>
      <c r="B120" s="35"/>
      <c r="C120" s="35"/>
      <c r="D120" s="34"/>
      <c r="E120" s="39"/>
    </row>
    <row r="121" spans="1:5" s="7" customFormat="1" x14ac:dyDescent="0.35">
      <c r="A121" s="62" t="s">
        <v>712</v>
      </c>
      <c r="B121" s="35"/>
      <c r="C121" s="35"/>
      <c r="D121" s="34"/>
      <c r="E121" s="39"/>
    </row>
    <row r="122" spans="1:5" s="7" customFormat="1" ht="21.75" customHeight="1" x14ac:dyDescent="0.35">
      <c r="A122" s="62"/>
      <c r="B122" s="63"/>
      <c r="C122" s="63" t="s">
        <v>714</v>
      </c>
      <c r="D122" s="64"/>
    </row>
    <row r="123" spans="1:5" s="7" customFormat="1" x14ac:dyDescent="0.35">
      <c r="A123" s="62" t="s">
        <v>715</v>
      </c>
      <c r="B123" s="63"/>
      <c r="C123" s="63"/>
      <c r="D123" s="64"/>
    </row>
    <row r="124" spans="1:5" s="7" customFormat="1" x14ac:dyDescent="0.35">
      <c r="A124" s="62" t="s">
        <v>716</v>
      </c>
      <c r="B124" s="63"/>
      <c r="C124" s="63"/>
      <c r="D124" s="220"/>
    </row>
    <row r="125" spans="1:5" s="7" customFormat="1" x14ac:dyDescent="0.35">
      <c r="A125" s="62" t="s">
        <v>717</v>
      </c>
      <c r="B125" s="63"/>
      <c r="C125" s="63"/>
      <c r="D125" s="220"/>
    </row>
    <row r="126" spans="1:5" s="7" customFormat="1" x14ac:dyDescent="0.35">
      <c r="A126" s="62"/>
      <c r="B126" s="63"/>
      <c r="C126" s="63" t="s">
        <v>718</v>
      </c>
      <c r="D126" s="64"/>
    </row>
    <row r="127" spans="1:5" s="7" customFormat="1" x14ac:dyDescent="0.35">
      <c r="A127" s="62" t="s">
        <v>719</v>
      </c>
      <c r="B127" s="63"/>
      <c r="C127" s="63"/>
      <c r="D127" s="220"/>
    </row>
    <row r="128" spans="1:5" s="7" customFormat="1" x14ac:dyDescent="0.35">
      <c r="A128" s="62" t="s">
        <v>720</v>
      </c>
      <c r="B128" s="63"/>
      <c r="C128" s="63"/>
      <c r="D128" s="220"/>
    </row>
    <row r="129" spans="1:4" s="7" customFormat="1" x14ac:dyDescent="0.35">
      <c r="A129" s="62" t="s">
        <v>721</v>
      </c>
      <c r="B129" s="63"/>
      <c r="C129" s="63"/>
      <c r="D129" s="220"/>
    </row>
  </sheetData>
  <mergeCells count="4">
    <mergeCell ref="B1:K1"/>
    <mergeCell ref="A67:J67"/>
    <mergeCell ref="A29:K29"/>
    <mergeCell ref="A68:K68"/>
  </mergeCells>
  <pageMargins left="0.7" right="0" top="0.75" bottom="0.75" header="0.3" footer="0.3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การตอบแบบฟอร์ม 1 ต่างชาติ</vt:lpstr>
      <vt:lpstr>DATA</vt:lpstr>
      <vt:lpstr>Staerter 2</vt:lpstr>
      <vt:lpstr>EIementary 2</vt:lpstr>
      <vt:lpstr>Pre-lntermediate</vt:lpstr>
      <vt:lpstr>lntermediate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2023-12-12T04:29:25Z</cp:lastPrinted>
  <dcterms:created xsi:type="dcterms:W3CDTF">2020-12-28T02:20:10Z</dcterms:created>
  <dcterms:modified xsi:type="dcterms:W3CDTF">2023-12-12T04:30:16Z</dcterms:modified>
</cp:coreProperties>
</file>