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265" activeTab="2"/>
  </bookViews>
  <sheets>
    <sheet name="Sheet5" sheetId="1" r:id="rId1"/>
    <sheet name="คีย์" sheetId="2" r:id="rId2"/>
    <sheet name="สรุป" sheetId="3" r:id="rId3"/>
    <sheet name="ตอนที่1" sheetId="4" r:id="rId4"/>
    <sheet name="ตอนที่ 2" sheetId="5" r:id="rId5"/>
    <sheet name="ตอนที่3" sheetId="6" r:id="rId6"/>
    <sheet name="ข้อเสนอแนะ" sheetId="7" r:id="rId7"/>
  </sheets>
  <definedNames>
    <definedName name="_xlnm._FilterDatabase" localSheetId="1" hidden="1">'คีย์'!$A$2:$AB$33</definedName>
    <definedName name="_xlfn.COUNTIFS" hidden="1">#NAME?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<sst xmlns="http://schemas.openxmlformats.org/spreadsheetml/2006/main" count="281" uniqueCount="180">
  <si>
    <t>ลำดับที่</t>
  </si>
  <si>
    <t>รายการ</t>
  </si>
  <si>
    <t>ความถี่</t>
  </si>
  <si>
    <t>SD</t>
  </si>
  <si>
    <t>รวม</t>
  </si>
  <si>
    <t xml:space="preserve"> - 3 -</t>
  </si>
  <si>
    <t>บทสรุปสำหรับผู้บริหาร</t>
  </si>
  <si>
    <t>ตอนที่ 1  ข้อมูลทั่วไปเกี่ยวกับผู้ตอบแบบประเมิน</t>
  </si>
  <si>
    <t>จำนวน</t>
  </si>
  <si>
    <t>ร้อยละ</t>
  </si>
  <si>
    <t>ระดับความคิดเห็น</t>
  </si>
  <si>
    <t>ศึกษาศาสตร์</t>
  </si>
  <si>
    <t>สถานภาพ</t>
  </si>
  <si>
    <t xml:space="preserve"> </t>
  </si>
  <si>
    <t>ที่</t>
  </si>
  <si>
    <t>สาธารณสุขศาสตร์</t>
  </si>
  <si>
    <t>วิทยาศาสตร์</t>
  </si>
  <si>
    <t>สังคมศาสตร์</t>
  </si>
  <si>
    <t>สหเวชศาสตร์</t>
  </si>
  <si>
    <t>1. ด้านกระบวนการขั้นตอนการให้บริการ</t>
  </si>
  <si>
    <t xml:space="preserve">   1.1 ความสะดวกในการลงทะเบียน</t>
  </si>
  <si>
    <t xml:space="preserve">    2.1 เจ้าหน้าที่ให้บริการด้วยความเต็มใจ ยิ้มแย้ม แจ่มใส</t>
  </si>
  <si>
    <t xml:space="preserve">    2.2 เจ้าหน้าที่ให้บริการด้วยความรวดเร็ว</t>
  </si>
  <si>
    <t>2. ด้านเจ้าหน้าที่ผู้ให้บริการ</t>
  </si>
  <si>
    <t>3. ด้านสิ่งอำนวยความสะดวก</t>
  </si>
  <si>
    <t>เภสัชศาสตร์</t>
  </si>
  <si>
    <t>ตอนที่ 4 ข้อเสนอแนะ</t>
  </si>
  <si>
    <t xml:space="preserve">   3.2 ความชัดเจนของจอภาพนำเสนอ</t>
  </si>
  <si>
    <t xml:space="preserve">   3.5 ความเพียงพอของเครื่องคอมพิวเตอร์</t>
  </si>
  <si>
    <t xml:space="preserve">   5.3 เอกสารมีเนื้อหาสาระตรงตามความต้องการของท่าน</t>
  </si>
  <si>
    <t xml:space="preserve">   5.4 ประโยชน์ที่ได้รับจากเอกสารประกอบการอบรม</t>
  </si>
  <si>
    <t xml:space="preserve"> - คณะวิทยาศาสตร์</t>
  </si>
  <si>
    <t xml:space="preserve"> - คณะวิศวกรรมศาสตร์</t>
  </si>
  <si>
    <t xml:space="preserve"> - คณะสถาปัตยกรรมศาสตร์</t>
  </si>
  <si>
    <t xml:space="preserve"> - คณะศึกษาศาสตร์</t>
  </si>
  <si>
    <t xml:space="preserve"> - คณะเภสัชศาสตร์</t>
  </si>
  <si>
    <t xml:space="preserve"> - คณะสหเวชศาสตร์</t>
  </si>
  <si>
    <t xml:space="preserve"> - คณะสาธารณสุขศาสตร์</t>
  </si>
  <si>
    <t>วิทยาศาสตร์การแพทย์</t>
  </si>
  <si>
    <t>มนุษยศาสตร์</t>
  </si>
  <si>
    <t>สถานภาพ/คณะ</t>
  </si>
  <si>
    <t xml:space="preserve"> - ไม่ระบุ</t>
  </si>
  <si>
    <t xml:space="preserve"> - คณะแพทยศาสตร์</t>
  </si>
  <si>
    <t xml:space="preserve"> - คณะมนุษยศาสตร์</t>
  </si>
  <si>
    <t xml:space="preserve"> - คณะสังคมศาสตร์</t>
  </si>
  <si>
    <t xml:space="preserve"> - คณะวิทยาศาสตร์การแพทย์</t>
  </si>
  <si>
    <t xml:space="preserve"> - วิทยาลัยพลังงานทดแทน</t>
  </si>
  <si>
    <t xml:space="preserve">   1.2 ความเหมาะสมของวันที่จัดกิจกรรม</t>
  </si>
  <si>
    <t xml:space="preserve">   1.3 ความเหมาะสมของระยะเวลาในการจัดกิจกรรม</t>
  </si>
  <si>
    <t xml:space="preserve">          การสอบถามความคิดเห็นเกี่ยวกับการจัดกิจกรรมฯ พบว่า ผู้ตอบแบบสอบถามมีความคิดเห็นโดยรวม</t>
  </si>
  <si>
    <t>5. ด้านเอกสารประกอบกิจกรรม</t>
  </si>
  <si>
    <t xml:space="preserve"> - คณะบริหารธุรกิจ เศรษฐศาสตร์และการสื่อสาร</t>
  </si>
  <si>
    <t>สังกัดคณะ</t>
  </si>
  <si>
    <t>บริหารธุรกิจ</t>
  </si>
  <si>
    <t>การเขียนบทความทางวิชาการที่เป็นกลุ่มวิจัย</t>
  </si>
  <si>
    <t>การควบคุมวิทยานิพนธ์ระดับปริญญาโท-เอก</t>
  </si>
  <si>
    <t xml:space="preserve">สถิติขั้นสูง </t>
  </si>
  <si>
    <t>การเขียนรายงานการวิจัย</t>
  </si>
  <si>
    <t>ควรจัดให้นิสิตปริญญาโทเข้าร่วมได้ด้วย</t>
  </si>
  <si>
    <t>การดูแลนิสิตบัณฑิตศึกษาในการทำวิจัยและสำเร็จการศึกษาภายในระยะเวลาที่กำหนด</t>
  </si>
  <si>
    <t>program และ plagisiarism</t>
  </si>
  <si>
    <t>แนวทาง/workshop การเขียน ในงานวิจัยสาขาต่างๆ</t>
  </si>
  <si>
    <t>การอบรม turnitin</t>
  </si>
  <si>
    <t>เกณฑ์การผ่านภาษาอังกฤษ</t>
  </si>
  <si>
    <t>โครงการพิมพ์ จัดทำสื่อ ตำราของบัณฑิตวิทยาลัย</t>
  </si>
  <si>
    <t>การวัดและประเมินผลระดับบัณฑิตศึกษา สำหรับหลักสูตรที่เป็นไปตามกรอบ TQF</t>
  </si>
  <si>
    <t>การเขียน Paper Inter สำหรับนิสิตปริญยาโทและปริญญาเอก</t>
  </si>
  <si>
    <t xml:space="preserve">บทบาทของอาจารย์ในการควบคุมวิทยานิพนธ์ </t>
  </si>
  <si>
    <t xml:space="preserve">การ comment นิสิตในการสอบโครงร่างวิทยานิพนธ์และการสอบป้องกันวิทยานิพนธ์ </t>
  </si>
  <si>
    <t>ตอนที่ 2 ข้อ1</t>
  </si>
  <si>
    <t>เวลาราชการ</t>
  </si>
  <si>
    <t>เพศ</t>
  </si>
  <si>
    <t>วิทยาลัยพลังงาน</t>
  </si>
  <si>
    <t>วิศวกรรมศาสตร์</t>
  </si>
  <si>
    <t>แพทยศาสตร์</t>
  </si>
  <si>
    <t>สถาปัตยกรรม</t>
  </si>
  <si>
    <t>ตอนที่ 2 ข้อ3</t>
  </si>
  <si>
    <t xml:space="preserve">ใช้ในการสืบค้นข้อมูลนิสิต </t>
  </si>
  <si>
    <t>นำไปใช้กับเว็ปไซด์ของคณะ</t>
  </si>
  <si>
    <t>พัฒนาการเขียนระบบสารสนเทศต่อไป</t>
  </si>
  <si>
    <t>ควรใช้เวลา 1 วันในการจัดเพื่อทราบรายละเอียดมากกว่านี้</t>
  </si>
  <si>
    <t xml:space="preserve">ปรับปรุงฐานข้อมูลให้ถูกต้อง และเป็นปัจจุบัน </t>
  </si>
  <si>
    <t>แจ้งอาจารย์ที่เกี่ยวข้องได้ทราบ</t>
  </si>
  <si>
    <t>ครึ่งวัน</t>
  </si>
  <si>
    <t>ฐานข้อมูลในระบบสารสนเทศสามารถดึงมาใช้ได้สะดวกรวดเร็วดี</t>
  </si>
  <si>
    <t>ให้คำแนะนำแก่นิสิตบัณฑิตศึกษา</t>
  </si>
  <si>
    <t>คอมพิวเตอร์ประมวลผลช้ามาก</t>
  </si>
  <si>
    <t>อยากให้จัด workshop แยกทีละระบบโดยละเอียด</t>
  </si>
  <si>
    <t>กิจกรรมเป็นประโยชน์</t>
  </si>
  <si>
    <t>ประกอบการจัดการเรียนการสอน</t>
  </si>
  <si>
    <t>ใช้ในการปฏิบัติงาน</t>
  </si>
  <si>
    <t>จอแสดงภาพไม่ชัด</t>
  </si>
  <si>
    <t>13.00 น.</t>
  </si>
  <si>
    <t>วิทยากรพูดเร็วไปหน่อย</t>
  </si>
  <si>
    <t xml:space="preserve">พุธ-พฤหัสบดี </t>
  </si>
  <si>
    <t>ควรจัดอบรมให้นิสิตด้วย</t>
  </si>
  <si>
    <t>ทุกเวลา</t>
  </si>
  <si>
    <t>ชาย</t>
  </si>
  <si>
    <t>หญิง</t>
  </si>
  <si>
    <t>ไม่ระบุ</t>
  </si>
  <si>
    <t>ผู้ปฏิบัติงานด้านวิชาการ</t>
  </si>
  <si>
    <t>ผู้ปฏิบัติงานด้านสารสนเทศ</t>
  </si>
  <si>
    <t>สังกัด</t>
  </si>
  <si>
    <t>บริหารธุรกิจ เศรษฐศาสตร์และการสื่อสาร</t>
  </si>
  <si>
    <t>วิทยาลัยพลังงานทดแทน</t>
  </si>
  <si>
    <t>Grand Total</t>
  </si>
  <si>
    <t>Sum of สถานภาพ</t>
  </si>
  <si>
    <t>สถาปัตยกรรมศาสตร์</t>
  </si>
  <si>
    <t>ของบัณฑิตวิทยาลัยในครั้งนี้โดยรวมมากน้อยพียงใด (คะแนนเต็ม 5)</t>
  </si>
  <si>
    <r>
      <t>ตอนที่ 2</t>
    </r>
    <r>
      <rPr>
        <b/>
        <sz val="16"/>
        <rFont val="TH SarabunPSK"/>
        <family val="2"/>
      </rPr>
      <t xml:space="preserve"> ความคิดเห็น และความต้องการในการจัดโครงการของบัณฑิตวิทยาลัย</t>
    </r>
  </si>
  <si>
    <t>ระดับ 5</t>
  </si>
  <si>
    <t>ระดับ 4</t>
  </si>
  <si>
    <t>ระดับ 3</t>
  </si>
  <si>
    <t>ระดับ</t>
  </si>
  <si>
    <t>ต้องการ</t>
  </si>
  <si>
    <t xml:space="preserve">การสนทนาหารือกันเกี่ยวกับปัญหาต่างๆ ที่พบในการศึกษาระดับบัณฑิตศึกษา </t>
  </si>
  <si>
    <t>ผลการประเมินประชุมเชิงปฏิบัติการเกี่ยวกับการใช้งานข้อมูลสารสนเทศของบัณฑิตวิทยาลัย</t>
  </si>
  <si>
    <t>วันที่ 13 กันยายน 2556</t>
  </si>
  <si>
    <t>ณ ห้อง SC1-201 ชั้น 2 อาคารสำนักงานเลขานุการ คณะวิทยาศาสตร์ มหาวิทยาลัยนเรศวร</t>
  </si>
  <si>
    <t xml:space="preserve">              จากการจัดประชุมเชิงปฏิบัติการเกี่ยวกับการใช้งานข้อมูลสารสนเทศของบัณฑิตวิทยาลัย ในวันที่</t>
  </si>
  <si>
    <t xml:space="preserve">13 กันยายน 2556 ณ ห้อง SC1-201 ชั้น 2 อาคารสำนักงานเลขานุการ คณะวิทยาศาสตร์ มหาวิทยาลัยนเรศวร  </t>
  </si>
  <si>
    <t>โดยมีรายละเอียดดังนี้</t>
  </si>
  <si>
    <t>ตาราง 1  แสดงจำนวนและร้อยละของผู้ตอบแบบประเมิน จำแนกตามเพศ</t>
  </si>
  <si>
    <r>
      <t>พบว่า มีผู้เข้าร่วมโครงการจำนวนทั้งสิ้น 31</t>
    </r>
    <r>
      <rPr>
        <sz val="16"/>
        <color indexed="8"/>
        <rFont val="TH SarabunPSK"/>
        <family val="2"/>
      </rPr>
      <t xml:space="preserve"> คน</t>
    </r>
    <r>
      <rPr>
        <sz val="16"/>
        <rFont val="TH SarabunPSK"/>
        <family val="2"/>
      </rPr>
      <t xml:space="preserve"> และมีผู้ตอบแบบประเมิน จำนวน 31 คน คิดเป็นร้อยละ 100.00</t>
    </r>
  </si>
  <si>
    <t>ตาราง 2  แสดงจำนวนและร้อยละของผู้ตอบแบบประเมิน จำแนกตามสถานภาพ</t>
  </si>
  <si>
    <t>จากตาราง 1 พบว่า ผู้ตอบแบบสอบถามส่วนใหญ่เป็นเพศหญิง ร้อยละ 64.52  และเพศชาย ร้อยละ 35.48</t>
  </si>
  <si>
    <t>ผู้ปฏิบัติงานวิชาการ</t>
  </si>
  <si>
    <t>ตาราง 2 (ต่อ)</t>
  </si>
  <si>
    <t xml:space="preserve">          จากตาราง 2 พบว่า ผู้ตอบแบบประเมินส่วนใหญ่เป็นผู้ปฏิบัติงานด้านวิชาการ ร้อยละ 64.52 จาก</t>
  </si>
  <si>
    <t>คณะแพทยศาสตร์ มากที่สุด (ร้อยละ 15.00)  รองลงมา ได้แก่ ผู้ปฏิบัติงานด้านสารสนเทศ ร้อยละ 35.48</t>
  </si>
  <si>
    <t xml:space="preserve">- 4 - </t>
  </si>
  <si>
    <t>- 5 -</t>
  </si>
  <si>
    <t xml:space="preserve"> - 6 -</t>
  </si>
  <si>
    <t>ตาราง 3  แสดงค่าเฉลี่ย ส่วนเบี่ยงเบนมาตรฐาน และระดับความคิดเห็นเกี่ยวกับกิจกรรมฯ</t>
  </si>
  <si>
    <t>N = 31</t>
  </si>
  <si>
    <t xml:space="preserve"> - 7 -</t>
  </si>
  <si>
    <t>เฉลี่ยด้านกระบวนการขั้นตอนการให้บริการ</t>
  </si>
  <si>
    <t>เฉลี่ยด้านเจ้าหน้าที่ผู้ให้บริการ</t>
  </si>
  <si>
    <t>เฉลี่ยด้านสิ่งอำนวยความสะดวก</t>
  </si>
  <si>
    <t>เฉลี่ยด้านคุณภาพการให้บริการ</t>
  </si>
  <si>
    <t>เฉลี่ยด้านเอกสารประกอบกิจกรรม</t>
  </si>
  <si>
    <t>ตอนที่ 3  ความคิดเห็นเกี่ยวกับกิจกรรมฯ</t>
  </si>
  <si>
    <t xml:space="preserve">   3.2 หลังจากเข้าร่วมกิจกรรมได้รับความรู้เกี่ยวกับการใช้งานข้อมูลสารสนเทศของบัณฑิตวิทยาลัย อยู่ในระดับมาก ค่าเฉลี่ย 4.19</t>
  </si>
  <si>
    <t xml:space="preserve">   3.1 ก่อนเข้าร่วมกิจกรรมมีความรู้เรื่องการใช้งานข้อมูลสารสนเทศของบัณฑิตวิทยาลัย อยู่ในระดับปานกลาง ค่าเฉลี่ย 3.19</t>
  </si>
  <si>
    <t xml:space="preserve">   3.1 ความเหมาะสมของขนาดห้องประชุม</t>
  </si>
  <si>
    <t xml:space="preserve">   3.3 ความชัดเจนของระบบเสียงภายในห้องประชุม</t>
  </si>
  <si>
    <t xml:space="preserve">   3.4 ความสว่างภายในห้องประชุม</t>
  </si>
  <si>
    <t xml:space="preserve">   3.6 ความสะอาดภายในห้องจัดประชุม</t>
  </si>
  <si>
    <r>
      <t xml:space="preserve">4. ด้านคุณภาพการให้บริการ </t>
    </r>
    <r>
      <rPr>
        <b/>
        <sz val="14"/>
        <rFont val="TH SarabunPSK"/>
        <family val="2"/>
      </rPr>
      <t>(กิจกรรมประชุมเชิงปฏิบัติการเกี่ยวกับการใช้งานสารสนเทศฯ)</t>
    </r>
  </si>
  <si>
    <t xml:space="preserve">   4.1 ท่านได้นำความรู้เกี่ยวกับที่ได้จากการประชุมในครั้งนี้ไปประยุกต์ใช้กับการทำงาน</t>
  </si>
  <si>
    <t xml:space="preserve">        ของท่านได้มากน้อยเพียงใด</t>
  </si>
  <si>
    <t xml:space="preserve">   4.2 ท่านได้รับประโยชน์จากการให้ข้อมูลของวิทยากรมากน้อยเพียงใด</t>
  </si>
  <si>
    <t xml:space="preserve">   5.1 ความเพียงพอของเอกสารประกอบการประชุม</t>
  </si>
  <si>
    <t xml:space="preserve">   5.2 ความชัดเจน ความสมบูรณ์ของเอกสารประกอบการประชุม</t>
  </si>
  <si>
    <t>โดยรวมอยู่ในระดับมาก (ค่าเฉลี่ย 4.22)  โดยมีความพึงพอใจด้านเจ้าหน้าที่ให้บริการ สูงที่สุด ค่าเฉลี่ย 4.55</t>
  </si>
  <si>
    <t xml:space="preserve">        จากตาราง 3  การสอบถามความคิดเห็นเกี่ยวกับการจัดกิจกรรมฯ พบว่า ผู้ตอบแบบสอบถาม มีความคิดเห็น</t>
  </si>
  <si>
    <t>เมื่อพิจารณารายข้อ พบว่า เจ้าหน้าที่ให้บริการด้วยความเต็มใจ ยิ้มแย้ม แจ่มใส และเจ้าหน้าที่ให้บริการ</t>
  </si>
  <si>
    <t xml:space="preserve">ด้วยความรวดเร็ว มีค่าเฉลี่ยสูงที่สุด (ค่าเฉลี่ย 4.55) ความพึงพอใจอยู่ในระดับมากที่สุด รองลงมา ได้แก่ </t>
  </si>
  <si>
    <t>ความเพียงพอของเอกสารประกอบการประชุม (ค่าเฉลี่ย 4.50) และความชัดเจน ความสมบูรณ์ของ</t>
  </si>
  <si>
    <t>เอกสารประกอบการประชุม (ค่าเฉลี่ย 4.48)</t>
  </si>
  <si>
    <t xml:space="preserve">          จากการจัดประชุมเชิงปฏิบัติการเกี่ยวกับการใช้งานข้อมูลสารสนเทศของบัณฑิตวิทยาลัย ในวันที่</t>
  </si>
  <si>
    <t xml:space="preserve">ผู้ตอบแบบประเมินส่วนใหญ่เป็นเพศหญิง ร้อยละ 64.52  และเพศชาย ร้อยละ 35.48 เป็นผู้ปฏิบัติงานด้านวิชาการ </t>
  </si>
  <si>
    <t xml:space="preserve">ร้อยละ 64.52 จากคณะแพทยศาสตร์ มากที่สุด (ร้อยละ 15.00)  รองลงมา ได้แก่ ผู้ปฏิบัติงานด้านสารสนเทศ </t>
  </si>
  <si>
    <t>ร้อยละ 35.48</t>
  </si>
  <si>
    <t>อยู่ในระดับมาก (ค่าเฉลี่ย 4.22)  โดยมีความพึงพอใจด้านเจ้าหน้าที่ให้บริการ สูงที่สุด ค่าเฉลี่ย 4.55</t>
  </si>
  <si>
    <t>2.1  ความพึงพอใจในการจัดกิจกรรมประชุมเชิงปฏิบัติการเกี่ยวกับการใช้งานข้อมูลสารสนเทศ</t>
  </si>
  <si>
    <t xml:space="preserve">         ความพึงพอใจในการจัดกิจกรรมประชุมเชิงปฏิบัติการเกี่ยวกับการใช้งานข้อมูลสารสนเทศ</t>
  </si>
  <si>
    <t>ของบัณฑิตวิทยาลัยในครั้งนี้ โดยรวมอยู่ในระดับ 4 และระดับ 5</t>
  </si>
  <si>
    <t>2.2  นำความรู้ที่ได้จากการอบรมในครั้งนี้ไปใช้ประโยชน์อย่างไร</t>
  </si>
  <si>
    <t xml:space="preserve">         นำความรู้ที่ได้จากการอบรมในครั้งนี้ไปใช้ประโยชน์ คือ ใช้ในการสืบค้นข้อมูลนิสิต ให้คำแนะนำ</t>
  </si>
  <si>
    <t>แก่นิสิตบัณฑิตศึกษา และใช้ในการปฏิบัติงาน</t>
  </si>
  <si>
    <t xml:space="preserve">         ข้อเสนอแนะจากการจัดกิจกรรมในครั้งนี้ คือ คอมพิวเตอร์ประมวลผลช้ามาก</t>
  </si>
  <si>
    <t xml:space="preserve">         ระยะเวลาที่สะดวกสำหรับการเข้าร่วมกิจกรรมฯ คือ เวลา 09.00-12.00 น.</t>
  </si>
  <si>
    <t>09.00-12.00 น.</t>
  </si>
  <si>
    <t>2.5 หัวข้อที่ต้องการให้จัดโครงการครั้งต่อไป</t>
  </si>
  <si>
    <t xml:space="preserve">2.4 ระยะเวลาที่สะดวกสำหรับการเข้าร่วมกิจกรรมฯ </t>
  </si>
  <si>
    <t>2.3 ความต้องการให้บัณฑิตวิทยาลัยจัดโครงการนี้ต่อไปหรือไม่</t>
  </si>
  <si>
    <t xml:space="preserve">         ความต้องการให้บัณฑิตวิทยาลัยจัดโครงการนี้ต่อไป</t>
  </si>
  <si>
    <t xml:space="preserve">         หัวข้อที่ต้องการให้จัดโครงการครั้งต่อไป คือ การสนทนาหารือกันเกี่ยวกับปัญหาต่างๆ ที่พบ</t>
  </si>
  <si>
    <t xml:space="preserve">ในการศึกษาระดับบัณฑิตศึกษา 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</si>
</sst>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0"/>
      <name val="TH SarabunPSK"/>
      <family val="2"/>
    </font>
    <font>
      <sz val="15"/>
      <color indexed="8"/>
      <name val="TH SarabunPSK"/>
      <family val="2"/>
    </font>
    <font>
      <b/>
      <u val="single"/>
      <sz val="16"/>
      <name val="TH SarabunPSK"/>
      <family val="2"/>
    </font>
    <font>
      <sz val="14.5"/>
      <name val="TH SarabunPSK"/>
      <family val="2"/>
    </font>
    <font>
      <i/>
      <sz val="16"/>
      <name val="TH SarabunPSK"/>
      <family val="2"/>
    </font>
    <font>
      <b/>
      <sz val="14.5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F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35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2" fontId="7" fillId="0" borderId="2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2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/>
    </xf>
    <xf numFmtId="2" fontId="7" fillId="0" borderId="28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2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7" fillId="0" borderId="18" xfId="0" applyNumberFormat="1" applyFont="1" applyBorder="1" applyAlignment="1">
      <alignment horizont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4" fillId="37" borderId="0" xfId="0" applyFont="1" applyFill="1" applyAlignment="1">
      <alignment horizontal="center"/>
    </xf>
    <xf numFmtId="0" fontId="4" fillId="25" borderId="0" xfId="0" applyFont="1" applyFill="1" applyAlignment="1">
      <alignment horizontal="center"/>
    </xf>
    <xf numFmtId="0" fontId="4" fillId="18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29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2" fontId="7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5" fillId="0" borderId="29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4" fillId="0" borderId="29" xfId="0" applyFont="1" applyFill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25" borderId="15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4" fillId="37" borderId="0" xfId="0" applyFont="1" applyFill="1" applyAlignment="1">
      <alignment horizontal="left"/>
    </xf>
    <xf numFmtId="0" fontId="4" fillId="37" borderId="0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0" xfId="0" applyNumberFormat="1" applyBorder="1" applyAlignment="1">
      <alignment/>
    </xf>
    <xf numFmtId="0" fontId="0" fillId="0" borderId="45" xfId="0" applyNumberFormat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4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2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10" fillId="33" borderId="0" xfId="0" applyNumberFormat="1" applyFont="1" applyFill="1" applyAlignment="1">
      <alignment/>
    </xf>
    <xf numFmtId="2" fontId="10" fillId="0" borderId="0" xfId="0" applyNumberFormat="1" applyFont="1" applyAlignment="1">
      <alignment horizontal="center"/>
    </xf>
    <xf numFmtId="0" fontId="7" fillId="40" borderId="0" xfId="0" applyFont="1" applyFill="1" applyBorder="1" applyAlignment="1">
      <alignment horizontal="left" vertical="top"/>
    </xf>
    <xf numFmtId="0" fontId="7" fillId="4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right" vertical="top"/>
    </xf>
    <xf numFmtId="0" fontId="7" fillId="25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justify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21" borderId="0" xfId="0" applyFont="1" applyFill="1" applyAlignment="1">
      <alignment horizontal="center"/>
    </xf>
    <xf numFmtId="0" fontId="4" fillId="21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37" xfId="0" applyNumberFormat="1" applyBorder="1" applyAlignment="1">
      <alignment/>
    </xf>
    <xf numFmtId="0" fontId="0" fillId="0" borderId="43" xfId="0" applyNumberFormat="1" applyBorder="1" applyAlignment="1">
      <alignment/>
    </xf>
    <xf numFmtId="0" fontId="0" fillId="0" borderId="4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41" xfId="0" applyNumberFormat="1" applyBorder="1" applyAlignment="1">
      <alignment/>
    </xf>
    <xf numFmtId="0" fontId="0" fillId="0" borderId="47" xfId="0" applyNumberForma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2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25" xfId="0" applyFont="1" applyFill="1" applyBorder="1" applyAlignment="1">
      <alignment/>
    </xf>
    <xf numFmtId="0" fontId="13" fillId="0" borderId="24" xfId="0" applyFont="1" applyBorder="1" applyAlignment="1">
      <alignment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30" xfId="0" applyFont="1" applyBorder="1" applyAlignment="1">
      <alignment horizontal="left"/>
    </xf>
    <xf numFmtId="2" fontId="6" fillId="0" borderId="48" xfId="0" applyNumberFormat="1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3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Y33" sheet="คีย์"/>
  </cacheSource>
  <cacheFields count="24">
    <cacheField name="เพศ">
      <sharedItems containsSemiMixedTypes="0" containsString="0" containsMixedTypes="0" containsNumber="1" containsInteger="1"/>
    </cacheField>
    <cacheField name="สถานภาพ">
      <sharedItems containsSemiMixedTypes="0" containsString="0" containsMixedTypes="0" containsNumber="1" containsInteger="1" count="3">
        <n v="1"/>
        <n v="2"/>
        <n v="0"/>
      </sharedItems>
    </cacheField>
    <cacheField name="สังกัดคณะ">
      <sharedItems containsMixedTypes="1" containsNumber="1" containsInteger="1" count="14">
        <s v="วิทยาศาสตร์"/>
        <s v="วิทยาลัยพลังงาน"/>
        <s v="สหเวชศาสตร์"/>
        <s v="วิศวกรรมศาสตร์"/>
        <s v="มนุษยศาสตร์"/>
        <n v="0"/>
        <s v="ศึกษาศาสตร์"/>
        <s v="สังคมศาสตร์"/>
        <s v="วิทยาศาสตร์การแพทย์"/>
        <s v="แพทยศาสตร์"/>
        <s v="เภสัชศาสตร์"/>
        <s v="สาธารณสุขศาสตร์"/>
        <s v="บริหารธุรกิจ"/>
        <s v="สถาปัตยกรรม"/>
      </sharedItems>
    </cacheField>
    <cacheField name="ตอนที่ 2 ข้อ1">
      <sharedItems containsSemiMixedTypes="0" containsString="0" containsMixedTypes="0" containsNumber="1" containsInteger="1"/>
    </cacheField>
    <cacheField name="ตอนที่ 2 ข้อ3">
      <sharedItems containsMixedTypes="1" containsNumber="1" containsInteger="1"/>
    </cacheField>
    <cacheField name="1.1">
      <sharedItems containsSemiMixedTypes="0" containsString="0" containsMixedTypes="0" containsNumber="1" containsInteger="1"/>
    </cacheField>
    <cacheField name="1.2">
      <sharedItems containsSemiMixedTypes="0" containsString="0" containsMixedTypes="0" containsNumber="1" containsInteger="1"/>
    </cacheField>
    <cacheField name="1.3">
      <sharedItems containsSemiMixedTypes="0" containsString="0" containsMixedTypes="0" containsNumber="1" containsInteger="1"/>
    </cacheField>
    <cacheField name="2.1">
      <sharedItems containsSemiMixedTypes="0" containsString="0" containsMixedTypes="0" containsNumber="1" containsInteger="1"/>
    </cacheField>
    <cacheField name="2.2">
      <sharedItems containsSemiMixedTypes="0" containsString="0" containsMixedTypes="0" containsNumber="1" containsInteger="1"/>
    </cacheField>
    <cacheField name="3.1">
      <sharedItems containsSemiMixedTypes="0" containsString="0" containsMixedTypes="0" containsNumber="1" containsInteger="1"/>
    </cacheField>
    <cacheField name="3.2">
      <sharedItems containsSemiMixedTypes="0" containsString="0" containsMixedTypes="0" containsNumber="1" containsInteger="1"/>
    </cacheField>
    <cacheField name="3.3">
      <sharedItems containsSemiMixedTypes="0" containsString="0" containsMixedTypes="0" containsNumber="1" containsInteger="1"/>
    </cacheField>
    <cacheField name="3.4">
      <sharedItems containsSemiMixedTypes="0" containsString="0" containsMixedTypes="0" containsNumber="1" containsInteger="1"/>
    </cacheField>
    <cacheField name="3.5">
      <sharedItems containsSemiMixedTypes="0" containsString="0" containsMixedTypes="0" containsNumber="1" containsInteger="1"/>
    </cacheField>
    <cacheField name="3.6">
      <sharedItems containsSemiMixedTypes="0" containsString="0" containsMixedTypes="0" containsNumber="1" containsInteger="1"/>
    </cacheField>
    <cacheField name="4.1">
      <sharedItems containsSemiMixedTypes="0" containsString="0" containsMixedTypes="0" containsNumber="1" containsInteger="1"/>
    </cacheField>
    <cacheField name="4.2">
      <sharedItems containsSemiMixedTypes="0" containsString="0" containsMixedTypes="0" containsNumber="1" containsInteger="1"/>
    </cacheField>
    <cacheField name="4.3">
      <sharedItems containsSemiMixedTypes="0" containsString="0" containsMixedTypes="0" containsNumber="1" containsInteger="1"/>
    </cacheField>
    <cacheField name="4.4">
      <sharedItems containsSemiMixedTypes="0" containsString="0" containsMixedTypes="0" containsNumber="1" containsInteger="1"/>
    </cacheField>
    <cacheField name="5.1">
      <sharedItems containsMixedTypes="1" containsNumber="1" containsInteger="1"/>
    </cacheField>
    <cacheField name="5.2">
      <sharedItems containsSemiMixedTypes="0" containsString="0" containsMixedTypes="0" containsNumber="1" containsInteger="1"/>
    </cacheField>
    <cacheField name="5.3">
      <sharedItems containsSemiMixedTypes="0" containsString="0" containsMixedTypes="0" containsNumber="1" containsInteger="1"/>
    </cacheField>
    <cacheField name="5.4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19" firstHeaderRow="1" firstDataRow="2" firstDataCol="1"/>
  <pivotFields count="24">
    <pivotField compact="0" outline="0" subtotalTop="0" showAll="0"/>
    <pivotField axis="axisCol" dataField="1" compact="0" outline="0" subtotalTop="0" showAll="0">
      <items count="4">
        <item x="2"/>
        <item x="0"/>
        <item x="1"/>
        <item t="default"/>
      </items>
    </pivotField>
    <pivotField axis="axisRow" compact="0" outline="0" subtotalTop="0" showAll="0">
      <items count="15">
        <item x="5"/>
        <item x="12"/>
        <item x="9"/>
        <item x="10"/>
        <item x="4"/>
        <item x="1"/>
        <item x="0"/>
        <item x="8"/>
        <item x="3"/>
        <item x="6"/>
        <item x="13"/>
        <item x="2"/>
        <item x="7"/>
        <item x="1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um of สถานภาพ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9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18.28125" style="0" bestFit="1" customWidth="1"/>
    <col min="2" max="4" width="10.8515625" style="0" bestFit="1" customWidth="1"/>
    <col min="5" max="5" width="10.57421875" style="0" bestFit="1" customWidth="1"/>
  </cols>
  <sheetData>
    <row r="3" spans="1:5" ht="12.75">
      <c r="A3" s="98" t="s">
        <v>106</v>
      </c>
      <c r="B3" s="98" t="s">
        <v>12</v>
      </c>
      <c r="C3" s="96"/>
      <c r="D3" s="96"/>
      <c r="E3" s="97"/>
    </row>
    <row r="4" spans="1:5" ht="12.75">
      <c r="A4" s="98" t="s">
        <v>52</v>
      </c>
      <c r="B4" s="95">
        <v>0</v>
      </c>
      <c r="C4" s="102">
        <v>1</v>
      </c>
      <c r="D4" s="102">
        <v>2</v>
      </c>
      <c r="E4" s="99" t="s">
        <v>105</v>
      </c>
    </row>
    <row r="5" spans="1:5" ht="12.75">
      <c r="A5" s="95">
        <v>0</v>
      </c>
      <c r="B5" s="141"/>
      <c r="C5" s="142">
        <v>2</v>
      </c>
      <c r="D5" s="142"/>
      <c r="E5" s="104">
        <v>2</v>
      </c>
    </row>
    <row r="6" spans="1:5" ht="12.75">
      <c r="A6" s="103" t="s">
        <v>53</v>
      </c>
      <c r="B6" s="143"/>
      <c r="C6" s="144">
        <v>1</v>
      </c>
      <c r="D6" s="144"/>
      <c r="E6" s="105">
        <v>1</v>
      </c>
    </row>
    <row r="7" spans="1:5" ht="12.75">
      <c r="A7" s="103" t="s">
        <v>74</v>
      </c>
      <c r="B7" s="143"/>
      <c r="C7" s="144">
        <v>3</v>
      </c>
      <c r="D7" s="144"/>
      <c r="E7" s="105">
        <v>3</v>
      </c>
    </row>
    <row r="8" spans="1:5" ht="12.75">
      <c r="A8" s="103" t="s">
        <v>25</v>
      </c>
      <c r="B8" s="143"/>
      <c r="C8" s="144">
        <v>1</v>
      </c>
      <c r="D8" s="144">
        <v>2</v>
      </c>
      <c r="E8" s="105">
        <v>3</v>
      </c>
    </row>
    <row r="9" spans="1:5" ht="12.75">
      <c r="A9" s="103" t="s">
        <v>39</v>
      </c>
      <c r="B9" s="143"/>
      <c r="C9" s="144">
        <v>1</v>
      </c>
      <c r="D9" s="144">
        <v>2</v>
      </c>
      <c r="E9" s="105">
        <v>3</v>
      </c>
    </row>
    <row r="10" spans="1:5" ht="12.75">
      <c r="A10" s="103" t="s">
        <v>72</v>
      </c>
      <c r="B10" s="143"/>
      <c r="C10" s="144">
        <v>1</v>
      </c>
      <c r="D10" s="144">
        <v>2</v>
      </c>
      <c r="E10" s="105">
        <v>3</v>
      </c>
    </row>
    <row r="11" spans="1:5" ht="12.75">
      <c r="A11" s="103" t="s">
        <v>16</v>
      </c>
      <c r="B11" s="143">
        <v>0</v>
      </c>
      <c r="C11" s="144">
        <v>1</v>
      </c>
      <c r="D11" s="144">
        <v>2</v>
      </c>
      <c r="E11" s="105">
        <v>3</v>
      </c>
    </row>
    <row r="12" spans="1:5" ht="12.75">
      <c r="A12" s="103" t="s">
        <v>38</v>
      </c>
      <c r="B12" s="143"/>
      <c r="C12" s="144">
        <v>1</v>
      </c>
      <c r="D12" s="144">
        <v>2</v>
      </c>
      <c r="E12" s="105">
        <v>3</v>
      </c>
    </row>
    <row r="13" spans="1:5" ht="12.75">
      <c r="A13" s="103" t="s">
        <v>73</v>
      </c>
      <c r="B13" s="143"/>
      <c r="C13" s="144">
        <v>1</v>
      </c>
      <c r="D13" s="144">
        <v>2</v>
      </c>
      <c r="E13" s="105">
        <v>3</v>
      </c>
    </row>
    <row r="14" spans="1:5" ht="12.75">
      <c r="A14" s="103" t="s">
        <v>11</v>
      </c>
      <c r="B14" s="143"/>
      <c r="C14" s="144">
        <v>3</v>
      </c>
      <c r="D14" s="144">
        <v>2</v>
      </c>
      <c r="E14" s="105">
        <v>5</v>
      </c>
    </row>
    <row r="15" spans="1:5" ht="12.75">
      <c r="A15" s="103" t="s">
        <v>75</v>
      </c>
      <c r="B15" s="143">
        <v>0</v>
      </c>
      <c r="C15" s="144">
        <v>1</v>
      </c>
      <c r="D15" s="144"/>
      <c r="E15" s="105">
        <v>1</v>
      </c>
    </row>
    <row r="16" spans="1:5" ht="12.75">
      <c r="A16" s="103" t="s">
        <v>18</v>
      </c>
      <c r="B16" s="143"/>
      <c r="C16" s="144">
        <v>1</v>
      </c>
      <c r="D16" s="144">
        <v>2</v>
      </c>
      <c r="E16" s="105">
        <v>3</v>
      </c>
    </row>
    <row r="17" spans="1:5" ht="12.75">
      <c r="A17" s="103" t="s">
        <v>17</v>
      </c>
      <c r="B17" s="143"/>
      <c r="C17" s="144">
        <v>2</v>
      </c>
      <c r="D17" s="144">
        <v>2</v>
      </c>
      <c r="E17" s="105">
        <v>4</v>
      </c>
    </row>
    <row r="18" spans="1:5" ht="12.75">
      <c r="A18" s="103" t="s">
        <v>15</v>
      </c>
      <c r="B18" s="143"/>
      <c r="C18" s="144">
        <v>1</v>
      </c>
      <c r="D18" s="144"/>
      <c r="E18" s="105">
        <v>1</v>
      </c>
    </row>
    <row r="19" spans="1:5" ht="12.75">
      <c r="A19" s="100" t="s">
        <v>105</v>
      </c>
      <c r="B19" s="145">
        <v>0</v>
      </c>
      <c r="C19" s="146">
        <v>20</v>
      </c>
      <c r="D19" s="146">
        <v>18</v>
      </c>
      <c r="E19" s="101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5"/>
  <sheetViews>
    <sheetView zoomScalePageLayoutView="0" workbookViewId="0" topLeftCell="C1">
      <pane ySplit="2" topLeftCell="A36" activePane="bottomLeft" state="frozen"/>
      <selection pane="topLeft" activeCell="A1" sqref="A1"/>
      <selection pane="bottomLeft" activeCell="Q42" sqref="Q42"/>
    </sheetView>
  </sheetViews>
  <sheetFormatPr defaultColWidth="8.7109375" defaultRowHeight="12.75"/>
  <cols>
    <col min="1" max="1" width="7.7109375" style="5" customWidth="1"/>
    <col min="2" max="2" width="7.00390625" style="90" customWidth="1"/>
    <col min="3" max="3" width="10.140625" style="3" customWidth="1"/>
    <col min="4" max="4" width="18.7109375" style="108" bestFit="1" customWidth="1"/>
    <col min="5" max="5" width="11.28125" style="108" bestFit="1" customWidth="1"/>
    <col min="6" max="6" width="11.28125" style="108" customWidth="1"/>
    <col min="7" max="7" width="6.00390625" style="5" customWidth="1"/>
    <col min="8" max="13" width="5.00390625" style="5" customWidth="1"/>
    <col min="14" max="14" width="4.8515625" style="5" customWidth="1"/>
    <col min="15" max="15" width="4.57421875" style="5" customWidth="1"/>
    <col min="16" max="19" width="4.8515625" style="5" bestFit="1" customWidth="1"/>
    <col min="20" max="20" width="4.8515625" style="5" customWidth="1"/>
    <col min="21" max="22" width="4.8515625" style="5" bestFit="1" customWidth="1"/>
    <col min="23" max="23" width="4.7109375" style="5" customWidth="1"/>
    <col min="24" max="25" width="5.140625" style="5" customWidth="1"/>
    <col min="26" max="16384" width="8.7109375" style="1" customWidth="1"/>
  </cols>
  <sheetData>
    <row r="1" spans="7:25" ht="24">
      <c r="G1" s="45"/>
      <c r="H1" s="45"/>
      <c r="I1" s="46"/>
      <c r="J1" s="46"/>
      <c r="K1" s="45"/>
      <c r="L1" s="45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24">
      <c r="A2" s="27" t="s">
        <v>0</v>
      </c>
      <c r="B2" s="89" t="s">
        <v>71</v>
      </c>
      <c r="C2" s="91" t="s">
        <v>12</v>
      </c>
      <c r="D2" s="109" t="s">
        <v>52</v>
      </c>
      <c r="E2" s="110" t="s">
        <v>69</v>
      </c>
      <c r="F2" s="111" t="s">
        <v>76</v>
      </c>
      <c r="G2" s="27">
        <v>1.1</v>
      </c>
      <c r="H2" s="27">
        <v>1.2</v>
      </c>
      <c r="I2" s="27">
        <v>1.3</v>
      </c>
      <c r="J2" s="57">
        <v>2.1</v>
      </c>
      <c r="K2" s="57">
        <v>2.2</v>
      </c>
      <c r="L2" s="66">
        <v>3.1</v>
      </c>
      <c r="M2" s="66">
        <v>3.2</v>
      </c>
      <c r="N2" s="66">
        <v>3.3</v>
      </c>
      <c r="O2" s="66">
        <v>3.4</v>
      </c>
      <c r="P2" s="66">
        <v>3.5</v>
      </c>
      <c r="Q2" s="66">
        <v>3.6</v>
      </c>
      <c r="R2" s="67">
        <v>4.1</v>
      </c>
      <c r="S2" s="67">
        <v>4.2</v>
      </c>
      <c r="T2" s="67">
        <v>4.3</v>
      </c>
      <c r="U2" s="67">
        <v>4.4</v>
      </c>
      <c r="V2" s="28">
        <v>5.1</v>
      </c>
      <c r="W2" s="28">
        <v>5.2</v>
      </c>
      <c r="X2" s="28">
        <v>5.3</v>
      </c>
      <c r="Y2" s="68">
        <v>5.4</v>
      </c>
    </row>
    <row r="3" spans="1:27" ht="24">
      <c r="A3" s="56">
        <v>1</v>
      </c>
      <c r="B3" s="90">
        <v>2</v>
      </c>
      <c r="C3" s="3">
        <v>1</v>
      </c>
      <c r="D3" s="112" t="s">
        <v>16</v>
      </c>
      <c r="E3" s="113">
        <v>4</v>
      </c>
      <c r="F3" s="113">
        <v>1</v>
      </c>
      <c r="G3" s="5">
        <v>4</v>
      </c>
      <c r="H3" s="5">
        <v>4</v>
      </c>
      <c r="I3" s="5">
        <v>4</v>
      </c>
      <c r="J3" s="5">
        <v>4</v>
      </c>
      <c r="K3" s="5">
        <v>4</v>
      </c>
      <c r="L3" s="5">
        <v>5</v>
      </c>
      <c r="M3" s="5">
        <v>5</v>
      </c>
      <c r="N3" s="5">
        <v>5</v>
      </c>
      <c r="O3" s="5">
        <v>5</v>
      </c>
      <c r="P3" s="5">
        <v>5</v>
      </c>
      <c r="Q3" s="5">
        <v>5</v>
      </c>
      <c r="R3" s="5">
        <v>3</v>
      </c>
      <c r="S3" s="5">
        <v>4</v>
      </c>
      <c r="T3" s="5">
        <v>4</v>
      </c>
      <c r="U3" s="5">
        <v>5</v>
      </c>
      <c r="V3" s="5">
        <v>5</v>
      </c>
      <c r="W3" s="5">
        <v>5</v>
      </c>
      <c r="X3" s="5">
        <v>5</v>
      </c>
      <c r="Y3" s="5">
        <v>5</v>
      </c>
      <c r="AA3" s="114">
        <f>AVERAGE(G3:Y3)</f>
        <v>4.526315789473684</v>
      </c>
    </row>
    <row r="4" spans="1:27" ht="24">
      <c r="A4" s="56">
        <v>2</v>
      </c>
      <c r="B4" s="90">
        <v>2</v>
      </c>
      <c r="C4" s="3">
        <v>1</v>
      </c>
      <c r="D4" s="113" t="s">
        <v>72</v>
      </c>
      <c r="E4" s="113">
        <v>5</v>
      </c>
      <c r="F4" s="113">
        <v>1</v>
      </c>
      <c r="G4" s="5">
        <v>4</v>
      </c>
      <c r="H4" s="5">
        <v>4</v>
      </c>
      <c r="I4" s="5">
        <v>4</v>
      </c>
      <c r="J4" s="5">
        <v>4</v>
      </c>
      <c r="K4" s="5">
        <v>4</v>
      </c>
      <c r="L4" s="5">
        <v>4</v>
      </c>
      <c r="M4" s="5">
        <v>3</v>
      </c>
      <c r="N4" s="5">
        <v>3</v>
      </c>
      <c r="O4" s="5">
        <v>4</v>
      </c>
      <c r="P4" s="5">
        <v>4</v>
      </c>
      <c r="Q4" s="5">
        <v>4</v>
      </c>
      <c r="R4" s="5">
        <v>3</v>
      </c>
      <c r="S4" s="5">
        <v>4</v>
      </c>
      <c r="T4" s="5">
        <v>5</v>
      </c>
      <c r="U4" s="5">
        <v>5</v>
      </c>
      <c r="V4" s="5">
        <v>5</v>
      </c>
      <c r="W4" s="5">
        <v>4</v>
      </c>
      <c r="X4" s="5">
        <v>4</v>
      </c>
      <c r="Y4" s="5">
        <v>4</v>
      </c>
      <c r="AA4" s="114">
        <f aca="true" t="shared" si="0" ref="AA4:AA35">AVERAGE(G4:Y4)</f>
        <v>4</v>
      </c>
    </row>
    <row r="5" spans="1:27" ht="24">
      <c r="A5" s="56">
        <v>3</v>
      </c>
      <c r="B5" s="90">
        <v>1</v>
      </c>
      <c r="C5" s="3">
        <v>2</v>
      </c>
      <c r="D5" s="113" t="s">
        <v>18</v>
      </c>
      <c r="E5" s="113">
        <v>5</v>
      </c>
      <c r="F5" s="113">
        <v>1</v>
      </c>
      <c r="G5" s="5">
        <v>5</v>
      </c>
      <c r="H5" s="5">
        <v>4</v>
      </c>
      <c r="I5" s="5">
        <v>4</v>
      </c>
      <c r="J5" s="5">
        <v>4</v>
      </c>
      <c r="K5" s="5">
        <v>4</v>
      </c>
      <c r="L5" s="5">
        <v>4</v>
      </c>
      <c r="M5" s="5">
        <v>4</v>
      </c>
      <c r="N5" s="5">
        <v>4</v>
      </c>
      <c r="O5" s="5">
        <v>4</v>
      </c>
      <c r="P5" s="5">
        <v>5</v>
      </c>
      <c r="Q5" s="5">
        <v>4</v>
      </c>
      <c r="R5" s="5">
        <v>3</v>
      </c>
      <c r="S5" s="5">
        <v>4</v>
      </c>
      <c r="T5" s="5">
        <v>5</v>
      </c>
      <c r="U5" s="5">
        <v>5</v>
      </c>
      <c r="V5" s="5">
        <v>4</v>
      </c>
      <c r="W5" s="5">
        <v>5</v>
      </c>
      <c r="X5" s="5">
        <v>5</v>
      </c>
      <c r="Y5" s="5">
        <v>5</v>
      </c>
      <c r="AA5" s="114">
        <f t="shared" si="0"/>
        <v>4.315789473684211</v>
      </c>
    </row>
    <row r="6" spans="1:27" ht="24">
      <c r="A6" s="56">
        <v>4</v>
      </c>
      <c r="B6" s="90">
        <v>1</v>
      </c>
      <c r="C6" s="3">
        <v>2</v>
      </c>
      <c r="D6" s="113" t="s">
        <v>73</v>
      </c>
      <c r="E6" s="113">
        <v>4</v>
      </c>
      <c r="F6" s="113">
        <v>1</v>
      </c>
      <c r="G6" s="5">
        <v>4</v>
      </c>
      <c r="H6" s="5">
        <v>4</v>
      </c>
      <c r="I6" s="5">
        <v>2</v>
      </c>
      <c r="J6" s="5">
        <v>4</v>
      </c>
      <c r="K6" s="5">
        <v>5</v>
      </c>
      <c r="L6" s="5">
        <v>5</v>
      </c>
      <c r="M6" s="5">
        <v>3</v>
      </c>
      <c r="N6" s="5">
        <v>5</v>
      </c>
      <c r="O6" s="5">
        <v>5</v>
      </c>
      <c r="P6" s="5">
        <v>5</v>
      </c>
      <c r="Q6" s="5">
        <v>4</v>
      </c>
      <c r="R6" s="5">
        <v>2</v>
      </c>
      <c r="S6" s="5">
        <v>4</v>
      </c>
      <c r="T6" s="5">
        <v>4</v>
      </c>
      <c r="U6" s="5">
        <v>4</v>
      </c>
      <c r="V6" s="5">
        <v>5</v>
      </c>
      <c r="W6" s="5">
        <v>5</v>
      </c>
      <c r="X6" s="5">
        <v>4</v>
      </c>
      <c r="Y6" s="5">
        <v>5</v>
      </c>
      <c r="AA6" s="114">
        <f t="shared" si="0"/>
        <v>4.157894736842105</v>
      </c>
    </row>
    <row r="7" spans="1:27" ht="24">
      <c r="A7" s="56">
        <v>5</v>
      </c>
      <c r="B7" s="90">
        <v>1</v>
      </c>
      <c r="C7" s="3">
        <v>2</v>
      </c>
      <c r="D7" s="113" t="s">
        <v>72</v>
      </c>
      <c r="E7" s="113">
        <v>5</v>
      </c>
      <c r="F7" s="113">
        <v>1</v>
      </c>
      <c r="G7" s="5">
        <v>5</v>
      </c>
      <c r="H7" s="5">
        <v>5</v>
      </c>
      <c r="I7" s="5">
        <v>5</v>
      </c>
      <c r="J7" s="5">
        <v>5</v>
      </c>
      <c r="K7" s="5">
        <v>5</v>
      </c>
      <c r="L7" s="5">
        <v>5</v>
      </c>
      <c r="M7" s="5">
        <v>5</v>
      </c>
      <c r="N7" s="5">
        <v>5</v>
      </c>
      <c r="O7" s="5">
        <v>5</v>
      </c>
      <c r="P7" s="5">
        <v>5</v>
      </c>
      <c r="Q7" s="5">
        <v>5</v>
      </c>
      <c r="R7" s="5">
        <v>5</v>
      </c>
      <c r="S7" s="5">
        <v>5</v>
      </c>
      <c r="T7" s="5">
        <v>5</v>
      </c>
      <c r="U7" s="5">
        <v>5</v>
      </c>
      <c r="V7" s="5">
        <v>5</v>
      </c>
      <c r="W7" s="5">
        <v>5</v>
      </c>
      <c r="X7" s="5">
        <v>5</v>
      </c>
      <c r="Y7" s="5">
        <v>5</v>
      </c>
      <c r="AA7" s="114">
        <f t="shared" si="0"/>
        <v>5</v>
      </c>
    </row>
    <row r="8" spans="1:27" ht="24">
      <c r="A8" s="56">
        <v>6</v>
      </c>
      <c r="B8" s="90">
        <v>2</v>
      </c>
      <c r="C8" s="3">
        <v>1</v>
      </c>
      <c r="D8" s="113" t="s">
        <v>18</v>
      </c>
      <c r="E8" s="113">
        <v>5</v>
      </c>
      <c r="F8" s="113">
        <v>1</v>
      </c>
      <c r="G8" s="5">
        <v>5</v>
      </c>
      <c r="H8" s="5">
        <v>5</v>
      </c>
      <c r="I8" s="5">
        <v>5</v>
      </c>
      <c r="J8" s="5">
        <v>5</v>
      </c>
      <c r="K8" s="5">
        <v>5</v>
      </c>
      <c r="L8" s="5">
        <v>5</v>
      </c>
      <c r="M8" s="5">
        <v>4</v>
      </c>
      <c r="N8" s="5">
        <v>5</v>
      </c>
      <c r="O8" s="5">
        <v>4</v>
      </c>
      <c r="P8" s="5">
        <v>5</v>
      </c>
      <c r="Q8" s="5">
        <v>5</v>
      </c>
      <c r="R8" s="5">
        <v>3</v>
      </c>
      <c r="S8" s="5">
        <v>4</v>
      </c>
      <c r="T8" s="5">
        <v>5</v>
      </c>
      <c r="U8" s="5">
        <v>4</v>
      </c>
      <c r="V8" s="5">
        <v>5</v>
      </c>
      <c r="W8" s="5">
        <v>5</v>
      </c>
      <c r="X8" s="5">
        <v>4</v>
      </c>
      <c r="Y8" s="5">
        <v>5</v>
      </c>
      <c r="AA8" s="114">
        <f t="shared" si="0"/>
        <v>4.631578947368421</v>
      </c>
    </row>
    <row r="9" spans="1:27" ht="24">
      <c r="A9" s="56">
        <v>7</v>
      </c>
      <c r="B9" s="90">
        <v>1</v>
      </c>
      <c r="C9" s="3">
        <v>2</v>
      </c>
      <c r="D9" s="113" t="s">
        <v>39</v>
      </c>
      <c r="E9" s="113">
        <v>5</v>
      </c>
      <c r="F9" s="113">
        <v>1</v>
      </c>
      <c r="G9" s="5">
        <v>5</v>
      </c>
      <c r="H9" s="5">
        <v>5</v>
      </c>
      <c r="I9" s="5">
        <v>3</v>
      </c>
      <c r="J9" s="5">
        <v>5</v>
      </c>
      <c r="K9" s="5">
        <v>5</v>
      </c>
      <c r="L9" s="5">
        <v>5</v>
      </c>
      <c r="M9" s="5">
        <v>3</v>
      </c>
      <c r="N9" s="5">
        <v>4</v>
      </c>
      <c r="O9" s="5">
        <v>4</v>
      </c>
      <c r="P9" s="5">
        <v>4</v>
      </c>
      <c r="Q9" s="5">
        <v>4</v>
      </c>
      <c r="R9" s="5">
        <v>3</v>
      </c>
      <c r="S9" s="5">
        <v>4</v>
      </c>
      <c r="T9" s="5">
        <v>4</v>
      </c>
      <c r="U9" s="5">
        <v>4</v>
      </c>
      <c r="V9" s="5">
        <v>4</v>
      </c>
      <c r="W9" s="5">
        <v>4</v>
      </c>
      <c r="X9" s="5">
        <v>4</v>
      </c>
      <c r="Y9" s="5">
        <v>4</v>
      </c>
      <c r="AA9" s="114">
        <f t="shared" si="0"/>
        <v>4.105263157894737</v>
      </c>
    </row>
    <row r="10" spans="1:27" ht="24">
      <c r="A10" s="56">
        <v>8</v>
      </c>
      <c r="B10" s="90">
        <v>2</v>
      </c>
      <c r="C10" s="3">
        <v>1</v>
      </c>
      <c r="D10" s="113" t="s">
        <v>39</v>
      </c>
      <c r="E10" s="113">
        <v>4</v>
      </c>
      <c r="F10" s="113">
        <v>1</v>
      </c>
      <c r="G10" s="5">
        <v>5</v>
      </c>
      <c r="H10" s="5">
        <v>5</v>
      </c>
      <c r="I10" s="5">
        <v>5</v>
      </c>
      <c r="J10" s="5">
        <v>5</v>
      </c>
      <c r="K10" s="5">
        <v>5</v>
      </c>
      <c r="L10" s="5">
        <v>5</v>
      </c>
      <c r="M10" s="5">
        <v>5</v>
      </c>
      <c r="N10" s="5">
        <v>5</v>
      </c>
      <c r="O10" s="5">
        <v>5</v>
      </c>
      <c r="P10" s="5">
        <v>5</v>
      </c>
      <c r="Q10" s="5">
        <v>5</v>
      </c>
      <c r="R10" s="5">
        <v>5</v>
      </c>
      <c r="S10" s="5">
        <v>5</v>
      </c>
      <c r="T10" s="5">
        <v>5</v>
      </c>
      <c r="U10" s="5">
        <v>5</v>
      </c>
      <c r="V10" s="5">
        <v>5</v>
      </c>
      <c r="W10" s="5">
        <v>5</v>
      </c>
      <c r="X10" s="5">
        <v>5</v>
      </c>
      <c r="Y10" s="5">
        <v>5</v>
      </c>
      <c r="AA10" s="114">
        <f t="shared" si="0"/>
        <v>5</v>
      </c>
    </row>
    <row r="11" spans="1:27" ht="24">
      <c r="A11" s="56">
        <v>9</v>
      </c>
      <c r="B11" s="90">
        <v>2</v>
      </c>
      <c r="C11" s="3">
        <v>1</v>
      </c>
      <c r="D11" s="113">
        <v>0</v>
      </c>
      <c r="E11" s="113">
        <v>4</v>
      </c>
      <c r="F11" s="113">
        <v>1</v>
      </c>
      <c r="G11" s="5">
        <v>4</v>
      </c>
      <c r="H11" s="5">
        <v>4</v>
      </c>
      <c r="I11" s="5">
        <v>4</v>
      </c>
      <c r="J11" s="5">
        <v>4</v>
      </c>
      <c r="K11" s="5">
        <v>4</v>
      </c>
      <c r="L11" s="5">
        <v>4</v>
      </c>
      <c r="M11" s="5">
        <v>4</v>
      </c>
      <c r="N11" s="5">
        <v>4</v>
      </c>
      <c r="O11" s="5">
        <v>4</v>
      </c>
      <c r="P11" s="5">
        <v>4</v>
      </c>
      <c r="Q11" s="5">
        <v>4</v>
      </c>
      <c r="R11" s="5">
        <v>3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AA11" s="114">
        <f>AVERAGE(H11:Y11)</f>
        <v>3.9444444444444446</v>
      </c>
    </row>
    <row r="12" spans="1:27" ht="24">
      <c r="A12" s="56">
        <v>10</v>
      </c>
      <c r="B12" s="90">
        <v>2</v>
      </c>
      <c r="C12" s="3">
        <v>1</v>
      </c>
      <c r="D12" s="113" t="s">
        <v>11</v>
      </c>
      <c r="E12" s="113">
        <v>4</v>
      </c>
      <c r="F12" s="113">
        <v>1</v>
      </c>
      <c r="G12" s="5">
        <v>5</v>
      </c>
      <c r="H12" s="5">
        <v>5</v>
      </c>
      <c r="I12" s="5">
        <v>5</v>
      </c>
      <c r="J12" s="5">
        <v>5</v>
      </c>
      <c r="K12" s="5">
        <v>5</v>
      </c>
      <c r="L12" s="5">
        <v>5</v>
      </c>
      <c r="M12" s="5">
        <v>5</v>
      </c>
      <c r="N12" s="5">
        <v>5</v>
      </c>
      <c r="O12" s="5">
        <v>5</v>
      </c>
      <c r="P12" s="5">
        <v>5</v>
      </c>
      <c r="Q12" s="5">
        <v>5</v>
      </c>
      <c r="R12" s="5">
        <v>4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AA12" s="114">
        <f t="shared" si="0"/>
        <v>4.947368421052632</v>
      </c>
    </row>
    <row r="13" spans="1:27" ht="24">
      <c r="A13" s="56">
        <v>11</v>
      </c>
      <c r="B13" s="90">
        <v>2</v>
      </c>
      <c r="C13" s="3">
        <v>1</v>
      </c>
      <c r="D13" s="113" t="s">
        <v>11</v>
      </c>
      <c r="E13" s="113">
        <v>3</v>
      </c>
      <c r="F13" s="113">
        <v>1</v>
      </c>
      <c r="G13" s="5">
        <v>4</v>
      </c>
      <c r="H13" s="5">
        <v>4</v>
      </c>
      <c r="I13" s="5">
        <v>4</v>
      </c>
      <c r="J13" s="5">
        <v>4</v>
      </c>
      <c r="K13" s="5">
        <v>4</v>
      </c>
      <c r="L13" s="5">
        <v>4</v>
      </c>
      <c r="M13" s="5">
        <v>4</v>
      </c>
      <c r="N13" s="5">
        <v>4</v>
      </c>
      <c r="O13" s="5">
        <v>4</v>
      </c>
      <c r="P13" s="5">
        <v>4</v>
      </c>
      <c r="Q13" s="5">
        <v>4</v>
      </c>
      <c r="R13" s="5">
        <v>2</v>
      </c>
      <c r="S13" s="5">
        <v>4</v>
      </c>
      <c r="T13" s="5">
        <v>4</v>
      </c>
      <c r="U13" s="5">
        <v>4</v>
      </c>
      <c r="V13" s="5">
        <v>4</v>
      </c>
      <c r="W13" s="5">
        <v>4</v>
      </c>
      <c r="X13" s="5">
        <v>4</v>
      </c>
      <c r="Y13" s="5">
        <v>4</v>
      </c>
      <c r="AA13" s="114">
        <f t="shared" si="0"/>
        <v>3.8947368421052633</v>
      </c>
    </row>
    <row r="14" spans="1:27" ht="24">
      <c r="A14" s="56">
        <v>12</v>
      </c>
      <c r="B14" s="90">
        <v>2</v>
      </c>
      <c r="C14" s="3">
        <v>1</v>
      </c>
      <c r="D14" s="113" t="s">
        <v>17</v>
      </c>
      <c r="E14" s="113">
        <v>5</v>
      </c>
      <c r="F14" s="113">
        <v>1</v>
      </c>
      <c r="G14" s="5">
        <v>5</v>
      </c>
      <c r="H14" s="5">
        <v>5</v>
      </c>
      <c r="I14" s="5">
        <v>5</v>
      </c>
      <c r="J14" s="5">
        <v>5</v>
      </c>
      <c r="K14" s="5">
        <v>5</v>
      </c>
      <c r="L14" s="5">
        <v>5</v>
      </c>
      <c r="M14" s="5">
        <v>3</v>
      </c>
      <c r="N14" s="5">
        <v>4</v>
      </c>
      <c r="O14" s="5">
        <v>4</v>
      </c>
      <c r="P14" s="5">
        <v>5</v>
      </c>
      <c r="Q14" s="5">
        <v>5</v>
      </c>
      <c r="R14" s="5">
        <v>4</v>
      </c>
      <c r="S14" s="5">
        <v>5</v>
      </c>
      <c r="T14" s="5">
        <v>5</v>
      </c>
      <c r="U14" s="5">
        <v>5</v>
      </c>
      <c r="V14" s="5">
        <v>5</v>
      </c>
      <c r="W14" s="5">
        <v>5</v>
      </c>
      <c r="X14" s="5">
        <v>5</v>
      </c>
      <c r="Y14" s="5">
        <v>5</v>
      </c>
      <c r="AA14" s="114">
        <f t="shared" si="0"/>
        <v>4.7368421052631575</v>
      </c>
    </row>
    <row r="15" spans="1:27" ht="24">
      <c r="A15" s="56">
        <v>13</v>
      </c>
      <c r="B15" s="90">
        <v>2</v>
      </c>
      <c r="C15" s="3">
        <v>1</v>
      </c>
      <c r="D15" s="113" t="s">
        <v>38</v>
      </c>
      <c r="E15" s="113">
        <v>4</v>
      </c>
      <c r="F15" s="113">
        <v>1</v>
      </c>
      <c r="G15" s="5">
        <v>3</v>
      </c>
      <c r="H15" s="5">
        <v>4</v>
      </c>
      <c r="I15" s="5">
        <v>4</v>
      </c>
      <c r="J15" s="5">
        <v>5</v>
      </c>
      <c r="K15" s="5">
        <v>4</v>
      </c>
      <c r="L15" s="5">
        <v>4</v>
      </c>
      <c r="M15" s="5">
        <v>3</v>
      </c>
      <c r="N15" s="5">
        <v>3</v>
      </c>
      <c r="O15" s="5">
        <v>3</v>
      </c>
      <c r="P15" s="5">
        <v>4</v>
      </c>
      <c r="Q15" s="5">
        <v>4</v>
      </c>
      <c r="R15" s="5">
        <v>4</v>
      </c>
      <c r="S15" s="5">
        <v>4</v>
      </c>
      <c r="T15" s="5">
        <v>4</v>
      </c>
      <c r="U15" s="5">
        <v>4</v>
      </c>
      <c r="V15" s="5">
        <v>4</v>
      </c>
      <c r="W15" s="5">
        <v>4</v>
      </c>
      <c r="X15" s="5">
        <v>3</v>
      </c>
      <c r="Y15" s="5">
        <v>4</v>
      </c>
      <c r="AA15" s="114">
        <f t="shared" si="0"/>
        <v>3.789473684210526</v>
      </c>
    </row>
    <row r="16" spans="1:27" ht="24">
      <c r="A16" s="56">
        <v>14</v>
      </c>
      <c r="B16" s="90">
        <v>1</v>
      </c>
      <c r="C16" s="3">
        <v>2</v>
      </c>
      <c r="D16" s="113" t="s">
        <v>38</v>
      </c>
      <c r="E16" s="113">
        <v>0</v>
      </c>
      <c r="F16" s="113"/>
      <c r="G16" s="5">
        <v>4</v>
      </c>
      <c r="H16" s="5">
        <v>4</v>
      </c>
      <c r="I16" s="5">
        <v>3</v>
      </c>
      <c r="J16" s="5">
        <v>5</v>
      </c>
      <c r="K16" s="5">
        <v>5</v>
      </c>
      <c r="L16" s="5">
        <v>5</v>
      </c>
      <c r="M16" s="5">
        <v>5</v>
      </c>
      <c r="N16" s="5">
        <v>5</v>
      </c>
      <c r="O16" s="5">
        <v>5</v>
      </c>
      <c r="P16" s="5">
        <v>5</v>
      </c>
      <c r="Q16" s="5">
        <v>5</v>
      </c>
      <c r="R16" s="5">
        <v>4</v>
      </c>
      <c r="S16" s="5">
        <v>5</v>
      </c>
      <c r="T16" s="5">
        <v>3</v>
      </c>
      <c r="U16" s="5">
        <v>4</v>
      </c>
      <c r="V16" s="5">
        <v>5</v>
      </c>
      <c r="W16" s="5">
        <v>5</v>
      </c>
      <c r="X16" s="5">
        <v>5</v>
      </c>
      <c r="Y16" s="5">
        <v>5</v>
      </c>
      <c r="AA16" s="114">
        <f t="shared" si="0"/>
        <v>4.578947368421052</v>
      </c>
    </row>
    <row r="17" spans="1:27" ht="24">
      <c r="A17" s="56">
        <v>15</v>
      </c>
      <c r="B17" s="90">
        <v>2</v>
      </c>
      <c r="C17" s="3">
        <v>1</v>
      </c>
      <c r="D17" s="113" t="s">
        <v>74</v>
      </c>
      <c r="E17" s="113">
        <v>4</v>
      </c>
      <c r="F17" s="113">
        <v>1</v>
      </c>
      <c r="G17" s="5">
        <v>4</v>
      </c>
      <c r="H17" s="5">
        <v>4</v>
      </c>
      <c r="I17" s="5">
        <v>4</v>
      </c>
      <c r="J17" s="5">
        <v>4</v>
      </c>
      <c r="K17" s="5">
        <v>4</v>
      </c>
      <c r="L17" s="5">
        <v>4</v>
      </c>
      <c r="M17" s="5">
        <v>3</v>
      </c>
      <c r="N17" s="5">
        <v>4</v>
      </c>
      <c r="O17" s="5">
        <v>4</v>
      </c>
      <c r="P17" s="5">
        <v>4</v>
      </c>
      <c r="Q17" s="5">
        <v>4</v>
      </c>
      <c r="R17" s="5">
        <v>3</v>
      </c>
      <c r="S17" s="5">
        <v>4</v>
      </c>
      <c r="T17" s="5">
        <v>4</v>
      </c>
      <c r="U17" s="5">
        <v>4</v>
      </c>
      <c r="V17" s="5">
        <v>4</v>
      </c>
      <c r="W17" s="5">
        <v>4</v>
      </c>
      <c r="X17" s="5">
        <v>4</v>
      </c>
      <c r="Y17" s="5">
        <v>4</v>
      </c>
      <c r="AA17" s="114">
        <f t="shared" si="0"/>
        <v>3.8947368421052633</v>
      </c>
    </row>
    <row r="18" spans="1:27" ht="24">
      <c r="A18" s="56">
        <v>16</v>
      </c>
      <c r="B18" s="90">
        <v>2</v>
      </c>
      <c r="C18" s="3">
        <v>1</v>
      </c>
      <c r="D18" s="113" t="s">
        <v>74</v>
      </c>
      <c r="E18" s="113">
        <v>4</v>
      </c>
      <c r="F18" s="113"/>
      <c r="G18" s="5">
        <v>4</v>
      </c>
      <c r="H18" s="5">
        <v>4</v>
      </c>
      <c r="I18" s="5">
        <v>4</v>
      </c>
      <c r="J18" s="5">
        <v>5</v>
      </c>
      <c r="K18" s="5">
        <v>5</v>
      </c>
      <c r="L18" s="5">
        <v>4</v>
      </c>
      <c r="M18" s="5">
        <v>4</v>
      </c>
      <c r="N18" s="5">
        <v>4</v>
      </c>
      <c r="O18" s="5">
        <v>4</v>
      </c>
      <c r="P18" s="5">
        <v>4</v>
      </c>
      <c r="Q18" s="5">
        <v>4</v>
      </c>
      <c r="R18" s="5">
        <v>3</v>
      </c>
      <c r="S18" s="5">
        <v>4</v>
      </c>
      <c r="T18" s="5">
        <v>4</v>
      </c>
      <c r="U18" s="5">
        <v>4</v>
      </c>
      <c r="V18" s="5">
        <v>4</v>
      </c>
      <c r="W18" s="5">
        <v>4</v>
      </c>
      <c r="X18" s="5">
        <v>4</v>
      </c>
      <c r="Y18" s="5">
        <v>4</v>
      </c>
      <c r="AA18" s="114">
        <f t="shared" si="0"/>
        <v>4.052631578947368</v>
      </c>
    </row>
    <row r="19" spans="1:27" ht="24">
      <c r="A19" s="56">
        <v>17</v>
      </c>
      <c r="B19" s="90">
        <v>2</v>
      </c>
      <c r="C19" s="3">
        <v>1</v>
      </c>
      <c r="D19" s="113" t="s">
        <v>74</v>
      </c>
      <c r="E19" s="113">
        <v>4</v>
      </c>
      <c r="F19" s="113">
        <v>1</v>
      </c>
      <c r="G19" s="5">
        <v>4</v>
      </c>
      <c r="H19" s="5">
        <v>4</v>
      </c>
      <c r="I19" s="5">
        <v>4</v>
      </c>
      <c r="J19" s="5">
        <v>5</v>
      </c>
      <c r="K19" s="5">
        <v>4</v>
      </c>
      <c r="L19" s="5">
        <v>3</v>
      </c>
      <c r="M19" s="5">
        <v>3</v>
      </c>
      <c r="N19" s="5">
        <v>4</v>
      </c>
      <c r="O19" s="5">
        <v>4</v>
      </c>
      <c r="P19" s="5">
        <v>4</v>
      </c>
      <c r="Q19" s="5">
        <v>4</v>
      </c>
      <c r="R19" s="5">
        <v>2</v>
      </c>
      <c r="S19" s="5">
        <v>3</v>
      </c>
      <c r="T19" s="5">
        <v>4</v>
      </c>
      <c r="U19" s="5">
        <v>4</v>
      </c>
      <c r="V19" s="5">
        <v>4</v>
      </c>
      <c r="W19" s="5">
        <v>4</v>
      </c>
      <c r="X19" s="5">
        <v>4</v>
      </c>
      <c r="Y19" s="5">
        <v>4</v>
      </c>
      <c r="AA19" s="114">
        <f t="shared" si="0"/>
        <v>3.789473684210526</v>
      </c>
    </row>
    <row r="20" spans="1:27" ht="24">
      <c r="A20" s="56">
        <v>18</v>
      </c>
      <c r="B20" s="90">
        <v>2</v>
      </c>
      <c r="C20" s="3">
        <v>1</v>
      </c>
      <c r="D20" s="113" t="s">
        <v>25</v>
      </c>
      <c r="E20" s="113">
        <v>0</v>
      </c>
      <c r="F20" s="113">
        <v>1</v>
      </c>
      <c r="G20" s="5">
        <v>4</v>
      </c>
      <c r="H20" s="5">
        <v>4</v>
      </c>
      <c r="I20" s="5">
        <v>4</v>
      </c>
      <c r="J20" s="5">
        <v>4</v>
      </c>
      <c r="K20" s="5">
        <v>4</v>
      </c>
      <c r="L20" s="5">
        <v>3</v>
      </c>
      <c r="M20" s="5">
        <v>4</v>
      </c>
      <c r="N20" s="5">
        <v>5</v>
      </c>
      <c r="O20" s="5">
        <v>5</v>
      </c>
      <c r="P20" s="5">
        <v>5</v>
      </c>
      <c r="Q20" s="5">
        <v>4</v>
      </c>
      <c r="R20" s="5">
        <v>4</v>
      </c>
      <c r="S20" s="5">
        <v>4</v>
      </c>
      <c r="T20" s="5">
        <v>5</v>
      </c>
      <c r="U20" s="5">
        <v>4</v>
      </c>
      <c r="V20" s="5">
        <v>5</v>
      </c>
      <c r="W20" s="5">
        <v>5</v>
      </c>
      <c r="X20" s="5">
        <v>5</v>
      </c>
      <c r="Y20" s="5">
        <v>5</v>
      </c>
      <c r="AA20" s="114">
        <f t="shared" si="0"/>
        <v>4.368421052631579</v>
      </c>
    </row>
    <row r="21" spans="1:27" ht="24">
      <c r="A21" s="56">
        <v>19</v>
      </c>
      <c r="B21" s="90">
        <v>1</v>
      </c>
      <c r="C21" s="3">
        <v>2</v>
      </c>
      <c r="D21" s="113" t="s">
        <v>25</v>
      </c>
      <c r="E21" s="113">
        <v>5</v>
      </c>
      <c r="F21" s="113">
        <v>1</v>
      </c>
      <c r="G21" s="5">
        <v>5</v>
      </c>
      <c r="H21" s="5">
        <v>5</v>
      </c>
      <c r="I21" s="5">
        <v>5</v>
      </c>
      <c r="J21" s="5">
        <v>5</v>
      </c>
      <c r="K21" s="5">
        <v>5</v>
      </c>
      <c r="L21" s="5">
        <v>3</v>
      </c>
      <c r="M21" s="5">
        <v>2</v>
      </c>
      <c r="N21" s="5">
        <v>1</v>
      </c>
      <c r="O21" s="5">
        <v>4</v>
      </c>
      <c r="P21" s="5">
        <v>5</v>
      </c>
      <c r="Q21" s="5">
        <v>5</v>
      </c>
      <c r="R21" s="5">
        <v>3</v>
      </c>
      <c r="S21" s="5">
        <v>5</v>
      </c>
      <c r="T21" s="5">
        <v>5</v>
      </c>
      <c r="U21" s="5">
        <v>4</v>
      </c>
      <c r="V21" s="5">
        <v>5</v>
      </c>
      <c r="W21" s="5">
        <v>5</v>
      </c>
      <c r="X21" s="5">
        <v>5</v>
      </c>
      <c r="Y21" s="5">
        <v>5</v>
      </c>
      <c r="AA21" s="114">
        <f t="shared" si="0"/>
        <v>4.315789473684211</v>
      </c>
    </row>
    <row r="22" spans="1:27" ht="24">
      <c r="A22" s="56">
        <v>20</v>
      </c>
      <c r="B22" s="90">
        <v>1</v>
      </c>
      <c r="C22" s="3">
        <v>1</v>
      </c>
      <c r="D22" s="113" t="s">
        <v>17</v>
      </c>
      <c r="E22" s="113">
        <v>0</v>
      </c>
      <c r="F22" s="113"/>
      <c r="G22" s="5">
        <v>4</v>
      </c>
      <c r="H22" s="5">
        <v>4</v>
      </c>
      <c r="I22" s="5">
        <v>4</v>
      </c>
      <c r="J22" s="5">
        <v>4</v>
      </c>
      <c r="K22" s="5">
        <v>5</v>
      </c>
      <c r="L22" s="5">
        <v>4</v>
      </c>
      <c r="M22" s="5">
        <v>4</v>
      </c>
      <c r="N22" s="5">
        <v>4</v>
      </c>
      <c r="O22" s="5">
        <v>4</v>
      </c>
      <c r="P22" s="5">
        <v>4</v>
      </c>
      <c r="Q22" s="5">
        <v>4</v>
      </c>
      <c r="R22" s="5">
        <v>4</v>
      </c>
      <c r="S22" s="5">
        <v>5</v>
      </c>
      <c r="T22" s="5">
        <v>4</v>
      </c>
      <c r="U22" s="5">
        <v>5</v>
      </c>
      <c r="V22" s="5">
        <v>4</v>
      </c>
      <c r="W22" s="5">
        <v>5</v>
      </c>
      <c r="X22" s="5">
        <v>5</v>
      </c>
      <c r="Y22" s="5">
        <v>4</v>
      </c>
      <c r="AA22" s="114">
        <f t="shared" si="0"/>
        <v>4.2631578947368425</v>
      </c>
    </row>
    <row r="23" spans="1:27" ht="24">
      <c r="A23" s="56">
        <v>21</v>
      </c>
      <c r="B23" s="90">
        <v>1</v>
      </c>
      <c r="C23" s="3">
        <v>2</v>
      </c>
      <c r="D23" s="113" t="s">
        <v>17</v>
      </c>
      <c r="E23" s="113">
        <v>5</v>
      </c>
      <c r="F23" s="113"/>
      <c r="G23" s="5">
        <v>4</v>
      </c>
      <c r="H23" s="5">
        <v>4</v>
      </c>
      <c r="I23" s="5">
        <v>4</v>
      </c>
      <c r="J23" s="5">
        <v>5</v>
      </c>
      <c r="K23" s="5">
        <v>5</v>
      </c>
      <c r="L23" s="5">
        <v>5</v>
      </c>
      <c r="M23" s="5">
        <v>3</v>
      </c>
      <c r="N23" s="5">
        <v>3</v>
      </c>
      <c r="O23" s="5">
        <v>4</v>
      </c>
      <c r="P23" s="5">
        <v>5</v>
      </c>
      <c r="Q23" s="5">
        <v>3</v>
      </c>
      <c r="R23" s="5">
        <v>3</v>
      </c>
      <c r="S23" s="5">
        <v>5</v>
      </c>
      <c r="T23" s="5">
        <v>5</v>
      </c>
      <c r="U23" s="5">
        <v>5</v>
      </c>
      <c r="V23" s="5">
        <v>5</v>
      </c>
      <c r="W23" s="5">
        <v>5</v>
      </c>
      <c r="X23" s="5">
        <v>4</v>
      </c>
      <c r="Y23" s="5">
        <v>5</v>
      </c>
      <c r="AA23" s="114">
        <f t="shared" si="0"/>
        <v>4.315789473684211</v>
      </c>
    </row>
    <row r="24" spans="1:27" ht="24">
      <c r="A24" s="56">
        <v>22</v>
      </c>
      <c r="B24" s="90">
        <v>1</v>
      </c>
      <c r="C24" s="92">
        <v>0</v>
      </c>
      <c r="D24" s="113" t="s">
        <v>16</v>
      </c>
      <c r="E24" s="113">
        <v>0</v>
      </c>
      <c r="F24" s="113"/>
      <c r="G24" s="5">
        <v>5</v>
      </c>
      <c r="H24" s="5">
        <v>4</v>
      </c>
      <c r="I24" s="5">
        <v>4</v>
      </c>
      <c r="J24" s="5">
        <v>4</v>
      </c>
      <c r="K24" s="5">
        <v>4</v>
      </c>
      <c r="L24" s="5">
        <v>4</v>
      </c>
      <c r="M24" s="5">
        <v>4</v>
      </c>
      <c r="N24" s="5">
        <v>4</v>
      </c>
      <c r="O24" s="5">
        <v>4</v>
      </c>
      <c r="P24" s="5">
        <v>4</v>
      </c>
      <c r="Q24" s="5">
        <v>4</v>
      </c>
      <c r="R24" s="5">
        <v>3</v>
      </c>
      <c r="S24" s="5">
        <v>4</v>
      </c>
      <c r="T24" s="5">
        <v>4</v>
      </c>
      <c r="U24" s="5">
        <v>4</v>
      </c>
      <c r="V24" s="5">
        <v>4</v>
      </c>
      <c r="W24" s="5">
        <v>4</v>
      </c>
      <c r="X24" s="5">
        <v>4</v>
      </c>
      <c r="Y24" s="5">
        <v>4</v>
      </c>
      <c r="AA24" s="114">
        <f t="shared" si="0"/>
        <v>4</v>
      </c>
    </row>
    <row r="25" spans="1:27" ht="24">
      <c r="A25" s="56">
        <v>23</v>
      </c>
      <c r="B25" s="90">
        <v>2</v>
      </c>
      <c r="C25" s="92">
        <v>1</v>
      </c>
      <c r="D25" s="113" t="s">
        <v>15</v>
      </c>
      <c r="E25" s="113">
        <v>4</v>
      </c>
      <c r="F25" s="113">
        <v>1</v>
      </c>
      <c r="G25" s="5">
        <v>4</v>
      </c>
      <c r="H25" s="5">
        <v>4</v>
      </c>
      <c r="I25" s="5">
        <v>4</v>
      </c>
      <c r="J25" s="5">
        <v>4</v>
      </c>
      <c r="K25" s="5">
        <v>4</v>
      </c>
      <c r="L25" s="5">
        <v>4</v>
      </c>
      <c r="M25" s="5">
        <v>4</v>
      </c>
      <c r="N25" s="5">
        <v>4</v>
      </c>
      <c r="O25" s="5">
        <v>4</v>
      </c>
      <c r="P25" s="5">
        <v>4</v>
      </c>
      <c r="Q25" s="5">
        <v>4</v>
      </c>
      <c r="R25" s="5">
        <v>3</v>
      </c>
      <c r="S25" s="5">
        <v>4</v>
      </c>
      <c r="T25" s="5">
        <v>4</v>
      </c>
      <c r="U25" s="5">
        <v>4</v>
      </c>
      <c r="V25" s="5">
        <v>4</v>
      </c>
      <c r="W25" s="5">
        <v>4</v>
      </c>
      <c r="X25" s="5">
        <v>4</v>
      </c>
      <c r="Y25" s="5">
        <v>4</v>
      </c>
      <c r="AA25" s="114">
        <f t="shared" si="0"/>
        <v>3.9473684210526314</v>
      </c>
    </row>
    <row r="26" spans="1:27" ht="24">
      <c r="A26" s="56">
        <v>24</v>
      </c>
      <c r="B26" s="90">
        <v>2</v>
      </c>
      <c r="C26" s="92">
        <v>1</v>
      </c>
      <c r="D26" s="113">
        <v>0</v>
      </c>
      <c r="E26" s="113">
        <v>0</v>
      </c>
      <c r="F26" s="113">
        <v>1</v>
      </c>
      <c r="G26" s="5">
        <v>4</v>
      </c>
      <c r="H26" s="5">
        <v>4</v>
      </c>
      <c r="I26" s="5">
        <v>3</v>
      </c>
      <c r="J26" s="5">
        <v>4</v>
      </c>
      <c r="K26" s="5">
        <v>4</v>
      </c>
      <c r="L26" s="5">
        <v>4</v>
      </c>
      <c r="M26" s="5">
        <v>4</v>
      </c>
      <c r="N26" s="5">
        <v>4</v>
      </c>
      <c r="O26" s="5">
        <v>4</v>
      </c>
      <c r="P26" s="5">
        <v>4</v>
      </c>
      <c r="Q26" s="5">
        <v>4</v>
      </c>
      <c r="R26" s="5">
        <v>2</v>
      </c>
      <c r="S26" s="5">
        <v>3</v>
      </c>
      <c r="T26" s="5">
        <v>3</v>
      </c>
      <c r="U26" s="5">
        <v>3</v>
      </c>
      <c r="W26" s="5">
        <v>4</v>
      </c>
      <c r="X26" s="5">
        <v>4</v>
      </c>
      <c r="Y26" s="5">
        <v>4</v>
      </c>
      <c r="AA26" s="114">
        <f t="shared" si="0"/>
        <v>3.6666666666666665</v>
      </c>
    </row>
    <row r="27" spans="1:27" ht="24">
      <c r="A27" s="56">
        <v>25</v>
      </c>
      <c r="B27" s="90">
        <v>2</v>
      </c>
      <c r="C27" s="92">
        <v>2</v>
      </c>
      <c r="D27" s="113" t="s">
        <v>11</v>
      </c>
      <c r="E27" s="113">
        <v>5</v>
      </c>
      <c r="F27" s="113">
        <v>1</v>
      </c>
      <c r="G27" s="5">
        <v>5</v>
      </c>
      <c r="H27" s="5">
        <v>5</v>
      </c>
      <c r="I27" s="5">
        <v>5</v>
      </c>
      <c r="J27" s="5">
        <v>5</v>
      </c>
      <c r="K27" s="5">
        <v>5</v>
      </c>
      <c r="L27" s="5">
        <v>4</v>
      </c>
      <c r="M27" s="5">
        <v>4</v>
      </c>
      <c r="N27" s="5">
        <v>4</v>
      </c>
      <c r="O27" s="5">
        <v>4</v>
      </c>
      <c r="P27" s="5">
        <v>4</v>
      </c>
      <c r="Q27" s="5">
        <v>4</v>
      </c>
      <c r="R27" s="5">
        <v>3</v>
      </c>
      <c r="S27" s="5">
        <v>5</v>
      </c>
      <c r="T27" s="5">
        <v>4</v>
      </c>
      <c r="U27" s="5">
        <v>5</v>
      </c>
      <c r="V27" s="5">
        <v>5</v>
      </c>
      <c r="W27" s="5">
        <v>5</v>
      </c>
      <c r="X27" s="5">
        <v>5</v>
      </c>
      <c r="Y27" s="5">
        <v>5</v>
      </c>
      <c r="AA27" s="114">
        <f t="shared" si="0"/>
        <v>4.526315789473684</v>
      </c>
    </row>
    <row r="28" spans="1:27" ht="24">
      <c r="A28" s="56">
        <v>26</v>
      </c>
      <c r="B28" s="90">
        <v>2</v>
      </c>
      <c r="C28" s="92">
        <v>1</v>
      </c>
      <c r="D28" s="113" t="s">
        <v>53</v>
      </c>
      <c r="E28" s="113">
        <v>4</v>
      </c>
      <c r="F28" s="113">
        <v>1</v>
      </c>
      <c r="G28" s="5">
        <v>4</v>
      </c>
      <c r="H28" s="5">
        <v>4</v>
      </c>
      <c r="I28" s="5">
        <v>4</v>
      </c>
      <c r="J28" s="5">
        <v>5</v>
      </c>
      <c r="K28" s="5">
        <v>5</v>
      </c>
      <c r="L28" s="5">
        <v>5</v>
      </c>
      <c r="M28" s="5">
        <v>3</v>
      </c>
      <c r="N28" s="5">
        <v>4</v>
      </c>
      <c r="O28" s="5">
        <v>4</v>
      </c>
      <c r="P28" s="5">
        <v>5</v>
      </c>
      <c r="Q28" s="5">
        <v>5</v>
      </c>
      <c r="R28" s="5">
        <v>3</v>
      </c>
      <c r="S28" s="5">
        <v>4</v>
      </c>
      <c r="T28" s="5">
        <v>4</v>
      </c>
      <c r="U28" s="5">
        <v>4</v>
      </c>
      <c r="V28" s="5">
        <v>5</v>
      </c>
      <c r="W28" s="5">
        <v>4</v>
      </c>
      <c r="X28" s="5">
        <v>4</v>
      </c>
      <c r="Y28" s="5">
        <v>4</v>
      </c>
      <c r="AA28" s="114">
        <f t="shared" si="0"/>
        <v>4.2105263157894735</v>
      </c>
    </row>
    <row r="29" spans="1:27" ht="24">
      <c r="A29" s="56">
        <v>27</v>
      </c>
      <c r="B29" s="90">
        <v>2</v>
      </c>
      <c r="C29" s="3">
        <v>1</v>
      </c>
      <c r="D29" s="113" t="s">
        <v>11</v>
      </c>
      <c r="E29" s="113">
        <v>0</v>
      </c>
      <c r="F29" s="113"/>
      <c r="G29" s="5">
        <v>5</v>
      </c>
      <c r="H29" s="5">
        <v>4</v>
      </c>
      <c r="I29" s="5">
        <v>4</v>
      </c>
      <c r="J29" s="5">
        <v>5</v>
      </c>
      <c r="K29" s="5">
        <v>5</v>
      </c>
      <c r="L29" s="5">
        <v>4</v>
      </c>
      <c r="M29" s="5">
        <v>1</v>
      </c>
      <c r="N29" s="5">
        <v>1</v>
      </c>
      <c r="O29" s="5">
        <v>2</v>
      </c>
      <c r="P29" s="5">
        <v>4</v>
      </c>
      <c r="Q29" s="5">
        <v>4</v>
      </c>
      <c r="R29" s="5">
        <v>4</v>
      </c>
      <c r="S29" s="5">
        <v>4</v>
      </c>
      <c r="T29" s="5">
        <v>5</v>
      </c>
      <c r="U29" s="5">
        <v>4</v>
      </c>
      <c r="V29" s="5">
        <v>4</v>
      </c>
      <c r="W29" s="5">
        <v>4</v>
      </c>
      <c r="X29" s="5">
        <v>4</v>
      </c>
      <c r="Y29" s="5">
        <v>4</v>
      </c>
      <c r="AA29" s="114">
        <f t="shared" si="0"/>
        <v>3.789473684210526</v>
      </c>
    </row>
    <row r="30" spans="1:27" ht="24">
      <c r="A30" s="56">
        <v>28</v>
      </c>
      <c r="B30" s="90">
        <v>1</v>
      </c>
      <c r="C30" s="3">
        <v>2</v>
      </c>
      <c r="D30" s="113" t="s">
        <v>16</v>
      </c>
      <c r="E30" s="113">
        <v>3</v>
      </c>
      <c r="F30" s="113">
        <v>1</v>
      </c>
      <c r="G30" s="5">
        <v>4</v>
      </c>
      <c r="H30" s="5">
        <v>4</v>
      </c>
      <c r="I30" s="5">
        <v>4</v>
      </c>
      <c r="J30" s="5">
        <v>4</v>
      </c>
      <c r="K30" s="5">
        <v>4</v>
      </c>
      <c r="L30" s="5">
        <v>4</v>
      </c>
      <c r="M30" s="5">
        <v>4</v>
      </c>
      <c r="N30" s="5">
        <v>4</v>
      </c>
      <c r="O30" s="5">
        <v>3</v>
      </c>
      <c r="P30" s="5">
        <v>4</v>
      </c>
      <c r="Q30" s="5">
        <v>4</v>
      </c>
      <c r="R30" s="5">
        <v>3</v>
      </c>
      <c r="S30" s="5">
        <v>3</v>
      </c>
      <c r="T30" s="5">
        <v>3</v>
      </c>
      <c r="U30" s="5">
        <v>3</v>
      </c>
      <c r="V30" s="5">
        <v>4</v>
      </c>
      <c r="W30" s="5">
        <v>4</v>
      </c>
      <c r="X30" s="5">
        <v>4</v>
      </c>
      <c r="Y30" s="5">
        <v>4</v>
      </c>
      <c r="AA30" s="114">
        <f t="shared" si="0"/>
        <v>3.736842105263158</v>
      </c>
    </row>
    <row r="31" spans="1:27" ht="24">
      <c r="A31" s="56">
        <v>29</v>
      </c>
      <c r="B31" s="90">
        <v>2</v>
      </c>
      <c r="C31" s="3">
        <v>1</v>
      </c>
      <c r="D31" s="113" t="s">
        <v>73</v>
      </c>
      <c r="E31" s="113">
        <v>5</v>
      </c>
      <c r="F31" s="113">
        <v>1</v>
      </c>
      <c r="G31" s="5">
        <v>5</v>
      </c>
      <c r="H31" s="5">
        <v>5</v>
      </c>
      <c r="I31" s="5">
        <v>5</v>
      </c>
      <c r="J31" s="5">
        <v>5</v>
      </c>
      <c r="K31" s="5">
        <v>5</v>
      </c>
      <c r="L31" s="5">
        <v>5</v>
      </c>
      <c r="M31" s="5">
        <v>4</v>
      </c>
      <c r="N31" s="5">
        <v>4</v>
      </c>
      <c r="O31" s="5">
        <v>3</v>
      </c>
      <c r="P31" s="5">
        <v>4</v>
      </c>
      <c r="Q31" s="5">
        <v>4</v>
      </c>
      <c r="R31" s="5">
        <v>2</v>
      </c>
      <c r="S31" s="5">
        <v>4</v>
      </c>
      <c r="T31" s="5">
        <v>5</v>
      </c>
      <c r="U31" s="5">
        <v>4</v>
      </c>
      <c r="V31" s="5">
        <v>4</v>
      </c>
      <c r="W31" s="5">
        <v>4</v>
      </c>
      <c r="X31" s="5">
        <v>4</v>
      </c>
      <c r="Y31" s="5">
        <v>4</v>
      </c>
      <c r="AA31" s="114">
        <f t="shared" si="0"/>
        <v>4.2105263157894735</v>
      </c>
    </row>
    <row r="32" spans="1:27" ht="24">
      <c r="A32" s="56">
        <v>30</v>
      </c>
      <c r="B32" s="90">
        <v>1</v>
      </c>
      <c r="C32" s="3">
        <v>0</v>
      </c>
      <c r="D32" s="113" t="s">
        <v>75</v>
      </c>
      <c r="E32" s="113">
        <v>0</v>
      </c>
      <c r="F32" s="113"/>
      <c r="G32" s="5">
        <v>4</v>
      </c>
      <c r="H32" s="5">
        <v>4</v>
      </c>
      <c r="I32" s="5">
        <v>4</v>
      </c>
      <c r="J32" s="5">
        <v>4</v>
      </c>
      <c r="K32" s="5">
        <v>4</v>
      </c>
      <c r="L32" s="5">
        <v>4</v>
      </c>
      <c r="M32" s="5">
        <v>3</v>
      </c>
      <c r="N32" s="5">
        <v>3</v>
      </c>
      <c r="O32" s="5">
        <v>4</v>
      </c>
      <c r="P32" s="5">
        <v>4</v>
      </c>
      <c r="Q32" s="5">
        <v>4</v>
      </c>
      <c r="R32" s="5">
        <v>3</v>
      </c>
      <c r="S32" s="5">
        <v>4</v>
      </c>
      <c r="T32" s="5">
        <v>3</v>
      </c>
      <c r="U32" s="5">
        <v>4</v>
      </c>
      <c r="V32" s="5">
        <v>4</v>
      </c>
      <c r="W32" s="5">
        <v>4</v>
      </c>
      <c r="X32" s="5">
        <v>4</v>
      </c>
      <c r="Y32" s="5">
        <v>4</v>
      </c>
      <c r="AA32" s="114">
        <f t="shared" si="0"/>
        <v>3.789473684210526</v>
      </c>
    </row>
    <row r="33" spans="1:27" ht="24">
      <c r="A33" s="56">
        <v>31</v>
      </c>
      <c r="B33" s="90">
        <v>2</v>
      </c>
      <c r="C33" s="3">
        <v>1</v>
      </c>
      <c r="D33" s="113" t="s">
        <v>75</v>
      </c>
      <c r="E33" s="113">
        <v>5</v>
      </c>
      <c r="F33" s="113"/>
      <c r="G33" s="5">
        <v>5</v>
      </c>
      <c r="H33" s="5">
        <v>4</v>
      </c>
      <c r="I33" s="5">
        <v>4</v>
      </c>
      <c r="J33" s="5">
        <v>5</v>
      </c>
      <c r="K33" s="5">
        <v>5</v>
      </c>
      <c r="L33" s="5">
        <v>4</v>
      </c>
      <c r="M33" s="5">
        <v>4</v>
      </c>
      <c r="N33" s="5">
        <v>4</v>
      </c>
      <c r="O33" s="5">
        <v>4</v>
      </c>
      <c r="P33" s="5">
        <v>4</v>
      </c>
      <c r="Q33" s="5">
        <v>4</v>
      </c>
      <c r="R33" s="5">
        <v>3</v>
      </c>
      <c r="S33" s="5">
        <v>4</v>
      </c>
      <c r="T33" s="5">
        <v>5</v>
      </c>
      <c r="U33" s="5">
        <v>4</v>
      </c>
      <c r="V33" s="5">
        <v>5</v>
      </c>
      <c r="W33" s="5">
        <v>5</v>
      </c>
      <c r="X33" s="5">
        <v>5</v>
      </c>
      <c r="Y33" s="5">
        <v>5</v>
      </c>
      <c r="AA33" s="114">
        <f t="shared" si="0"/>
        <v>4.368421052631579</v>
      </c>
    </row>
    <row r="34" spans="1:27" ht="24">
      <c r="A34" s="56"/>
      <c r="D34" s="113"/>
      <c r="E34" s="113"/>
      <c r="F34" s="113">
        <f>COUNT(F3:F33)</f>
        <v>23</v>
      </c>
      <c r="AA34" s="114" t="e">
        <f t="shared" si="0"/>
        <v>#DIV/0!</v>
      </c>
    </row>
    <row r="35" spans="1:27" ht="24">
      <c r="A35" s="56"/>
      <c r="D35" s="113"/>
      <c r="E35" s="113"/>
      <c r="F35" s="113"/>
      <c r="AA35" s="114" t="e">
        <f t="shared" si="0"/>
        <v>#DIV/0!</v>
      </c>
    </row>
    <row r="36" spans="1:27" ht="24">
      <c r="A36" s="56"/>
      <c r="D36" s="113"/>
      <c r="E36" s="113"/>
      <c r="F36" s="113"/>
      <c r="AA36" s="114"/>
    </row>
    <row r="37" spans="4:27" ht="24">
      <c r="D37" s="113"/>
      <c r="E37" s="113"/>
      <c r="F37" s="113"/>
      <c r="G37" s="29">
        <f aca="true" t="shared" si="1" ref="G37:Y37">AVERAGE(G3:G35)</f>
        <v>4.387096774193548</v>
      </c>
      <c r="H37" s="29">
        <f t="shared" si="1"/>
        <v>4.290322580645161</v>
      </c>
      <c r="I37" s="29">
        <f t="shared" si="1"/>
        <v>4.096774193548387</v>
      </c>
      <c r="J37" s="29">
        <f t="shared" si="1"/>
        <v>4.548387096774194</v>
      </c>
      <c r="K37" s="29">
        <f t="shared" si="1"/>
        <v>4.548387096774194</v>
      </c>
      <c r="L37" s="29">
        <f t="shared" si="1"/>
        <v>4.290322580645161</v>
      </c>
      <c r="M37" s="29">
        <f t="shared" si="1"/>
        <v>3.6774193548387095</v>
      </c>
      <c r="N37" s="29">
        <f t="shared" si="1"/>
        <v>3.935483870967742</v>
      </c>
      <c r="O37" s="29">
        <f t="shared" si="1"/>
        <v>4.064516129032258</v>
      </c>
      <c r="P37" s="29">
        <f t="shared" si="1"/>
        <v>4.419354838709677</v>
      </c>
      <c r="Q37" s="29">
        <f t="shared" si="1"/>
        <v>4.258064516129032</v>
      </c>
      <c r="R37" s="29">
        <f t="shared" si="1"/>
        <v>3.193548387096774</v>
      </c>
      <c r="S37" s="29">
        <f t="shared" si="1"/>
        <v>4.193548387096774</v>
      </c>
      <c r="T37" s="29">
        <f t="shared" si="1"/>
        <v>4.290322580645161</v>
      </c>
      <c r="U37" s="29">
        <f t="shared" si="1"/>
        <v>4.258064516129032</v>
      </c>
      <c r="V37" s="29">
        <f t="shared" si="1"/>
        <v>4.5</v>
      </c>
      <c r="W37" s="29">
        <f t="shared" si="1"/>
        <v>4.483870967741935</v>
      </c>
      <c r="X37" s="29">
        <f t="shared" si="1"/>
        <v>4.354838709677419</v>
      </c>
      <c r="Y37" s="29">
        <f t="shared" si="1"/>
        <v>4.451612903225806</v>
      </c>
      <c r="AA37" s="115">
        <f>AVERAGE(G37:Y37)</f>
        <v>4.223259762308998</v>
      </c>
    </row>
    <row r="38" spans="1:28" ht="24">
      <c r="A38" s="45"/>
      <c r="C38" s="4"/>
      <c r="D38" s="113"/>
      <c r="E38" s="113"/>
      <c r="F38" s="113"/>
      <c r="G38" s="30">
        <f aca="true" t="shared" si="2" ref="G38:Y38">STDEV(G3:G35)</f>
        <v>0.5584155773160773</v>
      </c>
      <c r="H38" s="30">
        <f t="shared" si="2"/>
        <v>0.46141437537906344</v>
      </c>
      <c r="I38" s="30">
        <f t="shared" si="2"/>
        <v>0.700230376836911</v>
      </c>
      <c r="J38" s="30">
        <f t="shared" si="2"/>
        <v>0.505879411020672</v>
      </c>
      <c r="K38" s="30">
        <f t="shared" si="2"/>
        <v>0.505879411020672</v>
      </c>
      <c r="L38" s="30">
        <f t="shared" si="2"/>
        <v>0.6425754631219988</v>
      </c>
      <c r="M38" s="30">
        <f t="shared" si="2"/>
        <v>0.9087389347953033</v>
      </c>
      <c r="N38" s="30">
        <f t="shared" si="2"/>
        <v>0.9978471449732083</v>
      </c>
      <c r="O38" s="30">
        <f t="shared" si="2"/>
        <v>0.679974699086554</v>
      </c>
      <c r="P38" s="30">
        <f t="shared" si="2"/>
        <v>0.5016103101270996</v>
      </c>
      <c r="Q38" s="30">
        <f t="shared" si="2"/>
        <v>0.514311315287012</v>
      </c>
      <c r="R38" s="30">
        <f t="shared" si="2"/>
        <v>0.7924373724448582</v>
      </c>
      <c r="S38" s="30">
        <f t="shared" si="2"/>
        <v>0.6010743070375295</v>
      </c>
      <c r="T38" s="30">
        <f t="shared" si="2"/>
        <v>0.6925098500910424</v>
      </c>
      <c r="U38" s="30">
        <f t="shared" si="2"/>
        <v>0.5754848353335845</v>
      </c>
      <c r="V38" s="30">
        <f t="shared" si="2"/>
        <v>0.5085476277156078</v>
      </c>
      <c r="W38" s="30">
        <f t="shared" si="2"/>
        <v>0.5080005080007622</v>
      </c>
      <c r="X38" s="30">
        <f t="shared" si="2"/>
        <v>0.5506594287321463</v>
      </c>
      <c r="Y38" s="30">
        <f t="shared" si="2"/>
        <v>0.505879411020672</v>
      </c>
      <c r="AA38" s="115">
        <f>STDEV(G3:Y35)</f>
        <v>0.7026533138557525</v>
      </c>
      <c r="AB38" s="115"/>
    </row>
    <row r="39" spans="1:6" ht="24">
      <c r="A39" s="93" t="s">
        <v>71</v>
      </c>
      <c r="B39" s="94"/>
      <c r="C39" s="71"/>
      <c r="D39" s="116" t="s">
        <v>12</v>
      </c>
      <c r="E39" s="117"/>
      <c r="F39" s="113"/>
    </row>
    <row r="40" spans="1:6" ht="24">
      <c r="A40" s="32" t="s">
        <v>97</v>
      </c>
      <c r="B40" s="90">
        <f>COUNTIF(B3:B33,1)</f>
        <v>11</v>
      </c>
      <c r="D40" s="118" t="s">
        <v>100</v>
      </c>
      <c r="E40" s="119">
        <f>COUNTIF(C3:C33,1)</f>
        <v>20</v>
      </c>
      <c r="F40" s="113"/>
    </row>
    <row r="41" spans="1:6" ht="24">
      <c r="A41" s="32" t="s">
        <v>98</v>
      </c>
      <c r="B41" s="90">
        <f>COUNTIF(B3:B33,2)</f>
        <v>20</v>
      </c>
      <c r="D41" s="118" t="s">
        <v>101</v>
      </c>
      <c r="E41" s="119">
        <f>COUNTIF(C3:C33,2)</f>
        <v>9</v>
      </c>
      <c r="F41" s="113"/>
    </row>
    <row r="42" spans="1:6" ht="24">
      <c r="A42" s="32"/>
      <c r="D42" s="118" t="s">
        <v>99</v>
      </c>
      <c r="E42" s="119">
        <f>COUNTIF(C3:C33,0)</f>
        <v>2</v>
      </c>
      <c r="F42" s="113"/>
    </row>
    <row r="43" spans="1:6" ht="24">
      <c r="A43" s="93" t="s">
        <v>4</v>
      </c>
      <c r="B43" s="94">
        <f>SUM(B40:B42)</f>
        <v>31</v>
      </c>
      <c r="D43" s="117"/>
      <c r="E43" s="117">
        <f>SUM(E40:E42)</f>
        <v>31</v>
      </c>
      <c r="F43" s="113"/>
    </row>
    <row r="44" spans="4:6" ht="24">
      <c r="D44" s="113"/>
      <c r="E44" s="113"/>
      <c r="F44" s="113"/>
    </row>
    <row r="45" spans="1:6" ht="24">
      <c r="A45" s="133" t="s">
        <v>113</v>
      </c>
      <c r="B45" s="134"/>
      <c r="D45" s="120" t="s">
        <v>102</v>
      </c>
      <c r="E45" s="120"/>
      <c r="F45" s="120"/>
    </row>
    <row r="46" spans="1:6" ht="24">
      <c r="A46" s="4" t="s">
        <v>110</v>
      </c>
      <c r="B46" s="90">
        <f>COUNTIF(E3:E34,5)</f>
        <v>11</v>
      </c>
      <c r="D46" s="73" t="s">
        <v>99</v>
      </c>
      <c r="E46" s="69"/>
      <c r="F46" s="71">
        <v>2</v>
      </c>
    </row>
    <row r="47" spans="1:6" ht="24">
      <c r="A47" s="4" t="s">
        <v>111</v>
      </c>
      <c r="B47" s="90">
        <f>COUNTIF(E3:E34,4)</f>
        <v>11</v>
      </c>
      <c r="D47" s="4" t="s">
        <v>103</v>
      </c>
      <c r="E47" s="69"/>
      <c r="F47" s="107">
        <v>1</v>
      </c>
    </row>
    <row r="48" spans="1:6" ht="24">
      <c r="A48" s="87" t="s">
        <v>112</v>
      </c>
      <c r="B48" s="90">
        <f>COUNTIF(E3:E33,3)</f>
        <v>2</v>
      </c>
      <c r="D48" s="4" t="s">
        <v>74</v>
      </c>
      <c r="E48" s="69"/>
      <c r="F48" s="107">
        <v>3</v>
      </c>
    </row>
    <row r="49" spans="1:6" ht="24">
      <c r="A49" s="87" t="s">
        <v>99</v>
      </c>
      <c r="B49" s="90">
        <f>COUNTIF(E3:E33,0)</f>
        <v>7</v>
      </c>
      <c r="D49" s="4" t="s">
        <v>25</v>
      </c>
      <c r="E49" s="69"/>
      <c r="F49" s="107">
        <v>2</v>
      </c>
    </row>
    <row r="50" spans="1:6" ht="24">
      <c r="A50" s="133"/>
      <c r="B50" s="134">
        <f>SUM(B46:B49)</f>
        <v>31</v>
      </c>
      <c r="D50" s="4" t="s">
        <v>39</v>
      </c>
      <c r="E50" s="69"/>
      <c r="F50" s="107">
        <v>2</v>
      </c>
    </row>
    <row r="51" spans="4:6" ht="24">
      <c r="D51" s="4" t="s">
        <v>104</v>
      </c>
      <c r="E51" s="69"/>
      <c r="F51" s="107">
        <v>2</v>
      </c>
    </row>
    <row r="52" spans="4:6" ht="24">
      <c r="D52" s="4" t="s">
        <v>16</v>
      </c>
      <c r="E52" s="69"/>
      <c r="F52" s="107">
        <v>3</v>
      </c>
    </row>
    <row r="53" spans="4:6" ht="24">
      <c r="D53" s="4" t="s">
        <v>38</v>
      </c>
      <c r="E53" s="69"/>
      <c r="F53" s="107">
        <v>2</v>
      </c>
    </row>
    <row r="54" spans="4:6" ht="24">
      <c r="D54" s="4" t="s">
        <v>73</v>
      </c>
      <c r="E54" s="69"/>
      <c r="F54" s="107">
        <v>2</v>
      </c>
    </row>
    <row r="55" spans="4:6" ht="24">
      <c r="D55" s="4" t="s">
        <v>11</v>
      </c>
      <c r="E55" s="69"/>
      <c r="F55" s="107">
        <v>4</v>
      </c>
    </row>
    <row r="56" spans="4:6" ht="24">
      <c r="D56" s="4" t="s">
        <v>107</v>
      </c>
      <c r="E56" s="69"/>
      <c r="F56" s="107">
        <v>2</v>
      </c>
    </row>
    <row r="57" spans="4:6" ht="24">
      <c r="D57" s="4" t="s">
        <v>18</v>
      </c>
      <c r="E57" s="69"/>
      <c r="F57" s="107">
        <v>2</v>
      </c>
    </row>
    <row r="58" spans="4:6" ht="24">
      <c r="D58" s="4" t="s">
        <v>17</v>
      </c>
      <c r="E58" s="69"/>
      <c r="F58" s="107">
        <v>3</v>
      </c>
    </row>
    <row r="59" spans="4:6" ht="24">
      <c r="D59" s="4" t="s">
        <v>15</v>
      </c>
      <c r="E59" s="69"/>
      <c r="F59" s="107">
        <v>1</v>
      </c>
    </row>
    <row r="60" spans="4:6" ht="24">
      <c r="D60" s="121"/>
      <c r="E60" s="120"/>
      <c r="F60" s="120">
        <f>SUM(F46:F59)</f>
        <v>31</v>
      </c>
    </row>
    <row r="61" spans="4:6" ht="24">
      <c r="D61" s="106"/>
      <c r="E61" s="113"/>
      <c r="F61" s="113"/>
    </row>
    <row r="62" spans="4:6" ht="24">
      <c r="D62" s="106"/>
      <c r="E62" s="113"/>
      <c r="F62" s="113"/>
    </row>
    <row r="63" spans="4:6" ht="24">
      <c r="D63" s="106"/>
      <c r="E63" s="113"/>
      <c r="F63" s="113"/>
    </row>
    <row r="64" spans="4:6" ht="24">
      <c r="D64" s="113"/>
      <c r="E64" s="113"/>
      <c r="F64" s="113"/>
    </row>
    <row r="65" spans="4:6" ht="24">
      <c r="D65" s="113"/>
      <c r="E65" s="113"/>
      <c r="F65" s="113"/>
    </row>
    <row r="66" spans="4:6" ht="24">
      <c r="D66" s="113"/>
      <c r="E66" s="113"/>
      <c r="F66" s="113"/>
    </row>
    <row r="67" spans="4:6" ht="24">
      <c r="D67" s="113"/>
      <c r="E67" s="113"/>
      <c r="F67" s="113"/>
    </row>
    <row r="68" spans="4:6" ht="24">
      <c r="D68" s="113"/>
      <c r="E68" s="113"/>
      <c r="F68" s="113"/>
    </row>
    <row r="69" spans="4:6" ht="24">
      <c r="D69" s="113"/>
      <c r="E69" s="113"/>
      <c r="F69" s="113"/>
    </row>
    <row r="70" spans="4:6" ht="24">
      <c r="D70" s="113"/>
      <c r="E70" s="113"/>
      <c r="F70" s="113"/>
    </row>
    <row r="71" spans="4:6" ht="24">
      <c r="D71" s="113"/>
      <c r="E71" s="113"/>
      <c r="F71" s="113"/>
    </row>
    <row r="72" spans="4:6" ht="24">
      <c r="D72" s="113"/>
      <c r="E72" s="113"/>
      <c r="F72" s="113"/>
    </row>
    <row r="73" spans="4:6" ht="24">
      <c r="D73" s="113"/>
      <c r="E73" s="113"/>
      <c r="F73" s="113"/>
    </row>
    <row r="74" spans="4:6" ht="24">
      <c r="D74" s="113"/>
      <c r="E74" s="113"/>
      <c r="F74" s="113"/>
    </row>
    <row r="75" spans="4:6" ht="24">
      <c r="D75" s="113"/>
      <c r="E75" s="113"/>
      <c r="F75" s="113"/>
    </row>
    <row r="76" spans="4:6" ht="24">
      <c r="D76" s="113"/>
      <c r="E76" s="113"/>
      <c r="F76" s="113"/>
    </row>
    <row r="77" spans="4:6" ht="24">
      <c r="D77" s="113"/>
      <c r="E77" s="113"/>
      <c r="F77" s="113"/>
    </row>
    <row r="78" spans="4:6" ht="24">
      <c r="D78" s="113"/>
      <c r="E78" s="113"/>
      <c r="F78" s="113"/>
    </row>
    <row r="79" spans="4:6" ht="24">
      <c r="D79" s="113"/>
      <c r="E79" s="113"/>
      <c r="F79" s="113"/>
    </row>
    <row r="80" spans="4:6" ht="24">
      <c r="D80" s="113"/>
      <c r="E80" s="113"/>
      <c r="F80" s="113"/>
    </row>
    <row r="81" spans="4:6" ht="24">
      <c r="D81" s="113"/>
      <c r="E81" s="113"/>
      <c r="F81" s="113"/>
    </row>
    <row r="82" spans="4:6" ht="24">
      <c r="D82" s="113"/>
      <c r="E82" s="113"/>
      <c r="F82" s="113"/>
    </row>
    <row r="84" spans="4:6" ht="24">
      <c r="D84" s="122"/>
      <c r="E84" s="122"/>
      <c r="F84" s="122"/>
    </row>
    <row r="85" spans="4:6" ht="24">
      <c r="D85" s="122"/>
      <c r="E85" s="122"/>
      <c r="F85" s="122"/>
    </row>
    <row r="87" spans="4:6" ht="24">
      <c r="D87" s="123"/>
      <c r="E87" s="123"/>
      <c r="F87" s="123"/>
    </row>
    <row r="88" spans="4:6" ht="24">
      <c r="D88" s="123"/>
      <c r="E88" s="123"/>
      <c r="F88" s="123"/>
    </row>
    <row r="89" spans="4:6" ht="24">
      <c r="D89" s="123"/>
      <c r="E89" s="123"/>
      <c r="F89" s="123"/>
    </row>
    <row r="90" spans="4:6" ht="24">
      <c r="D90" s="123"/>
      <c r="E90" s="123"/>
      <c r="F90" s="123"/>
    </row>
    <row r="91" spans="4:6" ht="24">
      <c r="D91" s="123"/>
      <c r="E91" s="123"/>
      <c r="F91" s="123"/>
    </row>
    <row r="92" spans="4:6" ht="24">
      <c r="D92" s="123"/>
      <c r="E92" s="123"/>
      <c r="F92" s="123"/>
    </row>
    <row r="93" spans="4:6" ht="24">
      <c r="D93" s="123"/>
      <c r="E93" s="123"/>
      <c r="F93" s="123"/>
    </row>
    <row r="94" spans="4:6" ht="24">
      <c r="D94" s="123"/>
      <c r="E94" s="123"/>
      <c r="F94" s="123"/>
    </row>
    <row r="95" spans="4:6" ht="24">
      <c r="D95" s="123"/>
      <c r="E95" s="123"/>
      <c r="F95" s="123"/>
    </row>
  </sheetData>
  <sheetProtection/>
  <autoFilter ref="A2:AB33"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20" zoomScaleNormal="120" zoomScalePageLayoutView="0" workbookViewId="0" topLeftCell="A1">
      <selection activeCell="A3" sqref="A3"/>
    </sheetView>
  </sheetViews>
  <sheetFormatPr defaultColWidth="8.7109375" defaultRowHeight="12.75"/>
  <cols>
    <col min="1" max="9" width="8.7109375" style="1" customWidth="1"/>
    <col min="10" max="10" width="9.57421875" style="1" customWidth="1"/>
    <col min="11" max="11" width="1.7109375" style="1" customWidth="1"/>
    <col min="12" max="16384" width="8.7109375" style="1" customWidth="1"/>
  </cols>
  <sheetData>
    <row r="1" spans="1:10" ht="24">
      <c r="A1" s="161" t="s">
        <v>6</v>
      </c>
      <c r="B1" s="161"/>
      <c r="C1" s="161"/>
      <c r="D1" s="161"/>
      <c r="E1" s="161"/>
      <c r="F1" s="161"/>
      <c r="G1" s="161"/>
      <c r="H1" s="161"/>
      <c r="I1" s="161"/>
      <c r="J1" s="161"/>
    </row>
    <row r="3" ht="24">
      <c r="A3" s="1" t="s">
        <v>160</v>
      </c>
    </row>
    <row r="4" ht="24">
      <c r="A4" s="1" t="s">
        <v>120</v>
      </c>
    </row>
    <row r="5" spans="1:13" ht="24">
      <c r="A5" s="1" t="s">
        <v>123</v>
      </c>
      <c r="M5" s="7"/>
    </row>
    <row r="6" spans="1:13" ht="24">
      <c r="A6" s="63" t="s">
        <v>161</v>
      </c>
      <c r="M6" s="7" t="s">
        <v>13</v>
      </c>
    </row>
    <row r="7" ht="24">
      <c r="A7" s="7" t="s">
        <v>162</v>
      </c>
    </row>
    <row r="8" spans="1:13" ht="24">
      <c r="A8" s="7" t="s">
        <v>163</v>
      </c>
      <c r="M8" s="7"/>
    </row>
    <row r="9" ht="24">
      <c r="A9" s="62" t="s">
        <v>49</v>
      </c>
    </row>
    <row r="10" spans="1:12" ht="24">
      <c r="A10" s="62" t="s">
        <v>164</v>
      </c>
      <c r="L10" s="62"/>
    </row>
    <row r="11" spans="1:12" ht="24">
      <c r="A11" s="62" t="s">
        <v>156</v>
      </c>
      <c r="L11" s="62" t="s">
        <v>13</v>
      </c>
    </row>
    <row r="12" spans="1:12" ht="24">
      <c r="A12" s="62" t="s">
        <v>157</v>
      </c>
      <c r="L12" s="62"/>
    </row>
    <row r="13" ht="24">
      <c r="A13" s="62" t="s">
        <v>158</v>
      </c>
    </row>
    <row r="14" ht="24">
      <c r="A14" s="62" t="s">
        <v>159</v>
      </c>
    </row>
    <row r="15" ht="24">
      <c r="A15" s="62" t="s">
        <v>166</v>
      </c>
    </row>
    <row r="16" ht="24">
      <c r="A16" s="62" t="s">
        <v>167</v>
      </c>
    </row>
    <row r="17" ht="24">
      <c r="A17" s="62" t="s">
        <v>169</v>
      </c>
    </row>
    <row r="18" ht="24">
      <c r="A18" s="62" t="s">
        <v>170</v>
      </c>
    </row>
    <row r="19" ht="24">
      <c r="A19" s="62" t="s">
        <v>177</v>
      </c>
    </row>
    <row r="20" ht="24">
      <c r="A20" s="62" t="s">
        <v>172</v>
      </c>
    </row>
    <row r="21" ht="24">
      <c r="A21" s="62" t="s">
        <v>178</v>
      </c>
    </row>
    <row r="22" ht="24">
      <c r="A22" s="62" t="s">
        <v>179</v>
      </c>
    </row>
    <row r="23" ht="24">
      <c r="A23" s="1" t="s">
        <v>171</v>
      </c>
    </row>
  </sheetData>
  <sheetProtection/>
  <mergeCells count="1">
    <mergeCell ref="A1:J1"/>
  </mergeCells>
  <printOptions/>
  <pageMargins left="0.90551181102362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zoomScale="120" zoomScaleNormal="120" zoomScalePageLayoutView="0" workbookViewId="0" topLeftCell="A1">
      <selection activeCell="D16" sqref="D16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5" width="8.7109375" style="1" customWidth="1"/>
    <col min="6" max="6" width="9.421875" style="1" customWidth="1"/>
    <col min="7" max="7" width="9.8515625" style="1" customWidth="1"/>
    <col min="8" max="8" width="9.421875" style="1" customWidth="1"/>
    <col min="9" max="9" width="8.28125" style="1" bestFit="1" customWidth="1"/>
    <col min="10" max="10" width="11.7109375" style="1" customWidth="1"/>
    <col min="11" max="11" width="1.28515625" style="1" customWidth="1"/>
    <col min="12" max="12" width="15.57421875" style="1" customWidth="1"/>
    <col min="13" max="16384" width="8.7109375" style="1" customWidth="1"/>
  </cols>
  <sheetData>
    <row r="1" spans="1:10" ht="24">
      <c r="A1" s="161" t="s">
        <v>116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24">
      <c r="A2" s="164" t="s">
        <v>117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24">
      <c r="A3" s="161" t="s">
        <v>118</v>
      </c>
      <c r="B3" s="161"/>
      <c r="C3" s="161"/>
      <c r="D3" s="161"/>
      <c r="E3" s="161"/>
      <c r="F3" s="161"/>
      <c r="G3" s="161"/>
      <c r="H3" s="161"/>
      <c r="I3" s="161"/>
      <c r="J3" s="161"/>
    </row>
    <row r="4" ht="12" customHeight="1"/>
    <row r="5" ht="24">
      <c r="A5" s="1" t="s">
        <v>119</v>
      </c>
    </row>
    <row r="6" ht="24">
      <c r="A6" s="1" t="s">
        <v>120</v>
      </c>
    </row>
    <row r="7" ht="24">
      <c r="A7" s="1" t="s">
        <v>123</v>
      </c>
    </row>
    <row r="8" ht="24">
      <c r="A8" s="1" t="s">
        <v>121</v>
      </c>
    </row>
    <row r="9" ht="10.5" customHeight="1"/>
    <row r="10" ht="24">
      <c r="A10" s="8" t="s">
        <v>7</v>
      </c>
    </row>
    <row r="11" ht="8.25" customHeight="1">
      <c r="A11" s="8"/>
    </row>
    <row r="12" ht="24">
      <c r="A12" s="7" t="s">
        <v>122</v>
      </c>
    </row>
    <row r="13" ht="24.75" thickBot="1">
      <c r="A13" s="7"/>
    </row>
    <row r="14" spans="1:7" ht="25.5" thickBot="1" thickTop="1">
      <c r="A14" s="7"/>
      <c r="B14" s="34"/>
      <c r="C14" s="162" t="s">
        <v>71</v>
      </c>
      <c r="D14" s="162"/>
      <c r="E14" s="33" t="s">
        <v>8</v>
      </c>
      <c r="F14" s="33" t="s">
        <v>9</v>
      </c>
      <c r="G14" s="137"/>
    </row>
    <row r="15" spans="1:6" ht="24.75" thickTop="1">
      <c r="A15" s="7"/>
      <c r="C15" s="1" t="str">
        <f>คีย์!A41</f>
        <v>หญิง</v>
      </c>
      <c r="E15" s="5">
        <f>คีย์!B41</f>
        <v>20</v>
      </c>
      <c r="F15" s="12">
        <f>E15*100/E$17</f>
        <v>64.51612903225806</v>
      </c>
    </row>
    <row r="16" spans="1:6" ht="24.75" thickBot="1">
      <c r="A16" s="7"/>
      <c r="C16" s="1" t="str">
        <f>คีย์!A40</f>
        <v>ชาย</v>
      </c>
      <c r="E16" s="5">
        <f>คีย์!B40</f>
        <v>11</v>
      </c>
      <c r="F16" s="12">
        <f>E16*100/E$17</f>
        <v>35.483870967741936</v>
      </c>
    </row>
    <row r="17" spans="1:6" ht="25.5" thickBot="1" thickTop="1">
      <c r="A17" s="7"/>
      <c r="C17" s="162" t="s">
        <v>4</v>
      </c>
      <c r="D17" s="162"/>
      <c r="E17" s="33">
        <f>SUM(E15:E16)</f>
        <v>31</v>
      </c>
      <c r="F17" s="138">
        <f>SUM(F15:F16)</f>
        <v>100</v>
      </c>
    </row>
    <row r="18" spans="1:6" ht="24.75" thickTop="1">
      <c r="A18" s="7"/>
      <c r="C18" s="34"/>
      <c r="D18" s="34"/>
      <c r="E18" s="34"/>
      <c r="F18" s="139"/>
    </row>
    <row r="19" spans="1:6" ht="24">
      <c r="A19" s="140"/>
      <c r="B19" s="1" t="s">
        <v>125</v>
      </c>
      <c r="C19" s="34"/>
      <c r="D19" s="34"/>
      <c r="E19" s="34"/>
      <c r="F19" s="139"/>
    </row>
    <row r="21" ht="24">
      <c r="A21" s="7" t="s">
        <v>124</v>
      </c>
    </row>
    <row r="22" ht="24.75" thickBot="1">
      <c r="A22" s="7"/>
    </row>
    <row r="23" spans="1:9" ht="25.5" thickBot="1" thickTop="1">
      <c r="A23" s="33" t="s">
        <v>14</v>
      </c>
      <c r="B23" s="162" t="s">
        <v>40</v>
      </c>
      <c r="C23" s="162"/>
      <c r="D23" s="162"/>
      <c r="E23" s="162"/>
      <c r="F23" s="162"/>
      <c r="G23" s="47"/>
      <c r="H23" s="33" t="s">
        <v>8</v>
      </c>
      <c r="I23" s="33" t="s">
        <v>9</v>
      </c>
    </row>
    <row r="24" spans="1:9" ht="24.75" thickTop="1">
      <c r="A24" s="55">
        <v>1</v>
      </c>
      <c r="B24" s="58" t="s">
        <v>126</v>
      </c>
      <c r="C24" s="2"/>
      <c r="D24" s="34"/>
      <c r="E24" s="34"/>
      <c r="F24" s="34"/>
      <c r="H24" s="55">
        <f>SUM(H25:H43)</f>
        <v>20</v>
      </c>
      <c r="I24" s="59">
        <f>H24*100/H55</f>
        <v>64.51612903225806</v>
      </c>
    </row>
    <row r="25" spans="1:9" ht="24">
      <c r="A25" s="55"/>
      <c r="B25" s="4" t="s">
        <v>42</v>
      </c>
      <c r="C25" s="69"/>
      <c r="D25" s="70"/>
      <c r="E25" s="70"/>
      <c r="F25" s="70"/>
      <c r="G25" s="69"/>
      <c r="H25" s="147">
        <v>3</v>
      </c>
      <c r="I25" s="84">
        <f>H25*100/H$24</f>
        <v>15</v>
      </c>
    </row>
    <row r="26" spans="1:9" ht="24">
      <c r="A26" s="55"/>
      <c r="B26" s="4" t="s">
        <v>34</v>
      </c>
      <c r="C26" s="69"/>
      <c r="D26" s="70"/>
      <c r="E26" s="70"/>
      <c r="F26" s="70"/>
      <c r="G26" s="69"/>
      <c r="H26" s="147">
        <v>3</v>
      </c>
      <c r="I26" s="84">
        <f>H26*100/H$24</f>
        <v>15</v>
      </c>
    </row>
    <row r="27" spans="1:9" ht="24">
      <c r="A27" s="55"/>
      <c r="B27" s="4" t="s">
        <v>44</v>
      </c>
      <c r="C27" s="69"/>
      <c r="D27" s="70"/>
      <c r="E27" s="70"/>
      <c r="F27" s="70"/>
      <c r="G27" s="69"/>
      <c r="H27" s="147">
        <v>2</v>
      </c>
      <c r="I27" s="84">
        <f>H27*100/H$24</f>
        <v>10</v>
      </c>
    </row>
    <row r="28" spans="1:9" ht="24">
      <c r="A28" s="34"/>
      <c r="B28" s="4" t="s">
        <v>51</v>
      </c>
      <c r="C28" s="69"/>
      <c r="D28" s="70"/>
      <c r="E28" s="70"/>
      <c r="F28" s="70"/>
      <c r="G28" s="69"/>
      <c r="H28" s="147">
        <v>1</v>
      </c>
      <c r="I28" s="84">
        <f>H28*100/H$24</f>
        <v>5</v>
      </c>
    </row>
    <row r="29" spans="1:9" ht="24">
      <c r="A29" s="4"/>
      <c r="B29" s="4" t="s">
        <v>35</v>
      </c>
      <c r="C29" s="69"/>
      <c r="D29" s="70"/>
      <c r="E29" s="70"/>
      <c r="F29" s="70"/>
      <c r="G29" s="69"/>
      <c r="H29" s="147">
        <v>1</v>
      </c>
      <c r="I29" s="84">
        <f aca="true" t="shared" si="0" ref="I29:I43">H29*100/H$24</f>
        <v>5</v>
      </c>
    </row>
    <row r="30" spans="1:9" ht="24">
      <c r="A30" s="4"/>
      <c r="B30" s="4" t="s">
        <v>43</v>
      </c>
      <c r="C30" s="69"/>
      <c r="D30" s="70"/>
      <c r="E30" s="70"/>
      <c r="F30" s="70"/>
      <c r="G30" s="69"/>
      <c r="H30" s="147">
        <v>1</v>
      </c>
      <c r="I30" s="84">
        <f t="shared" si="0"/>
        <v>5</v>
      </c>
    </row>
    <row r="31" spans="1:9" ht="24">
      <c r="A31" s="4"/>
      <c r="B31" s="4" t="s">
        <v>46</v>
      </c>
      <c r="C31" s="69"/>
      <c r="D31" s="70"/>
      <c r="E31" s="70"/>
      <c r="F31" s="70"/>
      <c r="G31" s="69"/>
      <c r="H31" s="147">
        <v>1</v>
      </c>
      <c r="I31" s="84">
        <f t="shared" si="0"/>
        <v>5</v>
      </c>
    </row>
    <row r="32" spans="1:9" ht="24">
      <c r="A32" s="53"/>
      <c r="B32" s="53" t="s">
        <v>31</v>
      </c>
      <c r="C32" s="74"/>
      <c r="D32" s="83"/>
      <c r="E32" s="83"/>
      <c r="F32" s="83"/>
      <c r="G32" s="74"/>
      <c r="H32" s="148">
        <v>1</v>
      </c>
      <c r="I32" s="85">
        <f t="shared" si="0"/>
        <v>5</v>
      </c>
    </row>
    <row r="33" spans="1:10" ht="24">
      <c r="A33" s="165" t="s">
        <v>5</v>
      </c>
      <c r="B33" s="165"/>
      <c r="C33" s="165"/>
      <c r="D33" s="165"/>
      <c r="E33" s="165"/>
      <c r="F33" s="165"/>
      <c r="G33" s="165"/>
      <c r="H33" s="165"/>
      <c r="I33" s="165"/>
      <c r="J33" s="165"/>
    </row>
    <row r="34" spans="1:10" ht="24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9" ht="24">
      <c r="A35" s="32" t="s">
        <v>127</v>
      </c>
      <c r="B35" s="4"/>
      <c r="C35" s="69"/>
      <c r="D35" s="70"/>
      <c r="E35" s="70"/>
      <c r="F35" s="70"/>
      <c r="G35" s="69"/>
      <c r="H35" s="147"/>
      <c r="I35" s="84"/>
    </row>
    <row r="36" spans="1:9" ht="24.75" thickBot="1">
      <c r="A36" s="32"/>
      <c r="B36" s="4"/>
      <c r="C36" s="69"/>
      <c r="D36" s="70"/>
      <c r="E36" s="70"/>
      <c r="F36" s="70"/>
      <c r="G36" s="69"/>
      <c r="H36" s="147"/>
      <c r="I36" s="84"/>
    </row>
    <row r="37" spans="1:9" ht="25.5" thickBot="1" thickTop="1">
      <c r="A37" s="33" t="s">
        <v>14</v>
      </c>
      <c r="B37" s="162" t="s">
        <v>40</v>
      </c>
      <c r="C37" s="162"/>
      <c r="D37" s="162"/>
      <c r="E37" s="162"/>
      <c r="F37" s="162"/>
      <c r="G37" s="47"/>
      <c r="H37" s="33" t="s">
        <v>8</v>
      </c>
      <c r="I37" s="33" t="s">
        <v>9</v>
      </c>
    </row>
    <row r="38" spans="1:9" ht="24.75" thickTop="1">
      <c r="A38" s="4"/>
      <c r="B38" s="4" t="s">
        <v>45</v>
      </c>
      <c r="C38" s="69"/>
      <c r="D38" s="70"/>
      <c r="E38" s="70"/>
      <c r="F38" s="70"/>
      <c r="G38" s="69"/>
      <c r="H38" s="147">
        <v>1</v>
      </c>
      <c r="I38" s="84">
        <f>H38*100/H$24</f>
        <v>5</v>
      </c>
    </row>
    <row r="39" spans="1:9" ht="24">
      <c r="A39" s="4"/>
      <c r="B39" s="4" t="s">
        <v>33</v>
      </c>
      <c r="C39" s="69"/>
      <c r="D39" s="70"/>
      <c r="E39" s="70"/>
      <c r="F39" s="70"/>
      <c r="G39" s="69"/>
      <c r="H39" s="147">
        <v>1</v>
      </c>
      <c r="I39" s="84">
        <f t="shared" si="0"/>
        <v>5</v>
      </c>
    </row>
    <row r="40" spans="1:9" ht="24">
      <c r="A40" s="4"/>
      <c r="B40" s="4" t="s">
        <v>36</v>
      </c>
      <c r="C40" s="69"/>
      <c r="D40" s="70"/>
      <c r="E40" s="70"/>
      <c r="F40" s="70"/>
      <c r="G40" s="69"/>
      <c r="H40" s="147">
        <v>1</v>
      </c>
      <c r="I40" s="84">
        <f t="shared" si="0"/>
        <v>5</v>
      </c>
    </row>
    <row r="41" spans="1:9" ht="24">
      <c r="A41" s="4"/>
      <c r="B41" s="4" t="s">
        <v>32</v>
      </c>
      <c r="C41" s="69"/>
      <c r="D41" s="70"/>
      <c r="E41" s="70"/>
      <c r="F41" s="70"/>
      <c r="G41" s="69"/>
      <c r="H41" s="107">
        <v>1</v>
      </c>
      <c r="I41" s="84">
        <f>H41*100/H$24</f>
        <v>5</v>
      </c>
    </row>
    <row r="42" spans="1:9" ht="24">
      <c r="A42" s="4"/>
      <c r="B42" s="4" t="s">
        <v>37</v>
      </c>
      <c r="C42" s="69"/>
      <c r="D42" s="70"/>
      <c r="E42" s="70"/>
      <c r="F42" s="70"/>
      <c r="G42" s="69"/>
      <c r="H42" s="147">
        <v>1</v>
      </c>
      <c r="I42" s="84">
        <f t="shared" si="0"/>
        <v>5</v>
      </c>
    </row>
    <row r="43" spans="1:9" ht="24">
      <c r="A43" s="53"/>
      <c r="B43" s="86" t="s">
        <v>41</v>
      </c>
      <c r="C43" s="74"/>
      <c r="D43" s="83"/>
      <c r="E43" s="83"/>
      <c r="F43" s="83"/>
      <c r="G43" s="74"/>
      <c r="H43" s="52">
        <v>2</v>
      </c>
      <c r="I43" s="85">
        <f t="shared" si="0"/>
        <v>10</v>
      </c>
    </row>
    <row r="44" spans="1:9" ht="24">
      <c r="A44" s="55">
        <v>2</v>
      </c>
      <c r="B44" s="58" t="s">
        <v>101</v>
      </c>
      <c r="C44" s="2"/>
      <c r="D44" s="34"/>
      <c r="E44" s="34"/>
      <c r="F44" s="34"/>
      <c r="H44" s="55">
        <f>SUM(H45:H54)</f>
        <v>11</v>
      </c>
      <c r="I44" s="59">
        <f aca="true" t="shared" si="1" ref="I44:I54">H44*100/H$55</f>
        <v>35.483870967741936</v>
      </c>
    </row>
    <row r="45" spans="1:9" ht="24">
      <c r="A45" s="4"/>
      <c r="B45" s="4" t="s">
        <v>35</v>
      </c>
      <c r="C45" s="69"/>
      <c r="D45" s="70"/>
      <c r="E45" s="70"/>
      <c r="F45" s="70"/>
      <c r="G45" s="69"/>
      <c r="H45" s="3">
        <v>1</v>
      </c>
      <c r="I45" s="84">
        <f t="shared" si="1"/>
        <v>3.225806451612903</v>
      </c>
    </row>
    <row r="46" spans="1:9" ht="24">
      <c r="A46" s="4"/>
      <c r="B46" s="4" t="s">
        <v>43</v>
      </c>
      <c r="C46" s="69"/>
      <c r="D46" s="70"/>
      <c r="E46" s="70"/>
      <c r="F46" s="70"/>
      <c r="G46" s="69"/>
      <c r="H46" s="3">
        <v>1</v>
      </c>
      <c r="I46" s="84">
        <f t="shared" si="1"/>
        <v>3.225806451612903</v>
      </c>
    </row>
    <row r="47" spans="1:9" ht="24">
      <c r="A47" s="4"/>
      <c r="B47" s="4" t="s">
        <v>46</v>
      </c>
      <c r="C47" s="69"/>
      <c r="D47" s="70"/>
      <c r="E47" s="70"/>
      <c r="F47" s="70"/>
      <c r="G47" s="69"/>
      <c r="H47" s="3">
        <v>1</v>
      </c>
      <c r="I47" s="84">
        <f t="shared" si="1"/>
        <v>3.225806451612903</v>
      </c>
    </row>
    <row r="48" spans="1:9" ht="24">
      <c r="A48" s="34"/>
      <c r="B48" s="4" t="s">
        <v>31</v>
      </c>
      <c r="C48" s="69"/>
      <c r="D48" s="70"/>
      <c r="E48" s="70"/>
      <c r="F48" s="70"/>
      <c r="G48" s="69"/>
      <c r="H48" s="3">
        <v>1</v>
      </c>
      <c r="I48" s="84">
        <f t="shared" si="1"/>
        <v>3.225806451612903</v>
      </c>
    </row>
    <row r="49" spans="1:9" ht="24">
      <c r="A49" s="34"/>
      <c r="B49" s="4" t="s">
        <v>45</v>
      </c>
      <c r="C49" s="69"/>
      <c r="D49" s="70"/>
      <c r="E49" s="70"/>
      <c r="F49" s="70"/>
      <c r="G49" s="69"/>
      <c r="H49" s="3">
        <v>1</v>
      </c>
      <c r="I49" s="84">
        <f t="shared" si="1"/>
        <v>3.225806451612903</v>
      </c>
    </row>
    <row r="50" spans="1:9" ht="24">
      <c r="A50" s="4"/>
      <c r="B50" s="4" t="s">
        <v>32</v>
      </c>
      <c r="C50" s="69"/>
      <c r="D50" s="70"/>
      <c r="E50" s="70"/>
      <c r="F50" s="70"/>
      <c r="G50" s="69"/>
      <c r="H50" s="3">
        <v>1</v>
      </c>
      <c r="I50" s="84">
        <f t="shared" si="1"/>
        <v>3.225806451612903</v>
      </c>
    </row>
    <row r="51" spans="1:9" ht="24">
      <c r="A51" s="4"/>
      <c r="B51" s="4" t="s">
        <v>34</v>
      </c>
      <c r="C51" s="69"/>
      <c r="D51" s="70"/>
      <c r="E51" s="70"/>
      <c r="F51" s="70"/>
      <c r="G51" s="69"/>
      <c r="H51" s="3">
        <v>1</v>
      </c>
      <c r="I51" s="84">
        <f t="shared" si="1"/>
        <v>3.225806451612903</v>
      </c>
    </row>
    <row r="52" spans="1:9" ht="24">
      <c r="A52" s="4"/>
      <c r="B52" s="4" t="s">
        <v>36</v>
      </c>
      <c r="C52" s="69"/>
      <c r="D52" s="70"/>
      <c r="E52" s="70"/>
      <c r="F52" s="70"/>
      <c r="G52" s="69"/>
      <c r="H52" s="3">
        <v>1</v>
      </c>
      <c r="I52" s="84">
        <f t="shared" si="1"/>
        <v>3.225806451612903</v>
      </c>
    </row>
    <row r="53" spans="1:12" ht="24">
      <c r="A53" s="4"/>
      <c r="B53" s="4" t="s">
        <v>44</v>
      </c>
      <c r="C53" s="69"/>
      <c r="D53" s="70"/>
      <c r="E53" s="70"/>
      <c r="F53" s="70"/>
      <c r="G53" s="69"/>
      <c r="H53" s="3">
        <v>1</v>
      </c>
      <c r="I53" s="84">
        <f t="shared" si="1"/>
        <v>3.225806451612903</v>
      </c>
      <c r="L53" s="149"/>
    </row>
    <row r="54" spans="1:9" ht="24">
      <c r="A54" s="53"/>
      <c r="B54" s="86" t="s">
        <v>41</v>
      </c>
      <c r="C54" s="74"/>
      <c r="D54" s="83"/>
      <c r="E54" s="83"/>
      <c r="F54" s="83"/>
      <c r="G54" s="74"/>
      <c r="H54" s="52">
        <v>2</v>
      </c>
      <c r="I54" s="85">
        <f t="shared" si="1"/>
        <v>6.451612903225806</v>
      </c>
    </row>
    <row r="55" spans="1:10" ht="24.75" thickBot="1">
      <c r="A55" s="9"/>
      <c r="B55" s="163" t="s">
        <v>4</v>
      </c>
      <c r="C55" s="163"/>
      <c r="D55" s="163"/>
      <c r="E55" s="163"/>
      <c r="F55" s="163"/>
      <c r="G55" s="163"/>
      <c r="H55" s="75">
        <f>SUM(H44,H24)</f>
        <v>31</v>
      </c>
      <c r="I55" s="76">
        <f>H55*100/H55</f>
        <v>100</v>
      </c>
      <c r="J55" s="60"/>
    </row>
    <row r="56" spans="1:10" ht="24.75" thickTop="1">
      <c r="A56" s="4"/>
      <c r="B56" s="73"/>
      <c r="C56" s="69"/>
      <c r="D56" s="70"/>
      <c r="E56" s="70"/>
      <c r="F56" s="70"/>
      <c r="G56" s="69"/>
      <c r="H56" s="71"/>
      <c r="I56" s="72"/>
      <c r="J56" s="60"/>
    </row>
    <row r="57" ht="24">
      <c r="A57" s="7" t="s">
        <v>128</v>
      </c>
    </row>
    <row r="58" ht="24">
      <c r="A58" s="7" t="s">
        <v>129</v>
      </c>
    </row>
    <row r="59" ht="24">
      <c r="A59" s="7"/>
    </row>
    <row r="60" ht="24">
      <c r="A60" s="7"/>
    </row>
  </sheetData>
  <sheetProtection/>
  <mergeCells count="9">
    <mergeCell ref="B37:F37"/>
    <mergeCell ref="B55:G55"/>
    <mergeCell ref="A1:J1"/>
    <mergeCell ref="A2:J2"/>
    <mergeCell ref="A3:J3"/>
    <mergeCell ref="B23:F23"/>
    <mergeCell ref="C14:D14"/>
    <mergeCell ref="C17:D17"/>
    <mergeCell ref="A33:J33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40">
      <selection activeCell="C48" sqref="C48"/>
    </sheetView>
  </sheetViews>
  <sheetFormatPr defaultColWidth="9.140625" defaultRowHeight="12.75"/>
  <cols>
    <col min="1" max="1" width="6.7109375" style="1" customWidth="1"/>
    <col min="2" max="2" width="6.421875" style="1" customWidth="1"/>
    <col min="3" max="3" width="64.00390625" style="1" customWidth="1"/>
    <col min="4" max="4" width="8.421875" style="1" customWidth="1"/>
    <col min="5" max="5" width="8.140625" style="1" customWidth="1"/>
    <col min="6" max="16384" width="9.140625" style="1" customWidth="1"/>
  </cols>
  <sheetData>
    <row r="1" spans="1:4" ht="21" customHeight="1">
      <c r="A1" s="167" t="s">
        <v>130</v>
      </c>
      <c r="B1" s="167"/>
      <c r="C1" s="167"/>
      <c r="D1" s="167"/>
    </row>
    <row r="2" spans="1:4" ht="21" customHeight="1">
      <c r="A2" s="124"/>
      <c r="B2" s="124"/>
      <c r="C2" s="124"/>
      <c r="D2" s="124"/>
    </row>
    <row r="3" ht="24">
      <c r="A3" s="125" t="s">
        <v>109</v>
      </c>
    </row>
    <row r="4" spans="1:2" ht="24">
      <c r="A4" s="125"/>
      <c r="B4" s="1" t="s">
        <v>165</v>
      </c>
    </row>
    <row r="5" ht="24">
      <c r="A5" s="1" t="s">
        <v>108</v>
      </c>
    </row>
    <row r="6" ht="24.75" thickBot="1"/>
    <row r="7" spans="2:4" ht="25.5" thickBot="1" thickTop="1">
      <c r="B7" s="126" t="s">
        <v>14</v>
      </c>
      <c r="C7" s="126" t="s">
        <v>1</v>
      </c>
      <c r="D7" s="127" t="s">
        <v>2</v>
      </c>
    </row>
    <row r="8" spans="1:4" ht="24.75" thickTop="1">
      <c r="A8" s="125"/>
      <c r="B8" s="5">
        <v>1</v>
      </c>
      <c r="C8" s="4" t="s">
        <v>110</v>
      </c>
      <c r="D8" s="5">
        <f>คีย์!B46</f>
        <v>11</v>
      </c>
    </row>
    <row r="9" spans="1:4" ht="24">
      <c r="A9" s="125"/>
      <c r="B9" s="5">
        <v>2</v>
      </c>
      <c r="C9" s="4" t="s">
        <v>111</v>
      </c>
      <c r="D9" s="5">
        <f>คีย์!B47</f>
        <v>11</v>
      </c>
    </row>
    <row r="10" spans="1:4" ht="24">
      <c r="A10" s="125"/>
      <c r="B10" s="5">
        <v>3</v>
      </c>
      <c r="C10" s="87" t="s">
        <v>112</v>
      </c>
      <c r="D10" s="5">
        <f>คีย์!B48</f>
        <v>2</v>
      </c>
    </row>
    <row r="11" spans="1:4" ht="24">
      <c r="A11" s="125"/>
      <c r="B11" s="5">
        <v>4</v>
      </c>
      <c r="C11" s="87" t="s">
        <v>99</v>
      </c>
      <c r="D11" s="5">
        <f>คีย์!B49</f>
        <v>7</v>
      </c>
    </row>
    <row r="12" spans="1:4" ht="24.75" thickBot="1">
      <c r="A12" s="125"/>
      <c r="B12" s="169" t="s">
        <v>4</v>
      </c>
      <c r="C12" s="169"/>
      <c r="D12" s="9">
        <f>SUM(D4:D11)</f>
        <v>31</v>
      </c>
    </row>
    <row r="13" spans="1:3" ht="24.75" thickTop="1">
      <c r="A13" s="125"/>
      <c r="C13" s="87"/>
    </row>
    <row r="14" ht="24">
      <c r="B14" s="1" t="s">
        <v>168</v>
      </c>
    </row>
    <row r="15" ht="24.75" thickBot="1"/>
    <row r="16" spans="2:4" ht="25.5" thickBot="1" thickTop="1">
      <c r="B16" s="126" t="s">
        <v>14</v>
      </c>
      <c r="C16" s="126" t="s">
        <v>1</v>
      </c>
      <c r="D16" s="127" t="s">
        <v>2</v>
      </c>
    </row>
    <row r="17" spans="2:4" ht="24.75" thickTop="1">
      <c r="B17" s="128">
        <v>1</v>
      </c>
      <c r="C17" s="87" t="s">
        <v>77</v>
      </c>
      <c r="D17" s="3">
        <v>5</v>
      </c>
    </row>
    <row r="18" spans="2:4" ht="24">
      <c r="B18" s="128">
        <v>2</v>
      </c>
      <c r="C18" s="4" t="s">
        <v>85</v>
      </c>
      <c r="D18" s="3">
        <v>5</v>
      </c>
    </row>
    <row r="19" spans="2:4" ht="24">
      <c r="B19" s="128">
        <v>3</v>
      </c>
      <c r="C19" s="4" t="s">
        <v>90</v>
      </c>
      <c r="D19" s="3">
        <v>4</v>
      </c>
    </row>
    <row r="20" spans="2:4" ht="24">
      <c r="B20" s="128">
        <v>4</v>
      </c>
      <c r="C20" s="4" t="s">
        <v>78</v>
      </c>
      <c r="D20" s="3">
        <v>2</v>
      </c>
    </row>
    <row r="21" spans="2:4" ht="24">
      <c r="B21" s="128">
        <v>5</v>
      </c>
      <c r="C21" s="4" t="s">
        <v>82</v>
      </c>
      <c r="D21" s="3">
        <v>1</v>
      </c>
    </row>
    <row r="22" spans="2:4" ht="24">
      <c r="B22" s="128">
        <v>6</v>
      </c>
      <c r="C22" s="87" t="s">
        <v>84</v>
      </c>
      <c r="D22" s="3">
        <v>1</v>
      </c>
    </row>
    <row r="23" spans="2:4" ht="24">
      <c r="B23" s="128">
        <v>7</v>
      </c>
      <c r="C23" s="4" t="s">
        <v>89</v>
      </c>
      <c r="D23" s="3">
        <v>1</v>
      </c>
    </row>
    <row r="24" spans="2:4" ht="24">
      <c r="B24" s="128">
        <v>8</v>
      </c>
      <c r="C24" s="4" t="s">
        <v>79</v>
      </c>
      <c r="D24" s="3">
        <v>1</v>
      </c>
    </row>
    <row r="25" spans="2:4" ht="24.75" thickBot="1">
      <c r="B25" s="169" t="s">
        <v>4</v>
      </c>
      <c r="C25" s="169"/>
      <c r="D25" s="9">
        <f>SUM(D17:D24)</f>
        <v>20</v>
      </c>
    </row>
    <row r="26" spans="2:4" ht="20.25" customHeight="1" thickTop="1">
      <c r="B26" s="129"/>
      <c r="C26" s="3"/>
      <c r="D26" s="3"/>
    </row>
    <row r="27" spans="2:4" ht="24">
      <c r="B27" s="4" t="s">
        <v>176</v>
      </c>
      <c r="C27" s="3"/>
      <c r="D27" s="4"/>
    </row>
    <row r="28" spans="2:4" ht="24.75" thickBot="1">
      <c r="B28" s="4"/>
      <c r="C28" s="3"/>
      <c r="D28" s="4"/>
    </row>
    <row r="29" spans="2:4" ht="20.25" customHeight="1" thickBot="1" thickTop="1">
      <c r="B29" s="126" t="s">
        <v>14</v>
      </c>
      <c r="C29" s="126" t="s">
        <v>1</v>
      </c>
      <c r="D29" s="127" t="s">
        <v>2</v>
      </c>
    </row>
    <row r="30" spans="2:4" ht="24.75" thickTop="1">
      <c r="B30" s="130">
        <v>1</v>
      </c>
      <c r="C30" s="87" t="s">
        <v>114</v>
      </c>
      <c r="D30" s="3">
        <f>คีย์!F34</f>
        <v>23</v>
      </c>
    </row>
    <row r="31" spans="2:4" ht="24">
      <c r="B31" s="130">
        <v>2</v>
      </c>
      <c r="C31" s="87" t="s">
        <v>99</v>
      </c>
      <c r="D31" s="3">
        <v>8</v>
      </c>
    </row>
    <row r="32" spans="2:4" ht="24.75" thickBot="1">
      <c r="B32" s="166" t="s">
        <v>4</v>
      </c>
      <c r="C32" s="166"/>
      <c r="D32" s="9">
        <f>SUM(D30:D31)</f>
        <v>31</v>
      </c>
    </row>
    <row r="33" spans="1:4" s="4" customFormat="1" ht="24.75" thickTop="1">
      <c r="A33" s="168" t="s">
        <v>131</v>
      </c>
      <c r="B33" s="168"/>
      <c r="C33" s="168"/>
      <c r="D33" s="168"/>
    </row>
    <row r="34" spans="1:3" s="4" customFormat="1" ht="24">
      <c r="A34" s="3"/>
      <c r="B34" s="4" t="s">
        <v>175</v>
      </c>
      <c r="C34" s="3"/>
    </row>
    <row r="35" spans="1:3" s="4" customFormat="1" ht="24.75" thickBot="1">
      <c r="A35" s="3"/>
      <c r="C35" s="3"/>
    </row>
    <row r="36" spans="2:4" ht="25.5" thickBot="1" thickTop="1">
      <c r="B36" s="126" t="s">
        <v>14</v>
      </c>
      <c r="C36" s="126" t="s">
        <v>1</v>
      </c>
      <c r="D36" s="127" t="s">
        <v>2</v>
      </c>
    </row>
    <row r="37" spans="2:4" ht="24.75" thickTop="1">
      <c r="B37" s="130">
        <v>1</v>
      </c>
      <c r="C37" s="87" t="s">
        <v>173</v>
      </c>
      <c r="D37" s="3">
        <v>13</v>
      </c>
    </row>
    <row r="38" spans="2:4" ht="24">
      <c r="B38" s="130">
        <v>2</v>
      </c>
      <c r="C38" s="87" t="s">
        <v>70</v>
      </c>
      <c r="D38" s="3">
        <v>3</v>
      </c>
    </row>
    <row r="39" spans="2:4" ht="24">
      <c r="B39" s="130">
        <v>3</v>
      </c>
      <c r="C39" s="4" t="s">
        <v>96</v>
      </c>
      <c r="D39" s="3">
        <v>2</v>
      </c>
    </row>
    <row r="40" spans="2:4" ht="24">
      <c r="B40" s="130">
        <v>4</v>
      </c>
      <c r="C40" s="131" t="s">
        <v>92</v>
      </c>
      <c r="D40" s="3">
        <v>1</v>
      </c>
    </row>
    <row r="41" spans="2:4" ht="24">
      <c r="B41" s="130">
        <v>5</v>
      </c>
      <c r="C41" s="87" t="s">
        <v>94</v>
      </c>
      <c r="D41" s="3">
        <v>1</v>
      </c>
    </row>
    <row r="42" spans="2:4" ht="24">
      <c r="B42" s="130">
        <v>6</v>
      </c>
      <c r="C42" s="87" t="s">
        <v>83</v>
      </c>
      <c r="D42" s="3">
        <v>1</v>
      </c>
    </row>
    <row r="43" spans="2:4" ht="24.75" thickBot="1">
      <c r="B43" s="166" t="s">
        <v>4</v>
      </c>
      <c r="C43" s="166"/>
      <c r="D43" s="9">
        <f>SUM(D37:D42)</f>
        <v>21</v>
      </c>
    </row>
    <row r="44" spans="2:4" ht="24.75" thickTop="1">
      <c r="B44" s="130"/>
      <c r="C44" s="132"/>
      <c r="D44" s="3"/>
    </row>
    <row r="45" s="4" customFormat="1" ht="24">
      <c r="B45" s="4" t="s">
        <v>174</v>
      </c>
    </row>
    <row r="46" s="4" customFormat="1" ht="24.75" thickBot="1"/>
    <row r="47" spans="2:4" ht="25.5" thickBot="1" thickTop="1">
      <c r="B47" s="126" t="s">
        <v>14</v>
      </c>
      <c r="C47" s="126" t="s">
        <v>1</v>
      </c>
      <c r="D47" s="127" t="s">
        <v>2</v>
      </c>
    </row>
    <row r="48" spans="2:4" s="4" customFormat="1" ht="24.75" thickTop="1">
      <c r="B48" s="3">
        <v>1</v>
      </c>
      <c r="C48" s="1" t="s">
        <v>115</v>
      </c>
      <c r="D48" s="5">
        <v>2</v>
      </c>
    </row>
    <row r="49" spans="2:4" s="4" customFormat="1" ht="24">
      <c r="B49" s="3">
        <v>2</v>
      </c>
      <c r="C49" s="4" t="s">
        <v>55</v>
      </c>
      <c r="D49" s="3">
        <v>1</v>
      </c>
    </row>
    <row r="50" spans="2:4" s="4" customFormat="1" ht="24">
      <c r="B50" s="3">
        <v>3</v>
      </c>
      <c r="C50" s="4" t="s">
        <v>56</v>
      </c>
      <c r="D50" s="3">
        <v>1</v>
      </c>
    </row>
    <row r="51" spans="2:4" s="4" customFormat="1" ht="24">
      <c r="B51" s="3">
        <v>4</v>
      </c>
      <c r="C51" s="4" t="s">
        <v>57</v>
      </c>
      <c r="D51" s="3">
        <v>1</v>
      </c>
    </row>
    <row r="52" spans="2:4" s="4" customFormat="1" ht="24">
      <c r="B52" s="3">
        <v>5</v>
      </c>
      <c r="C52" s="4" t="s">
        <v>58</v>
      </c>
      <c r="D52" s="3">
        <v>1</v>
      </c>
    </row>
    <row r="53" spans="2:4" s="4" customFormat="1" ht="24">
      <c r="B53" s="3">
        <v>6</v>
      </c>
      <c r="C53" s="135" t="s">
        <v>59</v>
      </c>
      <c r="D53" s="3">
        <v>1</v>
      </c>
    </row>
    <row r="54" spans="2:4" s="4" customFormat="1" ht="24">
      <c r="B54" s="3">
        <v>7</v>
      </c>
      <c r="C54" s="4" t="s">
        <v>60</v>
      </c>
      <c r="D54" s="3">
        <v>1</v>
      </c>
    </row>
    <row r="55" spans="2:4" s="4" customFormat="1" ht="24">
      <c r="B55" s="3">
        <v>8</v>
      </c>
      <c r="C55" s="4" t="s">
        <v>61</v>
      </c>
      <c r="D55" s="3">
        <v>1</v>
      </c>
    </row>
    <row r="56" spans="2:4" ht="24">
      <c r="B56" s="5">
        <v>9</v>
      </c>
      <c r="C56" s="1" t="s">
        <v>62</v>
      </c>
      <c r="D56" s="5">
        <v>1</v>
      </c>
    </row>
    <row r="57" spans="2:4" ht="24">
      <c r="B57" s="5">
        <v>10</v>
      </c>
      <c r="C57" s="1" t="s">
        <v>63</v>
      </c>
      <c r="D57" s="5">
        <v>1</v>
      </c>
    </row>
    <row r="58" spans="2:4" ht="24">
      <c r="B58" s="5">
        <v>11</v>
      </c>
      <c r="C58" s="1" t="s">
        <v>64</v>
      </c>
      <c r="D58" s="5">
        <v>1</v>
      </c>
    </row>
    <row r="59" spans="2:4" ht="24">
      <c r="B59" s="5">
        <v>12</v>
      </c>
      <c r="C59" s="13" t="s">
        <v>65</v>
      </c>
      <c r="D59" s="5">
        <v>1</v>
      </c>
    </row>
    <row r="60" spans="2:4" ht="24">
      <c r="B60" s="5">
        <v>13</v>
      </c>
      <c r="C60" s="1" t="s">
        <v>66</v>
      </c>
      <c r="D60" s="5">
        <v>1</v>
      </c>
    </row>
    <row r="61" spans="2:4" ht="24">
      <c r="B61" s="5">
        <v>14</v>
      </c>
      <c r="C61" s="4" t="s">
        <v>54</v>
      </c>
      <c r="D61" s="3">
        <v>1</v>
      </c>
    </row>
    <row r="62" spans="2:4" ht="24">
      <c r="B62" s="5">
        <v>15</v>
      </c>
      <c r="C62" s="1" t="s">
        <v>67</v>
      </c>
      <c r="D62" s="5">
        <v>1</v>
      </c>
    </row>
    <row r="63" spans="2:4" ht="24">
      <c r="B63" s="5">
        <v>16</v>
      </c>
      <c r="C63" s="136" t="s">
        <v>68</v>
      </c>
      <c r="D63" s="5">
        <v>1</v>
      </c>
    </row>
    <row r="64" spans="2:4" ht="24.75" thickBot="1">
      <c r="B64" s="166" t="s">
        <v>4</v>
      </c>
      <c r="C64" s="166"/>
      <c r="D64" s="9">
        <f>SUM(D48:D63)</f>
        <v>17</v>
      </c>
    </row>
    <row r="65" spans="2:4" ht="24.75" thickTop="1">
      <c r="B65" s="130"/>
      <c r="C65" s="132"/>
      <c r="D65" s="3"/>
    </row>
  </sheetData>
  <sheetProtection/>
  <mergeCells count="7">
    <mergeCell ref="B64:C64"/>
    <mergeCell ref="A1:D1"/>
    <mergeCell ref="A33:D33"/>
    <mergeCell ref="B25:C25"/>
    <mergeCell ref="B12:C12"/>
    <mergeCell ref="B32:C32"/>
    <mergeCell ref="B43:C43"/>
  </mergeCells>
  <printOptions/>
  <pageMargins left="0.5905511811023623" right="0.3937007874015748" top="0.5905511811023623" bottom="0.3937007874015748" header="0.31496062992125984" footer="0.31496062992125984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="120" zoomScaleNormal="120" zoomScalePageLayoutView="0" workbookViewId="0" topLeftCell="A1">
      <selection activeCell="A32" sqref="A32"/>
    </sheetView>
  </sheetViews>
  <sheetFormatPr defaultColWidth="8.7109375" defaultRowHeight="12.75"/>
  <cols>
    <col min="1" max="3" width="8.7109375" style="1" customWidth="1"/>
    <col min="4" max="4" width="41.00390625" style="1" customWidth="1"/>
    <col min="5" max="5" width="5.57421875" style="1" customWidth="1"/>
    <col min="6" max="6" width="6.00390625" style="1" customWidth="1"/>
    <col min="7" max="7" width="15.140625" style="1" bestFit="1" customWidth="1"/>
    <col min="8" max="8" width="6.57421875" style="1" customWidth="1"/>
    <col min="9" max="16384" width="8.7109375" style="1" customWidth="1"/>
  </cols>
  <sheetData>
    <row r="1" spans="1:7" ht="24">
      <c r="A1" s="165" t="s">
        <v>132</v>
      </c>
      <c r="B1" s="165"/>
      <c r="C1" s="165"/>
      <c r="D1" s="165"/>
      <c r="E1" s="165"/>
      <c r="F1" s="165"/>
      <c r="G1" s="165"/>
    </row>
    <row r="2" ht="24">
      <c r="A2" s="8" t="s">
        <v>141</v>
      </c>
    </row>
    <row r="3" s="13" customFormat="1" ht="23.25">
      <c r="A3" s="153" t="s">
        <v>143</v>
      </c>
    </row>
    <row r="4" s="13" customFormat="1" ht="23.25">
      <c r="A4" s="153" t="s">
        <v>142</v>
      </c>
    </row>
    <row r="5" s="13" customFormat="1" ht="24" thickBot="1">
      <c r="A5" s="152" t="s">
        <v>133</v>
      </c>
    </row>
    <row r="6" spans="1:7" s="13" customFormat="1" ht="24" thickTop="1">
      <c r="A6" s="170" t="s">
        <v>1</v>
      </c>
      <c r="B6" s="171"/>
      <c r="C6" s="171"/>
      <c r="D6" s="171"/>
      <c r="E6" s="174" t="s">
        <v>134</v>
      </c>
      <c r="F6" s="175"/>
      <c r="G6" s="176"/>
    </row>
    <row r="7" spans="1:7" s="13" customFormat="1" ht="24" thickBot="1">
      <c r="A7" s="172"/>
      <c r="B7" s="173"/>
      <c r="C7" s="173"/>
      <c r="D7" s="173"/>
      <c r="E7" s="14"/>
      <c r="F7" s="14" t="s">
        <v>3</v>
      </c>
      <c r="G7" s="14" t="s">
        <v>10</v>
      </c>
    </row>
    <row r="8" spans="1:7" s="13" customFormat="1" ht="24" thickTop="1">
      <c r="A8" s="65" t="s">
        <v>19</v>
      </c>
      <c r="B8" s="15"/>
      <c r="C8" s="15"/>
      <c r="D8" s="15"/>
      <c r="E8" s="16"/>
      <c r="F8" s="17"/>
      <c r="G8" s="18"/>
    </row>
    <row r="9" spans="1:7" s="13" customFormat="1" ht="23.25">
      <c r="A9" s="19" t="s">
        <v>20</v>
      </c>
      <c r="B9" s="20"/>
      <c r="C9" s="20"/>
      <c r="D9" s="20"/>
      <c r="E9" s="21">
        <f>คีย์!G37</f>
        <v>4.387096774193548</v>
      </c>
      <c r="F9" s="21">
        <f>คีย์!G38</f>
        <v>0.5584155773160773</v>
      </c>
      <c r="G9" s="39" t="str">
        <f>IF(E9&gt;4.5,"มากที่สุด",IF(E9&gt;3.5,"มาก",IF(E9&gt;2.5,"ปานกลาง",IF(E9&gt;1.5,"น้อย",IF(E9&lt;=1.5,"น้อยที่สุด")))))</f>
        <v>มาก</v>
      </c>
    </row>
    <row r="10" spans="1:7" s="13" customFormat="1" ht="23.25">
      <c r="A10" s="80" t="s">
        <v>47</v>
      </c>
      <c r="B10" s="43"/>
      <c r="C10" s="43"/>
      <c r="D10" s="43"/>
      <c r="E10" s="44">
        <f>คีย์!H37</f>
        <v>4.290322580645161</v>
      </c>
      <c r="F10" s="44">
        <f>คีย์!H38</f>
        <v>0.46141437537906344</v>
      </c>
      <c r="G10" s="51" t="str">
        <f aca="true" t="shared" si="0" ref="G10:G35">IF(E10&gt;4.5,"มากที่สุด",IF(E10&gt;3.5,"มาก",IF(E10&gt;2.5,"ปานกลาง",IF(E10&gt;1.5,"น้อย",IF(E10&lt;=1.5,"น้อยที่สุด")))))</f>
        <v>มาก</v>
      </c>
    </row>
    <row r="11" spans="1:7" s="13" customFormat="1" ht="23.25">
      <c r="A11" s="40" t="s">
        <v>48</v>
      </c>
      <c r="B11" s="41"/>
      <c r="C11" s="41"/>
      <c r="D11" s="150"/>
      <c r="E11" s="42">
        <f>คีย์!I37</f>
        <v>4.096774193548387</v>
      </c>
      <c r="F11" s="42">
        <f>คีย์!I38</f>
        <v>0.700230376836911</v>
      </c>
      <c r="G11" s="50" t="str">
        <f t="shared" si="0"/>
        <v>มาก</v>
      </c>
    </row>
    <row r="12" spans="1:7" s="13" customFormat="1" ht="23.25">
      <c r="A12" s="181" t="s">
        <v>136</v>
      </c>
      <c r="B12" s="182"/>
      <c r="C12" s="182"/>
      <c r="D12" s="183"/>
      <c r="E12" s="155">
        <f>AVERAGE(E9:E11)</f>
        <v>4.258064516129032</v>
      </c>
      <c r="F12" s="155">
        <f>STDEVA(คีย์!G3:I33)</f>
        <v>0.5879815474487715</v>
      </c>
      <c r="G12" s="156" t="str">
        <f>IF(E12&gt;4.5,"มากที่สุด",IF(E12&gt;3.5,"มาก",IF(E12&gt;2.5,"ปานกลาง",IF(E12&gt;1.5,"น้อย",IF(E12&lt;=1.5,"น้อยที่สุด")))))</f>
        <v>มาก</v>
      </c>
    </row>
    <row r="13" spans="1:7" s="13" customFormat="1" ht="23.25">
      <c r="A13" s="64" t="s">
        <v>23</v>
      </c>
      <c r="B13" s="22"/>
      <c r="C13" s="22"/>
      <c r="D13" s="22"/>
      <c r="E13" s="23"/>
      <c r="F13" s="23"/>
      <c r="G13" s="23"/>
    </row>
    <row r="14" spans="1:7" s="13" customFormat="1" ht="23.25">
      <c r="A14" s="36" t="s">
        <v>21</v>
      </c>
      <c r="B14" s="37"/>
      <c r="C14" s="37"/>
      <c r="D14" s="37"/>
      <c r="E14" s="38">
        <f>คีย์!J37</f>
        <v>4.548387096774194</v>
      </c>
      <c r="F14" s="38">
        <f>คีย์!J38</f>
        <v>0.505879411020672</v>
      </c>
      <c r="G14" s="39" t="str">
        <f t="shared" si="0"/>
        <v>มากที่สุด</v>
      </c>
    </row>
    <row r="15" spans="1:7" s="13" customFormat="1" ht="23.25">
      <c r="A15" s="77" t="s">
        <v>22</v>
      </c>
      <c r="B15" s="78"/>
      <c r="C15" s="78"/>
      <c r="D15" s="78"/>
      <c r="E15" s="79">
        <f>คีย์!K37</f>
        <v>4.548387096774194</v>
      </c>
      <c r="F15" s="79">
        <f>คีย์!K38</f>
        <v>0.505879411020672</v>
      </c>
      <c r="G15" s="81" t="str">
        <f t="shared" si="0"/>
        <v>มากที่สุด</v>
      </c>
    </row>
    <row r="16" spans="1:7" s="13" customFormat="1" ht="23.25">
      <c r="A16" s="181" t="s">
        <v>137</v>
      </c>
      <c r="B16" s="182"/>
      <c r="C16" s="182"/>
      <c r="D16" s="183"/>
      <c r="E16" s="157">
        <f>AVERAGE(E14:E15)</f>
        <v>4.548387096774194</v>
      </c>
      <c r="F16" s="157">
        <f>STDEVA(คีย์!J3:K33)</f>
        <v>0.5017157236640679</v>
      </c>
      <c r="G16" s="160" t="str">
        <f>IF(E16&gt;4.5,"มากที่สุด",IF(E16&gt;3.5,"มาก",IF(E16&gt;2.5,"ปานกลาง",IF(E16&gt;1.5,"น้อย",IF(E16&lt;=1.5,"น้อยที่สุด")))))</f>
        <v>มากที่สุด</v>
      </c>
    </row>
    <row r="17" spans="1:7" s="13" customFormat="1" ht="23.25">
      <c r="A17" s="64" t="s">
        <v>24</v>
      </c>
      <c r="B17" s="22"/>
      <c r="C17" s="22"/>
      <c r="D17" s="22"/>
      <c r="E17" s="23"/>
      <c r="F17" s="23"/>
      <c r="G17" s="23"/>
    </row>
    <row r="18" spans="1:7" s="13" customFormat="1" ht="23.25">
      <c r="A18" s="19" t="s">
        <v>144</v>
      </c>
      <c r="B18" s="20"/>
      <c r="C18" s="20"/>
      <c r="D18" s="20"/>
      <c r="E18" s="21">
        <f>คีย์!L37</f>
        <v>4.290322580645161</v>
      </c>
      <c r="F18" s="21">
        <f>คีย์!L38</f>
        <v>0.6425754631219988</v>
      </c>
      <c r="G18" s="24" t="str">
        <f t="shared" si="0"/>
        <v>มาก</v>
      </c>
    </row>
    <row r="19" spans="1:7" s="13" customFormat="1" ht="23.25">
      <c r="A19" s="80" t="s">
        <v>27</v>
      </c>
      <c r="B19" s="43"/>
      <c r="C19" s="43"/>
      <c r="D19" s="82"/>
      <c r="E19" s="44">
        <f>คีย์!M37</f>
        <v>3.6774193548387095</v>
      </c>
      <c r="F19" s="44">
        <f>คีย์!M38</f>
        <v>0.9087389347953033</v>
      </c>
      <c r="G19" s="51" t="str">
        <f t="shared" si="0"/>
        <v>มาก</v>
      </c>
    </row>
    <row r="20" spans="1:7" s="13" customFormat="1" ht="23.25">
      <c r="A20" s="80" t="s">
        <v>145</v>
      </c>
      <c r="B20" s="43"/>
      <c r="C20" s="43"/>
      <c r="D20" s="43"/>
      <c r="E20" s="44">
        <f>คีย์!N37</f>
        <v>3.935483870967742</v>
      </c>
      <c r="F20" s="44">
        <f>คีย์!N38</f>
        <v>0.9978471449732083</v>
      </c>
      <c r="G20" s="51" t="str">
        <f t="shared" si="0"/>
        <v>มาก</v>
      </c>
    </row>
    <row r="21" spans="1:7" s="13" customFormat="1" ht="23.25">
      <c r="A21" s="80" t="s">
        <v>146</v>
      </c>
      <c r="B21" s="43"/>
      <c r="C21" s="43"/>
      <c r="D21" s="43"/>
      <c r="E21" s="44">
        <f>คีย์!O37</f>
        <v>4.064516129032258</v>
      </c>
      <c r="F21" s="44">
        <f>คีย์!O38</f>
        <v>0.679974699086554</v>
      </c>
      <c r="G21" s="51" t="str">
        <f t="shared" si="0"/>
        <v>มาก</v>
      </c>
    </row>
    <row r="22" spans="1:7" s="13" customFormat="1" ht="23.25">
      <c r="A22" s="80" t="s">
        <v>28</v>
      </c>
      <c r="B22" s="43"/>
      <c r="C22" s="43"/>
      <c r="D22" s="43"/>
      <c r="E22" s="44">
        <f>คีย์!P37</f>
        <v>4.419354838709677</v>
      </c>
      <c r="F22" s="44">
        <f>คีย์!P38</f>
        <v>0.5016103101270996</v>
      </c>
      <c r="G22" s="51" t="str">
        <f t="shared" si="0"/>
        <v>มาก</v>
      </c>
    </row>
    <row r="23" spans="1:7" s="13" customFormat="1" ht="23.25">
      <c r="A23" s="40" t="s">
        <v>147</v>
      </c>
      <c r="B23" s="41"/>
      <c r="C23" s="41"/>
      <c r="D23" s="41"/>
      <c r="E23" s="42">
        <f>คีย์!Q37</f>
        <v>4.258064516129032</v>
      </c>
      <c r="F23" s="42">
        <f>คีย์!Q38</f>
        <v>0.514311315287012</v>
      </c>
      <c r="G23" s="50" t="str">
        <f t="shared" si="0"/>
        <v>มาก</v>
      </c>
    </row>
    <row r="24" spans="1:7" s="13" customFormat="1" ht="23.25">
      <c r="A24" s="181" t="s">
        <v>138</v>
      </c>
      <c r="B24" s="184"/>
      <c r="C24" s="184"/>
      <c r="D24" s="185"/>
      <c r="E24" s="155">
        <f>AVERAGE(E18:E23)</f>
        <v>4.10752688172043</v>
      </c>
      <c r="F24" s="155">
        <f>STDEVA(คีย์!L3:Q33)</f>
        <v>0.7635247650476279</v>
      </c>
      <c r="G24" s="156" t="str">
        <f t="shared" si="0"/>
        <v>มาก</v>
      </c>
    </row>
    <row r="25" spans="1:7" s="13" customFormat="1" ht="23.25">
      <c r="A25" s="154" t="s">
        <v>148</v>
      </c>
      <c r="B25" s="22"/>
      <c r="C25" s="22"/>
      <c r="D25" s="22"/>
      <c r="E25" s="61"/>
      <c r="F25" s="61"/>
      <c r="G25" s="23"/>
    </row>
    <row r="26" spans="1:7" s="13" customFormat="1" ht="23.25">
      <c r="A26" s="19" t="s">
        <v>149</v>
      </c>
      <c r="B26" s="20"/>
      <c r="C26" s="20"/>
      <c r="D26" s="20"/>
      <c r="E26" s="21">
        <f>คีย์!T37</f>
        <v>4.290322580645161</v>
      </c>
      <c r="F26" s="21">
        <f>คีย์!T38</f>
        <v>0.6925098500910424</v>
      </c>
      <c r="G26" s="24" t="str">
        <f t="shared" si="0"/>
        <v>มาก</v>
      </c>
    </row>
    <row r="27" spans="1:7" s="13" customFormat="1" ht="23.25">
      <c r="A27" s="36" t="s">
        <v>150</v>
      </c>
      <c r="B27" s="37"/>
      <c r="C27" s="37"/>
      <c r="D27" s="37"/>
      <c r="E27" s="38"/>
      <c r="F27" s="38"/>
      <c r="G27" s="39"/>
    </row>
    <row r="28" spans="1:7" s="13" customFormat="1" ht="23.25">
      <c r="A28" s="151" t="s">
        <v>151</v>
      </c>
      <c r="B28" s="41"/>
      <c r="C28" s="41"/>
      <c r="D28" s="41"/>
      <c r="E28" s="42">
        <f>คีย์!U37</f>
        <v>4.258064516129032</v>
      </c>
      <c r="F28" s="42">
        <f>คีย์!U38</f>
        <v>0.5754848353335845</v>
      </c>
      <c r="G28" s="50" t="str">
        <f t="shared" si="0"/>
        <v>มาก</v>
      </c>
    </row>
    <row r="29" spans="1:7" s="13" customFormat="1" ht="23.25">
      <c r="A29" s="181" t="s">
        <v>139</v>
      </c>
      <c r="B29" s="184"/>
      <c r="C29" s="184"/>
      <c r="D29" s="185"/>
      <c r="E29" s="155">
        <f>AVERAGE(E26:E28)</f>
        <v>4.274193548387096</v>
      </c>
      <c r="F29" s="155">
        <f>STDEVA(คีย์!T3:U33)</f>
        <v>0.6316607005453408</v>
      </c>
      <c r="G29" s="156" t="str">
        <f t="shared" si="0"/>
        <v>มาก</v>
      </c>
    </row>
    <row r="30" spans="1:7" s="13" customFormat="1" ht="23.25">
      <c r="A30" s="64" t="s">
        <v>50</v>
      </c>
      <c r="B30" s="22"/>
      <c r="C30" s="22"/>
      <c r="D30" s="22"/>
      <c r="E30" s="61"/>
      <c r="F30" s="61"/>
      <c r="G30" s="23"/>
    </row>
    <row r="31" spans="1:7" s="13" customFormat="1" ht="23.25">
      <c r="A31" s="19" t="s">
        <v>152</v>
      </c>
      <c r="B31" s="20"/>
      <c r="C31" s="20"/>
      <c r="D31" s="20"/>
      <c r="E31" s="21">
        <f>คีย์!V37</f>
        <v>4.5</v>
      </c>
      <c r="F31" s="21">
        <f>คีย์!V38</f>
        <v>0.5085476277156078</v>
      </c>
      <c r="G31" s="24" t="str">
        <f t="shared" si="0"/>
        <v>มาก</v>
      </c>
    </row>
    <row r="32" spans="1:7" s="13" customFormat="1" ht="23.25">
      <c r="A32" s="80" t="s">
        <v>153</v>
      </c>
      <c r="B32" s="43"/>
      <c r="C32" s="43"/>
      <c r="D32" s="43"/>
      <c r="E32" s="44">
        <f>คีย์!W37</f>
        <v>4.483870967741935</v>
      </c>
      <c r="F32" s="44">
        <f>คีย์!W38</f>
        <v>0.5080005080007622</v>
      </c>
      <c r="G32" s="51" t="str">
        <f t="shared" si="0"/>
        <v>มาก</v>
      </c>
    </row>
    <row r="33" spans="1:7" s="13" customFormat="1" ht="23.25">
      <c r="A33" s="80" t="s">
        <v>29</v>
      </c>
      <c r="B33" s="43"/>
      <c r="C33" s="43"/>
      <c r="D33" s="43"/>
      <c r="E33" s="44">
        <f>คีย์!X37</f>
        <v>4.354838709677419</v>
      </c>
      <c r="F33" s="44">
        <f>คีย์!X38</f>
        <v>0.5506594287321463</v>
      </c>
      <c r="G33" s="51" t="str">
        <f t="shared" si="0"/>
        <v>มาก</v>
      </c>
    </row>
    <row r="34" spans="1:7" s="13" customFormat="1" ht="23.25">
      <c r="A34" s="19" t="s">
        <v>30</v>
      </c>
      <c r="B34" s="20"/>
      <c r="C34" s="20"/>
      <c r="D34" s="20"/>
      <c r="E34" s="21">
        <f>คีย์!Y37</f>
        <v>4.451612903225806</v>
      </c>
      <c r="F34" s="21">
        <f>คีย์!Y38</f>
        <v>0.505879411020672</v>
      </c>
      <c r="G34" s="24" t="str">
        <f t="shared" si="0"/>
        <v>มาก</v>
      </c>
    </row>
    <row r="35" spans="1:7" s="13" customFormat="1" ht="24" thickBot="1">
      <c r="A35" s="186" t="s">
        <v>140</v>
      </c>
      <c r="B35" s="187"/>
      <c r="C35" s="187"/>
      <c r="D35" s="188"/>
      <c r="E35" s="158">
        <f>AVERAGE(E31:E34)</f>
        <v>4.44758064516129</v>
      </c>
      <c r="F35" s="158">
        <f>STDEVA(คีย์!V3:Y33)</f>
        <v>0.5153902235203283</v>
      </c>
      <c r="G35" s="159" t="str">
        <f t="shared" si="0"/>
        <v>มาก</v>
      </c>
    </row>
    <row r="36" spans="1:7" s="13" customFormat="1" ht="24.75" thickBot="1" thickTop="1">
      <c r="A36" s="177" t="s">
        <v>4</v>
      </c>
      <c r="B36" s="178"/>
      <c r="C36" s="178"/>
      <c r="D36" s="179"/>
      <c r="E36" s="25">
        <f>คีย์!AA37</f>
        <v>4.223259762308998</v>
      </c>
      <c r="F36" s="25">
        <f>คีย์!AA38</f>
        <v>0.7026533138557525</v>
      </c>
      <c r="G36" s="26" t="str">
        <f>IF(E36&gt;4.5,"มากที่สุด",IF(E36&gt;3.5,"มาก",IF(E36&gt;2.5,"ปานกลาง",IF(E36&gt;1.5,"น้อย",IF(E36&lt;=1.5,"น้อยที่สุด")))))</f>
        <v>มาก</v>
      </c>
    </row>
    <row r="37" spans="1:7" s="13" customFormat="1" ht="24" thickTop="1">
      <c r="A37" s="180"/>
      <c r="B37" s="180"/>
      <c r="C37" s="180"/>
      <c r="D37" s="180"/>
      <c r="E37" s="180"/>
      <c r="F37" s="180"/>
      <c r="G37" s="180"/>
    </row>
    <row r="38" spans="1:7" s="13" customFormat="1" ht="23.25">
      <c r="A38" s="48"/>
      <c r="B38" s="48"/>
      <c r="C38" s="48"/>
      <c r="D38" s="48"/>
      <c r="E38" s="49"/>
      <c r="F38" s="49"/>
      <c r="G38" s="48"/>
    </row>
    <row r="39" ht="24">
      <c r="A39" s="7"/>
    </row>
    <row r="40" ht="24">
      <c r="A40" s="7"/>
    </row>
  </sheetData>
  <sheetProtection/>
  <mergeCells count="10">
    <mergeCell ref="A1:G1"/>
    <mergeCell ref="A6:D7"/>
    <mergeCell ref="E6:G6"/>
    <mergeCell ref="A36:D36"/>
    <mergeCell ref="A37:G37"/>
    <mergeCell ref="A12:D12"/>
    <mergeCell ref="A16:D16"/>
    <mergeCell ref="A24:D24"/>
    <mergeCell ref="A29:D29"/>
    <mergeCell ref="A35:D35"/>
  </mergeCells>
  <printOptions/>
  <pageMargins left="0.4724409448818898" right="0.3937007874015748" top="0.1968503937007874" bottom="0.11811023622047245" header="0.31496062992125984" footer="0.31496062992125984"/>
  <pageSetup horizontalDpi="600" verticalDpi="600" orientation="portrait" paperSize="9" r:id="rId3"/>
  <legacyDrawing r:id="rId2"/>
  <oleObjects>
    <oleObject progId="Equation.3" shapeId="108386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="130" zoomScaleNormal="130" zoomScalePageLayoutView="0" workbookViewId="0" topLeftCell="A10">
      <selection activeCell="B13" sqref="B13"/>
    </sheetView>
  </sheetViews>
  <sheetFormatPr defaultColWidth="8.7109375" defaultRowHeight="12.75"/>
  <cols>
    <col min="1" max="1" width="4.57421875" style="1" customWidth="1"/>
    <col min="2" max="2" width="80.28125" style="1" customWidth="1"/>
    <col min="3" max="3" width="7.00390625" style="5" customWidth="1"/>
    <col min="4" max="4" width="1.7109375" style="1" customWidth="1"/>
    <col min="5" max="16384" width="8.7109375" style="1" customWidth="1"/>
  </cols>
  <sheetData>
    <row r="1" spans="1:7" ht="24">
      <c r="A1" s="189" t="s">
        <v>135</v>
      </c>
      <c r="B1" s="189"/>
      <c r="C1" s="189"/>
      <c r="D1" s="35"/>
      <c r="E1" s="35"/>
      <c r="F1" s="35"/>
      <c r="G1" s="35"/>
    </row>
    <row r="2" spans="1:7" ht="24">
      <c r="A2" s="31"/>
      <c r="B2" s="31"/>
      <c r="C2" s="31"/>
      <c r="D2" s="35"/>
      <c r="E2" s="35"/>
      <c r="F2" s="35"/>
      <c r="G2" s="35"/>
    </row>
    <row r="3" spans="1:7" ht="24">
      <c r="A3" s="62" t="s">
        <v>155</v>
      </c>
      <c r="B3" s="31"/>
      <c r="C3" s="31"/>
      <c r="D3" s="35"/>
      <c r="E3" s="35"/>
      <c r="F3" s="35"/>
      <c r="G3" s="35"/>
    </row>
    <row r="4" spans="1:7" ht="24">
      <c r="A4" s="62" t="s">
        <v>154</v>
      </c>
      <c r="B4" s="31"/>
      <c r="C4" s="31"/>
      <c r="D4" s="35"/>
      <c r="E4" s="35"/>
      <c r="F4" s="35"/>
      <c r="G4" s="35"/>
    </row>
    <row r="5" spans="1:7" ht="24">
      <c r="A5" s="62" t="s">
        <v>156</v>
      </c>
      <c r="B5" s="31"/>
      <c r="C5" s="31"/>
      <c r="D5" s="35"/>
      <c r="E5" s="35"/>
      <c r="F5" s="35"/>
      <c r="G5" s="35"/>
    </row>
    <row r="6" spans="1:7" ht="24">
      <c r="A6" s="62" t="s">
        <v>157</v>
      </c>
      <c r="B6" s="31"/>
      <c r="C6" s="31"/>
      <c r="D6" s="35"/>
      <c r="E6" s="35"/>
      <c r="F6" s="35"/>
      <c r="G6" s="35"/>
    </row>
    <row r="7" spans="1:7" ht="24">
      <c r="A7" s="62" t="s">
        <v>158</v>
      </c>
      <c r="B7" s="31"/>
      <c r="C7" s="31"/>
      <c r="D7" s="35"/>
      <c r="E7" s="35"/>
      <c r="F7" s="35"/>
      <c r="G7" s="35"/>
    </row>
    <row r="8" spans="1:7" ht="24">
      <c r="A8" s="62" t="s">
        <v>159</v>
      </c>
      <c r="B8" s="31"/>
      <c r="C8" s="31"/>
      <c r="D8" s="35"/>
      <c r="E8" s="35"/>
      <c r="F8" s="35"/>
      <c r="G8" s="35"/>
    </row>
    <row r="9" spans="1:7" ht="24">
      <c r="A9" s="11"/>
      <c r="B9" s="11"/>
      <c r="C9" s="31"/>
      <c r="D9" s="10"/>
      <c r="E9" s="10"/>
      <c r="F9" s="10"/>
      <c r="G9" s="10"/>
    </row>
    <row r="10" ht="24">
      <c r="A10" s="2" t="s">
        <v>26</v>
      </c>
    </row>
    <row r="11" ht="12" customHeight="1" thickBot="1">
      <c r="A11" s="2"/>
    </row>
    <row r="12" spans="1:3" ht="25.5" thickBot="1" thickTop="1">
      <c r="A12" s="54" t="s">
        <v>14</v>
      </c>
      <c r="B12" s="33" t="s">
        <v>1</v>
      </c>
      <c r="C12" s="33" t="s">
        <v>2</v>
      </c>
    </row>
    <row r="13" spans="1:3" ht="24.75" thickTop="1">
      <c r="A13" s="6">
        <v>1</v>
      </c>
      <c r="B13" s="4" t="s">
        <v>86</v>
      </c>
      <c r="C13" s="3">
        <v>2</v>
      </c>
    </row>
    <row r="14" spans="1:3" ht="24">
      <c r="A14" s="88">
        <v>2</v>
      </c>
      <c r="B14" s="1" t="s">
        <v>80</v>
      </c>
      <c r="C14" s="5">
        <v>1</v>
      </c>
    </row>
    <row r="15" spans="1:3" ht="24">
      <c r="A15" s="3">
        <v>3</v>
      </c>
      <c r="B15" s="87" t="s">
        <v>81</v>
      </c>
      <c r="C15" s="3">
        <v>1</v>
      </c>
    </row>
    <row r="16" spans="1:3" ht="24">
      <c r="A16" s="5">
        <v>4</v>
      </c>
      <c r="B16" s="4" t="s">
        <v>87</v>
      </c>
      <c r="C16" s="3">
        <v>1</v>
      </c>
    </row>
    <row r="17" spans="1:3" ht="24">
      <c r="A17" s="5">
        <v>5</v>
      </c>
      <c r="B17" s="4" t="s">
        <v>88</v>
      </c>
      <c r="C17" s="3">
        <v>1</v>
      </c>
    </row>
    <row r="18" spans="1:3" ht="24">
      <c r="A18" s="5">
        <v>6</v>
      </c>
      <c r="B18" s="4" t="s">
        <v>91</v>
      </c>
      <c r="C18" s="3">
        <v>1</v>
      </c>
    </row>
    <row r="19" spans="1:3" ht="24">
      <c r="A19" s="5">
        <v>7</v>
      </c>
      <c r="B19" s="4" t="s">
        <v>93</v>
      </c>
      <c r="C19" s="3">
        <v>1</v>
      </c>
    </row>
    <row r="20" spans="1:3" ht="24">
      <c r="A20" s="52">
        <v>8</v>
      </c>
      <c r="B20" s="53" t="s">
        <v>95</v>
      </c>
      <c r="C20" s="52">
        <v>1</v>
      </c>
    </row>
    <row r="21" spans="1:2" ht="24">
      <c r="A21" s="5"/>
      <c r="B21" s="4"/>
    </row>
    <row r="22" spans="1:2" ht="24">
      <c r="A22" s="5"/>
      <c r="B22" s="4"/>
    </row>
    <row r="23" spans="1:2" ht="24">
      <c r="A23" s="5"/>
      <c r="B23" s="4"/>
    </row>
    <row r="24" spans="1:2" ht="24">
      <c r="A24" s="5"/>
      <c r="B24" s="4"/>
    </row>
    <row r="25" spans="1:2" ht="24">
      <c r="A25" s="5"/>
      <c r="B25" s="4"/>
    </row>
    <row r="26" spans="1:5" ht="24">
      <c r="A26" s="3"/>
      <c r="B26" s="4"/>
      <c r="C26" s="3"/>
      <c r="D26" s="4"/>
      <c r="E26" s="4"/>
    </row>
    <row r="27" spans="1:4" ht="24">
      <c r="A27" s="3"/>
      <c r="B27" s="4"/>
      <c r="C27" s="3"/>
      <c r="D27" s="4"/>
    </row>
    <row r="28" spans="1:3" ht="24">
      <c r="A28" s="3"/>
      <c r="B28" s="4"/>
      <c r="C28" s="3"/>
    </row>
    <row r="29" spans="1:3" ht="24">
      <c r="A29" s="3"/>
      <c r="B29" s="4"/>
      <c r="C29" s="3"/>
    </row>
    <row r="30" spans="1:3" ht="24">
      <c r="A30" s="5"/>
      <c r="B30" s="4"/>
      <c r="C30" s="3"/>
    </row>
  </sheetData>
  <sheetProtection/>
  <mergeCells count="1">
    <mergeCell ref="A1:C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Tharaporn Teerapabvisadpong</cp:lastModifiedBy>
  <cp:lastPrinted>2013-10-24T06:25:50Z</cp:lastPrinted>
  <dcterms:created xsi:type="dcterms:W3CDTF">2006-03-16T15:57:13Z</dcterms:created>
  <dcterms:modified xsi:type="dcterms:W3CDTF">2013-10-24T06:36:37Z</dcterms:modified>
  <cp:category/>
  <cp:version/>
  <cp:contentType/>
  <cp:contentStatus/>
</cp:coreProperties>
</file>