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325" tabRatio="598" activeTab="1"/>
  </bookViews>
  <sheets>
    <sheet name="คีย์" sheetId="1" r:id="rId1"/>
    <sheet name="สรุป" sheetId="2" r:id="rId2"/>
    <sheet name="ตาราง1" sheetId="3" r:id="rId3"/>
    <sheet name="ตาราง2" sheetId="4" r:id="rId4"/>
    <sheet name="ตาราง3" sheetId="5" r:id="rId5"/>
    <sheet name="ตาราง4" sheetId="6" r:id="rId6"/>
    <sheet name="ตาราง5" sheetId="7" r:id="rId7"/>
    <sheet name="ตาราง6" sheetId="8" r:id="rId8"/>
    <sheet name="ข้อเสนอแนะ" sheetId="9" r:id="rId9"/>
    <sheet name="Sheet1" sheetId="10" r:id="rId10"/>
    <sheet name="Sheet2" sheetId="11" r:id="rId11"/>
  </sheets>
  <definedNames>
    <definedName name="_xlnm._FilterDatabase" localSheetId="0" hidden="1">'คีย์'!$A$4:$P$28</definedName>
  </definedNames>
  <calcPr fullCalcOnLoad="1"/>
</workbook>
</file>

<file path=xl/sharedStrings.xml><?xml version="1.0" encoding="utf-8"?>
<sst xmlns="http://schemas.openxmlformats.org/spreadsheetml/2006/main" count="224" uniqueCount="174">
  <si>
    <t>ลำดับที่</t>
  </si>
  <si>
    <t>รายการ</t>
  </si>
  <si>
    <t>ความถี่</t>
  </si>
  <si>
    <t>SD</t>
  </si>
  <si>
    <t>รวม</t>
  </si>
  <si>
    <t>ตอนที่ 3 ข้อเสนอแนะ</t>
  </si>
  <si>
    <t>บทสรุปสำหรับผู้บริหาร</t>
  </si>
  <si>
    <t>ตอนที่ 1  ข้อมูลทั่วไปเกี่ยวกับผู้ตอบแบบประเมิน</t>
  </si>
  <si>
    <t>จำนวน</t>
  </si>
  <si>
    <t>ร้อยละ</t>
  </si>
  <si>
    <t>ระดับความคิดเห็น</t>
  </si>
  <si>
    <t>สถานภาพ</t>
  </si>
  <si>
    <t>ที่</t>
  </si>
  <si>
    <t>1. ด้านกระบวนการขั้นตอนการให้บริการ</t>
  </si>
  <si>
    <t>2. ด้านเจ้าหน้าที่ผู้ให้บริการ</t>
  </si>
  <si>
    <t xml:space="preserve">   2.1 เจ้าหน้าที่ให้บริการด้วยความเต็มใจ ยิ้มแย้มแจ่มใส</t>
  </si>
  <si>
    <t xml:space="preserve">   2.2 เจ้าหน้าที่ให้บริการด้วยความรวดเร็ว</t>
  </si>
  <si>
    <t>3. ด้านสิ่งอำนวยความสะดวก</t>
  </si>
  <si>
    <t xml:space="preserve">    1.1 ความสะดวกในการลงทะเบียน</t>
  </si>
  <si>
    <t>รวมด้านสิ่งอำนวยความสะดวก</t>
  </si>
  <si>
    <t>รวมด้านเจ้าหน้าที่ผู้ให้บริการ</t>
  </si>
  <si>
    <t>รวมด้านกระบวนการขั้นตอนการให้บริการ</t>
  </si>
  <si>
    <t>N = 28</t>
  </si>
  <si>
    <t>เพศชาย</t>
  </si>
  <si>
    <t>เพศหญิง</t>
  </si>
  <si>
    <t>เพศ</t>
  </si>
  <si>
    <t>ประเทศ</t>
  </si>
  <si>
    <t>คณะ</t>
  </si>
  <si>
    <t>สาขาวิชา</t>
  </si>
  <si>
    <t>วิทยาศาสตร์</t>
  </si>
  <si>
    <t>เวียดนาม</t>
  </si>
  <si>
    <t>เกษตรศาสตร์ฯ</t>
  </si>
  <si>
    <t>พลังงานทดแทน</t>
  </si>
  <si>
    <t>ระดับ</t>
  </si>
  <si>
    <t>ปริญญาเอก</t>
  </si>
  <si>
    <t>ปริญญาโท</t>
  </si>
  <si>
    <t>ชีววิทยา</t>
  </si>
  <si>
    <t>ไทย</t>
  </si>
  <si>
    <t>อื่นๆ</t>
  </si>
  <si>
    <t>กัมพูชา</t>
  </si>
  <si>
    <t>จีน</t>
  </si>
  <si>
    <t>โลจิสติกส์และโซ่อุปทาน</t>
  </si>
  <si>
    <t>พม่า</t>
  </si>
  <si>
    <r>
      <rPr>
        <u val="single"/>
        <sz val="16"/>
        <rFont val="TH SarabunPSK"/>
        <family val="2"/>
      </rPr>
      <t>ตาราง 1</t>
    </r>
    <r>
      <rPr>
        <sz val="16"/>
        <rFont val="TH SarabunPSK"/>
        <family val="2"/>
      </rPr>
      <t xml:space="preserve">  แสดงจำนวนและร้อยละของผู้ตอบแบบประเมิน จำแนกตามเพศ</t>
    </r>
  </si>
  <si>
    <t>สาขา</t>
  </si>
  <si>
    <t>ไม่ระบุ</t>
  </si>
  <si>
    <t>แหล่งข้อมูล</t>
  </si>
  <si>
    <t>คณะสังกัด</t>
  </si>
  <si>
    <t>อีเมล์</t>
  </si>
  <si>
    <t>เว็บไซต์บัณฑิตวิทยาลัย</t>
  </si>
  <si>
    <t>อาจารย์ที่ปรึกษา</t>
  </si>
  <si>
    <t>โปรเตอร์ประชาสัมพันธ์</t>
  </si>
  <si>
    <r>
      <rPr>
        <u val="single"/>
        <sz val="16"/>
        <rFont val="TH SarabunPSK"/>
        <family val="2"/>
      </rPr>
      <t>ตาราง 2</t>
    </r>
    <r>
      <rPr>
        <sz val="16"/>
        <rFont val="TH SarabunPSK"/>
        <family val="2"/>
      </rPr>
      <t xml:space="preserve">  แสดงจำนวนและร้อยละของผู้ตอบแบบประเมิน จำแนกตามประเทศ</t>
    </r>
  </si>
  <si>
    <r>
      <rPr>
        <u val="single"/>
        <sz val="16"/>
        <rFont val="TH SarabunPSK"/>
        <family val="2"/>
      </rPr>
      <t>ตาราง 4</t>
    </r>
    <r>
      <rPr>
        <sz val="16"/>
        <rFont val="TH SarabunPSK"/>
        <family val="2"/>
      </rPr>
      <t xml:space="preserve">  แสดงจำนวนและร้อยละของผู้ตอบแบบประเมิน จำแนกตามแบบ/แผนการศึกษา</t>
    </r>
  </si>
  <si>
    <t>แบบ/แผนการศึกษา</t>
  </si>
  <si>
    <t>บอร์ดประกาศประชาสัมพันธ์</t>
  </si>
  <si>
    <t>คณะที่สังกัด</t>
  </si>
  <si>
    <t>5. ด้านความรู้ที่ได้จากโปรแกรมนี้</t>
  </si>
  <si>
    <t xml:space="preserve">   6.1 ความเพียงพอของเอกสารประกอบการอบรม</t>
  </si>
  <si>
    <t xml:space="preserve">   6.2 เอกสารมีเนื้อหาสาระตามความต้องการของท่าน</t>
  </si>
  <si>
    <t xml:space="preserve"> - 7 -</t>
  </si>
  <si>
    <t xml:space="preserve"> - I would like to join in the statistic class for thesis research.</t>
  </si>
  <si>
    <t xml:space="preserve"> - A training on Ethics.</t>
  </si>
  <si>
    <t xml:space="preserve"> - Room size should be enlarges for convenient ambience.</t>
  </si>
  <si>
    <t xml:space="preserve"> - Research Ethics.</t>
  </si>
  <si>
    <t xml:space="preserve"> - It should not be late like this year.</t>
  </si>
  <si>
    <t xml:space="preserve"> - It should not be at the beginning of the shool.</t>
  </si>
  <si>
    <t xml:space="preserve"> - On more research based lecture.</t>
  </si>
  <si>
    <t xml:space="preserve"> - On weekend</t>
  </si>
  <si>
    <t xml:space="preserve"> - It will be better if you can send a map marked the location of the graduate school in the email.</t>
  </si>
  <si>
    <t xml:space="preserve"> - Research methodology.</t>
  </si>
  <si>
    <t xml:space="preserve"> - Organize research methodology.</t>
  </si>
  <si>
    <t xml:space="preserve"> - 6 -</t>
  </si>
  <si>
    <t xml:space="preserve"> - 5 -</t>
  </si>
  <si>
    <t>รวมด้านเอกสารประกอบโครงการฯ</t>
  </si>
  <si>
    <t>จากตาราง 2 แสดงจำนวนและร้อยละของผู้ตอบแบบประเมิน จำแนกตามประเทศ พบว่า</t>
  </si>
  <si>
    <t xml:space="preserve">และเว็บไซต์บัณฑิตวิทยาลัย ร้อยละ 12.5 </t>
  </si>
  <si>
    <t>จากตาราง 1 แสดงจำนวนและร้อยละของผู้ตอบแบบประเมิน จำแนกตามเพศ พบว่า</t>
  </si>
  <si>
    <t>What is your suggestion in order to improve our next program?</t>
  </si>
  <si>
    <t>Which topics would you like the Graduate School to organize next time?</t>
  </si>
  <si>
    <t>Other (s)</t>
  </si>
  <si>
    <t xml:space="preserve"> - 8 -</t>
  </si>
  <si>
    <t xml:space="preserve"> - 9 -</t>
  </si>
  <si>
    <t xml:space="preserve"> - 10 -</t>
  </si>
  <si>
    <t xml:space="preserve"> - 12 -</t>
  </si>
  <si>
    <t xml:space="preserve"> - 11 -</t>
  </si>
  <si>
    <t xml:space="preserve"> - My only suggestion is that you should encourage more audience interaction</t>
  </si>
  <si>
    <t xml:space="preserve"> - I want the next program is on the weekend because on this day is time for study.</t>
  </si>
  <si>
    <t xml:space="preserve"> - Should has Thai students to join to know each other. </t>
  </si>
  <si>
    <t>ข้อเสนอแนะเพื่อปรับปรุงการจัดโครงการในครั้งต่อไป</t>
  </si>
  <si>
    <t>หัวข้อเรื่องที่จะให้บัณฑิตวิทยาลัยจัดโครงการในครั้งต่อไป</t>
  </si>
  <si>
    <t xml:space="preserve"> - lesson about Thai language.</t>
  </si>
  <si>
    <t xml:space="preserve"> - The room is too cool.</t>
  </si>
  <si>
    <t>วันที่  6 -7 กรกฎาคม 2558</t>
  </si>
  <si>
    <t>ณ ห้องสัมมนาเอกาทศรถ 210 อาคารเอกาทศรถ มหาวิทยาลัยนเรศวร</t>
  </si>
  <si>
    <t xml:space="preserve">ในวันที่ 6-7 กรกฎาคม 2558 ณ ห้องสัมมนาเอกาทศรถ 210 อาคารเอกาทศรถ มหาวิทยาลัยนเรศวร </t>
  </si>
  <si>
    <t>พบว่า มีผู้เข้าร่วมโครงการฯ จำนวนทั้งสิ้น 31 คน และมีผู้ตอบแบบประเมิน จำนวน 25 คน คิดเป็นร้อยละ</t>
  </si>
  <si>
    <t xml:space="preserve">80.7 โดยมีรายละเอียดดังนี้ </t>
  </si>
  <si>
    <t>แพทยศาสตร์</t>
  </si>
  <si>
    <t>บริหารธุรกิจฯ</t>
  </si>
  <si>
    <t>เทคโนโลยีการอาหาร</t>
  </si>
  <si>
    <t>วิทยการคอมพิวเตอร์</t>
  </si>
  <si>
    <t>เทคโนโลยีการเกษตร</t>
  </si>
  <si>
    <t>มาเลเซีย</t>
  </si>
  <si>
    <t xml:space="preserve">จากการจัดกิจกรรมอบรมภาษาอังกฤษเพื่อการนำเสนองานวิจัยสำหรับนิสิตระดับบัณฑิตศึกษา </t>
  </si>
  <si>
    <t>ในวันที่ 6-7 กรกฎาคม 2558 ณ ห้องสัมมนาเอกาทศรถ 210 อาคารเอกาทศรถ มหาวิทยาลัยนเรศวร</t>
  </si>
  <si>
    <t>ผลการประเมินกิจกรรมอบรมภาษาอังกฤษเพื่อการนำเสนองานวิจัยสำหรับนิสิตระดับบัณฑิตศึกษา</t>
  </si>
  <si>
    <t>จากการจัดกิจกรรมอบรมภาษาอังกฤษเพื่อการนำเสนองานวิจัยสำหรับนิสิตระดับบัณฑิตศึกษา</t>
  </si>
  <si>
    <t>ผู้ตอบแบบประเมินเป็นเพศหญิง ร้อยละ 68.0 และเพศชาย ร้อยละ 32.0</t>
  </si>
  <si>
    <t xml:space="preserve">ร้อยละ 4.0 </t>
  </si>
  <si>
    <t xml:space="preserve">ร้อยละ 16.0 ประเทศกัมพูชา ร้อยละ 8.0 ประเทศจีน ประเทศเวียดนาม และประเทศมาเลเซีย </t>
  </si>
  <si>
    <t xml:space="preserve">ผู้ตอบแบบประเมินส่วนใหญ่เป็นนิสิตประเทศไทย คิดเป็นร้อยละ 64.9 รองลงมาได้แก่ ประเทศพม่า </t>
  </si>
  <si>
    <t>กองพัฒนากิจการต่างประเทศ</t>
  </si>
  <si>
    <t>คณะ/วิทยาลัย</t>
  </si>
  <si>
    <t>จากตาราง 3 พบว่า ผู้ตอบแบบประเมิน ส่วนใหญ่สังกัดคณะเกษตรศาสตร์ฯ ร้อยละ 52.0</t>
  </si>
  <si>
    <t>รองลงมาได้แก่ คณะบริหารธุรกิจฯ ร้อยละ 20.0 คณะวิทยาศาสตร์ ร้อยละ 12.0 คณะแพทศาสตร์</t>
  </si>
  <si>
    <t>วิทยาลัยโลจิสติกส์และโซ่อุปทาน วิทยาลัยพลังงานทดแทน และกองพัฒนากิจการต่างประเทศ ร้อยละ 4.0</t>
  </si>
  <si>
    <r>
      <rPr>
        <u val="single"/>
        <sz val="16"/>
        <rFont val="TH SarabunPSK"/>
        <family val="2"/>
      </rPr>
      <t>ตาราง 3</t>
    </r>
    <r>
      <rPr>
        <sz val="16"/>
        <rFont val="TH SarabunPSK"/>
        <family val="2"/>
      </rPr>
      <t xml:space="preserve">  แสดงจำนวนและร้อยละของผู้ตอบแบบประเมิน จำแนกตามคณะ/วิทยาลัย</t>
    </r>
  </si>
  <si>
    <t>จากตาราง 4 พบว่า ผู้ตอบแบบประเมิน ส่วนใหญ่เป็นนิสิตปริญญาโท ร้อยละ 60.0  รองลงมา ได้แก่</t>
  </si>
  <si>
    <t xml:space="preserve"> ร้อยละ 31.3 รองลงมาได้แก่ อาจารย์ที่ปรึกษา ร้อยละ 25.0 และเว็บไซต์บัณฑิตวิทยาลัย ร้อยละ 15.6 </t>
  </si>
  <si>
    <t xml:space="preserve">   3.1 ความเหมาะสมของขนาดห้องจัดกิจกรรม</t>
  </si>
  <si>
    <t xml:space="preserve">   3.2 ความชัดเจนของจอภาพ/โปรเจคเตอร์/เสียงภายในห้องจัดกิจกรรม</t>
  </si>
  <si>
    <t xml:space="preserve">   3.3 ความสว่างภายในห้องจัดกิจกรรม</t>
  </si>
  <si>
    <t xml:space="preserve">   3.4 ความสะอาดของสถานที่จัดกิจกรรม</t>
  </si>
  <si>
    <t xml:space="preserve">โดยรวมอยู่ในระดับมากที่สุด (ค่าเฉลี่ย 4.55) เมื่อพิจารณารายด้าน พบว่า ด้านที่มีค่าเฉลี่ยสูงที่สุด คือ </t>
  </si>
  <si>
    <t>4. ด้านความเหมาะสมของวิทยากรบรรยาย</t>
  </si>
  <si>
    <t>รวมด้านความเหมาะสมของวิทยากรบรรยาย</t>
  </si>
  <si>
    <t xml:space="preserve">ด้านความเหมาะสมของวิทยากร (ค่าเฉลี่ย = 4.76) รองลงมาได้แก่ ด้านเจ้าหน้าที่ผู้ให้บริการ (ค่าเฉลี่ย 4.70) </t>
  </si>
  <si>
    <t xml:space="preserve">เมื่อพิจารณารายข้อ พบว่า ข้อที่มีค่าเฉลี่ยสูงที่สุด คือ ด้านเหมาะสมของวิทยากรบรรยาย Mr.Richard M.Glover </t>
  </si>
  <si>
    <t>จัดกิจกรรม (ค่าเฉลี่ย 4.68) เจ้าหน้าที่ให้บริการด้วยความรวดเร็ว และความสะอาดของสถานที่จัดกิจกรรม</t>
  </si>
  <si>
    <t>(ค่าเฉลี่ย 4.64 )</t>
  </si>
  <si>
    <t>6. ด้านเอกสารประกอบกิจกรรม</t>
  </si>
  <si>
    <t>ผู้ตอบแบบประเมินเป็นเพศหญิง ร้อยละ 68.0 และเพศชาย ร้อยละ 32.0 ส่วนใหญ่เป็นนิสิต</t>
  </si>
  <si>
    <t xml:space="preserve">ประเทศไทย คิดเป็นร้อยละ 64.9 รองลงมาได้แก่ ประเทศพม่า ร้อยละ 16.0 ประเทศกัมพูชา ร้อยละ 8.0 </t>
  </si>
  <si>
    <t xml:space="preserve">ประเทศจีน ประเทศเวียดนาม และประเทศมาเลเซีย ร้อยละ 4.0 </t>
  </si>
  <si>
    <t xml:space="preserve"> นิสิตปริญญาเอก ร้อยละ 32.0 และไม่ระบุ ร้อยละ 8.0</t>
  </si>
  <si>
    <t xml:space="preserve">จากการประเมินความคิดเห็นเกี่ยวกับการจัดกิจกรรม พบว่า ผู้ตอบแบบประเมินมีความคิดเห็น </t>
  </si>
  <si>
    <t>และเจ้าหน้าที่ให้บริการด้วยความเต็มใจ ยิ้มแย้มแจ่มใส (ค่าเฉลี่ย 4.76) รองลงมา ได้แก่ ความสว่างภายในห้อง</t>
  </si>
  <si>
    <t>ผู้เข้าร่วมกิจกรรม ส่วนใหญ่เป็นนิสิตปริญญาโท ร้อยละ 60.0  รองลงมา ได้แก่ นิสิตปริญญาเอก</t>
  </si>
  <si>
    <t xml:space="preserve"> ร้อยละ 32.0 และไม่ระบุ ร้อยละ 8.0 ส่วนใหญ่สังกัดคณะเกษตรศาสตร์ฯ ร้อยละ 52.0 รองลงมาได้แก่</t>
  </si>
  <si>
    <t>คณะบริหารธุรกิจฯ ร้อยละ 20.0 คณะวิทยาศาสตร์ ร้อยละ 12.0 คณะแพทศาสตร์ วิทยาลัยโลจิสติกส์และ</t>
  </si>
  <si>
    <t>โซ่อุปทาน วิทยาลัยพลังงานทดแทน และกองพัฒนากิจการต่างประเทศ ร้อยละ 4.0 ซึ่งได้รับข้อมูล</t>
  </si>
  <si>
    <t xml:space="preserve">จากตาราง 5 พบว่า ผู้ตอบแบบประเมินส่วนใหญ่ได้รับข้อมูลการจัดกิจกรรมจากทางอีเมล์มากที่สุด </t>
  </si>
  <si>
    <r>
      <rPr>
        <u val="single"/>
        <sz val="16"/>
        <rFont val="TH SarabunPSK"/>
        <family val="2"/>
      </rPr>
      <t>ตาราง 6</t>
    </r>
    <r>
      <rPr>
        <sz val="16"/>
        <rFont val="TH SarabunPSK"/>
        <family val="2"/>
      </rPr>
      <t xml:space="preserve">  แสดงค่าเฉลี่ย  ส่วนเบี่ยงเบนมาตรฐาน และระดับความคิดเห็นเกี่ยวกับกิจกรรม</t>
    </r>
  </si>
  <si>
    <t xml:space="preserve">    1.3 ความเหมาะสมของระยะเวลาในการจัดกิจกรรม</t>
  </si>
  <si>
    <t xml:space="preserve">   4.1 Mr. Richard M. Glover</t>
  </si>
  <si>
    <t>9. การประเมินผลโครงการ</t>
  </si>
  <si>
    <t xml:space="preserve"> - 13 -</t>
  </si>
  <si>
    <t xml:space="preserve"> - ควรจัดกิจกรรมแยกกลุ่มวิทยาศาสตร์กับกลุ่มสังคมศาสตร์</t>
  </si>
  <si>
    <t xml:space="preserve"> - กิจกรรมค่อนข้างดี ควรปรับอุณหภูมิห้อง</t>
  </si>
  <si>
    <t xml:space="preserve"> - ควรจัดกิจกรรมดีๆ เช่นนี้ให้มากขึ้น</t>
  </si>
  <si>
    <t xml:space="preserve"> - ควรเปิดโอกาสให้ผู้เข้าร่วมกิจกรรมได้แลกเปลี่ยนความรู้กับผู้บรรยาย</t>
  </si>
  <si>
    <t xml:space="preserve"> - ควรจัดกิจกรรมในช่วงภาคเรียนปกติอาจทำให้มีนิสิตเข้าร่วมกิจกรรมเพิ่มขึ้น</t>
  </si>
  <si>
    <t xml:space="preserve"> - ควรเพิ่มระยะเวลาให้มากขึ้น</t>
  </si>
  <si>
    <t xml:space="preserve"> - กิจกรรมมีประโยชน์มากเป็นการกระตุ้นให้วางแผนการทำวิจัยได้ดีมาก</t>
  </si>
  <si>
    <t xml:space="preserve"> - ภาษาอังกฤษเพื่อการเขียนงานวิจัย เพื่อการตีพิมพ์</t>
  </si>
  <si>
    <t xml:space="preserve"> - คำศัพท์ที่ควรใช้และไม่ควรใช้ในการเขียนวิทยานิพนธ์ และดุษฎีนิพนธ์</t>
  </si>
  <si>
    <t xml:space="preserve"> - SPSS Analysis</t>
  </si>
  <si>
    <t xml:space="preserve"> - การอบรมการทำสไลด์ให้น่าสนใจและดึงดูดผู้ฟัง</t>
  </si>
  <si>
    <t xml:space="preserve"> - ภาษาอังกฤษเพื่อการนำเสนองานวิชาการ</t>
  </si>
  <si>
    <t xml:space="preserve"> - เทคนิคการเตรียมงานนำเสนอโดยใช้ Animation หรือการใส่รูปภาพลงในสไลด์</t>
  </si>
  <si>
    <t xml:space="preserve"> - การวิจัยเชิงคุณภาพขั้นสูง และสถิติสำหรับการวิเคราะห์ตัวแปร</t>
  </si>
  <si>
    <t xml:space="preserve"> - ควรหาวิทยากรทางกลุ่มวิทยาศาสตร์มาบรรยาย</t>
  </si>
  <si>
    <t xml:space="preserve"> - เป็นกิจกรรมที่ดี</t>
  </si>
  <si>
    <t>ตอนที่ 2  ความคิดเห็นเกี่ยวกับกิจกรรม</t>
  </si>
  <si>
    <t xml:space="preserve">    1.2 ความเหมาะสมของวันจัดกิจกรรม (วันที่ 6 - 7 กรกฎาคม 2558)</t>
  </si>
  <si>
    <t>จากตาราง 2 การประเมินความคิดเห็นเกี่ยวกับการจัดกิจกรรม พบว่า ผู้ตอบแบบประเมิน มีความคิดเห็น</t>
  </si>
  <si>
    <t xml:space="preserve">เมื่อพิจารณารายข้อ พบว่า ข้อที่มีค่าเฉลี่ยสูงที่สุด คือ ด้านความเหมาะสมของวิทยากรบรรยาย Mr.Richard M.Glover </t>
  </si>
  <si>
    <r>
      <rPr>
        <u val="single"/>
        <sz val="16"/>
        <rFont val="TH SarabunPSK"/>
        <family val="2"/>
      </rPr>
      <t>ตาราง 5</t>
    </r>
    <r>
      <rPr>
        <sz val="16"/>
        <rFont val="TH SarabunPSK"/>
        <family val="2"/>
      </rPr>
      <t xml:space="preserve">  แสดงข้อมูลการรับทราบการจัดกิจกรรม (ตอบได้มากกว่า 1 ข้อ)</t>
    </r>
  </si>
  <si>
    <t>ข้อมูลการรับทราบ</t>
  </si>
  <si>
    <t>พบว่า มีผู้เข้าร่วมโครงการจำนวนทั้งสิ้น 31 คน และมีผู้ตอบแบบประเมิน จำนวน 25 คน คิดเป็นร้อยละ 80.7</t>
  </si>
  <si>
    <t>การจัดกิจกรรม จากทางอีเมล์มากที่สุด ร้อยละ 40.6 รองลงมาได้แก่ คณะที่สังกัด ร้อยละ 31.3</t>
  </si>
  <si>
    <t xml:space="preserve"> - ANAVA, Staistic (Excell), SPSS</t>
  </si>
  <si>
    <t xml:space="preserve"> - วิทยากรควรกระตุ้นให้นิสิตมีส่วนร่วมในกิจกรรม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</si>
</sst>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sz val="18"/>
      <name val="TH SarabunPSK"/>
      <family val="2"/>
    </font>
    <font>
      <u val="single"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3"/>
      <name val="TH SarabunPSK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FF00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ouble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 style="dashed"/>
      <right>
        <color indexed="63"/>
      </right>
      <top style="double"/>
      <bottom style="dashed"/>
    </border>
    <border>
      <left style="thin"/>
      <right style="dashed"/>
      <top style="double"/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2" fontId="4" fillId="33" borderId="0" xfId="0" applyNumberFormat="1" applyFont="1" applyFill="1" applyAlignment="1">
      <alignment horizontal="center"/>
    </xf>
    <xf numFmtId="2" fontId="4" fillId="36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" fontId="5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37" borderId="0" xfId="0" applyFont="1" applyFill="1" applyAlignment="1">
      <alignment horizontal="center"/>
    </xf>
    <xf numFmtId="0" fontId="4" fillId="19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38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4" fillId="39" borderId="0" xfId="0" applyFont="1" applyFill="1" applyAlignment="1">
      <alignment horizontal="center"/>
    </xf>
    <xf numFmtId="0" fontId="4" fillId="25" borderId="0" xfId="0" applyFont="1" applyFill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2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2" fontId="7" fillId="0" borderId="24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4" fillId="40" borderId="0" xfId="0" applyFont="1" applyFill="1" applyAlignment="1">
      <alignment horizontal="center"/>
    </xf>
    <xf numFmtId="0" fontId="4" fillId="0" borderId="0" xfId="0" applyFont="1" applyAlignment="1">
      <alignment vertical="top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2" fontId="6" fillId="0" borderId="27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84" fontId="4" fillId="0" borderId="0" xfId="0" applyNumberFormat="1" applyFont="1" applyAlignment="1">
      <alignment horizontal="center"/>
    </xf>
    <xf numFmtId="184" fontId="5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23" borderId="0" xfId="0" applyFont="1" applyFill="1" applyAlignment="1">
      <alignment horizontal="center"/>
    </xf>
    <xf numFmtId="0" fontId="48" fillId="37" borderId="0" xfId="0" applyFont="1" applyFill="1" applyAlignment="1">
      <alignment horizontal="center"/>
    </xf>
    <xf numFmtId="0" fontId="49" fillId="37" borderId="0" xfId="0" applyFont="1" applyFill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2" fontId="0" fillId="33" borderId="0" xfId="0" applyNumberFormat="1" applyFill="1" applyAlignment="1">
      <alignment vertical="top"/>
    </xf>
    <xf numFmtId="0" fontId="49" fillId="41" borderId="0" xfId="0" applyFont="1" applyFill="1" applyAlignment="1">
      <alignment horizontal="center"/>
    </xf>
    <xf numFmtId="0" fontId="48" fillId="41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vertical="top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top"/>
    </xf>
    <xf numFmtId="0" fontId="50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49" fillId="19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49" fillId="0" borderId="0" xfId="0" applyFont="1" applyAlignment="1">
      <alignment horizontal="left"/>
    </xf>
    <xf numFmtId="0" fontId="6" fillId="0" borderId="27" xfId="0" applyFont="1" applyFill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2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4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59"/>
  <sheetViews>
    <sheetView zoomScale="85" zoomScaleNormal="85" zoomScalePageLayoutView="0" workbookViewId="0" topLeftCell="B1">
      <pane ySplit="4" topLeftCell="A5" activePane="bottomLeft" state="frozen"/>
      <selection pane="topLeft" activeCell="A1" sqref="A1"/>
      <selection pane="bottomLeft" activeCell="I49" sqref="I49"/>
    </sheetView>
  </sheetViews>
  <sheetFormatPr defaultColWidth="8.7109375" defaultRowHeight="12.75"/>
  <cols>
    <col min="1" max="1" width="7.00390625" style="4" customWidth="1"/>
    <col min="2" max="2" width="11.00390625" style="4" customWidth="1"/>
    <col min="3" max="3" width="19.8515625" style="4" customWidth="1"/>
    <col min="4" max="4" width="19.140625" style="4" customWidth="1"/>
    <col min="5" max="5" width="13.28125" style="4" customWidth="1"/>
    <col min="6" max="6" width="9.7109375" style="4" customWidth="1"/>
    <col min="7" max="19" width="5.00390625" style="4" customWidth="1"/>
    <col min="20" max="20" width="7.140625" style="1" bestFit="1" customWidth="1"/>
    <col min="21" max="16384" width="8.7109375" style="1" customWidth="1"/>
  </cols>
  <sheetData>
    <row r="3" spans="1:19" ht="24">
      <c r="A3" s="18" t="s">
        <v>0</v>
      </c>
      <c r="B3" s="55" t="s">
        <v>26</v>
      </c>
      <c r="C3" s="20" t="s">
        <v>27</v>
      </c>
      <c r="D3" s="69" t="s">
        <v>28</v>
      </c>
      <c r="E3" s="73" t="s">
        <v>33</v>
      </c>
      <c r="F3" s="19" t="s">
        <v>11</v>
      </c>
      <c r="G3" s="29"/>
      <c r="H3" s="29"/>
      <c r="I3" s="29"/>
      <c r="J3" s="29"/>
      <c r="K3" s="29"/>
      <c r="L3" s="29"/>
      <c r="M3" s="29"/>
      <c r="N3" s="30"/>
      <c r="O3" s="30"/>
      <c r="P3" s="29"/>
      <c r="Q3" s="29"/>
      <c r="R3" s="29"/>
      <c r="S3" s="29"/>
    </row>
    <row r="4" spans="1:19" ht="24">
      <c r="A4" s="18"/>
      <c r="B4" s="55"/>
      <c r="C4" s="20"/>
      <c r="D4" s="68"/>
      <c r="E4" s="74"/>
      <c r="F4" s="19"/>
      <c r="G4" s="39">
        <v>1.1</v>
      </c>
      <c r="H4" s="39">
        <v>1.2</v>
      </c>
      <c r="I4" s="39">
        <v>1.3</v>
      </c>
      <c r="J4" s="36">
        <v>2.1</v>
      </c>
      <c r="K4" s="36">
        <v>2.2</v>
      </c>
      <c r="L4" s="42">
        <v>3.1</v>
      </c>
      <c r="M4" s="42">
        <v>3.2</v>
      </c>
      <c r="N4" s="42">
        <v>3.3</v>
      </c>
      <c r="O4" s="42">
        <v>3.4</v>
      </c>
      <c r="P4" s="43">
        <v>4.1</v>
      </c>
      <c r="Q4" s="67">
        <v>5</v>
      </c>
      <c r="R4" s="55">
        <v>6.1</v>
      </c>
      <c r="S4" s="55">
        <v>6.2</v>
      </c>
    </row>
    <row r="5" spans="1:20" ht="24">
      <c r="A5" s="4">
        <v>1</v>
      </c>
      <c r="B5" s="4">
        <v>1</v>
      </c>
      <c r="C5" s="78">
        <v>1</v>
      </c>
      <c r="D5" s="76"/>
      <c r="E5" s="4">
        <v>3</v>
      </c>
      <c r="F5" s="4">
        <v>1</v>
      </c>
      <c r="G5" s="4">
        <v>5</v>
      </c>
      <c r="H5" s="4">
        <v>5</v>
      </c>
      <c r="I5" s="4">
        <v>5</v>
      </c>
      <c r="J5" s="4">
        <v>5</v>
      </c>
      <c r="K5" s="4">
        <v>5</v>
      </c>
      <c r="L5" s="4">
        <v>5</v>
      </c>
      <c r="M5" s="4">
        <v>5</v>
      </c>
      <c r="N5" s="4">
        <v>5</v>
      </c>
      <c r="O5" s="4">
        <v>5</v>
      </c>
      <c r="P5" s="4">
        <v>5</v>
      </c>
      <c r="Q5" s="4">
        <v>4</v>
      </c>
      <c r="R5" s="4">
        <v>4</v>
      </c>
      <c r="S5" s="4">
        <v>4</v>
      </c>
      <c r="T5" s="23">
        <f aca="true" t="shared" si="0" ref="T5:T30">AVERAGE(G5:S5)</f>
        <v>4.769230769230769</v>
      </c>
    </row>
    <row r="6" spans="1:20" s="56" customFormat="1" ht="24">
      <c r="A6" s="70">
        <v>2</v>
      </c>
      <c r="B6" s="70">
        <v>2</v>
      </c>
      <c r="C6" s="79">
        <v>2</v>
      </c>
      <c r="D6" s="80" t="s">
        <v>99</v>
      </c>
      <c r="E6" s="71">
        <v>2</v>
      </c>
      <c r="F6" s="70">
        <v>2</v>
      </c>
      <c r="G6" s="70">
        <v>5</v>
      </c>
      <c r="H6" s="70">
        <v>5</v>
      </c>
      <c r="I6" s="70">
        <v>5</v>
      </c>
      <c r="J6" s="70">
        <v>5</v>
      </c>
      <c r="K6" s="70">
        <v>5</v>
      </c>
      <c r="L6" s="70">
        <v>5</v>
      </c>
      <c r="M6" s="70">
        <v>5</v>
      </c>
      <c r="N6" s="70">
        <v>5</v>
      </c>
      <c r="O6" s="70">
        <v>5</v>
      </c>
      <c r="P6" s="70">
        <v>5</v>
      </c>
      <c r="Q6" s="70">
        <v>5</v>
      </c>
      <c r="R6" s="70">
        <v>5</v>
      </c>
      <c r="S6" s="70">
        <v>5</v>
      </c>
      <c r="T6" s="23">
        <f t="shared" si="0"/>
        <v>5</v>
      </c>
    </row>
    <row r="7" spans="1:20" ht="24">
      <c r="A7" s="4">
        <v>3</v>
      </c>
      <c r="B7" s="4">
        <v>2</v>
      </c>
      <c r="C7" s="79">
        <v>2</v>
      </c>
      <c r="D7" s="76"/>
      <c r="E7" s="4">
        <v>2</v>
      </c>
      <c r="F7" s="4">
        <v>2</v>
      </c>
      <c r="G7" s="4">
        <v>5</v>
      </c>
      <c r="H7" s="4">
        <v>5</v>
      </c>
      <c r="I7" s="4">
        <v>4</v>
      </c>
      <c r="J7" s="4">
        <v>5</v>
      </c>
      <c r="K7" s="4">
        <v>5</v>
      </c>
      <c r="L7" s="4">
        <v>5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4</v>
      </c>
      <c r="S7" s="4">
        <v>4</v>
      </c>
      <c r="T7" s="23">
        <f t="shared" si="0"/>
        <v>4.769230769230769</v>
      </c>
    </row>
    <row r="8" spans="1:20" ht="24">
      <c r="A8" s="4">
        <v>4</v>
      </c>
      <c r="B8" s="4">
        <v>1</v>
      </c>
      <c r="C8" s="78">
        <v>3</v>
      </c>
      <c r="D8" s="76"/>
      <c r="E8" s="4">
        <v>3</v>
      </c>
      <c r="F8" s="4">
        <v>1</v>
      </c>
      <c r="G8" s="4">
        <v>5</v>
      </c>
      <c r="H8" s="4">
        <v>5</v>
      </c>
      <c r="I8" s="4">
        <v>3</v>
      </c>
      <c r="J8" s="4">
        <v>5</v>
      </c>
      <c r="K8" s="4">
        <v>5</v>
      </c>
      <c r="L8" s="4">
        <v>5</v>
      </c>
      <c r="M8" s="4">
        <v>5</v>
      </c>
      <c r="N8" s="4">
        <v>5</v>
      </c>
      <c r="O8" s="4">
        <v>5</v>
      </c>
      <c r="P8" s="4">
        <v>5</v>
      </c>
      <c r="Q8" s="4">
        <v>5</v>
      </c>
      <c r="R8" s="4">
        <v>5</v>
      </c>
      <c r="S8" s="4">
        <v>5</v>
      </c>
      <c r="T8" s="23">
        <f t="shared" si="0"/>
        <v>4.846153846153846</v>
      </c>
    </row>
    <row r="9" spans="1:20" s="56" customFormat="1" ht="24">
      <c r="A9" s="70">
        <v>5</v>
      </c>
      <c r="B9" s="70">
        <v>1</v>
      </c>
      <c r="C9" s="79">
        <v>4</v>
      </c>
      <c r="D9" s="80" t="s">
        <v>100</v>
      </c>
      <c r="E9" s="71">
        <f>คีย์!C61</f>
        <v>0</v>
      </c>
      <c r="F9" s="70">
        <v>1</v>
      </c>
      <c r="G9" s="70">
        <v>4</v>
      </c>
      <c r="H9" s="70">
        <v>3</v>
      </c>
      <c r="I9" s="70">
        <v>5</v>
      </c>
      <c r="J9" s="70">
        <v>5</v>
      </c>
      <c r="K9" s="70">
        <v>5</v>
      </c>
      <c r="L9" s="70">
        <v>4</v>
      </c>
      <c r="M9" s="70">
        <v>4</v>
      </c>
      <c r="N9" s="70">
        <v>5</v>
      </c>
      <c r="O9" s="70">
        <v>4</v>
      </c>
      <c r="P9" s="70">
        <v>4</v>
      </c>
      <c r="Q9" s="70">
        <v>4</v>
      </c>
      <c r="R9" s="70">
        <v>4</v>
      </c>
      <c r="S9" s="70">
        <v>4</v>
      </c>
      <c r="T9" s="72">
        <f t="shared" si="0"/>
        <v>4.230769230769231</v>
      </c>
    </row>
    <row r="10" spans="1:20" s="56" customFormat="1" ht="24">
      <c r="A10" s="70">
        <v>6</v>
      </c>
      <c r="B10" s="70">
        <v>1</v>
      </c>
      <c r="C10" s="79">
        <v>4</v>
      </c>
      <c r="D10" s="80" t="s">
        <v>100</v>
      </c>
      <c r="E10" s="71">
        <v>1</v>
      </c>
      <c r="F10" s="70">
        <v>2</v>
      </c>
      <c r="G10" s="70">
        <v>4</v>
      </c>
      <c r="H10" s="70">
        <v>4</v>
      </c>
      <c r="I10" s="70">
        <v>5</v>
      </c>
      <c r="J10" s="70">
        <v>4</v>
      </c>
      <c r="K10" s="70">
        <v>4</v>
      </c>
      <c r="L10" s="70">
        <v>4</v>
      </c>
      <c r="M10" s="70">
        <v>4</v>
      </c>
      <c r="N10" s="70">
        <v>4</v>
      </c>
      <c r="O10" s="70">
        <v>4</v>
      </c>
      <c r="P10" s="70">
        <v>5</v>
      </c>
      <c r="Q10" s="70">
        <v>4</v>
      </c>
      <c r="R10" s="70">
        <v>5</v>
      </c>
      <c r="S10" s="70">
        <v>5</v>
      </c>
      <c r="T10" s="72">
        <f t="shared" si="0"/>
        <v>4.3076923076923075</v>
      </c>
    </row>
    <row r="11" spans="1:20" ht="24">
      <c r="A11" s="4">
        <v>7</v>
      </c>
      <c r="B11" s="4">
        <v>1</v>
      </c>
      <c r="C11" s="79">
        <v>4</v>
      </c>
      <c r="D11" s="76"/>
      <c r="E11" s="4">
        <v>1</v>
      </c>
      <c r="F11" s="4">
        <v>2</v>
      </c>
      <c r="G11" s="4">
        <v>5</v>
      </c>
      <c r="H11" s="4">
        <v>5</v>
      </c>
      <c r="I11" s="4">
        <v>4</v>
      </c>
      <c r="J11" s="4">
        <v>4</v>
      </c>
      <c r="K11" s="4">
        <v>4</v>
      </c>
      <c r="L11" s="4">
        <v>4</v>
      </c>
      <c r="M11" s="4">
        <v>4</v>
      </c>
      <c r="N11" s="4">
        <v>5</v>
      </c>
      <c r="O11" s="4">
        <v>5</v>
      </c>
      <c r="P11" s="4">
        <v>4</v>
      </c>
      <c r="Q11" s="4">
        <v>4</v>
      </c>
      <c r="R11" s="4">
        <v>4</v>
      </c>
      <c r="S11" s="4">
        <v>4</v>
      </c>
      <c r="T11" s="23">
        <f t="shared" si="0"/>
        <v>4.3076923076923075</v>
      </c>
    </row>
    <row r="12" spans="1:20" ht="24">
      <c r="A12" s="4">
        <v>8</v>
      </c>
      <c r="B12" s="4">
        <v>1</v>
      </c>
      <c r="C12" s="79">
        <v>4</v>
      </c>
      <c r="D12" s="76"/>
      <c r="E12" s="4">
        <v>1</v>
      </c>
      <c r="F12" s="4">
        <v>2</v>
      </c>
      <c r="G12" s="4">
        <v>4</v>
      </c>
      <c r="H12" s="4">
        <v>4</v>
      </c>
      <c r="I12" s="4">
        <v>4</v>
      </c>
      <c r="J12" s="4">
        <v>4</v>
      </c>
      <c r="K12" s="4">
        <v>4</v>
      </c>
      <c r="L12" s="4">
        <v>4</v>
      </c>
      <c r="M12" s="4">
        <v>3</v>
      </c>
      <c r="N12" s="4">
        <v>4</v>
      </c>
      <c r="O12" s="4">
        <v>4</v>
      </c>
      <c r="P12" s="4">
        <v>5</v>
      </c>
      <c r="Q12" s="4">
        <v>4</v>
      </c>
      <c r="R12" s="4">
        <v>4</v>
      </c>
      <c r="S12" s="4">
        <v>4</v>
      </c>
      <c r="T12" s="23">
        <f t="shared" si="0"/>
        <v>4</v>
      </c>
    </row>
    <row r="13" spans="1:20" ht="24">
      <c r="A13" s="4">
        <v>9</v>
      </c>
      <c r="B13" s="4">
        <v>3</v>
      </c>
      <c r="C13" s="78">
        <v>5</v>
      </c>
      <c r="D13" s="76"/>
      <c r="E13" s="4">
        <v>1</v>
      </c>
      <c r="F13" s="4">
        <v>2</v>
      </c>
      <c r="G13" s="4">
        <v>5</v>
      </c>
      <c r="H13" s="4">
        <v>4</v>
      </c>
      <c r="I13" s="4">
        <v>5</v>
      </c>
      <c r="J13" s="4">
        <v>5</v>
      </c>
      <c r="K13" s="4">
        <v>5</v>
      </c>
      <c r="L13" s="4">
        <v>4</v>
      </c>
      <c r="M13" s="4">
        <v>5</v>
      </c>
      <c r="N13" s="4">
        <v>5</v>
      </c>
      <c r="O13" s="4">
        <v>5</v>
      </c>
      <c r="P13" s="4">
        <v>5</v>
      </c>
      <c r="Q13" s="4">
        <v>5</v>
      </c>
      <c r="R13" s="4">
        <v>4</v>
      </c>
      <c r="S13" s="4">
        <v>4</v>
      </c>
      <c r="T13" s="23">
        <f t="shared" si="0"/>
        <v>4.6923076923076925</v>
      </c>
    </row>
    <row r="14" spans="1:20" ht="24">
      <c r="A14" s="4">
        <v>10</v>
      </c>
      <c r="B14" s="4">
        <v>4</v>
      </c>
      <c r="C14" s="79">
        <v>2</v>
      </c>
      <c r="D14" s="80" t="s">
        <v>99</v>
      </c>
      <c r="E14" s="4">
        <v>2</v>
      </c>
      <c r="F14" s="4">
        <v>1</v>
      </c>
      <c r="G14" s="4">
        <v>5</v>
      </c>
      <c r="H14" s="4">
        <v>5</v>
      </c>
      <c r="I14" s="4">
        <v>5</v>
      </c>
      <c r="J14" s="4">
        <v>5</v>
      </c>
      <c r="K14" s="4">
        <v>5</v>
      </c>
      <c r="L14" s="4">
        <v>5</v>
      </c>
      <c r="M14" s="4">
        <v>4</v>
      </c>
      <c r="N14" s="4">
        <v>4</v>
      </c>
      <c r="O14" s="4">
        <v>5</v>
      </c>
      <c r="P14" s="4">
        <v>5</v>
      </c>
      <c r="Q14" s="4">
        <v>5</v>
      </c>
      <c r="R14" s="4">
        <v>4</v>
      </c>
      <c r="S14" s="4">
        <v>4</v>
      </c>
      <c r="T14" s="23">
        <f t="shared" si="0"/>
        <v>4.6923076923076925</v>
      </c>
    </row>
    <row r="15" spans="1:20" ht="24">
      <c r="A15" s="4">
        <v>11</v>
      </c>
      <c r="B15" s="4">
        <v>1</v>
      </c>
      <c r="C15" s="79">
        <v>4</v>
      </c>
      <c r="D15" s="80" t="s">
        <v>100</v>
      </c>
      <c r="E15" s="4">
        <v>2</v>
      </c>
      <c r="F15" s="4">
        <v>2</v>
      </c>
      <c r="G15" s="4">
        <v>4</v>
      </c>
      <c r="H15" s="4">
        <v>4</v>
      </c>
      <c r="I15" s="4">
        <v>4</v>
      </c>
      <c r="J15" s="4">
        <v>5</v>
      </c>
      <c r="K15" s="4">
        <v>4</v>
      </c>
      <c r="L15" s="4">
        <v>5</v>
      </c>
      <c r="M15" s="4">
        <v>4</v>
      </c>
      <c r="N15" s="4">
        <v>5</v>
      </c>
      <c r="O15" s="4">
        <v>5</v>
      </c>
      <c r="P15" s="4">
        <v>5</v>
      </c>
      <c r="Q15" s="4">
        <v>5</v>
      </c>
      <c r="R15" s="4">
        <v>4</v>
      </c>
      <c r="S15" s="4">
        <v>5</v>
      </c>
      <c r="T15" s="23">
        <f t="shared" si="0"/>
        <v>4.538461538461538</v>
      </c>
    </row>
    <row r="16" spans="1:20" ht="24">
      <c r="A16" s="4">
        <v>12</v>
      </c>
      <c r="B16" s="4">
        <v>1</v>
      </c>
      <c r="C16" s="79">
        <v>4</v>
      </c>
      <c r="D16" s="80" t="s">
        <v>100</v>
      </c>
      <c r="E16" s="4">
        <v>2</v>
      </c>
      <c r="F16" s="4">
        <v>2</v>
      </c>
      <c r="G16" s="4">
        <v>4</v>
      </c>
      <c r="H16" s="4">
        <v>4</v>
      </c>
      <c r="I16" s="4">
        <v>4</v>
      </c>
      <c r="J16" s="4">
        <v>4</v>
      </c>
      <c r="K16" s="4">
        <v>4</v>
      </c>
      <c r="L16" s="4">
        <v>4</v>
      </c>
      <c r="M16" s="4">
        <v>4</v>
      </c>
      <c r="N16" s="4">
        <v>4</v>
      </c>
      <c r="O16" s="4">
        <v>4</v>
      </c>
      <c r="P16" s="4">
        <v>4</v>
      </c>
      <c r="Q16" s="4">
        <v>4</v>
      </c>
      <c r="R16" s="4">
        <v>4</v>
      </c>
      <c r="S16" s="4">
        <v>4</v>
      </c>
      <c r="T16" s="23">
        <f t="shared" si="0"/>
        <v>4</v>
      </c>
    </row>
    <row r="17" spans="1:20" ht="24">
      <c r="A17" s="4">
        <v>13</v>
      </c>
      <c r="B17" s="4">
        <v>2</v>
      </c>
      <c r="C17" s="79">
        <v>2</v>
      </c>
      <c r="D17" s="80" t="s">
        <v>99</v>
      </c>
      <c r="E17" s="4">
        <v>1</v>
      </c>
      <c r="F17" s="4">
        <v>1</v>
      </c>
      <c r="G17" s="4">
        <v>5</v>
      </c>
      <c r="H17" s="4">
        <v>5</v>
      </c>
      <c r="I17" s="4">
        <v>5</v>
      </c>
      <c r="J17" s="4">
        <v>5</v>
      </c>
      <c r="K17" s="4">
        <v>5</v>
      </c>
      <c r="L17" s="4">
        <v>5</v>
      </c>
      <c r="M17" s="4">
        <v>5</v>
      </c>
      <c r="N17" s="4">
        <v>5</v>
      </c>
      <c r="O17" s="4">
        <v>5</v>
      </c>
      <c r="P17" s="4">
        <v>5</v>
      </c>
      <c r="Q17" s="4">
        <v>5</v>
      </c>
      <c r="R17" s="4">
        <v>4</v>
      </c>
      <c r="S17" s="4">
        <v>4</v>
      </c>
      <c r="T17" s="23">
        <f t="shared" si="0"/>
        <v>4.846153846153846</v>
      </c>
    </row>
    <row r="18" spans="1:20" ht="24">
      <c r="A18" s="4">
        <v>14</v>
      </c>
      <c r="B18" s="4">
        <v>4</v>
      </c>
      <c r="C18" s="79">
        <v>4</v>
      </c>
      <c r="D18" s="76"/>
      <c r="E18" s="4">
        <v>1</v>
      </c>
      <c r="F18" s="4">
        <v>2</v>
      </c>
      <c r="G18" s="4">
        <v>5</v>
      </c>
      <c r="H18" s="4">
        <v>5</v>
      </c>
      <c r="I18" s="4">
        <v>5</v>
      </c>
      <c r="J18" s="4">
        <v>5</v>
      </c>
      <c r="K18" s="4">
        <v>5</v>
      </c>
      <c r="L18" s="4">
        <v>5</v>
      </c>
      <c r="M18" s="4">
        <v>5</v>
      </c>
      <c r="N18" s="4">
        <v>5</v>
      </c>
      <c r="O18" s="4">
        <v>4</v>
      </c>
      <c r="P18" s="4">
        <v>5</v>
      </c>
      <c r="Q18" s="4">
        <v>5</v>
      </c>
      <c r="R18" s="4">
        <v>5</v>
      </c>
      <c r="S18" s="4">
        <v>5</v>
      </c>
      <c r="T18" s="23">
        <f t="shared" si="0"/>
        <v>4.923076923076923</v>
      </c>
    </row>
    <row r="19" spans="1:20" ht="24">
      <c r="A19" s="4">
        <v>15</v>
      </c>
      <c r="B19" s="4">
        <v>2</v>
      </c>
      <c r="C19" s="78">
        <v>6</v>
      </c>
      <c r="D19" s="76" t="s">
        <v>101</v>
      </c>
      <c r="E19" s="4">
        <v>2</v>
      </c>
      <c r="F19" s="4">
        <v>2</v>
      </c>
      <c r="G19" s="4">
        <v>3</v>
      </c>
      <c r="H19" s="4">
        <v>3</v>
      </c>
      <c r="I19" s="4">
        <v>4</v>
      </c>
      <c r="J19" s="4">
        <v>5</v>
      </c>
      <c r="K19" s="4">
        <v>5</v>
      </c>
      <c r="L19" s="4">
        <v>3</v>
      </c>
      <c r="M19" s="4">
        <v>3</v>
      </c>
      <c r="N19" s="4">
        <v>4</v>
      </c>
      <c r="O19" s="4">
        <v>5</v>
      </c>
      <c r="P19" s="4">
        <v>4</v>
      </c>
      <c r="Q19" s="4">
        <v>5</v>
      </c>
      <c r="R19" s="4">
        <v>5</v>
      </c>
      <c r="S19" s="4">
        <v>5</v>
      </c>
      <c r="T19" s="23">
        <f t="shared" si="0"/>
        <v>4.153846153846154</v>
      </c>
    </row>
    <row r="20" spans="1:20" ht="24">
      <c r="A20" s="4">
        <v>16</v>
      </c>
      <c r="B20" s="4">
        <v>1</v>
      </c>
      <c r="C20" s="79">
        <v>4</v>
      </c>
      <c r="D20" s="76" t="s">
        <v>102</v>
      </c>
      <c r="E20" s="4">
        <v>1</v>
      </c>
      <c r="F20" s="4">
        <v>2</v>
      </c>
      <c r="G20" s="4">
        <v>5</v>
      </c>
      <c r="H20" s="4">
        <v>5</v>
      </c>
      <c r="I20" s="4">
        <v>5</v>
      </c>
      <c r="J20" s="4">
        <v>5</v>
      </c>
      <c r="K20" s="4">
        <v>5</v>
      </c>
      <c r="L20" s="4">
        <v>5</v>
      </c>
      <c r="M20" s="4">
        <v>4</v>
      </c>
      <c r="N20" s="4">
        <v>5</v>
      </c>
      <c r="O20" s="4">
        <v>5</v>
      </c>
      <c r="P20" s="4">
        <v>5</v>
      </c>
      <c r="Q20" s="4">
        <v>5</v>
      </c>
      <c r="R20" s="4">
        <v>5</v>
      </c>
      <c r="S20" s="4">
        <v>5</v>
      </c>
      <c r="T20" s="23">
        <f t="shared" si="0"/>
        <v>4.923076923076923</v>
      </c>
    </row>
    <row r="21" spans="1:20" ht="24">
      <c r="A21" s="4">
        <v>17</v>
      </c>
      <c r="B21" s="4">
        <v>1</v>
      </c>
      <c r="C21" s="79">
        <v>4</v>
      </c>
      <c r="D21" s="76" t="s">
        <v>102</v>
      </c>
      <c r="E21" s="4">
        <v>1</v>
      </c>
      <c r="F21" s="4">
        <v>2</v>
      </c>
      <c r="G21" s="4">
        <v>4</v>
      </c>
      <c r="H21" s="4">
        <v>5</v>
      </c>
      <c r="I21" s="4">
        <v>5</v>
      </c>
      <c r="J21" s="4">
        <v>5</v>
      </c>
      <c r="K21" s="4">
        <v>5</v>
      </c>
      <c r="L21" s="4">
        <v>4</v>
      </c>
      <c r="M21" s="4">
        <v>5</v>
      </c>
      <c r="N21" s="4">
        <v>5</v>
      </c>
      <c r="O21" s="4">
        <v>5</v>
      </c>
      <c r="P21" s="4">
        <v>5</v>
      </c>
      <c r="Q21" s="4">
        <v>5</v>
      </c>
      <c r="R21" s="4">
        <v>4</v>
      </c>
      <c r="S21" s="4">
        <v>5</v>
      </c>
      <c r="T21" s="23">
        <f t="shared" si="0"/>
        <v>4.769230769230769</v>
      </c>
    </row>
    <row r="22" spans="1:20" ht="24">
      <c r="A22" s="4">
        <v>18</v>
      </c>
      <c r="B22" s="4">
        <v>1</v>
      </c>
      <c r="C22" s="79">
        <v>4</v>
      </c>
      <c r="D22" s="76" t="s">
        <v>102</v>
      </c>
      <c r="E22" s="4">
        <v>1</v>
      </c>
      <c r="F22" s="4">
        <v>2</v>
      </c>
      <c r="G22" s="4">
        <v>4</v>
      </c>
      <c r="H22" s="4">
        <v>5</v>
      </c>
      <c r="I22" s="4">
        <v>4</v>
      </c>
      <c r="J22" s="4">
        <v>5</v>
      </c>
      <c r="K22" s="4">
        <v>5</v>
      </c>
      <c r="L22" s="4">
        <v>5</v>
      </c>
      <c r="M22" s="4">
        <v>5</v>
      </c>
      <c r="N22" s="4">
        <v>5</v>
      </c>
      <c r="O22" s="4">
        <v>5</v>
      </c>
      <c r="P22" s="4">
        <v>5</v>
      </c>
      <c r="Q22" s="4">
        <v>5</v>
      </c>
      <c r="R22" s="4">
        <v>5</v>
      </c>
      <c r="S22" s="4">
        <v>5</v>
      </c>
      <c r="T22" s="23">
        <f t="shared" si="0"/>
        <v>4.846153846153846</v>
      </c>
    </row>
    <row r="23" spans="1:20" ht="24">
      <c r="A23" s="4">
        <v>19</v>
      </c>
      <c r="B23" s="4">
        <v>1</v>
      </c>
      <c r="C23" s="79">
        <v>4</v>
      </c>
      <c r="D23" s="76" t="s">
        <v>102</v>
      </c>
      <c r="E23" s="4">
        <v>1</v>
      </c>
      <c r="F23" s="4">
        <v>2</v>
      </c>
      <c r="G23" s="4">
        <v>4</v>
      </c>
      <c r="H23" s="4">
        <v>5</v>
      </c>
      <c r="I23" s="4">
        <v>5</v>
      </c>
      <c r="J23" s="4">
        <v>4</v>
      </c>
      <c r="K23" s="4">
        <v>4</v>
      </c>
      <c r="L23" s="4">
        <v>5</v>
      </c>
      <c r="M23" s="4">
        <v>4</v>
      </c>
      <c r="N23" s="4">
        <v>5</v>
      </c>
      <c r="O23" s="4">
        <v>4</v>
      </c>
      <c r="P23" s="4">
        <v>5</v>
      </c>
      <c r="Q23" s="4">
        <v>4</v>
      </c>
      <c r="R23" s="4">
        <v>4</v>
      </c>
      <c r="S23" s="4">
        <v>4</v>
      </c>
      <c r="T23" s="23">
        <f t="shared" si="0"/>
        <v>4.384615384615385</v>
      </c>
    </row>
    <row r="24" spans="1:20" s="56" customFormat="1" ht="24">
      <c r="A24" s="70">
        <v>20</v>
      </c>
      <c r="B24" s="70">
        <v>1</v>
      </c>
      <c r="C24" s="79">
        <v>4</v>
      </c>
      <c r="D24" s="76" t="s">
        <v>102</v>
      </c>
      <c r="E24" s="70">
        <v>1</v>
      </c>
      <c r="F24" s="70">
        <v>2</v>
      </c>
      <c r="G24" s="4">
        <v>4</v>
      </c>
      <c r="H24" s="4">
        <v>5</v>
      </c>
      <c r="I24" s="4">
        <v>5</v>
      </c>
      <c r="J24" s="4">
        <v>5</v>
      </c>
      <c r="K24" s="4">
        <v>5</v>
      </c>
      <c r="L24" s="4">
        <v>5</v>
      </c>
      <c r="M24" s="4">
        <v>5</v>
      </c>
      <c r="N24" s="4">
        <v>5</v>
      </c>
      <c r="O24" s="4">
        <v>5</v>
      </c>
      <c r="P24" s="4">
        <v>5</v>
      </c>
      <c r="Q24" s="4">
        <v>5</v>
      </c>
      <c r="R24" s="4">
        <v>4</v>
      </c>
      <c r="S24" s="4">
        <v>4</v>
      </c>
      <c r="T24" s="23">
        <f t="shared" si="0"/>
        <v>4.769230769230769</v>
      </c>
    </row>
    <row r="25" spans="1:20" s="56" customFormat="1" ht="24">
      <c r="A25" s="70">
        <v>21</v>
      </c>
      <c r="B25" s="70">
        <v>1</v>
      </c>
      <c r="C25" s="79">
        <v>4</v>
      </c>
      <c r="D25" s="76" t="s">
        <v>102</v>
      </c>
      <c r="E25" s="70">
        <v>1</v>
      </c>
      <c r="F25" s="70">
        <v>2</v>
      </c>
      <c r="G25" s="70">
        <v>4</v>
      </c>
      <c r="H25" s="70">
        <v>4</v>
      </c>
      <c r="I25" s="70">
        <v>4</v>
      </c>
      <c r="J25" s="70">
        <v>4</v>
      </c>
      <c r="K25" s="70">
        <v>4</v>
      </c>
      <c r="L25" s="70">
        <v>4</v>
      </c>
      <c r="M25" s="70">
        <v>4</v>
      </c>
      <c r="N25" s="70">
        <v>4</v>
      </c>
      <c r="O25" s="70">
        <v>4</v>
      </c>
      <c r="P25" s="70">
        <v>5</v>
      </c>
      <c r="Q25" s="70">
        <v>4</v>
      </c>
      <c r="R25" s="70">
        <v>4</v>
      </c>
      <c r="S25" s="70">
        <v>4</v>
      </c>
      <c r="T25" s="23">
        <f t="shared" si="0"/>
        <v>4.076923076923077</v>
      </c>
    </row>
    <row r="26" spans="1:20" s="56" customFormat="1" ht="24">
      <c r="A26" s="70">
        <v>22</v>
      </c>
      <c r="B26" s="70">
        <v>5</v>
      </c>
      <c r="C26" s="81">
        <v>2</v>
      </c>
      <c r="D26" s="77" t="s">
        <v>99</v>
      </c>
      <c r="E26" s="70">
        <v>1</v>
      </c>
      <c r="F26" s="70">
        <v>1</v>
      </c>
      <c r="G26" s="70">
        <v>4</v>
      </c>
      <c r="H26" s="70">
        <v>5</v>
      </c>
      <c r="I26" s="70">
        <v>4</v>
      </c>
      <c r="J26" s="70">
        <v>5</v>
      </c>
      <c r="K26" s="70">
        <v>4</v>
      </c>
      <c r="L26" s="70">
        <v>5</v>
      </c>
      <c r="M26" s="70">
        <v>4</v>
      </c>
      <c r="N26" s="70">
        <v>4</v>
      </c>
      <c r="O26" s="70">
        <v>4</v>
      </c>
      <c r="P26" s="70">
        <v>4</v>
      </c>
      <c r="Q26" s="70">
        <v>4</v>
      </c>
      <c r="R26" s="70">
        <v>4</v>
      </c>
      <c r="S26" s="70">
        <v>4</v>
      </c>
      <c r="T26" s="23">
        <f t="shared" si="0"/>
        <v>4.230769230769231</v>
      </c>
    </row>
    <row r="27" spans="1:20" ht="24">
      <c r="A27" s="4">
        <v>23</v>
      </c>
      <c r="B27" s="4">
        <v>1</v>
      </c>
      <c r="C27" s="78">
        <v>6</v>
      </c>
      <c r="D27" s="76"/>
      <c r="E27" s="4">
        <v>1</v>
      </c>
      <c r="F27" s="4">
        <v>1</v>
      </c>
      <c r="G27" s="70">
        <v>4</v>
      </c>
      <c r="H27" s="70">
        <v>4</v>
      </c>
      <c r="I27" s="70">
        <v>4</v>
      </c>
      <c r="J27" s="70">
        <v>5</v>
      </c>
      <c r="K27" s="70">
        <v>4</v>
      </c>
      <c r="L27" s="70">
        <v>5</v>
      </c>
      <c r="M27" s="70">
        <v>4</v>
      </c>
      <c r="N27" s="70">
        <v>4</v>
      </c>
      <c r="O27" s="70">
        <v>4</v>
      </c>
      <c r="P27" s="70">
        <v>5</v>
      </c>
      <c r="Q27" s="70">
        <v>4</v>
      </c>
      <c r="R27" s="70">
        <v>4</v>
      </c>
      <c r="S27" s="70">
        <v>4</v>
      </c>
      <c r="T27" s="23">
        <f t="shared" si="0"/>
        <v>4.230769230769231</v>
      </c>
    </row>
    <row r="28" spans="1:20" ht="24">
      <c r="A28" s="4">
        <v>24</v>
      </c>
      <c r="B28" s="4">
        <v>6</v>
      </c>
      <c r="C28" s="78">
        <v>7</v>
      </c>
      <c r="D28" s="76"/>
      <c r="E28" s="4">
        <v>1</v>
      </c>
      <c r="F28" s="4">
        <v>1</v>
      </c>
      <c r="G28" s="70">
        <v>5</v>
      </c>
      <c r="H28" s="70">
        <v>5</v>
      </c>
      <c r="I28" s="70">
        <v>5</v>
      </c>
      <c r="J28" s="70">
        <v>5</v>
      </c>
      <c r="K28" s="70">
        <v>5</v>
      </c>
      <c r="L28" s="70">
        <v>5</v>
      </c>
      <c r="M28" s="70">
        <v>5</v>
      </c>
      <c r="N28" s="70">
        <v>5</v>
      </c>
      <c r="O28" s="70">
        <v>5</v>
      </c>
      <c r="P28" s="70">
        <v>5</v>
      </c>
      <c r="Q28" s="70">
        <v>5</v>
      </c>
      <c r="R28" s="70">
        <v>5</v>
      </c>
      <c r="S28" s="70">
        <v>5</v>
      </c>
      <c r="T28" s="23">
        <f t="shared" si="0"/>
        <v>5</v>
      </c>
    </row>
    <row r="29" spans="1:20" s="56" customFormat="1" ht="24">
      <c r="A29" s="70">
        <v>25</v>
      </c>
      <c r="B29" s="70">
        <v>1</v>
      </c>
      <c r="C29" s="78">
        <v>6</v>
      </c>
      <c r="D29" s="80" t="s">
        <v>36</v>
      </c>
      <c r="E29" s="70">
        <v>2</v>
      </c>
      <c r="F29" s="70">
        <v>2</v>
      </c>
      <c r="G29" s="70">
        <v>5</v>
      </c>
      <c r="H29" s="70">
        <v>5</v>
      </c>
      <c r="I29" s="70">
        <v>5</v>
      </c>
      <c r="J29" s="70">
        <v>5</v>
      </c>
      <c r="K29" s="70">
        <v>5</v>
      </c>
      <c r="L29" s="70">
        <v>5</v>
      </c>
      <c r="M29" s="70">
        <v>3</v>
      </c>
      <c r="N29" s="70">
        <v>5</v>
      </c>
      <c r="O29" s="70">
        <v>5</v>
      </c>
      <c r="P29" s="70">
        <v>4</v>
      </c>
      <c r="Q29" s="70">
        <v>4</v>
      </c>
      <c r="R29" s="70">
        <v>4</v>
      </c>
      <c r="S29" s="70">
        <v>3</v>
      </c>
      <c r="T29" s="23">
        <f t="shared" si="0"/>
        <v>4.461538461538462</v>
      </c>
    </row>
    <row r="30" spans="3:20" ht="24">
      <c r="C30" s="29"/>
      <c r="D30" s="29"/>
      <c r="E30" s="29"/>
      <c r="F30" s="38"/>
      <c r="G30" s="21">
        <f aca="true" t="shared" si="1" ref="G30:S30">AVERAGE(G5:G29)</f>
        <v>4.44</v>
      </c>
      <c r="H30" s="21">
        <f t="shared" si="1"/>
        <v>4.56</v>
      </c>
      <c r="I30" s="21">
        <f t="shared" si="1"/>
        <v>4.52</v>
      </c>
      <c r="J30" s="21">
        <f t="shared" si="1"/>
        <v>4.76</v>
      </c>
      <c r="K30" s="21">
        <f t="shared" si="1"/>
        <v>4.64</v>
      </c>
      <c r="L30" s="21">
        <f t="shared" si="1"/>
        <v>4.6</v>
      </c>
      <c r="M30" s="21">
        <f t="shared" si="1"/>
        <v>4.32</v>
      </c>
      <c r="N30" s="21">
        <f t="shared" si="1"/>
        <v>4.68</v>
      </c>
      <c r="O30" s="21">
        <f t="shared" si="1"/>
        <v>4.64</v>
      </c>
      <c r="P30" s="21">
        <f t="shared" si="1"/>
        <v>4.76</v>
      </c>
      <c r="Q30" s="21">
        <f t="shared" si="1"/>
        <v>4.56</v>
      </c>
      <c r="R30" s="21">
        <f t="shared" si="1"/>
        <v>4.32</v>
      </c>
      <c r="S30" s="21">
        <f t="shared" si="1"/>
        <v>4.36</v>
      </c>
      <c r="T30" s="24">
        <f t="shared" si="0"/>
        <v>4.550769230769231</v>
      </c>
    </row>
    <row r="31" spans="3:20" ht="24">
      <c r="C31" s="29"/>
      <c r="D31" s="29"/>
      <c r="E31" s="29"/>
      <c r="F31" s="38"/>
      <c r="G31" s="22">
        <f aca="true" t="shared" si="2" ref="G31:T31">STDEV(G5:G29)</f>
        <v>0.5830951894845309</v>
      </c>
      <c r="H31" s="22">
        <f t="shared" si="2"/>
        <v>0.6506407098647702</v>
      </c>
      <c r="I31" s="22">
        <f t="shared" si="2"/>
        <v>0.5859465277082319</v>
      </c>
      <c r="J31" s="22">
        <f t="shared" si="2"/>
        <v>0.43588989435406744</v>
      </c>
      <c r="K31" s="22">
        <f t="shared" si="2"/>
        <v>0.48989794855663527</v>
      </c>
      <c r="L31" s="22">
        <f t="shared" si="2"/>
        <v>0.5773502691896257</v>
      </c>
      <c r="M31" s="22">
        <f t="shared" si="2"/>
        <v>0.6904105059069325</v>
      </c>
      <c r="N31" s="22">
        <f t="shared" si="2"/>
        <v>0.47609522856952335</v>
      </c>
      <c r="O31" s="22">
        <f t="shared" si="2"/>
        <v>0.48989794855663527</v>
      </c>
      <c r="P31" s="22">
        <f t="shared" si="2"/>
        <v>0.43588989435406744</v>
      </c>
      <c r="Q31" s="22">
        <f t="shared" si="2"/>
        <v>0.5066228051190208</v>
      </c>
      <c r="R31" s="22">
        <f t="shared" si="2"/>
        <v>0.47609522856952324</v>
      </c>
      <c r="S31" s="22">
        <f t="shared" si="2"/>
        <v>0.5686240703077323</v>
      </c>
      <c r="T31" s="24">
        <f t="shared" si="2"/>
        <v>0.3306201214298369</v>
      </c>
    </row>
    <row r="32" spans="3:6" ht="24">
      <c r="C32" s="29"/>
      <c r="D32" s="29"/>
      <c r="E32" s="29"/>
      <c r="F32" s="29"/>
    </row>
    <row r="33" spans="2:6" ht="24">
      <c r="B33" s="37"/>
      <c r="C33" s="37" t="s">
        <v>25</v>
      </c>
      <c r="D33" s="37"/>
      <c r="E33" s="37" t="s">
        <v>26</v>
      </c>
      <c r="F33" s="29"/>
    </row>
    <row r="34" spans="1:6" ht="24">
      <c r="A34" s="4">
        <v>1</v>
      </c>
      <c r="B34" s="29">
        <f>COUNTIF(F5:F29,1)</f>
        <v>8</v>
      </c>
      <c r="C34" s="38" t="s">
        <v>23</v>
      </c>
      <c r="D34" s="75">
        <f>COUNTIF(B5:B29,1)</f>
        <v>16</v>
      </c>
      <c r="E34" s="29" t="s">
        <v>37</v>
      </c>
      <c r="F34" s="29"/>
    </row>
    <row r="35" spans="1:6" ht="24">
      <c r="A35" s="4">
        <v>2</v>
      </c>
      <c r="B35" s="29">
        <f>COUNTIF(F5:F29,2)</f>
        <v>17</v>
      </c>
      <c r="C35" s="38" t="s">
        <v>24</v>
      </c>
      <c r="D35" s="75">
        <f>COUNTIF(B5:B29,2)</f>
        <v>4</v>
      </c>
      <c r="E35" s="29" t="s">
        <v>42</v>
      </c>
      <c r="F35" s="29"/>
    </row>
    <row r="36" spans="1:5" ht="24">
      <c r="A36" s="4">
        <v>3</v>
      </c>
      <c r="B36" s="37">
        <f>SUM(B34:B35)</f>
        <v>25</v>
      </c>
      <c r="C36" s="37"/>
      <c r="D36" s="75">
        <f>COUNTIF(B5:B29,3)</f>
        <v>1</v>
      </c>
      <c r="E36" s="4" t="s">
        <v>40</v>
      </c>
    </row>
    <row r="37" spans="1:5" ht="24">
      <c r="A37" s="4">
        <v>4</v>
      </c>
      <c r="D37" s="75">
        <f>COUNTIF(B5:B29,4)</f>
        <v>2</v>
      </c>
      <c r="E37" s="4" t="s">
        <v>39</v>
      </c>
    </row>
    <row r="38" spans="1:5" ht="24">
      <c r="A38" s="4">
        <v>5</v>
      </c>
      <c r="D38" s="75">
        <f>COUNTIF(B5:B29,5)</f>
        <v>1</v>
      </c>
      <c r="E38" s="4" t="s">
        <v>30</v>
      </c>
    </row>
    <row r="39" spans="1:5" ht="24">
      <c r="A39" s="4">
        <v>6</v>
      </c>
      <c r="D39" s="75">
        <f>COUNTIF(B5:B29,6)</f>
        <v>1</v>
      </c>
      <c r="E39" s="4" t="s">
        <v>103</v>
      </c>
    </row>
    <row r="40" ht="24">
      <c r="D40" s="66">
        <f>SUM(D34:D39)</f>
        <v>25</v>
      </c>
    </row>
    <row r="42" spans="2:6" ht="24">
      <c r="B42" s="37"/>
      <c r="C42" s="37" t="s">
        <v>27</v>
      </c>
      <c r="D42" s="37" t="s">
        <v>44</v>
      </c>
      <c r="E42" s="37"/>
      <c r="F42" s="37" t="s">
        <v>33</v>
      </c>
    </row>
    <row r="43" spans="1:6" ht="24">
      <c r="A43" s="70"/>
      <c r="B43" s="70">
        <f>COUNTIF(C5:C29,1)</f>
        <v>1</v>
      </c>
      <c r="C43" s="78" t="s">
        <v>98</v>
      </c>
      <c r="D43" s="78"/>
      <c r="E43" s="75">
        <f>COUNTIF(E5:E29,1)</f>
        <v>15</v>
      </c>
      <c r="F43" s="4" t="s">
        <v>35</v>
      </c>
    </row>
    <row r="44" spans="1:6" ht="48">
      <c r="A44" s="70"/>
      <c r="B44" s="70">
        <f>COUNTIF(C6:C30,2)</f>
        <v>5</v>
      </c>
      <c r="C44" s="79" t="s">
        <v>99</v>
      </c>
      <c r="D44" s="79"/>
      <c r="E44" s="75">
        <v>8</v>
      </c>
      <c r="F44" s="71" t="s">
        <v>34</v>
      </c>
    </row>
    <row r="45" spans="1:6" ht="24">
      <c r="A45" s="70"/>
      <c r="B45" s="70">
        <f>COUNTIF(C7:C31,3)</f>
        <v>1</v>
      </c>
      <c r="C45" s="78" t="s">
        <v>112</v>
      </c>
      <c r="D45" s="70"/>
      <c r="E45" s="75">
        <f>COUNTIF(E5:E30,3)</f>
        <v>2</v>
      </c>
      <c r="F45" s="71" t="s">
        <v>38</v>
      </c>
    </row>
    <row r="46" spans="1:6" ht="24">
      <c r="A46" s="70"/>
      <c r="B46" s="70">
        <f>COUNTIF(C8:C32,4)</f>
        <v>13</v>
      </c>
      <c r="C46" s="70" t="s">
        <v>31</v>
      </c>
      <c r="D46" s="70"/>
      <c r="E46" s="75">
        <f>SUM(E43:E45)</f>
        <v>25</v>
      </c>
      <c r="F46" s="71"/>
    </row>
    <row r="47" spans="1:6" ht="24">
      <c r="A47" s="70"/>
      <c r="B47" s="70">
        <f>COUNTIF(C9:C33,5)</f>
        <v>1</v>
      </c>
      <c r="C47" s="79" t="s">
        <v>41</v>
      </c>
      <c r="D47" s="81"/>
      <c r="E47" s="75"/>
      <c r="F47" s="71"/>
    </row>
    <row r="48" spans="1:6" ht="24">
      <c r="A48" s="70"/>
      <c r="B48" s="70">
        <f>COUNTIF(C10:C34,6)</f>
        <v>3</v>
      </c>
      <c r="C48" s="79" t="s">
        <v>29</v>
      </c>
      <c r="D48" s="81"/>
      <c r="F48" s="71"/>
    </row>
    <row r="49" spans="2:4" ht="24">
      <c r="B49" s="70">
        <f>COUNTIF(C11:C35,7)</f>
        <v>1</v>
      </c>
      <c r="C49" s="78" t="s">
        <v>32</v>
      </c>
      <c r="D49" s="78"/>
    </row>
    <row r="50" spans="3:4" ht="24">
      <c r="C50" s="78"/>
      <c r="D50" s="78"/>
    </row>
    <row r="51" spans="2:4" ht="24">
      <c r="B51" s="37"/>
      <c r="C51" s="82" t="s">
        <v>46</v>
      </c>
      <c r="D51" s="83"/>
    </row>
    <row r="52" spans="1:3" ht="24">
      <c r="A52" s="4">
        <v>1</v>
      </c>
      <c r="B52" s="4">
        <v>5</v>
      </c>
      <c r="C52" s="4" t="s">
        <v>49</v>
      </c>
    </row>
    <row r="53" spans="1:3" ht="24">
      <c r="A53" s="4">
        <v>2</v>
      </c>
      <c r="B53" s="4">
        <v>2</v>
      </c>
      <c r="C53" s="4" t="s">
        <v>47</v>
      </c>
    </row>
    <row r="54" spans="1:3" ht="24">
      <c r="A54" s="4">
        <v>3</v>
      </c>
      <c r="B54" s="4">
        <v>8</v>
      </c>
      <c r="C54" s="4" t="s">
        <v>50</v>
      </c>
    </row>
    <row r="55" spans="1:3" ht="24">
      <c r="A55" s="4">
        <v>4</v>
      </c>
      <c r="B55" s="4">
        <v>10</v>
      </c>
      <c r="C55" s="4" t="s">
        <v>48</v>
      </c>
    </row>
    <row r="56" spans="1:3" ht="24">
      <c r="A56" s="4">
        <v>5</v>
      </c>
      <c r="C56" s="38" t="s">
        <v>55</v>
      </c>
    </row>
    <row r="57" spans="1:3" ht="24">
      <c r="A57" s="4">
        <v>6</v>
      </c>
      <c r="C57" s="81" t="s">
        <v>51</v>
      </c>
    </row>
    <row r="58" spans="1:4" ht="24">
      <c r="A58" s="4">
        <v>7</v>
      </c>
      <c r="B58" s="4">
        <v>1</v>
      </c>
      <c r="C58" s="81" t="s">
        <v>38</v>
      </c>
      <c r="D58" s="79"/>
    </row>
    <row r="59" spans="2:4" ht="24">
      <c r="B59" s="4">
        <f>SUM(B52:B58)</f>
        <v>26</v>
      </c>
      <c r="C59" s="70"/>
      <c r="D59" s="70"/>
    </row>
  </sheetData>
  <sheetProtection/>
  <autoFilter ref="A4:P28"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6">
      <selection activeCell="B21" sqref="B21"/>
    </sheetView>
  </sheetViews>
  <sheetFormatPr defaultColWidth="8.7109375" defaultRowHeight="12.75"/>
  <cols>
    <col min="1" max="1" width="5.28125" style="1" customWidth="1"/>
    <col min="2" max="2" width="79.28125" style="1" customWidth="1"/>
    <col min="3" max="3" width="7.7109375" style="1" customWidth="1"/>
    <col min="4" max="4" width="5.28125" style="1" customWidth="1"/>
    <col min="5" max="16384" width="8.7109375" style="1" customWidth="1"/>
  </cols>
  <sheetData>
    <row r="1" spans="1:7" ht="24">
      <c r="A1" s="134" t="s">
        <v>84</v>
      </c>
      <c r="B1" s="134"/>
      <c r="C1" s="134"/>
      <c r="D1" s="28"/>
      <c r="E1" s="28"/>
      <c r="F1" s="28"/>
      <c r="G1" s="28"/>
    </row>
    <row r="2" spans="1:7" ht="24">
      <c r="A2" s="9"/>
      <c r="B2" s="9"/>
      <c r="C2" s="9"/>
      <c r="D2" s="8"/>
      <c r="E2" s="8"/>
      <c r="F2" s="8"/>
      <c r="G2" s="8"/>
    </row>
    <row r="3" ht="24">
      <c r="A3" s="2" t="s">
        <v>5</v>
      </c>
    </row>
    <row r="4" ht="10.5" customHeight="1"/>
    <row r="5" ht="24.75" thickBot="1"/>
    <row r="6" spans="1:3" ht="25.5" thickBot="1" thickTop="1">
      <c r="A6" s="35" t="s">
        <v>12</v>
      </c>
      <c r="B6" s="35" t="s">
        <v>1</v>
      </c>
      <c r="C6" s="35" t="s">
        <v>2</v>
      </c>
    </row>
    <row r="7" spans="1:3" ht="24.75" thickTop="1">
      <c r="A7" s="5">
        <v>1</v>
      </c>
      <c r="B7" s="27" t="s">
        <v>78</v>
      </c>
      <c r="C7" s="5"/>
    </row>
    <row r="8" spans="1:3" ht="24">
      <c r="A8" s="3"/>
      <c r="B8" s="40" t="s">
        <v>63</v>
      </c>
      <c r="C8" s="3"/>
    </row>
    <row r="9" spans="1:3" ht="24">
      <c r="A9" s="3"/>
      <c r="B9" s="40" t="s">
        <v>65</v>
      </c>
      <c r="C9" s="3"/>
    </row>
    <row r="10" spans="1:3" ht="24">
      <c r="A10" s="3"/>
      <c r="B10" s="40" t="s">
        <v>66</v>
      </c>
      <c r="C10" s="3"/>
    </row>
    <row r="11" spans="1:3" ht="24">
      <c r="A11" s="3"/>
      <c r="B11" s="40" t="s">
        <v>86</v>
      </c>
      <c r="C11" s="3"/>
    </row>
    <row r="12" spans="1:3" ht="24">
      <c r="A12" s="3"/>
      <c r="B12" s="40" t="s">
        <v>68</v>
      </c>
      <c r="C12" s="3"/>
    </row>
    <row r="13" spans="1:3" ht="48">
      <c r="A13" s="3"/>
      <c r="B13" s="96" t="s">
        <v>69</v>
      </c>
      <c r="C13" s="3"/>
    </row>
    <row r="14" spans="1:3" ht="48">
      <c r="A14" s="3"/>
      <c r="B14" s="96" t="s">
        <v>87</v>
      </c>
      <c r="C14" s="3"/>
    </row>
    <row r="15" spans="1:3" ht="24">
      <c r="A15" s="3"/>
      <c r="B15" s="40" t="s">
        <v>88</v>
      </c>
      <c r="C15" s="3"/>
    </row>
    <row r="16" spans="1:3" ht="24">
      <c r="A16" s="3">
        <v>2</v>
      </c>
      <c r="B16" s="40" t="s">
        <v>79</v>
      </c>
      <c r="C16" s="3"/>
    </row>
    <row r="17" spans="1:3" ht="24">
      <c r="A17" s="3"/>
      <c r="B17" s="40" t="s">
        <v>62</v>
      </c>
      <c r="C17" s="3"/>
    </row>
    <row r="18" spans="1:3" ht="24">
      <c r="A18" s="3"/>
      <c r="B18" s="40" t="s">
        <v>67</v>
      </c>
      <c r="C18" s="3"/>
    </row>
    <row r="19" spans="1:3" ht="24">
      <c r="A19" s="3"/>
      <c r="B19" s="40" t="s">
        <v>91</v>
      </c>
      <c r="C19" s="3"/>
    </row>
    <row r="20" spans="1:3" ht="24">
      <c r="A20" s="3"/>
      <c r="B20" s="40" t="s">
        <v>71</v>
      </c>
      <c r="C20" s="3"/>
    </row>
    <row r="21" spans="1:3" ht="24">
      <c r="A21" s="3"/>
      <c r="B21" s="40" t="s">
        <v>92</v>
      </c>
      <c r="C21" s="3"/>
    </row>
    <row r="22" spans="1:3" ht="24">
      <c r="A22" s="3"/>
      <c r="B22" s="40" t="s">
        <v>70</v>
      </c>
      <c r="C22" s="3"/>
    </row>
    <row r="23" spans="1:3" ht="24">
      <c r="A23" s="3"/>
      <c r="B23" s="40" t="s">
        <v>71</v>
      </c>
      <c r="C23" s="3"/>
    </row>
    <row r="24" spans="1:3" ht="24">
      <c r="A24" s="3">
        <v>3</v>
      </c>
      <c r="B24" s="40" t="s">
        <v>80</v>
      </c>
      <c r="C24" s="3"/>
    </row>
    <row r="25" spans="1:3" ht="24">
      <c r="A25" s="3"/>
      <c r="B25" s="40" t="s">
        <v>61</v>
      </c>
      <c r="C25" s="3"/>
    </row>
    <row r="26" spans="1:3" ht="24">
      <c r="A26" s="3"/>
      <c r="B26" s="40" t="s">
        <v>64</v>
      </c>
      <c r="C26" s="3"/>
    </row>
    <row r="27" spans="1:3" ht="8.25" customHeight="1" thickBot="1">
      <c r="A27" s="3"/>
      <c r="C27" s="4"/>
    </row>
    <row r="28" spans="1:3" ht="24.75" thickTop="1">
      <c r="A28" s="5"/>
      <c r="B28" s="27"/>
      <c r="C28" s="5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5" sqref="H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120" zoomScaleNormal="120" zoomScalePageLayoutView="0" workbookViewId="0" topLeftCell="A1">
      <selection activeCell="B7" sqref="B7"/>
    </sheetView>
  </sheetViews>
  <sheetFormatPr defaultColWidth="8.7109375" defaultRowHeight="12.75"/>
  <cols>
    <col min="1" max="9" width="8.7109375" style="1" customWidth="1"/>
    <col min="10" max="10" width="4.00390625" style="1" customWidth="1"/>
    <col min="11" max="11" width="5.57421875" style="1" customWidth="1"/>
    <col min="12" max="16384" width="8.7109375" style="1" customWidth="1"/>
  </cols>
  <sheetData>
    <row r="1" spans="1:11" ht="24">
      <c r="A1" s="100" t="s">
        <v>73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3" ht="24">
      <c r="B3" s="2" t="s">
        <v>146</v>
      </c>
    </row>
    <row r="4" ht="24">
      <c r="B4" s="2"/>
    </row>
    <row r="5" spans="1:10" ht="27.75">
      <c r="A5" s="99" t="s">
        <v>6</v>
      </c>
      <c r="B5" s="99"/>
      <c r="C5" s="99"/>
      <c r="D5" s="99"/>
      <c r="E5" s="99"/>
      <c r="F5" s="99"/>
      <c r="G5" s="99"/>
      <c r="H5" s="99"/>
      <c r="I5" s="99"/>
      <c r="J5" s="99"/>
    </row>
    <row r="7" ht="24">
      <c r="B7" s="1" t="s">
        <v>104</v>
      </c>
    </row>
    <row r="8" ht="24">
      <c r="A8" s="1" t="s">
        <v>105</v>
      </c>
    </row>
    <row r="9" ht="24">
      <c r="A9" s="1" t="s">
        <v>170</v>
      </c>
    </row>
    <row r="10" ht="24">
      <c r="B10" s="1" t="s">
        <v>132</v>
      </c>
    </row>
    <row r="11" ht="24">
      <c r="A11" s="1" t="s">
        <v>133</v>
      </c>
    </row>
    <row r="12" ht="24">
      <c r="A12" s="1" t="s">
        <v>134</v>
      </c>
    </row>
    <row r="13" ht="24">
      <c r="B13" s="1" t="s">
        <v>138</v>
      </c>
    </row>
    <row r="14" ht="24">
      <c r="A14" s="1" t="s">
        <v>139</v>
      </c>
    </row>
    <row r="15" ht="24">
      <c r="A15" s="1" t="s">
        <v>140</v>
      </c>
    </row>
    <row r="16" ht="24">
      <c r="A16" s="1" t="s">
        <v>141</v>
      </c>
    </row>
    <row r="17" ht="24">
      <c r="A17" s="1" t="s">
        <v>171</v>
      </c>
    </row>
    <row r="18" ht="24">
      <c r="A18" s="1" t="s">
        <v>76</v>
      </c>
    </row>
    <row r="19" s="6" customFormat="1" ht="24">
      <c r="B19" s="6" t="s">
        <v>136</v>
      </c>
    </row>
    <row r="20" ht="24">
      <c r="A20" s="6" t="s">
        <v>124</v>
      </c>
    </row>
    <row r="21" ht="24">
      <c r="A21" s="6" t="s">
        <v>127</v>
      </c>
    </row>
    <row r="22" ht="24">
      <c r="A22" s="6" t="s">
        <v>128</v>
      </c>
    </row>
    <row r="23" ht="24">
      <c r="A23" s="6" t="s">
        <v>137</v>
      </c>
    </row>
    <row r="24" ht="24">
      <c r="A24" s="6" t="s">
        <v>129</v>
      </c>
    </row>
    <row r="25" ht="24">
      <c r="A25" s="6" t="s">
        <v>130</v>
      </c>
    </row>
  </sheetData>
  <sheetProtection/>
  <mergeCells count="2">
    <mergeCell ref="A5:J5"/>
    <mergeCell ref="A1:K1"/>
  </mergeCells>
  <printOptions/>
  <pageMargins left="0.984251968503937" right="0.5118110236220472" top="0.5905511811023623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="120" zoomScaleNormal="120" zoomScalePageLayoutView="0" workbookViewId="0" topLeftCell="A19">
      <selection activeCell="F11" sqref="F11"/>
    </sheetView>
  </sheetViews>
  <sheetFormatPr defaultColWidth="8.7109375" defaultRowHeight="12.75"/>
  <cols>
    <col min="1" max="1" width="7.140625" style="1" customWidth="1"/>
    <col min="2" max="2" width="9.57421875" style="1" customWidth="1"/>
    <col min="3" max="3" width="11.28125" style="1" customWidth="1"/>
    <col min="4" max="5" width="8.7109375" style="1" customWidth="1"/>
    <col min="6" max="6" width="10.00390625" style="1" customWidth="1"/>
    <col min="7" max="7" width="9.8515625" style="1" customWidth="1"/>
    <col min="8" max="8" width="9.421875" style="1" customWidth="1"/>
    <col min="9" max="9" width="13.8515625" style="1" customWidth="1"/>
    <col min="10" max="16384" width="8.7109375" style="1" customWidth="1"/>
  </cols>
  <sheetData>
    <row r="1" spans="1:9" ht="24">
      <c r="A1" s="100" t="s">
        <v>72</v>
      </c>
      <c r="B1" s="100"/>
      <c r="C1" s="100"/>
      <c r="D1" s="100"/>
      <c r="E1" s="100"/>
      <c r="F1" s="100"/>
      <c r="G1" s="100"/>
      <c r="H1" s="100"/>
      <c r="I1" s="100"/>
    </row>
    <row r="3" spans="1:9" ht="24">
      <c r="A3" s="101" t="s">
        <v>106</v>
      </c>
      <c r="B3" s="101"/>
      <c r="C3" s="101"/>
      <c r="D3" s="101"/>
      <c r="E3" s="101"/>
      <c r="F3" s="101"/>
      <c r="G3" s="101"/>
      <c r="H3" s="101"/>
      <c r="I3" s="101"/>
    </row>
    <row r="4" spans="1:9" ht="24">
      <c r="A4" s="102" t="s">
        <v>93</v>
      </c>
      <c r="B4" s="102"/>
      <c r="C4" s="102"/>
      <c r="D4" s="102"/>
      <c r="E4" s="102"/>
      <c r="F4" s="102"/>
      <c r="G4" s="102"/>
      <c r="H4" s="102"/>
      <c r="I4" s="102"/>
    </row>
    <row r="5" spans="1:9" ht="24">
      <c r="A5" s="101" t="s">
        <v>94</v>
      </c>
      <c r="B5" s="101"/>
      <c r="C5" s="101"/>
      <c r="D5" s="101"/>
      <c r="E5" s="101"/>
      <c r="F5" s="101"/>
      <c r="G5" s="101"/>
      <c r="H5" s="101"/>
      <c r="I5" s="101"/>
    </row>
    <row r="6" ht="12" customHeight="1"/>
    <row r="7" ht="24">
      <c r="B7" s="1" t="s">
        <v>107</v>
      </c>
    </row>
    <row r="8" ht="24">
      <c r="A8" s="1" t="s">
        <v>95</v>
      </c>
    </row>
    <row r="9" ht="24">
      <c r="A9" s="1" t="s">
        <v>96</v>
      </c>
    </row>
    <row r="10" ht="24">
      <c r="A10" s="1" t="s">
        <v>97</v>
      </c>
    </row>
    <row r="12" ht="24">
      <c r="A12" s="7" t="s">
        <v>7</v>
      </c>
    </row>
    <row r="13" ht="13.5" customHeight="1">
      <c r="A13" s="6"/>
    </row>
    <row r="14" ht="24">
      <c r="A14" s="6" t="s">
        <v>43</v>
      </c>
    </row>
    <row r="15" ht="24.75" thickBot="1">
      <c r="A15" s="6"/>
    </row>
    <row r="16" spans="2:7" ht="25.5" thickBot="1" thickTop="1">
      <c r="B16" s="103" t="s">
        <v>25</v>
      </c>
      <c r="C16" s="103"/>
      <c r="D16" s="103"/>
      <c r="E16" s="103"/>
      <c r="F16" s="25" t="s">
        <v>8</v>
      </c>
      <c r="G16" s="25" t="s">
        <v>9</v>
      </c>
    </row>
    <row r="17" spans="2:7" ht="24.75" thickTop="1">
      <c r="B17" s="32" t="str">
        <f>คีย์!C34</f>
        <v>เพศชาย</v>
      </c>
      <c r="C17" s="26"/>
      <c r="D17" s="26"/>
      <c r="E17" s="26"/>
      <c r="F17" s="41">
        <f>คีย์!B34</f>
        <v>8</v>
      </c>
      <c r="G17" s="64">
        <f>F17*100/F$19</f>
        <v>32</v>
      </c>
    </row>
    <row r="18" spans="2:7" ht="24.75" thickBot="1">
      <c r="B18" s="32" t="str">
        <f>คีย์!C35</f>
        <v>เพศหญิง</v>
      </c>
      <c r="C18" s="26"/>
      <c r="D18" s="26"/>
      <c r="E18" s="26"/>
      <c r="F18" s="41">
        <f>คีย์!B35</f>
        <v>17</v>
      </c>
      <c r="G18" s="64">
        <f>F18*100/F$19</f>
        <v>68</v>
      </c>
    </row>
    <row r="19" spans="2:7" ht="25.5" thickBot="1" thickTop="1">
      <c r="B19" s="103" t="s">
        <v>4</v>
      </c>
      <c r="C19" s="103"/>
      <c r="D19" s="103"/>
      <c r="E19" s="103"/>
      <c r="F19" s="31">
        <f>SUM(F17:F18)</f>
        <v>25</v>
      </c>
      <c r="G19" s="65">
        <f>SUM(G17:G18)</f>
        <v>100</v>
      </c>
    </row>
    <row r="20" ht="24.75" thickTop="1"/>
    <row r="21" ht="24">
      <c r="B21" s="1" t="s">
        <v>77</v>
      </c>
    </row>
    <row r="22" ht="24">
      <c r="A22" s="1" t="s">
        <v>108</v>
      </c>
    </row>
  </sheetData>
  <sheetProtection/>
  <mergeCells count="6">
    <mergeCell ref="A3:I3"/>
    <mergeCell ref="A4:I4"/>
    <mergeCell ref="A5:I5"/>
    <mergeCell ref="B16:E16"/>
    <mergeCell ref="B19:E19"/>
    <mergeCell ref="A1:I1"/>
  </mergeCells>
  <printOptions/>
  <pageMargins left="0.7874015748031497" right="0.4724409448818898" top="0.5905511811023623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="115" zoomScaleNormal="115" zoomScalePageLayoutView="0" workbookViewId="0" topLeftCell="A1">
      <selection activeCell="E13" sqref="E13"/>
    </sheetView>
  </sheetViews>
  <sheetFormatPr defaultColWidth="9.140625" defaultRowHeight="12.75"/>
  <cols>
    <col min="6" max="7" width="15.7109375" style="0" customWidth="1"/>
  </cols>
  <sheetData>
    <row r="1" spans="1:10" s="1" customFormat="1" ht="24">
      <c r="A1" s="100" t="s">
        <v>60</v>
      </c>
      <c r="B1" s="100"/>
      <c r="C1" s="100"/>
      <c r="D1" s="100"/>
      <c r="E1" s="100"/>
      <c r="F1" s="100"/>
      <c r="G1" s="100"/>
      <c r="H1" s="100"/>
      <c r="I1" s="95"/>
      <c r="J1" s="95"/>
    </row>
    <row r="2" spans="1:7" s="1" customFormat="1" ht="24">
      <c r="A2" s="4"/>
      <c r="B2" s="4"/>
      <c r="C2" s="4"/>
      <c r="D2" s="4"/>
      <c r="E2" s="4"/>
      <c r="F2" s="4"/>
      <c r="G2" s="4"/>
    </row>
    <row r="3" s="1" customFormat="1" ht="24">
      <c r="A3" s="6" t="s">
        <v>52</v>
      </c>
    </row>
    <row r="4" s="1" customFormat="1" ht="24.75" thickBot="1">
      <c r="A4" s="6"/>
    </row>
    <row r="5" spans="2:7" s="1" customFormat="1" ht="25.5" thickBot="1" thickTop="1">
      <c r="B5" s="103" t="s">
        <v>26</v>
      </c>
      <c r="C5" s="103"/>
      <c r="D5" s="103"/>
      <c r="E5" s="103"/>
      <c r="F5" s="25" t="s">
        <v>8</v>
      </c>
      <c r="G5" s="25" t="s">
        <v>9</v>
      </c>
    </row>
    <row r="6" spans="2:7" s="1" customFormat="1" ht="24.75" thickTop="1">
      <c r="B6" s="105" t="str">
        <f>คีย์!E34</f>
        <v>ไทย</v>
      </c>
      <c r="C6" s="105"/>
      <c r="D6" s="105"/>
      <c r="E6" s="105"/>
      <c r="F6" s="3">
        <f>คีย์!D34</f>
        <v>16</v>
      </c>
      <c r="G6" s="64">
        <f>F6*100/ตาราง1!F$19</f>
        <v>64</v>
      </c>
    </row>
    <row r="7" spans="2:7" s="1" customFormat="1" ht="24">
      <c r="B7" s="105" t="str">
        <f>คีย์!E35</f>
        <v>พม่า</v>
      </c>
      <c r="C7" s="105"/>
      <c r="D7" s="105"/>
      <c r="E7" s="105"/>
      <c r="F7" s="3">
        <f>คีย์!D35</f>
        <v>4</v>
      </c>
      <c r="G7" s="64">
        <f>F7*100/ตาราง1!F$19</f>
        <v>16</v>
      </c>
    </row>
    <row r="8" spans="2:7" s="1" customFormat="1" ht="24">
      <c r="B8" s="105" t="str">
        <f>คีย์!E37</f>
        <v>กัมพูชา</v>
      </c>
      <c r="C8" s="105"/>
      <c r="D8" s="105"/>
      <c r="E8" s="105"/>
      <c r="F8" s="3">
        <f>คีย์!D37</f>
        <v>2</v>
      </c>
      <c r="G8" s="64">
        <f>F8*100/ตาราง1!F$19</f>
        <v>8</v>
      </c>
    </row>
    <row r="9" spans="2:7" s="1" customFormat="1" ht="24">
      <c r="B9" s="105" t="str">
        <f>คีย์!E36</f>
        <v>จีน</v>
      </c>
      <c r="C9" s="105"/>
      <c r="D9" s="105"/>
      <c r="E9" s="105"/>
      <c r="F9" s="3">
        <f>คีย์!D36</f>
        <v>1</v>
      </c>
      <c r="G9" s="64">
        <f>F9*100/ตาราง1!F$19</f>
        <v>4</v>
      </c>
    </row>
    <row r="10" spans="2:7" s="1" customFormat="1" ht="24">
      <c r="B10" s="105" t="str">
        <f>คีย์!E38</f>
        <v>เวียดนาม</v>
      </c>
      <c r="C10" s="105"/>
      <c r="D10" s="105"/>
      <c r="E10" s="105"/>
      <c r="F10" s="3">
        <f>คีย์!D38</f>
        <v>1</v>
      </c>
      <c r="G10" s="64">
        <f>F10*100/ตาราง1!F$19</f>
        <v>4</v>
      </c>
    </row>
    <row r="11" spans="2:7" s="1" customFormat="1" ht="24.75" thickBot="1">
      <c r="B11" s="106" t="str">
        <f>คีย์!E39</f>
        <v>มาเลเซีย</v>
      </c>
      <c r="C11" s="106"/>
      <c r="D11" s="106"/>
      <c r="E11" s="106"/>
      <c r="F11" s="3">
        <f>คีย์!D39</f>
        <v>1</v>
      </c>
      <c r="G11" s="64">
        <f>F11*100/ตาราง1!F$19</f>
        <v>4</v>
      </c>
    </row>
    <row r="12" spans="2:7" s="1" customFormat="1" ht="25.5" thickBot="1" thickTop="1">
      <c r="B12" s="104" t="s">
        <v>4</v>
      </c>
      <c r="C12" s="104"/>
      <c r="D12" s="104"/>
      <c r="E12" s="104"/>
      <c r="F12" s="31">
        <f>SUM(F6:F11)</f>
        <v>25</v>
      </c>
      <c r="G12" s="65">
        <f>SUM(G6:G11)</f>
        <v>100</v>
      </c>
    </row>
    <row r="13" s="1" customFormat="1" ht="24.75" thickTop="1"/>
    <row r="14" s="1" customFormat="1" ht="24">
      <c r="B14" s="1" t="s">
        <v>75</v>
      </c>
    </row>
    <row r="15" s="1" customFormat="1" ht="24">
      <c r="A15" s="1" t="s">
        <v>111</v>
      </c>
    </row>
    <row r="16" s="1" customFormat="1" ht="24">
      <c r="A16" s="1" t="s">
        <v>110</v>
      </c>
    </row>
    <row r="17" s="1" customFormat="1" ht="24">
      <c r="A17" s="1" t="s">
        <v>109</v>
      </c>
    </row>
    <row r="18" s="1" customFormat="1" ht="24"/>
    <row r="19" spans="1:7" ht="24">
      <c r="A19" s="1"/>
      <c r="B19" s="1"/>
      <c r="C19" s="1"/>
      <c r="D19" s="1"/>
      <c r="E19" s="1"/>
      <c r="F19" s="1"/>
      <c r="G19" s="1"/>
    </row>
    <row r="20" spans="1:7" ht="24">
      <c r="A20" s="1"/>
      <c r="B20" s="1"/>
      <c r="C20" s="1"/>
      <c r="D20" s="1"/>
      <c r="E20" s="1"/>
      <c r="F20" s="1"/>
      <c r="G20" s="1"/>
    </row>
  </sheetData>
  <sheetProtection/>
  <mergeCells count="9">
    <mergeCell ref="A1:H1"/>
    <mergeCell ref="B12:E12"/>
    <mergeCell ref="B5:E5"/>
    <mergeCell ref="B6:E6"/>
    <mergeCell ref="B7:E7"/>
    <mergeCell ref="B9:E9"/>
    <mergeCell ref="B8:E8"/>
    <mergeCell ref="B10:E10"/>
    <mergeCell ref="B11:E11"/>
  </mergeCells>
  <printOptions/>
  <pageMargins left="0.7874015748031497" right="0.15748031496062992" top="0.7086614173228347" bottom="0.708661417322834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="115" zoomScaleNormal="115" zoomScalePageLayoutView="0" workbookViewId="0" topLeftCell="A4">
      <selection activeCell="F6" sqref="F6"/>
    </sheetView>
  </sheetViews>
  <sheetFormatPr defaultColWidth="9.140625" defaultRowHeight="12.75"/>
  <cols>
    <col min="2" max="2" width="33.28125" style="0" customWidth="1"/>
    <col min="3" max="3" width="9.421875" style="0" customWidth="1"/>
    <col min="4" max="4" width="10.57421875" style="0" customWidth="1"/>
  </cols>
  <sheetData>
    <row r="1" spans="1:7" ht="24">
      <c r="A1" s="100" t="s">
        <v>81</v>
      </c>
      <c r="B1" s="100"/>
      <c r="C1" s="100"/>
      <c r="D1" s="100"/>
      <c r="E1" s="100"/>
      <c r="F1" s="100"/>
      <c r="G1" s="100"/>
    </row>
    <row r="2" spans="1:6" ht="24">
      <c r="A2" s="4"/>
      <c r="B2" s="4"/>
      <c r="C2" s="4"/>
      <c r="D2" s="4"/>
      <c r="E2" s="4"/>
      <c r="F2" s="4"/>
    </row>
    <row r="3" s="1" customFormat="1" ht="24">
      <c r="A3" s="6" t="s">
        <v>117</v>
      </c>
    </row>
    <row r="4" s="1" customFormat="1" ht="24.75" thickBot="1">
      <c r="A4" s="6"/>
    </row>
    <row r="5" spans="2:4" s="1" customFormat="1" ht="25.5" thickBot="1" thickTop="1">
      <c r="B5" s="25" t="s">
        <v>113</v>
      </c>
      <c r="C5" s="25" t="s">
        <v>8</v>
      </c>
      <c r="D5" s="25" t="s">
        <v>9</v>
      </c>
    </row>
    <row r="6" spans="2:4" s="1" customFormat="1" ht="24.75" thickTop="1">
      <c r="B6" s="84" t="str">
        <f>คีย์!C46</f>
        <v>เกษตรศาสตร์ฯ</v>
      </c>
      <c r="C6" s="70">
        <f>คีย์!B46</f>
        <v>13</v>
      </c>
      <c r="D6" s="64">
        <f>C6*100/ตาราง1!F$19</f>
        <v>52</v>
      </c>
    </row>
    <row r="7" spans="2:4" s="1" customFormat="1" ht="24">
      <c r="B7" s="84" t="str">
        <f>คีย์!C44</f>
        <v>บริหารธุรกิจฯ</v>
      </c>
      <c r="C7" s="70">
        <f>คีย์!B44</f>
        <v>5</v>
      </c>
      <c r="D7" s="64">
        <f>C7*100/ตาราง1!F$19</f>
        <v>20</v>
      </c>
    </row>
    <row r="8" spans="2:4" s="1" customFormat="1" ht="24">
      <c r="B8" s="84" t="str">
        <f>คีย์!C48</f>
        <v>วิทยาศาสตร์</v>
      </c>
      <c r="C8" s="70">
        <f>คีย์!B48</f>
        <v>3</v>
      </c>
      <c r="D8" s="64">
        <f>C8*100/ตาราง1!F$19</f>
        <v>12</v>
      </c>
    </row>
    <row r="9" spans="2:4" s="1" customFormat="1" ht="24">
      <c r="B9" s="84" t="str">
        <f>คีย์!C43</f>
        <v>แพทยศาสตร์</v>
      </c>
      <c r="C9" s="70">
        <f>คีย์!B43</f>
        <v>1</v>
      </c>
      <c r="D9" s="64">
        <f>C9*100/ตาราง1!F$19</f>
        <v>4</v>
      </c>
    </row>
    <row r="10" spans="2:4" s="1" customFormat="1" ht="24">
      <c r="B10" s="84" t="str">
        <f>คีย์!C45</f>
        <v>กองพัฒนากิจการต่างประเทศ</v>
      </c>
      <c r="C10" s="70">
        <f>คีย์!B45</f>
        <v>1</v>
      </c>
      <c r="D10" s="64">
        <f>C10*100/ตาราง1!F$19</f>
        <v>4</v>
      </c>
    </row>
    <row r="11" spans="2:4" s="1" customFormat="1" ht="24">
      <c r="B11" s="84" t="str">
        <f>คีย์!C47</f>
        <v>โลจิสติกส์และโซ่อุปทาน</v>
      </c>
      <c r="C11" s="70">
        <f>คีย์!B47</f>
        <v>1</v>
      </c>
      <c r="D11" s="64">
        <f>C11*100/ตาราง1!F$19</f>
        <v>4</v>
      </c>
    </row>
    <row r="12" spans="2:4" s="1" customFormat="1" ht="24.75" thickBot="1">
      <c r="B12" s="84" t="str">
        <f>คีย์!C49</f>
        <v>พลังงานทดแทน</v>
      </c>
      <c r="C12" s="70">
        <f>คีย์!B49</f>
        <v>1</v>
      </c>
      <c r="D12" s="64">
        <f>C12*100/ตาราง1!F$19</f>
        <v>4</v>
      </c>
    </row>
    <row r="13" spans="2:4" s="1" customFormat="1" ht="25.5" thickBot="1" thickTop="1">
      <c r="B13" s="25" t="s">
        <v>4</v>
      </c>
      <c r="C13" s="31">
        <f>SUM(C6:C12)</f>
        <v>25</v>
      </c>
      <c r="D13" s="65">
        <f>SUM(D6:D12)</f>
        <v>100</v>
      </c>
    </row>
    <row r="14" s="1" customFormat="1" ht="24.75" thickTop="1"/>
    <row r="15" s="1" customFormat="1" ht="24">
      <c r="B15" s="1" t="s">
        <v>114</v>
      </c>
    </row>
    <row r="16" s="1" customFormat="1" ht="24">
      <c r="A16" s="1" t="s">
        <v>115</v>
      </c>
    </row>
    <row r="17" s="1" customFormat="1" ht="24">
      <c r="A17" s="1" t="s">
        <v>116</v>
      </c>
    </row>
    <row r="18" s="1" customFormat="1" ht="24"/>
  </sheetData>
  <sheetProtection/>
  <mergeCells count="1">
    <mergeCell ref="A1:G1"/>
  </mergeCells>
  <printOptions/>
  <pageMargins left="0.7874015748031497" right="0.15748031496062992" top="0.7086614173228347" bottom="0.70866141732283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zoomScale="115" zoomScaleNormal="115" zoomScalePageLayoutView="0" workbookViewId="0" topLeftCell="A1">
      <selection activeCell="C13" sqref="C13"/>
    </sheetView>
  </sheetViews>
  <sheetFormatPr defaultColWidth="9.140625" defaultRowHeight="12.75"/>
  <cols>
    <col min="2" max="2" width="28.140625" style="0" customWidth="1"/>
    <col min="3" max="4" width="13.7109375" style="0" customWidth="1"/>
  </cols>
  <sheetData>
    <row r="1" spans="1:7" ht="24">
      <c r="A1" s="100" t="s">
        <v>82</v>
      </c>
      <c r="B1" s="100"/>
      <c r="C1" s="100"/>
      <c r="D1" s="100"/>
      <c r="E1" s="100"/>
      <c r="F1" s="100"/>
      <c r="G1" s="100"/>
    </row>
    <row r="2" spans="1:7" ht="24">
      <c r="A2" s="4"/>
      <c r="B2" s="4"/>
      <c r="C2" s="4"/>
      <c r="D2" s="4"/>
      <c r="E2" s="4"/>
      <c r="F2" s="4"/>
      <c r="G2" s="4"/>
    </row>
    <row r="3" s="1" customFormat="1" ht="24">
      <c r="A3" s="6" t="s">
        <v>53</v>
      </c>
    </row>
    <row r="4" s="1" customFormat="1" ht="24.75" thickBot="1">
      <c r="A4" s="6"/>
    </row>
    <row r="5" spans="2:4" s="1" customFormat="1" ht="25.5" thickBot="1" thickTop="1">
      <c r="B5" s="25" t="s">
        <v>54</v>
      </c>
      <c r="C5" s="25" t="s">
        <v>8</v>
      </c>
      <c r="D5" s="25" t="s">
        <v>9</v>
      </c>
    </row>
    <row r="6" spans="2:4" s="1" customFormat="1" ht="24.75" thickTop="1">
      <c r="B6" s="4" t="s">
        <v>35</v>
      </c>
      <c r="C6" s="3">
        <f>คีย์!E43</f>
        <v>15</v>
      </c>
      <c r="D6" s="64">
        <f>C6*100/ตาราง1!F$19</f>
        <v>60</v>
      </c>
    </row>
    <row r="7" spans="2:4" s="1" customFormat="1" ht="24">
      <c r="B7" s="71" t="s">
        <v>34</v>
      </c>
      <c r="C7" s="3">
        <f>คีย์!E44</f>
        <v>8</v>
      </c>
      <c r="D7" s="64">
        <f>C7*100/ตาราง1!F$19</f>
        <v>32</v>
      </c>
    </row>
    <row r="8" spans="2:4" s="1" customFormat="1" ht="24.75" thickBot="1">
      <c r="B8" s="71" t="s">
        <v>45</v>
      </c>
      <c r="C8" s="3">
        <f>คีย์!E45</f>
        <v>2</v>
      </c>
      <c r="D8" s="64">
        <f>C8*100/ตาราง1!F$19</f>
        <v>8</v>
      </c>
    </row>
    <row r="9" spans="2:4" s="1" customFormat="1" ht="25.5" thickBot="1" thickTop="1">
      <c r="B9" s="25" t="s">
        <v>4</v>
      </c>
      <c r="C9" s="31">
        <f>SUM(C6:C8)</f>
        <v>25</v>
      </c>
      <c r="D9" s="65">
        <f>SUM(D6:D8)</f>
        <v>100</v>
      </c>
    </row>
    <row r="10" s="1" customFormat="1" ht="24.75" thickTop="1"/>
    <row r="11" s="1" customFormat="1" ht="24">
      <c r="B11" s="1" t="s">
        <v>118</v>
      </c>
    </row>
    <row r="12" s="1" customFormat="1" ht="24">
      <c r="A12" s="1" t="s">
        <v>135</v>
      </c>
    </row>
    <row r="13" s="1" customFormat="1" ht="24"/>
    <row r="14" s="1" customFormat="1" ht="24"/>
  </sheetData>
  <sheetProtection/>
  <mergeCells count="1">
    <mergeCell ref="A1:G1"/>
  </mergeCells>
  <printOptions/>
  <pageMargins left="0.7874015748031497" right="0.15748031496062992" top="0.7086614173228347" bottom="0.708661417322834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115" zoomScaleNormal="115" zoomScalePageLayoutView="0" workbookViewId="0" topLeftCell="A1">
      <selection activeCell="E10" sqref="E10"/>
    </sheetView>
  </sheetViews>
  <sheetFormatPr defaultColWidth="9.140625" defaultRowHeight="12.75"/>
  <cols>
    <col min="2" max="2" width="28.140625" style="0" customWidth="1"/>
    <col min="3" max="4" width="15.7109375" style="0" customWidth="1"/>
    <col min="6" max="6" width="15.140625" style="0" customWidth="1"/>
  </cols>
  <sheetData>
    <row r="1" spans="1:7" s="1" customFormat="1" ht="24">
      <c r="A1" s="100" t="s">
        <v>83</v>
      </c>
      <c r="B1" s="100"/>
      <c r="C1" s="100"/>
      <c r="D1" s="100"/>
      <c r="E1" s="100"/>
      <c r="F1" s="100"/>
      <c r="G1" s="100"/>
    </row>
    <row r="2" spans="1:7" s="1" customFormat="1" ht="24">
      <c r="A2" s="4"/>
      <c r="B2" s="4"/>
      <c r="C2" s="4"/>
      <c r="D2" s="4"/>
      <c r="E2" s="4"/>
      <c r="F2" s="4"/>
      <c r="G2" s="4"/>
    </row>
    <row r="3" s="1" customFormat="1" ht="24">
      <c r="A3" s="6" t="s">
        <v>168</v>
      </c>
    </row>
    <row r="4" s="1" customFormat="1" ht="24.75" thickBot="1">
      <c r="A4" s="6"/>
    </row>
    <row r="5" spans="2:4" s="1" customFormat="1" ht="25.5" thickBot="1" thickTop="1">
      <c r="B5" s="25" t="s">
        <v>169</v>
      </c>
      <c r="C5" s="25" t="s">
        <v>8</v>
      </c>
      <c r="D5" s="25" t="s">
        <v>9</v>
      </c>
    </row>
    <row r="6" spans="2:4" s="1" customFormat="1" ht="24.75" thickTop="1">
      <c r="B6" s="4" t="s">
        <v>49</v>
      </c>
      <c r="C6" s="4">
        <f>คีย์!B52</f>
        <v>5</v>
      </c>
      <c r="D6" s="64">
        <f>C6*100/32</f>
        <v>15.625</v>
      </c>
    </row>
    <row r="7" spans="2:4" s="1" customFormat="1" ht="24">
      <c r="B7" s="4" t="s">
        <v>56</v>
      </c>
      <c r="C7" s="4">
        <f>คีย์!B53</f>
        <v>2</v>
      </c>
      <c r="D7" s="64">
        <f>C7*100/32</f>
        <v>6.25</v>
      </c>
    </row>
    <row r="8" spans="2:4" s="1" customFormat="1" ht="24">
      <c r="B8" s="4" t="s">
        <v>50</v>
      </c>
      <c r="C8" s="4">
        <f>คีย์!B54</f>
        <v>8</v>
      </c>
      <c r="D8" s="64">
        <f>C8*100/32</f>
        <v>25</v>
      </c>
    </row>
    <row r="9" spans="2:4" s="1" customFormat="1" ht="24">
      <c r="B9" s="4" t="s">
        <v>48</v>
      </c>
      <c r="C9" s="4">
        <f>คีย์!B55</f>
        <v>10</v>
      </c>
      <c r="D9" s="64">
        <f>C9*100/32</f>
        <v>31.25</v>
      </c>
    </row>
    <row r="10" spans="2:4" s="1" customFormat="1" ht="24.75" thickBot="1">
      <c r="B10" s="81" t="s">
        <v>38</v>
      </c>
      <c r="C10" s="4">
        <f>คีย์!B58</f>
        <v>1</v>
      </c>
      <c r="D10" s="64">
        <f>C10*100/32</f>
        <v>3.125</v>
      </c>
    </row>
    <row r="11" spans="2:4" s="1" customFormat="1" ht="25.5" thickBot="1" thickTop="1">
      <c r="B11" s="25" t="s">
        <v>4</v>
      </c>
      <c r="C11" s="31">
        <f>SUM(C6:C10)</f>
        <v>26</v>
      </c>
      <c r="D11" s="65">
        <f>SUM(D6:D10)</f>
        <v>81.25</v>
      </c>
    </row>
    <row r="12" s="1" customFormat="1" ht="24.75" thickTop="1"/>
    <row r="13" s="1" customFormat="1" ht="24">
      <c r="B13" s="1" t="s">
        <v>142</v>
      </c>
    </row>
    <row r="14" s="1" customFormat="1" ht="24">
      <c r="A14" s="1" t="s">
        <v>119</v>
      </c>
    </row>
    <row r="15" s="1" customFormat="1" ht="24"/>
    <row r="16" s="1" customFormat="1" ht="24"/>
  </sheetData>
  <sheetProtection/>
  <mergeCells count="1">
    <mergeCell ref="A1:G1"/>
  </mergeCells>
  <printOptions/>
  <pageMargins left="0.7874015748031497" right="0.15748031496062992" top="0.7086614173228347" bottom="0.708661417322834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2"/>
  <sheetViews>
    <sheetView zoomScale="120" zoomScaleNormal="120" zoomScalePageLayoutView="0" workbookViewId="0" topLeftCell="A10">
      <selection activeCell="C45" sqref="C45"/>
    </sheetView>
  </sheetViews>
  <sheetFormatPr defaultColWidth="8.7109375" defaultRowHeight="12.75"/>
  <cols>
    <col min="1" max="3" width="8.7109375" style="1" customWidth="1"/>
    <col min="4" max="4" width="38.8515625" style="1" customWidth="1"/>
    <col min="5" max="5" width="5.8515625" style="1" bestFit="1" customWidth="1"/>
    <col min="6" max="6" width="4.8515625" style="1" bestFit="1" customWidth="1"/>
    <col min="7" max="7" width="19.28125" style="1" customWidth="1"/>
    <col min="8" max="8" width="2.8515625" style="1" customWidth="1"/>
    <col min="9" max="16384" width="8.7109375" style="1" customWidth="1"/>
  </cols>
  <sheetData>
    <row r="1" spans="1:7" ht="24">
      <c r="A1" s="100" t="s">
        <v>85</v>
      </c>
      <c r="B1" s="100"/>
      <c r="C1" s="100"/>
      <c r="D1" s="100"/>
      <c r="E1" s="100"/>
      <c r="F1" s="100"/>
      <c r="G1" s="100"/>
    </row>
    <row r="2" spans="1:7" ht="24">
      <c r="A2" s="4"/>
      <c r="B2" s="4"/>
      <c r="C2" s="4"/>
      <c r="D2" s="4"/>
      <c r="E2" s="4"/>
      <c r="F2" s="4"/>
      <c r="G2" s="4"/>
    </row>
    <row r="3" ht="24">
      <c r="A3" s="7" t="s">
        <v>164</v>
      </c>
    </row>
    <row r="4" ht="9" customHeight="1">
      <c r="A4" s="7"/>
    </row>
    <row r="5" ht="24.75" thickBot="1">
      <c r="A5" s="6" t="s">
        <v>143</v>
      </c>
    </row>
    <row r="6" spans="1:7" s="10" customFormat="1" ht="24" thickTop="1">
      <c r="A6" s="118" t="s">
        <v>1</v>
      </c>
      <c r="B6" s="119"/>
      <c r="C6" s="119"/>
      <c r="D6" s="119"/>
      <c r="E6" s="122" t="s">
        <v>22</v>
      </c>
      <c r="F6" s="123"/>
      <c r="G6" s="124"/>
    </row>
    <row r="7" spans="1:7" s="10" customFormat="1" ht="24" thickBot="1">
      <c r="A7" s="120"/>
      <c r="B7" s="121"/>
      <c r="C7" s="121"/>
      <c r="D7" s="121"/>
      <c r="E7" s="11"/>
      <c r="F7" s="11" t="s">
        <v>3</v>
      </c>
      <c r="G7" s="11" t="s">
        <v>10</v>
      </c>
    </row>
    <row r="8" spans="1:7" s="10" customFormat="1" ht="24" thickTop="1">
      <c r="A8" s="93" t="s">
        <v>13</v>
      </c>
      <c r="B8" s="92"/>
      <c r="C8" s="91"/>
      <c r="D8" s="90"/>
      <c r="E8" s="87"/>
      <c r="F8" s="14"/>
      <c r="G8" s="15"/>
    </row>
    <row r="9" spans="1:7" s="10" customFormat="1" ht="23.25">
      <c r="A9" s="12" t="s">
        <v>18</v>
      </c>
      <c r="B9" s="13"/>
      <c r="C9" s="13"/>
      <c r="D9" s="13"/>
      <c r="E9" s="46">
        <f>คีย์!G30</f>
        <v>4.44</v>
      </c>
      <c r="F9" s="46">
        <f>คีย์!G31</f>
        <v>0.5830951894845309</v>
      </c>
      <c r="G9" s="47" t="str">
        <f aca="true" t="shared" si="0" ref="G9:G30">IF(E9&gt;4.5,"มากที่สุด",IF(E9&gt;3.5,"มาก",IF(E9&gt;2.5,"ปานกลาง",IF(E9&gt;1.5,"น้อย",IF(E9&lt;=1.5,"น้อยที่สุด")))))</f>
        <v>มาก</v>
      </c>
    </row>
    <row r="10" spans="1:7" s="10" customFormat="1" ht="23.25">
      <c r="A10" s="44" t="s">
        <v>165</v>
      </c>
      <c r="B10" s="45"/>
      <c r="C10" s="45"/>
      <c r="D10" s="45"/>
      <c r="E10" s="46">
        <f>คีย์!H30</f>
        <v>4.56</v>
      </c>
      <c r="F10" s="46">
        <f>คีย์!H31</f>
        <v>0.6506407098647702</v>
      </c>
      <c r="G10" s="47" t="str">
        <f t="shared" si="0"/>
        <v>มากที่สุด</v>
      </c>
    </row>
    <row r="11" spans="1:7" s="10" customFormat="1" ht="23.25">
      <c r="A11" s="12" t="s">
        <v>144</v>
      </c>
      <c r="B11" s="13"/>
      <c r="C11" s="13"/>
      <c r="D11" s="13"/>
      <c r="E11" s="14">
        <f>คีย์!I30</f>
        <v>4.52</v>
      </c>
      <c r="F11" s="46">
        <f>คีย์!I31</f>
        <v>0.5859465277082319</v>
      </c>
      <c r="G11" s="15" t="str">
        <f t="shared" si="0"/>
        <v>มากที่สุด</v>
      </c>
    </row>
    <row r="12" spans="1:7" s="10" customFormat="1" ht="23.25">
      <c r="A12" s="128" t="s">
        <v>21</v>
      </c>
      <c r="B12" s="129"/>
      <c r="C12" s="129"/>
      <c r="D12" s="130"/>
      <c r="E12" s="59">
        <f>AVERAGE(E9:E11)</f>
        <v>4.506666666666667</v>
      </c>
      <c r="F12" s="59">
        <f>AVERAGE(F9:F11)</f>
        <v>0.6065608090191776</v>
      </c>
      <c r="G12" s="60" t="str">
        <f t="shared" si="0"/>
        <v>มากที่สุด</v>
      </c>
    </row>
    <row r="13" spans="1:7" s="10" customFormat="1" ht="23.25">
      <c r="A13" s="107" t="s">
        <v>14</v>
      </c>
      <c r="B13" s="108"/>
      <c r="C13" s="108"/>
      <c r="D13" s="109"/>
      <c r="E13" s="86"/>
      <c r="F13" s="86"/>
      <c r="G13" s="89"/>
    </row>
    <row r="14" spans="1:7" s="10" customFormat="1" ht="23.25">
      <c r="A14" s="51" t="s">
        <v>15</v>
      </c>
      <c r="B14" s="52"/>
      <c r="C14" s="52"/>
      <c r="D14" s="52"/>
      <c r="E14" s="53">
        <f>คีย์!J30</f>
        <v>4.76</v>
      </c>
      <c r="F14" s="53">
        <f>คีย์!J31</f>
        <v>0.43588989435406744</v>
      </c>
      <c r="G14" s="54" t="str">
        <f t="shared" si="0"/>
        <v>มากที่สุด</v>
      </c>
    </row>
    <row r="15" spans="1:7" s="10" customFormat="1" ht="23.25">
      <c r="A15" s="48" t="s">
        <v>16</v>
      </c>
      <c r="B15" s="49"/>
      <c r="C15" s="49"/>
      <c r="D15" s="49"/>
      <c r="E15" s="53">
        <f>คีย์!K30</f>
        <v>4.64</v>
      </c>
      <c r="F15" s="53">
        <f>คีย์!K31</f>
        <v>0.48989794855663527</v>
      </c>
      <c r="G15" s="50" t="str">
        <f t="shared" si="0"/>
        <v>มากที่สุด</v>
      </c>
    </row>
    <row r="16" spans="1:7" s="10" customFormat="1" ht="23.25">
      <c r="A16" s="128" t="s">
        <v>20</v>
      </c>
      <c r="B16" s="129"/>
      <c r="C16" s="129"/>
      <c r="D16" s="130"/>
      <c r="E16" s="59">
        <f>AVERAGE(E14:E15)</f>
        <v>4.699999999999999</v>
      </c>
      <c r="F16" s="59">
        <f>AVERAGE(F14:F15)</f>
        <v>0.46289392145535135</v>
      </c>
      <c r="G16" s="61" t="str">
        <f t="shared" si="0"/>
        <v>มากที่สุด</v>
      </c>
    </row>
    <row r="17" spans="1:7" s="10" customFormat="1" ht="23.25">
      <c r="A17" s="107" t="s">
        <v>17</v>
      </c>
      <c r="B17" s="108"/>
      <c r="C17" s="108"/>
      <c r="D17" s="109"/>
      <c r="E17" s="86"/>
      <c r="F17" s="86"/>
      <c r="G17" s="89"/>
    </row>
    <row r="18" spans="1:7" s="10" customFormat="1" ht="23.25">
      <c r="A18" s="12" t="s">
        <v>120</v>
      </c>
      <c r="B18" s="13"/>
      <c r="C18" s="13"/>
      <c r="D18" s="88"/>
      <c r="E18" s="53">
        <f>คีย์!L30</f>
        <v>4.6</v>
      </c>
      <c r="F18" s="53">
        <f>คีย์!L31</f>
        <v>0.5773502691896257</v>
      </c>
      <c r="G18" s="54" t="str">
        <f t="shared" si="0"/>
        <v>มากที่สุด</v>
      </c>
    </row>
    <row r="19" spans="1:7" s="10" customFormat="1" ht="23.25">
      <c r="A19" s="44" t="s">
        <v>121</v>
      </c>
      <c r="B19" s="45"/>
      <c r="C19" s="45"/>
      <c r="D19" s="45"/>
      <c r="E19" s="53">
        <f>คีย์!M30</f>
        <v>4.32</v>
      </c>
      <c r="F19" s="53">
        <f>คีย์!M31</f>
        <v>0.6904105059069325</v>
      </c>
      <c r="G19" s="47" t="str">
        <f t="shared" si="0"/>
        <v>มาก</v>
      </c>
    </row>
    <row r="20" spans="1:7" s="10" customFormat="1" ht="23.25" customHeight="1">
      <c r="A20" s="44" t="s">
        <v>122</v>
      </c>
      <c r="B20" s="45"/>
      <c r="C20" s="45"/>
      <c r="D20" s="45"/>
      <c r="E20" s="53">
        <f>คีย์!N30</f>
        <v>4.68</v>
      </c>
      <c r="F20" s="53">
        <f>คีย์!N31</f>
        <v>0.47609522856952335</v>
      </c>
      <c r="G20" s="47" t="str">
        <f t="shared" si="0"/>
        <v>มากที่สุด</v>
      </c>
    </row>
    <row r="21" spans="1:7" s="10" customFormat="1" ht="23.25">
      <c r="A21" s="57" t="s">
        <v>123</v>
      </c>
      <c r="B21" s="58"/>
      <c r="C21" s="58"/>
      <c r="D21" s="58"/>
      <c r="E21" s="53">
        <f>คีย์!O30</f>
        <v>4.64</v>
      </c>
      <c r="F21" s="53">
        <f>คีย์!O31</f>
        <v>0.48989794855663527</v>
      </c>
      <c r="G21" s="15" t="str">
        <f t="shared" si="0"/>
        <v>มากที่สุด</v>
      </c>
    </row>
    <row r="22" spans="1:7" s="10" customFormat="1" ht="23.25">
      <c r="A22" s="128" t="s">
        <v>19</v>
      </c>
      <c r="B22" s="129"/>
      <c r="C22" s="129"/>
      <c r="D22" s="130"/>
      <c r="E22" s="59">
        <f>AVERAGE(E18:E21)</f>
        <v>4.56</v>
      </c>
      <c r="F22" s="59">
        <f>AVERAGE(F18:F21)</f>
        <v>0.5584384880556792</v>
      </c>
      <c r="G22" s="60" t="str">
        <f t="shared" si="0"/>
        <v>มากที่สุด</v>
      </c>
    </row>
    <row r="23" spans="1:7" s="10" customFormat="1" ht="23.25">
      <c r="A23" s="94" t="s">
        <v>125</v>
      </c>
      <c r="B23" s="52"/>
      <c r="C23" s="52"/>
      <c r="D23" s="88"/>
      <c r="E23" s="53"/>
      <c r="F23" s="53"/>
      <c r="G23" s="54"/>
    </row>
    <row r="24" spans="1:7" s="10" customFormat="1" ht="23.25">
      <c r="A24" s="110" t="s">
        <v>145</v>
      </c>
      <c r="B24" s="111"/>
      <c r="C24" s="111"/>
      <c r="D24" s="112"/>
      <c r="E24" s="53">
        <f>คีย์!P30</f>
        <v>4.76</v>
      </c>
      <c r="F24" s="53">
        <f>คีย์!P31</f>
        <v>0.43588989435406744</v>
      </c>
      <c r="G24" s="47" t="str">
        <f>IF(E24&gt;4.5,"มากที่สุด",IF(E24&gt;3.5,"มาก",IF(E24&gt;2.5,"ปานกลาง",IF(E24&gt;1.5,"น้อย",IF(E24&lt;=1.5,"น้อยที่สุด")))))</f>
        <v>มากที่สุด</v>
      </c>
    </row>
    <row r="25" spans="1:7" s="10" customFormat="1" ht="23.25">
      <c r="A25" s="128" t="s">
        <v>126</v>
      </c>
      <c r="B25" s="129"/>
      <c r="C25" s="129"/>
      <c r="D25" s="130"/>
      <c r="E25" s="59">
        <f>AVERAGE(E24:E24)</f>
        <v>4.76</v>
      </c>
      <c r="F25" s="59">
        <f>AVERAGE(F24:F24)</f>
        <v>0.43588989435406744</v>
      </c>
      <c r="G25" s="47" t="str">
        <f>IF(E25&gt;4.5,"มากที่สุด",IF(E25&gt;3.5,"มาก",IF(E25&gt;2.5,"ปานกลาง",IF(E25&gt;1.5,"น้อย",IF(E25&lt;=1.5,"น้อยที่สุด")))))</f>
        <v>มากที่สุด</v>
      </c>
    </row>
    <row r="26" spans="1:7" s="10" customFormat="1" ht="23.25">
      <c r="A26" s="113" t="s">
        <v>57</v>
      </c>
      <c r="B26" s="114"/>
      <c r="C26" s="114"/>
      <c r="D26" s="115"/>
      <c r="E26" s="53">
        <f>คีย์!Q30</f>
        <v>4.56</v>
      </c>
      <c r="F26" s="53">
        <f>คีย์!Q31</f>
        <v>0.5066228051190208</v>
      </c>
      <c r="G26" s="85"/>
    </row>
    <row r="27" spans="1:7" s="10" customFormat="1" ht="23.25">
      <c r="A27" s="116" t="s">
        <v>131</v>
      </c>
      <c r="B27" s="117"/>
      <c r="C27" s="117"/>
      <c r="D27" s="117"/>
      <c r="E27" s="86"/>
      <c r="F27" s="86"/>
      <c r="G27" s="89"/>
    </row>
    <row r="28" spans="1:7" s="10" customFormat="1" ht="23.25">
      <c r="A28" s="44" t="s">
        <v>58</v>
      </c>
      <c r="B28" s="45"/>
      <c r="C28" s="45"/>
      <c r="D28" s="45"/>
      <c r="E28" s="53">
        <f>คีย์!R30</f>
        <v>4.32</v>
      </c>
      <c r="F28" s="53">
        <f>คีย์!R31</f>
        <v>0.47609522856952324</v>
      </c>
      <c r="G28" s="47" t="str">
        <f t="shared" si="0"/>
        <v>มาก</v>
      </c>
    </row>
    <row r="29" spans="1:7" s="10" customFormat="1" ht="23.25">
      <c r="A29" s="44" t="s">
        <v>59</v>
      </c>
      <c r="B29" s="13"/>
      <c r="C29" s="13"/>
      <c r="D29" s="13"/>
      <c r="E29" s="53">
        <f>คีย์!S30</f>
        <v>4.36</v>
      </c>
      <c r="F29" s="53">
        <f>คีย์!S31</f>
        <v>0.5686240703077323</v>
      </c>
      <c r="G29" s="15" t="str">
        <f t="shared" si="0"/>
        <v>มาก</v>
      </c>
    </row>
    <row r="30" spans="1:7" s="10" customFormat="1" ht="24" thickBot="1">
      <c r="A30" s="131" t="s">
        <v>74</v>
      </c>
      <c r="B30" s="132"/>
      <c r="C30" s="132"/>
      <c r="D30" s="133"/>
      <c r="E30" s="62">
        <f>AVERAGE(E28:E29)</f>
        <v>4.34</v>
      </c>
      <c r="F30" s="62">
        <f>AVERAGE(F28:F29)</f>
        <v>0.5223596494386278</v>
      </c>
      <c r="G30" s="63" t="str">
        <f t="shared" si="0"/>
        <v>มาก</v>
      </c>
    </row>
    <row r="31" spans="1:7" s="10" customFormat="1" ht="24.75" thickBot="1" thickTop="1">
      <c r="A31" s="125" t="s">
        <v>4</v>
      </c>
      <c r="B31" s="126"/>
      <c r="C31" s="126"/>
      <c r="D31" s="127"/>
      <c r="E31" s="16">
        <f>คีย์!T30</f>
        <v>4.550769230769231</v>
      </c>
      <c r="F31" s="16">
        <f>คีย์!T31</f>
        <v>0.3306201214298369</v>
      </c>
      <c r="G31" s="17" t="str">
        <f>IF(E31&gt;4.5,"มากที่สุด",IF(E31&gt;3.5,"มาก",IF(E31&gt;2.5,"ปานกลาง",IF(E31&gt;1.5,"น้อย",IF(E31&lt;=1.5,"น้อยที่สุด")))))</f>
        <v>มากที่สุด</v>
      </c>
    </row>
    <row r="32" spans="1:7" s="10" customFormat="1" ht="24" thickTop="1">
      <c r="A32" s="33"/>
      <c r="B32" s="33"/>
      <c r="C32" s="33"/>
      <c r="D32" s="33"/>
      <c r="E32" s="34"/>
      <c r="F32" s="34"/>
      <c r="G32" s="33"/>
    </row>
    <row r="33" spans="1:7" s="10" customFormat="1" ht="23.25">
      <c r="A33" s="33"/>
      <c r="B33" s="33"/>
      <c r="C33" s="33"/>
      <c r="D33" s="33"/>
      <c r="E33" s="34"/>
      <c r="F33" s="34"/>
      <c r="G33" s="33"/>
    </row>
    <row r="34" spans="1:7" s="10" customFormat="1" ht="23.25">
      <c r="A34" s="33"/>
      <c r="B34" s="33"/>
      <c r="C34" s="33"/>
      <c r="D34" s="98" t="s">
        <v>84</v>
      </c>
      <c r="E34" s="34"/>
      <c r="F34" s="34"/>
      <c r="G34" s="33"/>
    </row>
    <row r="35" spans="1:7" s="10" customFormat="1" ht="23.25">
      <c r="A35" s="33"/>
      <c r="B35" s="33"/>
      <c r="C35" s="33"/>
      <c r="D35" s="33"/>
      <c r="E35" s="34"/>
      <c r="F35" s="34"/>
      <c r="G35" s="33"/>
    </row>
    <row r="36" spans="2:7" s="10" customFormat="1" ht="24">
      <c r="B36" s="6" t="s">
        <v>166</v>
      </c>
      <c r="C36" s="33"/>
      <c r="D36" s="33"/>
      <c r="E36" s="34"/>
      <c r="F36" s="34"/>
      <c r="G36" s="33"/>
    </row>
    <row r="37" ht="24">
      <c r="A37" s="6" t="s">
        <v>124</v>
      </c>
    </row>
    <row r="38" ht="24">
      <c r="A38" s="6" t="s">
        <v>127</v>
      </c>
    </row>
    <row r="39" ht="24">
      <c r="A39" s="6" t="s">
        <v>167</v>
      </c>
    </row>
    <row r="40" ht="24">
      <c r="A40" s="6" t="s">
        <v>137</v>
      </c>
    </row>
    <row r="41" ht="24">
      <c r="A41" s="6" t="s">
        <v>129</v>
      </c>
    </row>
    <row r="42" ht="24">
      <c r="A42" s="6" t="s">
        <v>130</v>
      </c>
    </row>
  </sheetData>
  <sheetProtection/>
  <mergeCells count="14">
    <mergeCell ref="A31:D31"/>
    <mergeCell ref="A12:D12"/>
    <mergeCell ref="A16:D16"/>
    <mergeCell ref="A22:D22"/>
    <mergeCell ref="A25:D25"/>
    <mergeCell ref="A30:D30"/>
    <mergeCell ref="A13:D13"/>
    <mergeCell ref="A17:D17"/>
    <mergeCell ref="A24:D24"/>
    <mergeCell ref="A26:D26"/>
    <mergeCell ref="A27:D27"/>
    <mergeCell ref="A1:G1"/>
    <mergeCell ref="A6:D7"/>
    <mergeCell ref="E6:G6"/>
  </mergeCells>
  <printOptions/>
  <pageMargins left="0.7874015748031497" right="0.15748031496062992" top="0.7086614173228347" bottom="0.7086614173228347" header="0.31496062992125984" footer="0.31496062992125984"/>
  <pageSetup horizontalDpi="600" verticalDpi="600" orientation="portrait" paperSize="9" r:id="rId3"/>
  <legacyDrawing r:id="rId2"/>
  <oleObjects>
    <oleObject progId="Equation.3" shapeId="1083865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zoomScale="115" zoomScaleNormal="115" zoomScalePageLayoutView="0" workbookViewId="0" topLeftCell="A4">
      <selection activeCell="F8" sqref="F8"/>
    </sheetView>
  </sheetViews>
  <sheetFormatPr defaultColWidth="8.7109375" defaultRowHeight="12.75"/>
  <cols>
    <col min="1" max="1" width="5.28125" style="1" customWidth="1"/>
    <col min="2" max="2" width="79.28125" style="1" customWidth="1"/>
    <col min="3" max="3" width="7.7109375" style="1" customWidth="1"/>
    <col min="4" max="4" width="5.28125" style="1" customWidth="1"/>
    <col min="5" max="16384" width="8.7109375" style="1" customWidth="1"/>
  </cols>
  <sheetData>
    <row r="1" spans="1:7" ht="24">
      <c r="A1" s="134" t="s">
        <v>147</v>
      </c>
      <c r="B1" s="134"/>
      <c r="C1" s="134"/>
      <c r="D1" s="28"/>
      <c r="E1" s="28"/>
      <c r="F1" s="28"/>
      <c r="G1" s="28"/>
    </row>
    <row r="2" spans="1:7" ht="24">
      <c r="A2" s="9"/>
      <c r="B2" s="9"/>
      <c r="C2" s="9"/>
      <c r="D2" s="8"/>
      <c r="E2" s="8"/>
      <c r="F2" s="8"/>
      <c r="G2" s="8"/>
    </row>
    <row r="3" ht="24">
      <c r="A3" s="2" t="s">
        <v>5</v>
      </c>
    </row>
    <row r="4" ht="10.5" customHeight="1"/>
    <row r="5" ht="24.75" thickBot="1"/>
    <row r="6" spans="1:3" ht="25.5" thickBot="1" thickTop="1">
      <c r="A6" s="35" t="s">
        <v>12</v>
      </c>
      <c r="B6" s="35" t="s">
        <v>1</v>
      </c>
      <c r="C6" s="35" t="s">
        <v>2</v>
      </c>
    </row>
    <row r="7" spans="1:3" ht="24.75" thickTop="1">
      <c r="A7" s="5">
        <v>1</v>
      </c>
      <c r="B7" s="27" t="s">
        <v>89</v>
      </c>
      <c r="C7" s="5"/>
    </row>
    <row r="8" spans="1:3" ht="24">
      <c r="A8" s="3"/>
      <c r="B8" s="40" t="s">
        <v>148</v>
      </c>
      <c r="C8" s="3">
        <v>1</v>
      </c>
    </row>
    <row r="9" spans="1:3" ht="24">
      <c r="A9" s="3"/>
      <c r="B9" s="40" t="s">
        <v>149</v>
      </c>
      <c r="C9" s="3">
        <v>1</v>
      </c>
    </row>
    <row r="10" spans="1:3" ht="24">
      <c r="A10" s="3"/>
      <c r="B10" s="40" t="s">
        <v>150</v>
      </c>
      <c r="C10" s="3">
        <v>1</v>
      </c>
    </row>
    <row r="11" spans="1:3" ht="24">
      <c r="A11" s="3"/>
      <c r="B11" s="40" t="s">
        <v>151</v>
      </c>
      <c r="C11" s="3">
        <v>1</v>
      </c>
    </row>
    <row r="12" spans="1:3" ht="24">
      <c r="A12" s="3"/>
      <c r="B12" s="96" t="s">
        <v>173</v>
      </c>
      <c r="C12" s="3">
        <v>1</v>
      </c>
    </row>
    <row r="13" spans="1:3" ht="24">
      <c r="A13" s="3"/>
      <c r="B13" s="97" t="s">
        <v>152</v>
      </c>
      <c r="C13" s="3">
        <v>1</v>
      </c>
    </row>
    <row r="14" spans="1:3" ht="24">
      <c r="A14" s="3"/>
      <c r="B14" s="97" t="s">
        <v>153</v>
      </c>
      <c r="C14" s="3">
        <v>1</v>
      </c>
    </row>
    <row r="15" spans="1:3" ht="24">
      <c r="A15" s="3"/>
      <c r="B15" s="97" t="s">
        <v>154</v>
      </c>
      <c r="C15" s="3">
        <v>1</v>
      </c>
    </row>
    <row r="16" spans="1:3" ht="24">
      <c r="A16" s="3">
        <v>2</v>
      </c>
      <c r="B16" s="40" t="s">
        <v>90</v>
      </c>
      <c r="C16" s="3"/>
    </row>
    <row r="17" spans="1:3" ht="24">
      <c r="A17" s="3"/>
      <c r="B17" s="40" t="s">
        <v>155</v>
      </c>
      <c r="C17" s="3">
        <v>1</v>
      </c>
    </row>
    <row r="18" spans="1:3" ht="24">
      <c r="A18" s="3"/>
      <c r="B18" s="40" t="s">
        <v>156</v>
      </c>
      <c r="C18" s="3">
        <v>1</v>
      </c>
    </row>
    <row r="19" spans="1:3" ht="24">
      <c r="A19" s="3"/>
      <c r="B19" s="40" t="s">
        <v>172</v>
      </c>
      <c r="C19" s="3">
        <v>1</v>
      </c>
    </row>
    <row r="20" spans="1:3" ht="24">
      <c r="A20" s="3"/>
      <c r="B20" s="40" t="s">
        <v>157</v>
      </c>
      <c r="C20" s="3">
        <v>1</v>
      </c>
    </row>
    <row r="21" spans="1:3" ht="24">
      <c r="A21" s="3"/>
      <c r="B21" s="40" t="s">
        <v>158</v>
      </c>
      <c r="C21" s="3">
        <v>1</v>
      </c>
    </row>
    <row r="22" spans="1:3" ht="24">
      <c r="A22" s="3"/>
      <c r="B22" s="40" t="s">
        <v>159</v>
      </c>
      <c r="C22" s="3">
        <v>1</v>
      </c>
    </row>
    <row r="23" spans="1:3" ht="24">
      <c r="A23" s="3"/>
      <c r="B23" s="40" t="s">
        <v>160</v>
      </c>
      <c r="C23" s="3">
        <v>1</v>
      </c>
    </row>
    <row r="24" spans="1:3" ht="24">
      <c r="A24" s="3"/>
      <c r="B24" s="40" t="s">
        <v>161</v>
      </c>
      <c r="C24" s="3">
        <v>1</v>
      </c>
    </row>
    <row r="25" spans="1:3" ht="24">
      <c r="A25" s="3">
        <v>3</v>
      </c>
      <c r="B25" s="40" t="s">
        <v>38</v>
      </c>
      <c r="C25" s="3"/>
    </row>
    <row r="26" spans="1:3" ht="24">
      <c r="A26" s="3"/>
      <c r="B26" s="40" t="s">
        <v>162</v>
      </c>
      <c r="C26" s="3">
        <v>1</v>
      </c>
    </row>
    <row r="27" spans="1:3" ht="24">
      <c r="A27" s="3"/>
      <c r="B27" s="40" t="s">
        <v>163</v>
      </c>
      <c r="C27" s="3">
        <v>1</v>
      </c>
    </row>
    <row r="28" spans="1:3" ht="8.25" customHeight="1" thickBot="1">
      <c r="A28" s="3"/>
      <c r="C28" s="4"/>
    </row>
    <row r="29" spans="1:3" ht="24.75" thickTop="1">
      <c r="A29" s="5"/>
      <c r="B29" s="27"/>
      <c r="C29" s="5"/>
    </row>
  </sheetData>
  <sheetProtection/>
  <mergeCells count="1">
    <mergeCell ref="A1:C1"/>
  </mergeCells>
  <printOptions/>
  <pageMargins left="0.7874015748031497" right="0.15748031496062992" top="0.7086614173228347" bottom="0.70866141732283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kaitthumrong trakulchan</cp:lastModifiedBy>
  <cp:lastPrinted>2015-07-17T02:32:22Z</cp:lastPrinted>
  <dcterms:created xsi:type="dcterms:W3CDTF">2006-03-16T15:57:13Z</dcterms:created>
  <dcterms:modified xsi:type="dcterms:W3CDTF">2015-07-21T06:42:24Z</dcterms:modified>
  <cp:category/>
  <cp:version/>
  <cp:contentType/>
  <cp:contentStatus/>
</cp:coreProperties>
</file>