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บัณฑิตวิทยาลัย\งานวิจัยและวิเทศสัมพันธ์\งานโครงการ_กิจกรรม\ปี57_กิจกรรมอบรมการเขียนบทความภาษาอังกฤษ\รายงานสรุปผลโครงการ\"/>
    </mc:Choice>
  </mc:AlternateContent>
  <bookViews>
    <workbookView xWindow="630" yWindow="870" windowWidth="17895" windowHeight="9300" activeTab="3"/>
  </bookViews>
  <sheets>
    <sheet name="Sheet4" sheetId="4" r:id="rId1"/>
    <sheet name="คีย์ (เวิร์กช็อป)" sheetId="1" r:id="rId2"/>
    <sheet name="คีย์(1)" sheetId="11" r:id="rId3"/>
    <sheet name="บทสรุป" sheetId="5" r:id="rId4"/>
    <sheet name="ตาราง 1,10" sheetId="6" r:id="rId5"/>
    <sheet name="ตาราง  11" sheetId="7" r:id="rId6"/>
    <sheet name="ตาราง  12" sheetId="10" r:id="rId7"/>
    <sheet name="Sheet1" sheetId="12" r:id="rId8"/>
  </sheets>
  <calcPr calcId="152511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91" i="10" l="1"/>
  <c r="D91" i="10" s="1"/>
  <c r="D77" i="10"/>
  <c r="D78" i="10"/>
  <c r="D79" i="10"/>
  <c r="D80" i="10"/>
  <c r="D81" i="10"/>
  <c r="D82" i="10"/>
  <c r="D83" i="10"/>
  <c r="D84" i="10"/>
  <c r="D75" i="10"/>
  <c r="D85" i="10"/>
  <c r="D86" i="10"/>
  <c r="D87" i="10"/>
  <c r="D88" i="10"/>
  <c r="D89" i="10"/>
  <c r="D90" i="10"/>
  <c r="D76" i="10"/>
  <c r="D62" i="10"/>
  <c r="D56" i="10"/>
  <c r="D22" i="10"/>
  <c r="C11" i="7"/>
  <c r="C12" i="7"/>
  <c r="C13" i="7"/>
  <c r="C15" i="7"/>
  <c r="C16" i="7"/>
  <c r="C17" i="7"/>
  <c r="B18" i="7"/>
  <c r="C10" i="7" s="1"/>
  <c r="C14" i="7" l="1"/>
  <c r="D192" i="6"/>
  <c r="D193" i="6"/>
  <c r="D191" i="6"/>
  <c r="C194" i="6"/>
  <c r="D194" i="6" s="1"/>
  <c r="B81" i="11"/>
  <c r="B80" i="11"/>
  <c r="B82" i="11" s="1"/>
  <c r="C177" i="6"/>
  <c r="D176" i="6" l="1"/>
  <c r="D175" i="6"/>
  <c r="D177" i="6"/>
  <c r="C134" i="6"/>
  <c r="C164" i="6"/>
  <c r="C112" i="6"/>
  <c r="D112" i="6" s="1"/>
  <c r="C84" i="6"/>
  <c r="D131" i="6" s="1"/>
  <c r="C69" i="6"/>
  <c r="C54" i="6"/>
  <c r="C41" i="6"/>
  <c r="D69" i="6" l="1"/>
  <c r="D133" i="6"/>
  <c r="D128" i="6"/>
  <c r="D130" i="6"/>
  <c r="D132" i="6"/>
  <c r="D144" i="6"/>
  <c r="D146" i="6"/>
  <c r="D148" i="6"/>
  <c r="D150" i="6"/>
  <c r="D152" i="6"/>
  <c r="D154" i="6"/>
  <c r="D161" i="6"/>
  <c r="D163" i="6"/>
  <c r="D129" i="6"/>
  <c r="D134" i="6"/>
  <c r="D145" i="6"/>
  <c r="D147" i="6"/>
  <c r="D149" i="6"/>
  <c r="D151" i="6"/>
  <c r="D153" i="6"/>
  <c r="D160" i="6"/>
  <c r="D162" i="6"/>
  <c r="D164" i="6"/>
  <c r="D110" i="6"/>
  <c r="D111" i="6"/>
  <c r="D109" i="6"/>
  <c r="D97" i="6"/>
  <c r="D107" i="6"/>
  <c r="D105" i="6"/>
  <c r="D103" i="6"/>
  <c r="D102" i="6"/>
  <c r="D100" i="6"/>
  <c r="D98" i="6"/>
  <c r="D108" i="6"/>
  <c r="D106" i="6"/>
  <c r="D104" i="6"/>
  <c r="D101" i="6"/>
  <c r="D99" i="6"/>
  <c r="D67" i="6"/>
  <c r="D68" i="6"/>
  <c r="D83" i="6"/>
  <c r="D78" i="6"/>
  <c r="D79" i="6"/>
  <c r="D66" i="6"/>
  <c r="D81" i="6"/>
  <c r="D82" i="6"/>
  <c r="D80" i="6"/>
  <c r="D84" i="6"/>
  <c r="D51" i="6"/>
  <c r="D52" i="6"/>
  <c r="D53" i="6"/>
  <c r="D54" i="6"/>
  <c r="D35" i="6"/>
  <c r="D39" i="6"/>
  <c r="D37" i="6"/>
  <c r="D41" i="6"/>
  <c r="D40" i="6"/>
  <c r="D38" i="6"/>
  <c r="D36" i="6"/>
  <c r="AD49" i="11"/>
  <c r="D61" i="10" s="1"/>
  <c r="Z49" i="11"/>
  <c r="D55" i="10" s="1"/>
  <c r="V49" i="11"/>
  <c r="D49" i="10" s="1"/>
  <c r="T49" i="11"/>
  <c r="D45" i="10" s="1"/>
  <c r="AD48" i="11"/>
  <c r="Z48" i="11"/>
  <c r="V48" i="11"/>
  <c r="T48" i="11"/>
  <c r="B60" i="11"/>
  <c r="B58" i="11"/>
  <c r="B57" i="11"/>
  <c r="I47" i="11"/>
  <c r="J47" i="11"/>
  <c r="K47" i="11"/>
  <c r="L47" i="11"/>
  <c r="M47" i="11"/>
  <c r="N47" i="11"/>
  <c r="O47" i="11"/>
  <c r="P47" i="11"/>
  <c r="H47" i="11"/>
  <c r="Q47" i="11" s="1"/>
  <c r="B54" i="11"/>
  <c r="B53" i="11"/>
  <c r="B52" i="11"/>
  <c r="B51" i="11"/>
  <c r="B50" i="11"/>
  <c r="B49" i="11"/>
  <c r="Q14" i="1"/>
  <c r="L14" i="1"/>
  <c r="J14" i="1"/>
  <c r="R14" i="1"/>
  <c r="R13" i="1"/>
  <c r="Q13" i="1"/>
  <c r="L13" i="1"/>
  <c r="J13" i="1"/>
  <c r="B42" i="1"/>
  <c r="B38" i="1"/>
  <c r="B30" i="1"/>
  <c r="B20" i="1"/>
  <c r="B21" i="1"/>
  <c r="B19" i="1"/>
  <c r="B16" i="1"/>
  <c r="B15" i="1"/>
  <c r="B14" i="1"/>
  <c r="B17" i="1" l="1"/>
  <c r="B55" i="11"/>
  <c r="B22" i="1"/>
  <c r="AD47" i="11"/>
  <c r="D60" i="10" s="1"/>
  <c r="AC47" i="11"/>
  <c r="D59" i="10" s="1"/>
  <c r="AB47" i="11"/>
  <c r="D58" i="10" s="1"/>
  <c r="AA47" i="11"/>
  <c r="Z47" i="11"/>
  <c r="Y47" i="11"/>
  <c r="D54" i="10" s="1"/>
  <c r="X47" i="11"/>
  <c r="D53" i="10" s="1"/>
  <c r="W47" i="11"/>
  <c r="V47" i="11"/>
  <c r="D48" i="10" s="1"/>
  <c r="U47" i="11"/>
  <c r="D47" i="10" s="1"/>
  <c r="T47" i="11"/>
  <c r="D44" i="10" s="1"/>
  <c r="S47" i="11"/>
  <c r="D43" i="10" s="1"/>
  <c r="R47" i="11"/>
  <c r="D42" i="10" s="1"/>
  <c r="AD46" i="11"/>
  <c r="C60" i="10" s="1"/>
  <c r="E60" i="10" s="1"/>
  <c r="AC46" i="11"/>
  <c r="C59" i="10" s="1"/>
  <c r="E59" i="10" s="1"/>
  <c r="AB46" i="11"/>
  <c r="C58" i="10" s="1"/>
  <c r="AA46" i="11"/>
  <c r="C56" i="10" s="1"/>
  <c r="E56" i="10" s="1"/>
  <c r="Z46" i="11"/>
  <c r="C54" i="10" s="1"/>
  <c r="E54" i="10" s="1"/>
  <c r="Y46" i="11"/>
  <c r="C53" i="10" s="1"/>
  <c r="E53" i="10" s="1"/>
  <c r="X46" i="11"/>
  <c r="C52" i="10" s="1"/>
  <c r="E52" i="10" s="1"/>
  <c r="W46" i="11"/>
  <c r="C51" i="10" s="1"/>
  <c r="V46" i="11"/>
  <c r="C48" i="10" s="1"/>
  <c r="E48" i="10" s="1"/>
  <c r="U46" i="11"/>
  <c r="C47" i="10" s="1"/>
  <c r="T46" i="11"/>
  <c r="C44" i="10" s="1"/>
  <c r="E44" i="10" s="1"/>
  <c r="S46" i="11"/>
  <c r="C43" i="10" s="1"/>
  <c r="E43" i="10" s="1"/>
  <c r="R46" i="11"/>
  <c r="C42" i="10" s="1"/>
  <c r="C55" i="10" l="1"/>
  <c r="E55" i="10" s="1"/>
  <c r="E51" i="10"/>
  <c r="C61" i="10"/>
  <c r="E61" i="10" s="1"/>
  <c r="E58" i="10"/>
  <c r="D52" i="10"/>
  <c r="D51" i="10"/>
  <c r="E47" i="10"/>
  <c r="C49" i="10"/>
  <c r="E49" i="10" s="1"/>
  <c r="C45" i="10"/>
  <c r="E42" i="10"/>
  <c r="D20" i="10"/>
  <c r="D14" i="10"/>
  <c r="D10" i="10"/>
  <c r="I12" i="1"/>
  <c r="D8" i="10" s="1"/>
  <c r="J12" i="1"/>
  <c r="D9" i="10" s="1"/>
  <c r="K12" i="1"/>
  <c r="D12" i="10" s="1"/>
  <c r="L12" i="1"/>
  <c r="D13" i="10" s="1"/>
  <c r="M12" i="1"/>
  <c r="D16" i="10" s="1"/>
  <c r="N12" i="1"/>
  <c r="D17" i="10" s="1"/>
  <c r="O12" i="1"/>
  <c r="D18" i="10" s="1"/>
  <c r="P12" i="1"/>
  <c r="D19" i="10" s="1"/>
  <c r="Q12" i="1"/>
  <c r="D21" i="10" s="1"/>
  <c r="H12" i="1"/>
  <c r="I11" i="1"/>
  <c r="C8" i="10" s="1"/>
  <c r="E8" i="10" s="1"/>
  <c r="J11" i="1"/>
  <c r="C9" i="10" s="1"/>
  <c r="E9" i="10" s="1"/>
  <c r="K11" i="1"/>
  <c r="C12" i="10" s="1"/>
  <c r="L11" i="1"/>
  <c r="C13" i="10" s="1"/>
  <c r="E13" i="10" s="1"/>
  <c r="M11" i="1"/>
  <c r="C16" i="10" s="1"/>
  <c r="N11" i="1"/>
  <c r="C17" i="10" s="1"/>
  <c r="O11" i="1"/>
  <c r="C18" i="10" s="1"/>
  <c r="E18" i="10" s="1"/>
  <c r="P11" i="1"/>
  <c r="C19" i="10" s="1"/>
  <c r="E19" i="10" s="1"/>
  <c r="Q11" i="1"/>
  <c r="C21" i="10" s="1"/>
  <c r="E21" i="10" s="1"/>
  <c r="H11" i="1"/>
  <c r="E45" i="10" l="1"/>
  <c r="C62" i="10"/>
  <c r="E62" i="10" s="1"/>
  <c r="C20" i="10"/>
  <c r="C7" i="10"/>
  <c r="C10" i="10" s="1"/>
  <c r="D7" i="10"/>
  <c r="C14" i="10"/>
  <c r="E14" i="10" s="1"/>
  <c r="E17" i="10"/>
  <c r="E16" i="10"/>
  <c r="E12" i="10"/>
  <c r="C24" i="6"/>
  <c r="C9" i="7"/>
  <c r="D21" i="6" l="1"/>
  <c r="D24" i="6"/>
  <c r="C22" i="10"/>
  <c r="E7" i="10"/>
  <c r="E10" i="10"/>
  <c r="D23" i="6"/>
  <c r="D22" i="6"/>
  <c r="C18" i="7"/>
  <c r="B19" i="7"/>
  <c r="C19" i="7" s="1"/>
  <c r="E20" i="10"/>
  <c r="E22" i="10"/>
</calcChain>
</file>

<file path=xl/sharedStrings.xml><?xml version="1.0" encoding="utf-8"?>
<sst xmlns="http://schemas.openxmlformats.org/spreadsheetml/2006/main" count="664" uniqueCount="270">
  <si>
    <t>คณะ</t>
  </si>
  <si>
    <t>สาขา</t>
  </si>
  <si>
    <t>เฟสบุ๊ก</t>
  </si>
  <si>
    <t>เภสัชศาสตร์</t>
  </si>
  <si>
    <t>วิทยาศาสตร์การแพทย์</t>
  </si>
  <si>
    <t>วิศวกรรมศาสตร์</t>
  </si>
  <si>
    <t>พลังงานทดแทน</t>
  </si>
  <si>
    <t>วิทยาศาสตร์และเทคโนโลยีการอาหาร</t>
  </si>
  <si>
    <t>รายการ</t>
  </si>
  <si>
    <t>ความถี่</t>
  </si>
  <si>
    <t>ระดับ</t>
  </si>
  <si>
    <t>ที่</t>
  </si>
  <si>
    <t>บทสรุปผู้บริหาร</t>
  </si>
  <si>
    <t>จำนวนและร้อยละ</t>
  </si>
  <si>
    <t>N</t>
  </si>
  <si>
    <t>%</t>
  </si>
  <si>
    <t>คณะที่สังกัด</t>
  </si>
  <si>
    <t>รวม</t>
  </si>
  <si>
    <t>จำนวน</t>
  </si>
  <si>
    <t>ร้อยละ</t>
  </si>
  <si>
    <t>SD</t>
  </si>
  <si>
    <t>ด้านกระบวนการขั้นตอนการให้บริการ</t>
  </si>
  <si>
    <t>1.1  ความสะดวกในการลงทะเบียน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</si>
  <si>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</si>
  <si>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</si>
  <si>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</si>
  <si>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</si>
  <si>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</si>
  <si>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รวมทุกด้าน</t>
  </si>
  <si>
    <t>ปริญญาโท</t>
  </si>
  <si>
    <t>ปริญญาเอก</t>
  </si>
  <si>
    <t>เอก</t>
  </si>
  <si>
    <t>โท</t>
  </si>
  <si>
    <t>ระดับการศึกษา</t>
  </si>
  <si>
    <t>ตอนที่ 1 ข้อมูลทั่วไปของผู้ตอบแบบประเมิน</t>
  </si>
  <si>
    <t>แหล่งการรับทราบข่าว</t>
  </si>
  <si>
    <t>Website บัณฑิตวิทยาลัย</t>
  </si>
  <si>
    <t>อาจารย์ที่ปรึกษา</t>
  </si>
  <si>
    <t>Fecebook บัณฑิตวิทยาลัย</t>
  </si>
  <si>
    <t>-3-</t>
  </si>
  <si>
    <t>-2-</t>
  </si>
  <si>
    <t xml:space="preserve">   </t>
  </si>
  <si>
    <t>ระดับ
ความพึงพอใจ</t>
  </si>
  <si>
    <t>3.1  ความเหมาะสมของขนาดห้องอบรม</t>
  </si>
  <si>
    <t>3.3  ความชัดเจนของระบบเสียงภายในห้องอบรม</t>
  </si>
  <si>
    <t>3.4  ความสว่างภายในห้องอบรม</t>
  </si>
  <si>
    <t>รวมเฉลี่ยด้านสิ่งอำนวยความสะดวก</t>
  </si>
  <si>
    <t>รวมเฉลี่ยด้านกระบวนการขั้นตอนการให้บริการ</t>
  </si>
  <si>
    <t>-4-</t>
  </si>
  <si>
    <t>-5-</t>
  </si>
  <si>
    <t>-6-</t>
  </si>
  <si>
    <t>ข้อเสนอแนะในการจัดกิจกรรมครั้งต่อไป</t>
  </si>
  <si>
    <t>รวมเฉลี่ยด้านเจ้าหน้าที่</t>
  </si>
  <si>
    <t>สถานภาพ</t>
  </si>
  <si>
    <t>โปรแกรม</t>
  </si>
  <si>
    <t>1.1.1</t>
  </si>
  <si>
    <t>1.1.2</t>
  </si>
  <si>
    <t>ไทย</t>
  </si>
  <si>
    <t>เกษตรฯ</t>
  </si>
  <si>
    <t>มนุษย์</t>
  </si>
  <si>
    <t>ภาษาอังกฤษ</t>
  </si>
  <si>
    <t>ศึกษา</t>
  </si>
  <si>
    <t>คณาจารย์คณะวิทยาศาสตร์</t>
  </si>
  <si>
    <t>นิสิต</t>
  </si>
  <si>
    <t>คณาจารย์คณะศึกษาศาสตร์</t>
  </si>
  <si>
    <t>วิทยาศาสตร์</t>
  </si>
  <si>
    <t>ฟิสิกส์</t>
  </si>
  <si>
    <t>พม่า</t>
  </si>
  <si>
    <t>สัญชาติ</t>
  </si>
  <si>
    <t>บริหารธุรกิจ</t>
  </si>
  <si>
    <t>อินเตอร์</t>
  </si>
  <si>
    <t>การศึกษา</t>
  </si>
  <si>
    <t>สหเวช</t>
  </si>
  <si>
    <t>ผลการประเมินโครงการอบรมเชิงปฏิบัติการด้านการเขียนบทความภาษาอังกฤษ</t>
  </si>
  <si>
    <t>สัญชาติไทย</t>
  </si>
  <si>
    <t>สัญชาติพม่า</t>
  </si>
  <si>
    <t>ไม่ระบุ</t>
  </si>
  <si>
    <t>ระดับ ป.โท</t>
  </si>
  <si>
    <t>ระดับ ป.เอก</t>
  </si>
  <si>
    <t>คณาจารย์</t>
  </si>
  <si>
    <t>ภาควิชา</t>
  </si>
  <si>
    <t>เวปไซด์</t>
  </si>
  <si>
    <t>สังคมศาสตร์</t>
  </si>
  <si>
    <t>อีเมล์</t>
  </si>
  <si>
    <t>กัมพูชา</t>
  </si>
  <si>
    <t>การจัดการท่องเที่ยว</t>
  </si>
  <si>
    <t>IT</t>
  </si>
  <si>
    <t>หอสมุด</t>
  </si>
  <si>
    <t>คอมพิวเตอร์</t>
  </si>
  <si>
    <t>บุคลากร</t>
  </si>
  <si>
    <t>มนุษยศาสตร์</t>
  </si>
  <si>
    <t>เพื่อน</t>
  </si>
  <si>
    <t>โลจิสติกส์</t>
  </si>
  <si>
    <t>ศึกษาศาสตร์</t>
  </si>
  <si>
    <t>โปสเตอร์/บัวร์ชัว</t>
  </si>
  <si>
    <t>เกษตรศาสตร์</t>
  </si>
  <si>
    <t>พยาบาล</t>
  </si>
  <si>
    <t>จุลชีวิทยา</t>
  </si>
  <si>
    <t>การจัดการสิ่งแวดล้อม</t>
  </si>
  <si>
    <t>เอกสาร</t>
  </si>
  <si>
    <t>หลักสูตรและการสอน</t>
  </si>
  <si>
    <t>ภูฎาน</t>
  </si>
  <si>
    <t>เวียดนาม</t>
  </si>
  <si>
    <t>เทคโนโลยีชีวภาพ</t>
  </si>
  <si>
    <t>clinical phamacy</t>
  </si>
  <si>
    <t>ป.เอก</t>
  </si>
  <si>
    <t>ป.โท</t>
  </si>
  <si>
    <t>ผลการประเมินโครงการอบรมด้านการเขียนบทความและการนำเสนอผลงานวิจัย
เพื่อการนำเสนอผลงาน</t>
  </si>
  <si>
    <t>วันที่  31 กรกฎาคม - 1 สิงหาคม  2557</t>
  </si>
  <si>
    <t>บัณฑิตวิทยาลัยได้จัดโครงการอบรมด้านการเขียนบทความและการนำเสนอผลงานวิจัย</t>
  </si>
  <si>
    <t>เพื่อการนำเสนอผลงาน  (กิจกรรมอบรมเชิงปฏิบัติการด้านการเขียนบทความภาษาอังกฤษ</t>
  </si>
  <si>
    <t>เพื่อตีพิมพ์ในวารสารทางวิชาการ ในระหว่างวันที่ 31 กรกฎาคม - 1 สิงหาคม 2557 เวลา</t>
  </si>
  <si>
    <t>ณ ห้องสัมมนาเอกาทศรถ  210  อาคารเอกาทศรถ  มหาวิทยาลัยนเรศวร</t>
  </si>
  <si>
    <t>เวลา 08.30 - 16.30 น.  ห้องสัมมนาเอกาทศรถ  210  อาคารเอกาทศรถ มหาวิทยาลัยนเรศวร</t>
  </si>
  <si>
    <t>โดยมีจำนวนกลุ่มเป้าหมายทั้งสิ้น  100  คน  มีผู้เข้าร่วมโครงการทั้งสิ้น  81  คน  แบ่งเป็น</t>
  </si>
  <si>
    <t>กลุ่มสัมมนาทั่วไป  61 คน  กลุ่มปฏิบัติการ  20 คน  คิดเป็นร้อยละ  81.00 ของกลุ่มเป้าหมาย</t>
  </si>
  <si>
    <t>ตาราง  1  แสดงจำนวนร้อยละของผู้ตอบแบบประเมิน  จำแนกตามสัญชาติ  (กลุ่มปฏิบัติการ)</t>
  </si>
  <si>
    <t>ตาราง  2  แสดงจำนวนร้อยละของผู้ตอบแบบประเมิน  จำแนกตามสัญชาติ  (กลุ่มสัมมนาทั่วไป)</t>
  </si>
  <si>
    <t xml:space="preserve">จากตาราง 2 พบว่าจำนวนผู้ตอบแบบประเมิน  กลุ่มสัมมนาทั่วไป เป็นนิสิตสัญชาติไทย  </t>
  </si>
  <si>
    <t>ร้อยละ  29.55  สัญชาติพม่า ร้อยละ 4.55  กัมพูชา  ภูฎาน เวียดนาม ร้อยละ 2.27</t>
  </si>
  <si>
    <t>และไม่ระบุ ร้อยละ 59.09</t>
  </si>
  <si>
    <t>ตาราง  3  แสดงจำนวนร้อยละของผู้ตอบแบบประเมิน จำแนกตามระดับการศึกษา (กลุ่มปฏิบัติการ)</t>
  </si>
  <si>
    <t>จากตาราง 3 พบว่าจำนวนผู้ตอบแบบประเมิน  กลุ่มปฏิบัติการ เป็นนิสิตระดับปริญญาเอก</t>
  </si>
  <si>
    <t>ตาราง 4 แสดงจำนวนร้อยละของผู้ตอบแบบประเมิน จำแนกตามระดับการศึกษา (กลุ่มสัมมนาทั่วไป)</t>
  </si>
  <si>
    <t>จากตาราง 4 พบว่าจำนวนผู้ตอบแบบประเมิน  กลุ่มสัมมนาทั่วไป เป็นนิสิตระดับปริญญาเอก</t>
  </si>
  <si>
    <t>ร้อยละ 29.55  ระดับปริญญาโท  ร้อยละ  25.00 และไม่ระบุ  ร้อยละ  45.45</t>
  </si>
  <si>
    <t>Row Labels</t>
  </si>
  <si>
    <t>(blank)</t>
  </si>
  <si>
    <t>Grand Total</t>
  </si>
  <si>
    <t>ตาราง 5 แสดงจำนวนร้อยละของผู้ตอบแบบประเมิน จำแนกตามคณะที่สังกัด (กลุ่มปฏิบัติการ)</t>
  </si>
  <si>
    <t>เกษตรศาสตร์ ทรัพยากรธรรมชาติ และสิ่งแวดล้อม</t>
  </si>
  <si>
    <t>จากตาราง 5 พบว่าจำนวนผู้ตอบแบบประเมิน  กลุ่มปฏิบัติการ เป็นนิสิตคณะเกษตรศาสตร์</t>
  </si>
  <si>
    <t>คณะมนุษยศาสตร์ คณะบริหารธุรกิจ เศรษฐศาสตร์และการสื่อสาร และคณะสหเวชศาสตร์ ร้อยละ 11.11</t>
  </si>
  <si>
    <t>ตาราง 6 แสดงจำนวนร้อยละของผู้ตอบแบบประเมิน จำแนกตามคณะที่สังกัด (กลุ่มสัมมนาทั่วไป)</t>
  </si>
  <si>
    <t>สหเวชศาสตร์</t>
  </si>
  <si>
    <t>วิทยาลัยโลจิสติกส์และโซ่อุปทาน</t>
  </si>
  <si>
    <t>บริหารธุรกิจ เศรษฐศาสตร์และการสื่อสาร</t>
  </si>
  <si>
    <t>พยาบาลศาสตร์</t>
  </si>
  <si>
    <t>ตาราง 7 แสดงจำนวนร้อยละของผู้ตอบแบบประเมิน จำแนกตามสาขาวิชาที่สังกัด (กลุ่มปฏิบัติการ)</t>
  </si>
  <si>
    <t>ตาราง 8 แสดงจำนวนร้อยละของผู้ตอบแบบประเมิน จำแนกตามสาขาวิชาที่สังกัด (กลุ่มสัมมนาทั่วไป)</t>
  </si>
  <si>
    <t>Count of สาขา</t>
  </si>
  <si>
    <t>จากตาราง 7 พบว่าจำนวนผู้ตอบแบบประเมิน  กลุ่มปฏิบัติการ เป็นนิสิตสาขาวิชาวิทยาศาสตร์และ</t>
  </si>
  <si>
    <t>เทคโนโลยีสารสนเทศ</t>
  </si>
  <si>
    <t>วิทยาการคอมพิวเตอร์</t>
  </si>
  <si>
    <t>จุลชีววิทยา</t>
  </si>
  <si>
    <t>เทคโนโลยีการอาหาร  ร้อยละ  22.22  ภาษาอังกฤษ  ฟิสิกส์ บริหารธุรกิจ  และการศึกษา ร้อยละ  11.11</t>
  </si>
  <si>
    <t>ไม่ระบุ  ร้อยละ  33.33</t>
  </si>
  <si>
    <t>ตาราง 8  (ต่อ)</t>
  </si>
  <si>
    <t>จากตาราง 8 พบว่าจำนวนผู้ตอบแบบประเมิน  กลุ่มสัมมนาทั่วไป เป็นนิสิตสาขาวิชาภาษาอังฤษ ร้อยละ</t>
  </si>
  <si>
    <t xml:space="preserve">9.09 บริหารธุรกิจ วิทยาศาสตร์และเทคโนโลยีการอาหาร และฟิสิกส์ ร้อยละ 6.82 สาขาวิชาเทคโนโลยีสารสนเทศ </t>
  </si>
  <si>
    <t>วิทยาการคอมพิวเตอร์ จุลชีววิทยา เทคโนโลยีชีวภาพ พลังงานทดแทน และโลจิสติกส์ ร้อยละ  2.27</t>
  </si>
  <si>
    <t>ตาราง 9 แสดงจำนวนร้อยละของผู้ตอบแบบประเมิน จำแนกตามสถานภาพ (กลุ่มปฏิบัติการ)</t>
  </si>
  <si>
    <t>นิสิตบัณฑิตศึกษา</t>
  </si>
  <si>
    <t>คณาจารย์บัณฑิตศึกษา</t>
  </si>
  <si>
    <t>จากตาราง 9 พบว่าจำนวนผู้ตอบแบบประเมิน  กลุ่มปฏิบัติการ เป็นนิสิตบัณฑิตศึกษา ร้อยละ 77.78</t>
  </si>
  <si>
    <t>คณาจารย์บัณฑิตศึกษา  ร้อยละ  22.22</t>
  </si>
  <si>
    <t>ตาราง 10 แสดงจำนวนร้อยละของผู้ตอบแบบประเมิน จำแนกตามสถานภาพ (กลุ่มสัมมนาทั่วไป)</t>
  </si>
  <si>
    <t>-7-</t>
  </si>
  <si>
    <t>-8-</t>
  </si>
  <si>
    <t>-9-</t>
  </si>
  <si>
    <t>ตาราง  11  แสดงจำนวนร้อยละของผู้ตอบแบบประเมิน จำแนกตามแหล่งการรับทราบข่าว</t>
  </si>
  <si>
    <t>ภาควิชาที่สังกัด</t>
  </si>
  <si>
    <t>E-mail</t>
  </si>
  <si>
    <r>
      <t xml:space="preserve">หมายเหตุ:  </t>
    </r>
    <r>
      <rPr>
        <sz val="16"/>
        <rFont val="TH SarabunPSK"/>
        <family val="2"/>
      </rPr>
      <t xml:space="preserve">ตอบได้มากกว่า  1  ข้อ </t>
    </r>
  </si>
  <si>
    <t>Website ของบัณฑิตวิทยาลัย  คิดเป็นร้อยละ  50.94 รองลงมาคือคณะที่สังกัด และ E-mail</t>
  </si>
  <si>
    <t xml:space="preserve"> คิดเป็นร้อยละ  13.21  ภาควิชาที่สังกัด คิดเป็นร้อยละ  11.32  </t>
  </si>
  <si>
    <t>N = 9</t>
  </si>
  <si>
    <t>1.2  ความเหมาะสมของวันจัดกิจกรรม (วันที่ 31 กรกฎาคม 2557 เวลา 13.00 - 16.00 น.)</t>
  </si>
  <si>
    <t>1.3  ความเหมาะสมของวันจัดกิจกรรม (วันที่ 1 สิงหาคม 2557 เวลา 09.00 - 16.00 น.)</t>
  </si>
  <si>
    <t>ความรู้ที่ได้รับจากการเข้าร่วมโครงการ</t>
  </si>
  <si>
    <t>-10-</t>
  </si>
  <si>
    <t>-13-</t>
  </si>
  <si>
    <t>จากตาราง  12  พบว่า ผู้ตอบแบบประเมิน ความความพึงพอใจในการจัดโครงการอบรมด้านการเขียนบทความและ</t>
  </si>
  <si>
    <t>เมื่อพิจารณารายด้านพบว่า  ด้านกระบวนการขั้นตอนในการบริการ มีค่าเฉลี่ยสูงที่สุดโดยมีค่าเฉลี่ยเท่ากับ 4.59  รองลงมาคือ</t>
  </si>
  <si>
    <t xml:space="preserve">ด้านสิ่งอำนวยความสะดวก  มีค่าเฉลี่ยเท่ากับ  4.58  </t>
  </si>
  <si>
    <t>N = 44</t>
  </si>
  <si>
    <t>-11-</t>
  </si>
  <si>
    <t>จากตาราง  13 พบว่า ผู้ตอบแบบประเมิน ความความพึงพอใจในการจัดโครงการอบรมด้านการเขียนบทความและ</t>
  </si>
  <si>
    <t>ด้านเอกสารประกอบโครงการ</t>
  </si>
  <si>
    <t>5.1  ตรงตามความต้องการ</t>
  </si>
  <si>
    <t>5.2  ประโยชน์ที่ได้รับ</t>
  </si>
  <si>
    <t>5.3  มีจำนวนเพียงพอ</t>
  </si>
  <si>
    <t>รวมเฉลี่ยด้านเอกสารประกอบโครงการ</t>
  </si>
  <si>
    <t>การนำเสนอผลงาน  พบว่าภาพรวมทุกด้านอยู่ในระดับมาก  มีค่าเฉลี่ยเท่ากับ  4.34</t>
  </si>
  <si>
    <t>เมื่อพิจารณารายด้านพบว่า  ด้านเจ้าหน้าที่ผู้ให้บริการ มีค่าเฉลี่ยสูงที่สุดโดยมีค่าเฉลี่ยเท่ากับ 4.66  รองลงมาคือ</t>
  </si>
  <si>
    <t>ด้านกระบวนการขั้นตอนการให้บริการ มีค่าเฉลี่ยเท่ากับ  4.45</t>
  </si>
  <si>
    <t>ควรบริหารจัดการเรื่องการลงทะเบียน และกำหนดการ</t>
  </si>
  <si>
    <t>ควรจัดสัมมนา 2 ภาษา (ไทย-อังกฤษ)</t>
  </si>
  <si>
    <t>หัวข้อในการบรรยายครั้งต่อไปควรจัดการเขียนบทคัดย่อ การเขียนงานวิจัย และเอกสารวิชาการอย่างไรเพื่อมุ่งไปสู่การเขียนบทความ</t>
  </si>
  <si>
    <t>ห้องน้ำไม่สะอาด ไม่มีบริการกระดาษชำระในห้องน้ำ</t>
  </si>
  <si>
    <t>ตัวอย่างควรครอบคลุมทุกด้านรวมถึงด้านสังคมศาสตร์ด้วย</t>
  </si>
  <si>
    <t>ควรจัดสัมมนา 1 วัน</t>
  </si>
  <si>
    <t>วิทยากรควรมีวิธีสอนหรือนำเสนอที่ให้ผู้ฟังเข้าใจ และติดตามเนื้อหาได้มากกว่านี้</t>
  </si>
  <si>
    <t>หัวข้อบรรยายครั้งต่อไป ควรจัดเรื่อง การเขียนทบทวนวรรณกรรมทางการแพทย์</t>
  </si>
  <si>
    <t>หัวข้อบรรยายครั้งต่อไป ควรจัดเรื่อง ภาษาอังกฤษเพื่อการสอบ IELTS</t>
  </si>
  <si>
    <t>ควรจัดการพัฒนาภาษาอังกฤษอย่างต่อเนื่องสำหรับคณาจารย์ บุคลากรและนิสิต</t>
  </si>
  <si>
    <t>ควรสอบถามความต้องการของผู้เข้าอบรมว่าต้องการอะไร</t>
  </si>
  <si>
    <t>ควรประชาสัมพันธ์โครงการไปยังสถาบันอื่น ๆ ด้วย</t>
  </si>
  <si>
    <t>ควรจัดโครงการสัมมนาเชิงปฏิบัติการด้านการเขียนงานวิจัยให้ครบทุกบท</t>
  </si>
  <si>
    <t>ควรจัดอบรม Turnitin  และโปรแกรม SPSS เพื่อการวิจัย</t>
  </si>
  <si>
    <t>ควรจัดอบรมการเขียนบทความวิจัยเพื่อการเผยแพร่ในเชิงลึกกว่านี้</t>
  </si>
  <si>
    <t>-12-</t>
  </si>
  <si>
    <t>และการนำเสนอผลงานวิจัยเพื่อการนำเสนอผลงาน</t>
  </si>
  <si>
    <t>วันที่ 31 กรกฎาคม - 1 สิงหาคม 2557</t>
  </si>
  <si>
    <t>ณ ห้องสัมมนาเอกาทศรถ  210 อาคารเอกาทศรถ   มหาวิทยาลัยนเรศวร</t>
  </si>
  <si>
    <t xml:space="preserve">จากการประเมินโครงการอบรมด้านการเขียนบทความและการนำเสนอผลงานวิจัย เพื่อการนำเสนอผลงาน  </t>
  </si>
  <si>
    <t xml:space="preserve">81  คน  คิดเป็นร้อยละ  81  ของกลุ่มเป้าหมายและมีผู้ตอบแบบประเมิน  จำนวน  53 คน จำแนกเป็นกลุ่มสัมมนาทั่วไป </t>
  </si>
  <si>
    <t>เมื่อวันที่ 31 กรกฎาคม - 1 สิงหาคม 2557 ที่ผ่านมา มีกลุ่มเป้าหมายในโครงการทั้งสิ้น  100 คน มีผู้เข้าร่วมโครงการทั้งสิ้น</t>
  </si>
  <si>
    <t xml:space="preserve">จำนวน  44 คน คิดเป็นร้อยละ  54.32  ของผู้เข้าร่วมโครงการ กลุ่มปฏิบัติการ  9 คน คิดเป็นร้อยละ  45.00 </t>
  </si>
  <si>
    <t>ของผู้เข้าร่วมโครงการ</t>
  </si>
  <si>
    <t>ผู้ตอบแบบประเมิน  ส่วนใหญ่สัญชาติไทย  ร้อยละ  55.56  สัญชาติพม่า  ร้อยละ  11.11  และไม่ระบุสัญชาติ</t>
  </si>
  <si>
    <t>ร้อยละ  33.33  เป็นนิสิตระดับปริญญาเอก  ร้อยละ  55.56  เป็นนิสิตระดับปริญญาโท ร้อยละ  22.22 และเป็นคณาจารย์</t>
  </si>
  <si>
    <t>ร้อยละ  22.22  สังกัดคณะเกษตรศาสตร์ ทรัพยากรธรรมชาติและสิ่งแวดล้อม  คณะวิทยาศาสตร์  และคณะศึกษาศาสตร์</t>
  </si>
  <si>
    <t>ร้อยละ  22.22  สังกัดคณะมนุษยศาสตร์  คณะบริหารธุรกิจ  เศรษฐศาสตร์และการสื่อสาร  และคณะสหเวชศาสตร์</t>
  </si>
  <si>
    <t xml:space="preserve">ร้อยละ  11.11  สังกัดสาขาวิชาวิทยาศาสตร์และเทคโนโลยีการอาหาร ร้อยละ  22.22  สังกัดสาขาวิชาภาษาอังกฤษ  </t>
  </si>
  <si>
    <t>สาขาวิชาฟิสิกส์  บริหารธุรกิจ  และการศึกษา  ร้อยละ  11.11  และไม่ระบุสาขาวิชา ร้อยละ  33.33 และ</t>
  </si>
  <si>
    <t>เป็นนิสิต ร้อยละ  77.78  เป็นคณาจารย์ร้อยละ  22.22</t>
  </si>
  <si>
    <t>ผลการประเมินโครงการอบรม  พบว่าความพึงพอใจในการจัดโครงการอบรมด้านการเขียนบทความและการนำเสนอ</t>
  </si>
  <si>
    <t>(มีค่าเฉลี่ยเท่ากับ  4.58)</t>
  </si>
  <si>
    <t>2.  กลุ่มสัมมนาทั่วไป  (ผู้ตอบแบบประเมินจำนวน  44 คน)  ปรากฏผล ดังนี้</t>
  </si>
  <si>
    <t>1.  กลุ่มปฏิบัติการ (Workshop)  (ผู้ตอบแบบประเมิน จำนวน  9 คน)  ปรากฎผล ดังนี้</t>
  </si>
  <si>
    <t>ร้อยละ  25.00  รองลงมาคือ คณะมนุษยศาสตร์  คณะวิทยาศาสตร์การแพทย์ ร้อยละ  11.36  และคณะเกษตรศาสตร์</t>
  </si>
  <si>
    <t>ทรัพยากรธรรมชาติ และสิ่งแวดล้อม คณะบริหารธุรกิจ  เศรษฐศาสตร์และการสื่อสาร และคณะศึกษาศาสตร์ ร้อยละ 9.09</t>
  </si>
  <si>
    <t>คณะสหเวชศาสตร์ ร้อยละ  6.82  คณะพยาบาลศาสตร์  วิทยาลัยพลังงานทดแทน  คณะเภสัชศาสตร์ วิทยาลัยโลจิสติกส์</t>
  </si>
  <si>
    <t>และโซ่อุปทาน  คณะวิศวกรรมศาสตร์  คณะสังคมศาสตร์  สำนักหอสมุด  ร้อยละ  2.27  และไม่ระบุ ร้อยละ  2.27</t>
  </si>
  <si>
    <t>สังกัดสาขาวิชาภาษาอังกฤษ ร้อยละ  9.09  สาขาวิชาบริหารธุรกิจ  สาขาวิทยาศาสตร์และเทคโนโลยีการอาหาร สาขาวิชา</t>
  </si>
  <si>
    <t>ฟิสิกส์  ร้อยละ  6.82  สาขาวิชาเทคโนโลยีสารสนเทศ  สาขาวิชาหลักสูตรและการสอน ร้อยละ  4.55  สาขาวิชาเภสัชศาสตร์</t>
  </si>
  <si>
    <t>สาขาวิชาการจัดการท่องเที่ยว  สาขาการจัดการสิ่งแวดล้อม สาขาวิชาวิทยาการคอมพิวเตอร์ สาขาวิชาจุลชีววิทยา</t>
  </si>
  <si>
    <t>สาขาวิชาเทคโนโลยีชีวภาพ สาขาวิชาพลังงานทดแทน สาขาวิชาโลจิสติกส์ ร้อยละ 2.27 และไม่ระบุสาขาวิชา ร้อยละ 43.18</t>
  </si>
  <si>
    <t>เป็นนิสิต ร้อยละ  52.27  เป็นคณาจารย์  ร้อยละ 45.45  และไม่ระบุ ร้อยละ  2.27</t>
  </si>
  <si>
    <t>ด้านเจ้าหน้าที่ผู้ให้บริการ  มีค่าเฉลี่ยสูงที่สุด (มีค่าเฉลี่ยเท่ากับ  4.66) รองลงมาคือ ด้านกระบวนการขั้นตอนการให้บริการ</t>
  </si>
  <si>
    <t>(มีค่าเฉลี่ยเท่ากับ  4.45)</t>
  </si>
  <si>
    <t>ข้อเสนอแนะในการจัดโครงการ  3  อันดับแรกที่ผู้เข้าร่วมโครงการเสนอแนะ</t>
  </si>
  <si>
    <t xml:space="preserve">มีผู้ตอบแบบสอบถามกลับมา จำนวน  53  คน  จำแนกเป็นกลุ่มสัมมนาทั่วไป จำนวน  44 คน ร้อยละ  54.32  </t>
  </si>
  <si>
    <t>ของผู้เข้าร่วมโครงการฯ  กลุ่มปฏิบัติการ  จำนวน  9  คน  คิดเป็นร้อยละ  45.00  ของผู้เข้าร่วมโครงการฯ</t>
  </si>
  <si>
    <t xml:space="preserve">จากตาราง 1 พบว่าจำนวนผู้ตอบแบบประเมิน กลุ่มปฏิบัติการ  ส่วนใหญ่สัญชาติไทย </t>
  </si>
  <si>
    <t xml:space="preserve"> ร้อยละ  55.56  สัญชาติพม่า  ร้อยละ 11.11 และไม่ระบุสัญชาติ  ร้อยละ  33.33</t>
  </si>
  <si>
    <t>ร้อยละ   55.56  ระดับปริญญาโท  ร้อยละ  22.22  และคณาจารย์ ร้อยละ  22.22</t>
  </si>
  <si>
    <t xml:space="preserve">             การจัดโครงการอบรมการเขียนบทความและการนำเสนอผลงานวิจัยเพื่อการนำเสนอ</t>
  </si>
  <si>
    <t xml:space="preserve">             ผลงาน</t>
  </si>
  <si>
    <t xml:space="preserve">              จากตาราง 11 พบว่า ผู้ตอบแบบประเมิน ส่วนใหญ่ทราบข่าวการประชาสัมพันธ์โครงการจาก </t>
  </si>
  <si>
    <t>ผลงาน พบว่าภาพรวมอยู่ในระดับมาก  มีค่าเฉลี่ยเท่ากับ  4.47  และเมื่อพิจารณารายด้านแล้วพบว่าด้านกระบวนการ</t>
  </si>
  <si>
    <t xml:space="preserve">ขั้นตอนในการบริการมีค่าเฉลี่ยสูงที่สุด (มีค่าเฉลี่ยเท่ากับ  4.59) รองลงมาคือ ด้านสิ่งอำนวยความสะดวก </t>
  </si>
  <si>
    <t xml:space="preserve">ผู้ตอบแบบประเมิน  ส่วนใหญ่สัญชาติไทย  ร้อยละ  29.55  สัญชาติพม่า  ร้อยละ  4.55  สัญชาติกัมพูชา </t>
  </si>
  <si>
    <t>ภูฎาน  เวียดนาม  ร้อยละ  2.27  และไม่ระบุสัญชาติ ร้อยละ  59.09  เป็นนิสิตระดับปริญญาเอก ร้อยละ</t>
  </si>
  <si>
    <t>29.55  เป็นนิสิตระดับปริญญาโท ร้อยละ  25.00  และไม่ระบุ ร้อยละ  45.45  ส่วนใหญ่สังกัดคณะวิทยาศาสตร์</t>
  </si>
  <si>
    <t>3.  การรับทราบข่าวสารการจัดโครงการอบรมด้านการเขียนบทความและการนำเสนอผลงาน พบว่า ส่วนใหญ่ได้รับทราบ</t>
  </si>
  <si>
    <t>ข่าวการประชาสัมพันธ์จาก Website บัณฑิตวิทยาลัย ร้อยละ 50.94 รองลงมาคือ คณะที่สังกัด และ E-mail ร้อยละ 13.21</t>
  </si>
  <si>
    <t>ภาควิชาที่สังกัด ร้อยละ  11.32</t>
  </si>
  <si>
    <t>1.  หัวข้อบรรยายครั้งต่อไป ควรจัดเรื่อง ภาษาอังกฤษเพื่อการสอบ IELTS</t>
  </si>
  <si>
    <t>2.  ตัวอย่างควรครอบคลุมทุกด้านรวมถึงด้านสังคมศาสตร์ด้วย</t>
  </si>
  <si>
    <t>3.  ควรบริหารจัดการเรื่องการลงทะเบียน และกำหนดการ</t>
  </si>
  <si>
    <t>ผลงาน พบว่าภาพรวมอยู่ในระดับมาก  มีค่าเฉลี่ยเท่ากับ  4.34 และเมื่อพิจารณารายด้านแล้วพบว่าด้าน</t>
  </si>
  <si>
    <t>สังกัดคณะ</t>
  </si>
  <si>
    <t>ทรัพยากรธรรมชาติ และสิ่งแวดล้อม  คณะวิทยาศาสตร์  คณะศึกษาศาสตร์ ร้อยละ  22.22 และเป็นนิสิต</t>
  </si>
  <si>
    <t>สำนักหอสมุด</t>
  </si>
  <si>
    <t xml:space="preserve">จากตาราง 6 พบว่าจำนวนผู้ตอบแบบประเมิน  กลุ่มสัมมนาทั่วไป พบว่าเป็นนิสิตคณะวิทยาศาสตร์ </t>
  </si>
  <si>
    <t xml:space="preserve">ร้อยละ 25.00  คณะมนุษยศาสตร์  คณะวิทยาศาสตร์การแพทย์ ร้อยละ  11.36  คณะเกษตรศาสตร์ </t>
  </si>
  <si>
    <t xml:space="preserve">ทรัพยากรธรรมชาติและสิ่งแวดล้อม  คณะบริหารธุรกิจ เศรษฐศาสตร์และการสื่อสาร และคณะศึกษาศาสตร์ </t>
  </si>
  <si>
    <t xml:space="preserve">ร้อยละ  9.09  คณะสหเวชศาสตร์  ร้อยละ  6.82  คณะพยาบาลศาสตร์  วิทยาลัยพลังงานทดแทน  </t>
  </si>
  <si>
    <t xml:space="preserve">คณะเภสัชศาสตร์  วิทยาลัยโลจิสติกส์และโซ่อุปทาน  คณะวิศวกรรมศาสตร์  คณะสังคมศาสตร์  สำนักหอสมุด  </t>
  </si>
  <si>
    <t>ร้อยละ  2.27  ไม่ระบุ ร้อยละ 2.27</t>
  </si>
  <si>
    <t>สาขาวิชา</t>
  </si>
  <si>
    <t xml:space="preserve">และหลักสูตรและการสอน ร้อยละ  4.55  สาขาวิชาเภสัชศาสตร์  การจัดการท่องเที่ยว การจัดการสิ่งแวดล้อม </t>
  </si>
  <si>
    <t>จากตาราง 10 พบว่าจำนวนผู้ตอบแบบประเมิน  กลุ่มปฏิบัติการ เป็นนิสิตบัณฑิตศึกษา ร้อยละ 52.27</t>
  </si>
  <si>
    <t>คณาจารย์บัณฑิตศึกษา  ร้อยละ  45.45</t>
  </si>
  <si>
    <t>ตาราง  12  ผลการประเมินโครงการอบรมการเขียนบทความและการนำเสนอผลงานวิจัยเพื่อการนำเสนอผลงาน (กลุ่มปฏิบัติการ)</t>
  </si>
  <si>
    <t>การนำเสนอผลงาน  พบว่าภาพรวมอยู่ในระดับมาก  มีค่าเฉลี่ยเท่ากับ  4.47</t>
  </si>
  <si>
    <t>ตาราง  13  ผลการประเมินโครงการอบรมการเขียนบทความและการนำเสนอผลงานวิจัยเพื่อการนำเสนอผลงาน (กลุ่มสัมมนาทั่วไป)</t>
  </si>
  <si>
    <t>บัณฑิตวิทยาลัยควรจัดคลินิคการเขียนภาษาอังกฤษเพื่อการเผยแพร่และตีพิมพ์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</si>
</sst>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color rgb="FF000000"/>
      <name val="Cordia New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/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Alignment="1"/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1" fillId="0" borderId="12" xfId="0" applyFont="1" applyBorder="1" applyAlignment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/>
    <xf numFmtId="0" fontId="9" fillId="0" borderId="15" xfId="0" applyFont="1" applyBorder="1"/>
    <xf numFmtId="0" fontId="9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11" fillId="0" borderId="12" xfId="0" applyFont="1" applyBorder="1" applyAlignment="1">
      <alignment horizontal="center"/>
    </xf>
    <xf numFmtId="2" fontId="2" fillId="5" borderId="0" xfId="0" applyNumberFormat="1" applyFont="1" applyFill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/>
    <xf numFmtId="49" fontId="8" fillId="0" borderId="0" xfId="0" applyNumberFormat="1" applyFont="1" applyAlignme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2" fontId="2" fillId="6" borderId="0" xfId="0" applyNumberFormat="1" applyFont="1" applyFill="1" applyAlignment="1">
      <alignment horizontal="center" wrapText="1"/>
    </xf>
    <xf numFmtId="2" fontId="2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1" fillId="4" borderId="0" xfId="0" applyNumberFormat="1" applyFont="1" applyFill="1" applyAlignment="1">
      <alignment horizontal="center" wrapText="1"/>
    </xf>
    <xf numFmtId="2" fontId="1" fillId="5" borderId="0" xfId="0" applyNumberFormat="1" applyFont="1" applyFill="1" applyAlignment="1">
      <alignment horizontal="center" wrapText="1"/>
    </xf>
    <xf numFmtId="2" fontId="1" fillId="6" borderId="0" xfId="0" applyNumberFormat="1" applyFont="1" applyFill="1" applyAlignment="1">
      <alignment horizontal="center" wrapText="1"/>
    </xf>
    <xf numFmtId="2" fontId="1" fillId="3" borderId="0" xfId="0" applyNumberFormat="1" applyFont="1" applyFill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0" fillId="0" borderId="0" xfId="0" pivotButton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/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14" fillId="0" borderId="10" xfId="0" applyFont="1" applyBorder="1" applyAlignment="1">
      <alignment wrapText="1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352425</xdr:colOff>
      <xdr:row>4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028700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39</xdr:row>
      <xdr:rowOff>19050</xdr:rowOff>
    </xdr:from>
    <xdr:to>
      <xdr:col>2</xdr:col>
      <xdr:colOff>352425</xdr:colOff>
      <xdr:row>39</xdr:row>
      <xdr:rowOff>219075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9217"/>
            </a:ext>
          </a:extLst>
        </xdr:cNvPr>
        <xdr:cNvSpPr/>
      </xdr:nvSpPr>
      <xdr:spPr>
        <a:xfrm>
          <a:off x="4885592" y="1030165"/>
          <a:ext cx="104775" cy="200025"/>
        </a:xfrm>
        <a:prstGeom prst="rect">
          <a:avLst/>
        </a:prstGeom>
      </xdr:spPr>
    </xdr:sp>
    <xdr:clientData/>
  </xdr:twoCellAnchor>
  <xdr:twoCellAnchor>
    <xdr:from>
      <xdr:col>2</xdr:col>
      <xdr:colOff>247650</xdr:colOff>
      <xdr:row>39</xdr:row>
      <xdr:rowOff>19050</xdr:rowOff>
    </xdr:from>
    <xdr:to>
      <xdr:col>2</xdr:col>
      <xdr:colOff>352425</xdr:colOff>
      <xdr:row>39</xdr:row>
      <xdr:rowOff>219075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592" y="1030165"/>
          <a:ext cx="1047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Q10" sheet="คีย์ (เวิร์กช็อป)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NOVO" refreshedDate="41870.460053356481" createdVersion="4" refreshedVersion="4" minRefreshableVersion="3" recordCount="44">
  <cacheSource type="worksheet">
    <worksheetSource ref="B1:G45" sheet="คีย์(1)"/>
  </cacheSource>
  <cacheFields count="6">
    <cacheField name="สัญชาติ" numFmtId="0">
      <sharedItems/>
    </cacheField>
    <cacheField name="ระดับ" numFmtId="0">
      <sharedItems containsBlank="1"/>
    </cacheField>
    <cacheField name="คณะ" numFmtId="0">
      <sharedItems containsBlank="1" count="15">
        <s v="บริหารธุรกิจ"/>
        <s v="สังคมศาสตร์"/>
        <s v="วิทยาศาสตร์การแพทย์"/>
        <s v="วิทยาศาสตร์"/>
        <s v="หอสมุด"/>
        <s v="มนุษยศาสตร์"/>
        <m/>
        <s v="วิศวกรรมศาสตร์"/>
        <s v="พลังงานทดแทน"/>
        <s v="โลจิสติกส์"/>
        <s v="ศึกษาศาสตร์"/>
        <s v="สหเวช"/>
        <s v="เกษตรศาสตร์"/>
        <s v="พยาบาล"/>
        <s v="เภสัชศาสตร์"/>
      </sharedItems>
    </cacheField>
    <cacheField name="โปรแกรม" numFmtId="0">
      <sharedItems containsBlank="1"/>
    </cacheField>
    <cacheField name="สาขา" numFmtId="0">
      <sharedItems containsBlank="1" count="15">
        <s v="บริหารธุรกิจ"/>
        <m/>
        <s v="การจัดการท่องเที่ยว"/>
        <s v="IT"/>
        <s v="คอมพิวเตอร์"/>
        <s v="ภาษาอังกฤษ"/>
        <s v="พลังงานทดแทน"/>
        <s v="โลจิสติกส์"/>
        <s v="วิทยาศาสตร์และเทคโนโลยีการอาหาร"/>
        <s v="ฟิสิกส์"/>
        <s v="จุลชีวิทยา"/>
        <s v="การจัดการสิ่งแวดล้อม"/>
        <s v="หลักสูตรและการสอน"/>
        <s v="เทคโนโลยีชีวภาพ"/>
        <s v="clinical phamacy"/>
      </sharedItems>
    </cacheField>
    <cacheField name="สถานภาพ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s v="ไม่ระบุ"/>
    <m/>
    <x v="0"/>
    <m/>
    <x v="0"/>
    <s v="คณาจารย์"/>
  </r>
  <r>
    <s v="ไม่ระบุ"/>
    <m/>
    <x v="1"/>
    <m/>
    <x v="0"/>
    <s v="คณาจารย์"/>
  </r>
  <r>
    <s v="ไม่ระบุ"/>
    <m/>
    <x v="0"/>
    <m/>
    <x v="1"/>
    <s v="คณาจารย์"/>
  </r>
  <r>
    <s v="ไม่ระบุ"/>
    <m/>
    <x v="2"/>
    <m/>
    <x v="1"/>
    <s v="คณาจารย์"/>
  </r>
  <r>
    <s v="กัมพูชา"/>
    <s v="โท"/>
    <x v="0"/>
    <s v="ไทย"/>
    <x v="2"/>
    <s v="นิสิต"/>
  </r>
  <r>
    <s v="ไทย"/>
    <s v="โท"/>
    <x v="3"/>
    <s v="ไทย"/>
    <x v="3"/>
    <s v="นิสิต"/>
  </r>
  <r>
    <s v="ไทย"/>
    <s v="โท"/>
    <x v="3"/>
    <s v="ไทย"/>
    <x v="3"/>
    <s v="นิสิต"/>
  </r>
  <r>
    <s v="ไทย"/>
    <s v="โท"/>
    <x v="3"/>
    <s v="ไทย"/>
    <x v="4"/>
    <s v="นิสิต"/>
  </r>
  <r>
    <s v="ไม่ระบุ"/>
    <m/>
    <x v="4"/>
    <s v="ไทย"/>
    <x v="1"/>
    <s v="บุคลากร"/>
  </r>
  <r>
    <s v="ไทย"/>
    <s v="โท"/>
    <x v="5"/>
    <s v="ไทย"/>
    <x v="5"/>
    <s v="นิสิต"/>
  </r>
  <r>
    <s v="ไม่ระบุ"/>
    <m/>
    <x v="5"/>
    <m/>
    <x v="5"/>
    <s v="คณาจารย์"/>
  </r>
  <r>
    <s v="ไทย"/>
    <s v="เอก"/>
    <x v="6"/>
    <m/>
    <x v="1"/>
    <s v="นิสิต"/>
  </r>
  <r>
    <s v="ไม่ระบุ"/>
    <m/>
    <x v="7"/>
    <m/>
    <x v="1"/>
    <s v="คณาจารย์"/>
  </r>
  <r>
    <s v="พม่า"/>
    <s v="เอก"/>
    <x v="8"/>
    <s v="อินเตอร์"/>
    <x v="6"/>
    <s v="นิสิต"/>
  </r>
  <r>
    <s v="ไทย"/>
    <s v="เอก"/>
    <x v="9"/>
    <s v="ไทย"/>
    <x v="7"/>
    <s v="นิสิต"/>
  </r>
  <r>
    <s v="ไทย"/>
    <s v="โท"/>
    <x v="5"/>
    <s v="ไทย"/>
    <x v="5"/>
    <s v="นิสิต"/>
  </r>
  <r>
    <s v="ไม่ระบุ"/>
    <m/>
    <x v="10"/>
    <m/>
    <x v="1"/>
    <s v="คณาจารย์"/>
  </r>
  <r>
    <s v="ไม่ระบุ"/>
    <m/>
    <x v="11"/>
    <m/>
    <x v="1"/>
    <s v="คณาจารย์"/>
  </r>
  <r>
    <s v="ไม่ระบุ"/>
    <s v="เอก"/>
    <x v="12"/>
    <s v="ไทย"/>
    <x v="8"/>
    <s v="นิสิต"/>
  </r>
  <r>
    <s v="ไทย"/>
    <s v="เอก"/>
    <x v="12"/>
    <s v="อินเตอร์"/>
    <x v="8"/>
    <s v="นิสิต"/>
  </r>
  <r>
    <s v="ไม่ระบุ"/>
    <m/>
    <x v="3"/>
    <m/>
    <x v="1"/>
    <s v="คณาจารย์"/>
  </r>
  <r>
    <s v="ไม่ระบุ"/>
    <m/>
    <x v="2"/>
    <m/>
    <x v="1"/>
    <s v="คณาจารย์"/>
  </r>
  <r>
    <s v="ไม่ระบุ"/>
    <m/>
    <x v="2"/>
    <m/>
    <x v="1"/>
    <s v="คณาจารย์"/>
  </r>
  <r>
    <s v="ไม่ระบุ"/>
    <s v="โท"/>
    <x v="5"/>
    <s v="ไทย"/>
    <x v="5"/>
    <s v="นิสิต"/>
  </r>
  <r>
    <s v="ไม่ระบุ"/>
    <s v="โท"/>
    <x v="3"/>
    <s v="ไทย"/>
    <x v="9"/>
    <s v="นิสิต"/>
  </r>
  <r>
    <s v="ไทย"/>
    <s v="โท"/>
    <x v="3"/>
    <s v="ไทย"/>
    <x v="9"/>
    <s v="นิสิต"/>
  </r>
  <r>
    <s v="ไม่ระบุ"/>
    <s v="เอก"/>
    <x v="2"/>
    <s v="ไทย"/>
    <x v="10"/>
    <s v="นิสิต"/>
  </r>
  <r>
    <s v="ไม่ระบุ"/>
    <m/>
    <x v="13"/>
    <m/>
    <x v="1"/>
    <s v="คณาจารย์"/>
  </r>
  <r>
    <s v="ไม่ระบุ"/>
    <m/>
    <x v="2"/>
    <m/>
    <x v="1"/>
    <s v="คณาจารย์"/>
  </r>
  <r>
    <s v="ไม่ระบุ"/>
    <m/>
    <x v="3"/>
    <m/>
    <x v="1"/>
    <s v="คณาจารย์"/>
  </r>
  <r>
    <s v="ไม่ระบุ"/>
    <s v="เอก"/>
    <x v="12"/>
    <s v="ไทย"/>
    <x v="11"/>
    <s v="คณาจารย์"/>
  </r>
  <r>
    <s v="ไม่ระบุ"/>
    <m/>
    <x v="11"/>
    <m/>
    <x v="1"/>
    <s v="คณาจารย์"/>
  </r>
  <r>
    <s v="ไม่ระบุ"/>
    <m/>
    <x v="3"/>
    <m/>
    <x v="1"/>
    <s v="คณาจารย์"/>
  </r>
  <r>
    <s v="ไม่ระบุ"/>
    <m/>
    <x v="5"/>
    <m/>
    <x v="1"/>
    <s v="คณาจารย์"/>
  </r>
  <r>
    <s v="ไม่ระบุ"/>
    <m/>
    <x v="3"/>
    <m/>
    <x v="1"/>
    <s v="คณาจารย์"/>
  </r>
  <r>
    <s v="ไทย"/>
    <s v="เอก"/>
    <x v="10"/>
    <s v="ไทย"/>
    <x v="12"/>
    <s v="นิสิต"/>
  </r>
  <r>
    <s v="ภูฎาน"/>
    <s v="โท"/>
    <x v="10"/>
    <s v="ไทย"/>
    <x v="12"/>
    <s v="นิสิต"/>
  </r>
  <r>
    <s v="พม่า"/>
    <s v="เอก"/>
    <x v="0"/>
    <s v="อินเตอร์"/>
    <x v="0"/>
    <s v="นิสิต"/>
  </r>
  <r>
    <s v="เวียดนาม"/>
    <s v="เอก"/>
    <x v="12"/>
    <s v="อินเตอร์"/>
    <x v="8"/>
    <s v="นิสิต"/>
  </r>
  <r>
    <s v="ไทย"/>
    <s v="เอก"/>
    <x v="3"/>
    <s v="ไทย"/>
    <x v="13"/>
    <s v="นิสิต"/>
  </r>
  <r>
    <s v="ไม่ระบุ"/>
    <s v="เอก"/>
    <x v="14"/>
    <m/>
    <x v="14"/>
    <s v="นิสิต"/>
  </r>
  <r>
    <s v="ไม่ระบุ"/>
    <m/>
    <x v="10"/>
    <m/>
    <x v="1"/>
    <s v="คณาจารย์"/>
  </r>
  <r>
    <s v="ไทย"/>
    <s v="เอก"/>
    <x v="11"/>
    <m/>
    <x v="1"/>
    <s v="นิสิต"/>
  </r>
  <r>
    <s v="ไทย"/>
    <s v="โท"/>
    <x v="3"/>
    <m/>
    <x v="9"/>
    <s v="นิสิต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62:C78" firstHeaderRow="1" firstDataRow="1" firstDataCol="1"/>
  <pivotFields count="6">
    <pivotField showAll="0"/>
    <pivotField showAll="0"/>
    <pivotField showAll="0">
      <items count="16">
        <item x="12"/>
        <item x="0"/>
        <item x="13"/>
        <item x="8"/>
        <item x="14"/>
        <item x="5"/>
        <item x="9"/>
        <item x="3"/>
        <item x="2"/>
        <item x="7"/>
        <item x="10"/>
        <item x="11"/>
        <item x="1"/>
        <item x="4"/>
        <item x="6"/>
        <item t="default"/>
      </items>
    </pivotField>
    <pivotField showAll="0"/>
    <pivotField axis="axisRow" dataField="1" showAll="0">
      <items count="16">
        <item x="14"/>
        <item x="3"/>
        <item x="2"/>
        <item x="11"/>
        <item x="4"/>
        <item x="10"/>
        <item x="13"/>
        <item x="0"/>
        <item x="6"/>
        <item x="9"/>
        <item x="5"/>
        <item x="7"/>
        <item x="8"/>
        <item x="12"/>
        <item x="1"/>
        <item t="default"/>
      </items>
    </pivotField>
    <pivotField showAll="0"/>
  </pivotFields>
  <rowFields count="1">
    <field x="4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ount of สาขา" fld="4" subtotal="count" baseField="0" baseItem="0"/>
  </dataFields>
  <formats count="5">
    <format dxfId="4">
      <pivotArea outline="0" collapsedLevelsAreSubtotals="1" fieldPosition="0"/>
    </format>
    <format dxfId="3">
      <pivotArea dataOnly="0" labelOnly="1" grandRow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"/>
      <c r="B3" s="2"/>
      <c r="C3" s="3"/>
    </row>
    <row r="4" spans="1:3" x14ac:dyDescent="0.2">
      <c r="A4" s="4"/>
      <c r="B4" s="5"/>
      <c r="C4" s="6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x14ac:dyDescent="0.2">
      <c r="A7" s="4"/>
      <c r="B7" s="5"/>
      <c r="C7" s="6"/>
    </row>
    <row r="8" spans="1:3" x14ac:dyDescent="0.2">
      <c r="A8" s="4"/>
      <c r="B8" s="5"/>
      <c r="C8" s="6"/>
    </row>
    <row r="9" spans="1:3" x14ac:dyDescent="0.2">
      <c r="A9" s="4"/>
      <c r="B9" s="5"/>
      <c r="C9" s="6"/>
    </row>
    <row r="10" spans="1:3" x14ac:dyDescent="0.2">
      <c r="A10" s="4"/>
      <c r="B10" s="5"/>
      <c r="C10" s="6"/>
    </row>
    <row r="11" spans="1:3" x14ac:dyDescent="0.2">
      <c r="A11" s="4"/>
      <c r="B11" s="5"/>
      <c r="C11" s="6"/>
    </row>
    <row r="12" spans="1:3" x14ac:dyDescent="0.2">
      <c r="A12" s="4"/>
      <c r="B12" s="5"/>
      <c r="C12" s="6"/>
    </row>
    <row r="13" spans="1:3" x14ac:dyDescent="0.2">
      <c r="A13" s="4"/>
      <c r="B13" s="5"/>
      <c r="C13" s="6"/>
    </row>
    <row r="14" spans="1:3" x14ac:dyDescent="0.2">
      <c r="A14" s="4"/>
      <c r="B14" s="5"/>
      <c r="C14" s="6"/>
    </row>
    <row r="15" spans="1:3" x14ac:dyDescent="0.2">
      <c r="A15" s="4"/>
      <c r="B15" s="5"/>
      <c r="C15" s="6"/>
    </row>
    <row r="16" spans="1:3" x14ac:dyDescent="0.2">
      <c r="A16" s="4"/>
      <c r="B16" s="5"/>
      <c r="C16" s="6"/>
    </row>
    <row r="17" spans="1:3" x14ac:dyDescent="0.2">
      <c r="A17" s="4"/>
      <c r="B17" s="5"/>
      <c r="C17" s="6"/>
    </row>
    <row r="18" spans="1:3" x14ac:dyDescent="0.2">
      <c r="A18" s="4"/>
      <c r="B18" s="5"/>
      <c r="C18" s="6"/>
    </row>
    <row r="19" spans="1:3" x14ac:dyDescent="0.2">
      <c r="A19" s="4"/>
      <c r="B19" s="5"/>
      <c r="C19" s="6"/>
    </row>
    <row r="20" spans="1:3" x14ac:dyDescent="0.2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G1" zoomScale="140" zoomScaleNormal="140" workbookViewId="0">
      <pane ySplit="1" topLeftCell="A2" activePane="bottomLeft" state="frozen"/>
      <selection pane="bottomLeft" activeCell="M11" sqref="M11"/>
    </sheetView>
  </sheetViews>
  <sheetFormatPr defaultColWidth="17.140625" defaultRowHeight="12.75" customHeight="1" x14ac:dyDescent="0.5"/>
  <cols>
    <col min="1" max="1" width="18.28515625" style="24" customWidth="1"/>
    <col min="2" max="2" width="9.28515625" style="18" bestFit="1" customWidth="1"/>
    <col min="3" max="3" width="9.28515625" style="18" customWidth="1"/>
    <col min="4" max="5" width="11.42578125" style="18" customWidth="1"/>
    <col min="6" max="6" width="30.28515625" style="18" customWidth="1"/>
    <col min="7" max="7" width="25.7109375" style="18" customWidth="1"/>
    <col min="8" max="17" width="7.7109375" style="18" customWidth="1"/>
    <col min="18" max="16384" width="17.140625" style="17"/>
  </cols>
  <sheetData>
    <row r="1" spans="1:18" s="10" customFormat="1" ht="27.75" customHeight="1" x14ac:dyDescent="0.45">
      <c r="A1" s="24" t="s">
        <v>11</v>
      </c>
      <c r="B1" s="11" t="s">
        <v>68</v>
      </c>
      <c r="C1" s="11" t="s">
        <v>10</v>
      </c>
      <c r="D1" s="11" t="s">
        <v>0</v>
      </c>
      <c r="E1" s="11" t="s">
        <v>54</v>
      </c>
      <c r="F1" s="11" t="s">
        <v>1</v>
      </c>
      <c r="G1" s="11" t="s">
        <v>53</v>
      </c>
      <c r="H1" s="12">
        <v>1.1000000000000001</v>
      </c>
      <c r="I1" s="12" t="s">
        <v>55</v>
      </c>
      <c r="J1" s="12" t="s">
        <v>56</v>
      </c>
      <c r="K1" s="13">
        <v>2.1</v>
      </c>
      <c r="L1" s="13">
        <v>2.2000000000000002</v>
      </c>
      <c r="M1" s="14">
        <v>3.1</v>
      </c>
      <c r="N1" s="14">
        <v>3.2</v>
      </c>
      <c r="O1" s="14">
        <v>3.3</v>
      </c>
      <c r="P1" s="14">
        <v>3.4</v>
      </c>
      <c r="Q1" s="14">
        <v>4</v>
      </c>
    </row>
    <row r="2" spans="1:18" ht="21.75" x14ac:dyDescent="0.5">
      <c r="A2" s="24">
        <v>1</v>
      </c>
      <c r="B2" s="18" t="s">
        <v>76</v>
      </c>
      <c r="C2" s="18" t="s">
        <v>76</v>
      </c>
      <c r="D2" s="18" t="s">
        <v>65</v>
      </c>
      <c r="G2" s="18" t="s">
        <v>62</v>
      </c>
      <c r="H2" s="19">
        <v>5</v>
      </c>
      <c r="I2" s="19">
        <v>5</v>
      </c>
      <c r="J2" s="19">
        <v>5</v>
      </c>
      <c r="K2" s="20">
        <v>5</v>
      </c>
      <c r="L2" s="20">
        <v>5</v>
      </c>
      <c r="M2" s="21">
        <v>5</v>
      </c>
      <c r="N2" s="21">
        <v>5</v>
      </c>
      <c r="O2" s="21">
        <v>5</v>
      </c>
      <c r="P2" s="21">
        <v>5</v>
      </c>
      <c r="Q2" s="21">
        <v>4</v>
      </c>
    </row>
    <row r="3" spans="1:18" ht="21.75" x14ac:dyDescent="0.5">
      <c r="A3" s="24">
        <v>2</v>
      </c>
      <c r="B3" s="18" t="s">
        <v>57</v>
      </c>
      <c r="C3" s="18" t="s">
        <v>31</v>
      </c>
      <c r="D3" s="18" t="s">
        <v>58</v>
      </c>
      <c r="F3" s="18" t="s">
        <v>7</v>
      </c>
      <c r="G3" s="18" t="s">
        <v>63</v>
      </c>
      <c r="H3" s="19">
        <v>5</v>
      </c>
      <c r="I3" s="19">
        <v>5</v>
      </c>
      <c r="J3" s="19">
        <v>5</v>
      </c>
      <c r="K3" s="20">
        <v>5</v>
      </c>
      <c r="L3" s="20">
        <v>5</v>
      </c>
      <c r="M3" s="21">
        <v>5</v>
      </c>
      <c r="N3" s="21">
        <v>5</v>
      </c>
      <c r="O3" s="21">
        <v>5</v>
      </c>
      <c r="P3" s="21">
        <v>5</v>
      </c>
      <c r="Q3" s="21">
        <v>5</v>
      </c>
    </row>
    <row r="4" spans="1:18" ht="21.75" x14ac:dyDescent="0.5">
      <c r="A4" s="24">
        <v>3</v>
      </c>
      <c r="B4" s="18" t="s">
        <v>57</v>
      </c>
      <c r="C4" s="18" t="s">
        <v>31</v>
      </c>
      <c r="D4" s="18" t="s">
        <v>59</v>
      </c>
      <c r="F4" s="18" t="s">
        <v>60</v>
      </c>
      <c r="G4" s="18" t="s">
        <v>63</v>
      </c>
      <c r="H4" s="19">
        <v>5</v>
      </c>
      <c r="I4" s="19">
        <v>5</v>
      </c>
      <c r="J4" s="19">
        <v>5</v>
      </c>
      <c r="K4" s="20">
        <v>5</v>
      </c>
      <c r="L4" s="20">
        <v>4</v>
      </c>
      <c r="M4" s="21">
        <v>5</v>
      </c>
      <c r="N4" s="21">
        <v>4</v>
      </c>
      <c r="O4" s="21">
        <v>5</v>
      </c>
      <c r="P4" s="21">
        <v>5</v>
      </c>
      <c r="Q4" s="21">
        <v>5</v>
      </c>
    </row>
    <row r="5" spans="1:18" ht="21.75" x14ac:dyDescent="0.5">
      <c r="A5" s="24">
        <v>4</v>
      </c>
      <c r="B5" s="18" t="s">
        <v>76</v>
      </c>
      <c r="C5" s="18" t="s">
        <v>76</v>
      </c>
      <c r="D5" s="18" t="s">
        <v>61</v>
      </c>
      <c r="G5" s="18" t="s">
        <v>64</v>
      </c>
      <c r="H5" s="19">
        <v>4</v>
      </c>
      <c r="I5" s="19">
        <v>4</v>
      </c>
      <c r="J5" s="19">
        <v>4</v>
      </c>
      <c r="K5" s="20">
        <v>4</v>
      </c>
      <c r="L5" s="20">
        <v>4</v>
      </c>
      <c r="M5" s="21">
        <v>4</v>
      </c>
      <c r="N5" s="21">
        <v>4</v>
      </c>
      <c r="O5" s="21">
        <v>4</v>
      </c>
      <c r="P5" s="21">
        <v>5</v>
      </c>
      <c r="Q5" s="21">
        <v>3</v>
      </c>
    </row>
    <row r="6" spans="1:18" ht="21.75" x14ac:dyDescent="0.5">
      <c r="A6" s="24">
        <v>5</v>
      </c>
      <c r="B6" s="18" t="s">
        <v>57</v>
      </c>
      <c r="C6" s="18" t="s">
        <v>32</v>
      </c>
      <c r="D6" s="18" t="s">
        <v>65</v>
      </c>
      <c r="F6" s="18" t="s">
        <v>66</v>
      </c>
      <c r="G6" s="18" t="s">
        <v>63</v>
      </c>
      <c r="H6" s="19">
        <v>5</v>
      </c>
      <c r="I6" s="19">
        <v>5</v>
      </c>
      <c r="J6" s="19">
        <v>5</v>
      </c>
      <c r="K6" s="20">
        <v>5</v>
      </c>
      <c r="L6" s="20">
        <v>5</v>
      </c>
      <c r="M6" s="21">
        <v>5</v>
      </c>
      <c r="N6" s="21">
        <v>5</v>
      </c>
      <c r="O6" s="21">
        <v>5</v>
      </c>
      <c r="P6" s="21">
        <v>5</v>
      </c>
      <c r="Q6" s="21">
        <v>5</v>
      </c>
    </row>
    <row r="7" spans="1:18" ht="21.75" x14ac:dyDescent="0.5">
      <c r="A7" s="24">
        <v>6</v>
      </c>
      <c r="B7" s="18" t="s">
        <v>57</v>
      </c>
      <c r="C7" s="18" t="s">
        <v>31</v>
      </c>
      <c r="D7" s="18" t="s">
        <v>58</v>
      </c>
      <c r="F7" s="18" t="s">
        <v>7</v>
      </c>
      <c r="G7" s="18" t="s">
        <v>63</v>
      </c>
      <c r="H7" s="19">
        <v>5</v>
      </c>
      <c r="I7" s="19">
        <v>5</v>
      </c>
      <c r="J7" s="19">
        <v>5</v>
      </c>
      <c r="K7" s="20">
        <v>5</v>
      </c>
      <c r="L7" s="20">
        <v>5</v>
      </c>
      <c r="M7" s="21">
        <v>5</v>
      </c>
      <c r="N7" s="21">
        <v>5</v>
      </c>
      <c r="O7" s="21">
        <v>5</v>
      </c>
      <c r="P7" s="21">
        <v>5</v>
      </c>
      <c r="Q7" s="21">
        <v>4</v>
      </c>
    </row>
    <row r="8" spans="1:18" ht="21.75" x14ac:dyDescent="0.5">
      <c r="A8" s="24">
        <v>7</v>
      </c>
      <c r="B8" s="18" t="s">
        <v>67</v>
      </c>
      <c r="C8" s="18" t="s">
        <v>31</v>
      </c>
      <c r="D8" s="18" t="s">
        <v>69</v>
      </c>
      <c r="E8" s="18" t="s">
        <v>70</v>
      </c>
      <c r="F8" s="18" t="s">
        <v>69</v>
      </c>
      <c r="G8" s="18" t="s">
        <v>63</v>
      </c>
      <c r="H8" s="19">
        <v>4</v>
      </c>
      <c r="I8" s="19">
        <v>4</v>
      </c>
      <c r="J8" s="19">
        <v>4</v>
      </c>
      <c r="K8" s="20">
        <v>4</v>
      </c>
      <c r="L8" s="20">
        <v>4</v>
      </c>
      <c r="M8" s="21">
        <v>4</v>
      </c>
      <c r="N8" s="21">
        <v>4</v>
      </c>
      <c r="O8" s="21">
        <v>4</v>
      </c>
      <c r="P8" s="21">
        <v>4</v>
      </c>
      <c r="Q8" s="21">
        <v>5</v>
      </c>
    </row>
    <row r="9" spans="1:18" ht="21.75" x14ac:dyDescent="0.5">
      <c r="A9" s="24">
        <v>8</v>
      </c>
      <c r="B9" s="18" t="s">
        <v>76</v>
      </c>
      <c r="C9" s="18" t="s">
        <v>32</v>
      </c>
      <c r="D9" s="18" t="s">
        <v>61</v>
      </c>
      <c r="E9" s="18" t="s">
        <v>70</v>
      </c>
      <c r="F9" s="18" t="s">
        <v>71</v>
      </c>
      <c r="G9" s="18" t="s">
        <v>63</v>
      </c>
      <c r="H9" s="19">
        <v>4</v>
      </c>
      <c r="I9" s="19">
        <v>4</v>
      </c>
      <c r="J9" s="19">
        <v>5</v>
      </c>
      <c r="K9" s="20">
        <v>4</v>
      </c>
      <c r="L9" s="20">
        <v>4</v>
      </c>
      <c r="M9" s="21">
        <v>4</v>
      </c>
      <c r="N9" s="21">
        <v>4</v>
      </c>
      <c r="O9" s="21">
        <v>4</v>
      </c>
      <c r="P9" s="21">
        <v>5</v>
      </c>
      <c r="Q9" s="21">
        <v>4</v>
      </c>
    </row>
    <row r="10" spans="1:18" ht="21.75" x14ac:dyDescent="0.5">
      <c r="A10" s="24">
        <v>9</v>
      </c>
      <c r="B10" s="18" t="s">
        <v>57</v>
      </c>
      <c r="C10" s="18" t="s">
        <v>31</v>
      </c>
      <c r="D10" s="18" t="s">
        <v>72</v>
      </c>
      <c r="E10" s="18" t="s">
        <v>57</v>
      </c>
      <c r="G10" s="18" t="s">
        <v>63</v>
      </c>
      <c r="H10" s="19">
        <v>4</v>
      </c>
      <c r="I10" s="19">
        <v>4</v>
      </c>
      <c r="J10" s="19">
        <v>4</v>
      </c>
      <c r="K10" s="20">
        <v>4</v>
      </c>
      <c r="L10" s="20">
        <v>4</v>
      </c>
      <c r="M10" s="21">
        <v>4</v>
      </c>
      <c r="N10" s="21">
        <v>4</v>
      </c>
      <c r="O10" s="21">
        <v>4</v>
      </c>
      <c r="P10" s="21">
        <v>4</v>
      </c>
      <c r="Q10" s="21">
        <v>3</v>
      </c>
    </row>
    <row r="11" spans="1:18" ht="21.75" x14ac:dyDescent="0.5">
      <c r="H11" s="25">
        <f t="shared" ref="H11:Q11" si="0">AVERAGE(H2:H10)</f>
        <v>4.5555555555555554</v>
      </c>
      <c r="I11" s="25">
        <f t="shared" si="0"/>
        <v>4.5555555555555554</v>
      </c>
      <c r="J11" s="25">
        <f t="shared" si="0"/>
        <v>4.666666666666667</v>
      </c>
      <c r="K11" s="25">
        <f t="shared" si="0"/>
        <v>4.5555555555555554</v>
      </c>
      <c r="L11" s="25">
        <f t="shared" si="0"/>
        <v>4.4444444444444446</v>
      </c>
      <c r="M11" s="25">
        <f t="shared" si="0"/>
        <v>4.5555555555555554</v>
      </c>
      <c r="N11" s="25">
        <f t="shared" si="0"/>
        <v>4.4444444444444446</v>
      </c>
      <c r="O11" s="25">
        <f t="shared" si="0"/>
        <v>4.5555555555555554</v>
      </c>
      <c r="P11" s="25">
        <f t="shared" si="0"/>
        <v>4.7777777777777777</v>
      </c>
      <c r="Q11" s="25">
        <f t="shared" si="0"/>
        <v>4.2222222222222223</v>
      </c>
    </row>
    <row r="12" spans="1:18" ht="21.75" x14ac:dyDescent="0.5">
      <c r="H12" s="25">
        <f t="shared" ref="H12:Q12" si="1">STDEVA(H2:H10)</f>
        <v>0.52704627669473059</v>
      </c>
      <c r="I12" s="25">
        <f t="shared" si="1"/>
        <v>0.52704627669473059</v>
      </c>
      <c r="J12" s="25">
        <f t="shared" si="1"/>
        <v>0.5</v>
      </c>
      <c r="K12" s="25">
        <f t="shared" si="1"/>
        <v>0.52704627669473059</v>
      </c>
      <c r="L12" s="25">
        <f t="shared" si="1"/>
        <v>0.52704627669473059</v>
      </c>
      <c r="M12" s="25">
        <f t="shared" si="1"/>
        <v>0.52704627669473059</v>
      </c>
      <c r="N12" s="25">
        <f t="shared" si="1"/>
        <v>0.52704627669473059</v>
      </c>
      <c r="O12" s="25">
        <f t="shared" si="1"/>
        <v>0.52704627669473059</v>
      </c>
      <c r="P12" s="25">
        <f t="shared" si="1"/>
        <v>0.44095855184409838</v>
      </c>
      <c r="Q12" s="25">
        <f t="shared" si="1"/>
        <v>0.83333333333333237</v>
      </c>
    </row>
    <row r="13" spans="1:18" ht="21.75" x14ac:dyDescent="0.5">
      <c r="H13" s="19"/>
      <c r="I13" s="19"/>
      <c r="J13" s="25">
        <f>AVERAGE(H2:J10)</f>
        <v>4.5925925925925926</v>
      </c>
      <c r="L13" s="81">
        <f>AVERAGE(K2:L10)</f>
        <v>4.5</v>
      </c>
      <c r="M13" s="21"/>
      <c r="N13" s="21"/>
      <c r="O13" s="21"/>
      <c r="P13" s="21"/>
      <c r="Q13" s="95">
        <f>AVERAGE(M2:Q10)</f>
        <v>4.5111111111111111</v>
      </c>
      <c r="R13" s="96">
        <f>AVERAGE(H2:Q10)</f>
        <v>4.5333333333333332</v>
      </c>
    </row>
    <row r="14" spans="1:18" ht="21.75" x14ac:dyDescent="0.5">
      <c r="A14" s="24" t="s">
        <v>74</v>
      </c>
      <c r="B14" s="18">
        <f>COUNTIF(B2:B10,"ไทย")</f>
        <v>5</v>
      </c>
      <c r="H14" s="25"/>
      <c r="I14" s="19"/>
      <c r="J14" s="25">
        <f>STDEVA(H2:J10)</f>
        <v>0.50071174413253894</v>
      </c>
      <c r="K14" s="20"/>
      <c r="L14" s="81">
        <f>STDEVA(K2:L10)</f>
        <v>0.51449575542752657</v>
      </c>
      <c r="M14" s="21"/>
      <c r="N14" s="21"/>
      <c r="O14" s="21"/>
      <c r="P14" s="21"/>
      <c r="Q14" s="95">
        <f>STDEVA(M2:Q10)</f>
        <v>0.58861247562776453</v>
      </c>
      <c r="R14" s="96">
        <f>STDEVA(H2:Q10)</f>
        <v>0.54463677206294758</v>
      </c>
    </row>
    <row r="15" spans="1:18" ht="21.75" x14ac:dyDescent="0.5">
      <c r="A15" s="24" t="s">
        <v>75</v>
      </c>
      <c r="B15" s="18">
        <f>COUNTIF(B2:B10,"พม่า")</f>
        <v>1</v>
      </c>
      <c r="H15" s="81"/>
      <c r="I15" s="19"/>
      <c r="J15" s="19"/>
      <c r="K15" s="20"/>
      <c r="L15" s="20"/>
      <c r="M15" s="21"/>
      <c r="N15" s="21"/>
      <c r="O15" s="21"/>
      <c r="P15" s="21"/>
      <c r="Q15" s="21"/>
    </row>
    <row r="16" spans="1:18" ht="21.75" x14ac:dyDescent="0.5">
      <c r="A16" s="24" t="s">
        <v>76</v>
      </c>
      <c r="B16" s="18">
        <f>COUNTIF(B2:B10,"ไม่ระบุ")</f>
        <v>3</v>
      </c>
      <c r="H16" s="25"/>
      <c r="I16" s="19"/>
      <c r="J16" s="19"/>
      <c r="K16" s="20"/>
      <c r="L16" s="20"/>
      <c r="M16" s="21"/>
      <c r="N16" s="21"/>
      <c r="O16" s="21"/>
      <c r="P16" s="21"/>
      <c r="Q16" s="21"/>
    </row>
    <row r="17" spans="1:17" ht="21.75" x14ac:dyDescent="0.5">
      <c r="B17" s="11">
        <f>SUM(B14:B16)</f>
        <v>9</v>
      </c>
      <c r="H17" s="25"/>
      <c r="I17" s="19"/>
      <c r="J17" s="19"/>
      <c r="K17" s="20"/>
      <c r="L17" s="20"/>
      <c r="M17" s="21"/>
      <c r="N17" s="21"/>
      <c r="O17" s="21"/>
      <c r="P17" s="21"/>
      <c r="Q17" s="21"/>
    </row>
    <row r="18" spans="1:17" ht="21.75" x14ac:dyDescent="0.5">
      <c r="H18" s="19"/>
      <c r="I18" s="19"/>
      <c r="J18" s="19"/>
      <c r="K18" s="20"/>
      <c r="L18" s="20"/>
      <c r="M18" s="21"/>
      <c r="N18" s="21"/>
      <c r="O18" s="21"/>
      <c r="P18" s="21"/>
      <c r="Q18" s="21"/>
    </row>
    <row r="19" spans="1:17" ht="21.75" x14ac:dyDescent="0.5">
      <c r="A19" s="51" t="s">
        <v>78</v>
      </c>
      <c r="B19" s="18">
        <f>COUNTIF(C2:C10,"เอก")</f>
        <v>5</v>
      </c>
      <c r="H19" s="19"/>
      <c r="I19" s="19"/>
      <c r="J19" s="19"/>
      <c r="K19" s="20"/>
      <c r="L19" s="20"/>
      <c r="M19" s="21"/>
      <c r="N19" s="21"/>
      <c r="O19" s="21"/>
      <c r="P19" s="21"/>
      <c r="Q19" s="21"/>
    </row>
    <row r="20" spans="1:17" ht="21.75" x14ac:dyDescent="0.5">
      <c r="A20" s="51" t="s">
        <v>77</v>
      </c>
      <c r="B20" s="18">
        <f>COUNTIF(C2:C10,"โท")</f>
        <v>2</v>
      </c>
      <c r="H20" s="19"/>
      <c r="I20" s="19"/>
      <c r="J20" s="19"/>
      <c r="K20" s="20"/>
      <c r="L20" s="20"/>
      <c r="M20" s="21"/>
      <c r="N20" s="21"/>
      <c r="O20" s="21"/>
      <c r="P20" s="21"/>
      <c r="Q20" s="21"/>
    </row>
    <row r="21" spans="1:17" ht="21.75" x14ac:dyDescent="0.5">
      <c r="A21" s="51" t="s">
        <v>76</v>
      </c>
      <c r="B21" s="18">
        <f>COUNTIF(C2:C10,"ไม่ระบุ")</f>
        <v>2</v>
      </c>
      <c r="H21" s="19"/>
      <c r="I21" s="19"/>
      <c r="J21" s="19"/>
      <c r="K21" s="20"/>
      <c r="L21" s="20"/>
      <c r="M21" s="21"/>
      <c r="N21" s="21"/>
      <c r="O21" s="21"/>
      <c r="P21" s="21"/>
      <c r="Q21" s="21"/>
    </row>
    <row r="22" spans="1:17" ht="21.75" x14ac:dyDescent="0.5">
      <c r="A22" s="51"/>
      <c r="B22" s="11">
        <f>SUM(B19:B21)</f>
        <v>9</v>
      </c>
      <c r="H22" s="19"/>
      <c r="I22" s="19"/>
      <c r="J22" s="19"/>
      <c r="K22" s="20"/>
      <c r="L22" s="20"/>
      <c r="M22" s="21"/>
      <c r="N22" s="21"/>
      <c r="O22" s="21"/>
      <c r="P22" s="21"/>
      <c r="Q22" s="21"/>
    </row>
    <row r="23" spans="1:17" ht="21.75" x14ac:dyDescent="0.5">
      <c r="A23" s="51"/>
      <c r="H23" s="19"/>
      <c r="I23" s="19"/>
      <c r="J23" s="19"/>
      <c r="K23" s="20"/>
      <c r="L23" s="20"/>
      <c r="M23" s="21"/>
      <c r="N23" s="21"/>
      <c r="O23" s="21"/>
      <c r="P23" s="21"/>
      <c r="Q23" s="21"/>
    </row>
    <row r="24" spans="1:17" ht="21.75" x14ac:dyDescent="0.5">
      <c r="A24" s="18" t="s">
        <v>65</v>
      </c>
      <c r="B24" s="18">
        <v>2</v>
      </c>
      <c r="H24" s="19"/>
      <c r="I24" s="19"/>
      <c r="J24" s="19"/>
      <c r="K24" s="20"/>
      <c r="L24" s="20"/>
      <c r="M24" s="21"/>
      <c r="N24" s="21"/>
      <c r="O24" s="21"/>
      <c r="P24" s="21"/>
      <c r="Q24" s="21"/>
    </row>
    <row r="25" spans="1:17" ht="21.75" x14ac:dyDescent="0.5">
      <c r="A25" s="18" t="s">
        <v>58</v>
      </c>
      <c r="B25" s="18">
        <v>2</v>
      </c>
      <c r="H25" s="19"/>
      <c r="I25" s="19"/>
      <c r="J25" s="19"/>
      <c r="K25" s="20"/>
      <c r="L25" s="20"/>
      <c r="M25" s="21"/>
      <c r="N25" s="21"/>
      <c r="O25" s="21"/>
      <c r="P25" s="21"/>
      <c r="Q25" s="21"/>
    </row>
    <row r="26" spans="1:17" ht="21.75" x14ac:dyDescent="0.5">
      <c r="A26" s="18" t="s">
        <v>59</v>
      </c>
      <c r="B26" s="18">
        <v>1</v>
      </c>
      <c r="H26" s="19"/>
      <c r="I26" s="19"/>
      <c r="J26" s="19"/>
      <c r="K26" s="20"/>
      <c r="L26" s="20"/>
      <c r="M26" s="21"/>
      <c r="N26" s="21"/>
      <c r="O26" s="21"/>
      <c r="P26" s="21"/>
      <c r="Q26" s="21"/>
    </row>
    <row r="27" spans="1:17" ht="21.75" x14ac:dyDescent="0.5">
      <c r="A27" s="18" t="s">
        <v>61</v>
      </c>
      <c r="B27" s="18">
        <v>2</v>
      </c>
      <c r="H27" s="19"/>
      <c r="I27" s="19"/>
      <c r="J27" s="19"/>
      <c r="K27" s="20"/>
      <c r="L27" s="20"/>
      <c r="M27" s="21"/>
      <c r="N27" s="21"/>
      <c r="O27" s="21"/>
      <c r="P27" s="21"/>
      <c r="Q27" s="21"/>
    </row>
    <row r="28" spans="1:17" ht="21.75" x14ac:dyDescent="0.5">
      <c r="A28" s="18" t="s">
        <v>69</v>
      </c>
      <c r="B28" s="18">
        <v>1</v>
      </c>
      <c r="H28" s="19"/>
      <c r="I28" s="19"/>
      <c r="J28" s="19"/>
      <c r="K28" s="20"/>
      <c r="L28" s="20"/>
      <c r="M28" s="21"/>
      <c r="N28" s="21"/>
      <c r="O28" s="21"/>
      <c r="P28" s="21"/>
      <c r="Q28" s="21"/>
    </row>
    <row r="29" spans="1:17" ht="21.75" x14ac:dyDescent="0.5">
      <c r="A29" s="18" t="s">
        <v>72</v>
      </c>
      <c r="B29" s="18">
        <v>1</v>
      </c>
      <c r="H29" s="19"/>
      <c r="I29" s="19"/>
      <c r="J29" s="19"/>
      <c r="K29" s="20"/>
      <c r="L29" s="20"/>
      <c r="M29" s="21"/>
      <c r="N29" s="21"/>
      <c r="O29" s="21"/>
      <c r="P29" s="21"/>
      <c r="Q29" s="21"/>
    </row>
    <row r="30" spans="1:17" ht="21.75" x14ac:dyDescent="0.5">
      <c r="B30" s="18">
        <f>SUM(B24:B29)</f>
        <v>9</v>
      </c>
      <c r="H30" s="19"/>
      <c r="I30" s="19"/>
      <c r="J30" s="19"/>
      <c r="K30" s="20"/>
      <c r="L30" s="20"/>
      <c r="M30" s="21"/>
      <c r="N30" s="21"/>
      <c r="O30" s="21"/>
      <c r="P30" s="21"/>
      <c r="Q30" s="21"/>
    </row>
    <row r="31" spans="1:17" ht="21.75" x14ac:dyDescent="0.5">
      <c r="H31" s="19"/>
      <c r="I31" s="19"/>
      <c r="J31" s="19"/>
      <c r="K31" s="20"/>
      <c r="L31" s="20"/>
      <c r="M31" s="21"/>
      <c r="N31" s="21"/>
      <c r="O31" s="21"/>
      <c r="P31" s="21"/>
      <c r="Q31" s="21"/>
    </row>
    <row r="32" spans="1:17" ht="43.5" x14ac:dyDescent="0.5">
      <c r="A32" s="18" t="s">
        <v>7</v>
      </c>
      <c r="B32" s="18">
        <v>2</v>
      </c>
      <c r="H32" s="19"/>
      <c r="I32" s="19"/>
      <c r="J32" s="19"/>
      <c r="K32" s="20"/>
      <c r="L32" s="20"/>
      <c r="M32" s="21"/>
      <c r="N32" s="21"/>
      <c r="O32" s="21"/>
      <c r="P32" s="21"/>
      <c r="Q32" s="21"/>
    </row>
    <row r="33" spans="1:17" ht="21.75" x14ac:dyDescent="0.5">
      <c r="A33" s="18" t="s">
        <v>60</v>
      </c>
      <c r="B33" s="18">
        <v>1</v>
      </c>
      <c r="H33" s="19"/>
      <c r="I33" s="19"/>
      <c r="J33" s="19"/>
      <c r="K33" s="20"/>
      <c r="L33" s="20"/>
      <c r="M33" s="21"/>
      <c r="N33" s="21"/>
      <c r="O33" s="21"/>
      <c r="P33" s="21"/>
      <c r="Q33" s="21"/>
    </row>
    <row r="34" spans="1:17" ht="21.75" x14ac:dyDescent="0.5">
      <c r="A34" s="18" t="s">
        <v>66</v>
      </c>
      <c r="B34" s="18">
        <v>1</v>
      </c>
    </row>
    <row r="35" spans="1:17" ht="21.75" x14ac:dyDescent="0.5">
      <c r="A35" s="18" t="s">
        <v>69</v>
      </c>
      <c r="B35" s="18">
        <v>1</v>
      </c>
    </row>
    <row r="36" spans="1:17" ht="21.75" x14ac:dyDescent="0.5">
      <c r="A36" s="18" t="s">
        <v>71</v>
      </c>
      <c r="B36" s="18">
        <v>1</v>
      </c>
    </row>
    <row r="37" spans="1:17" ht="21.75" x14ac:dyDescent="0.5">
      <c r="A37" s="24" t="s">
        <v>76</v>
      </c>
      <c r="B37" s="18">
        <v>3</v>
      </c>
    </row>
    <row r="38" spans="1:17" ht="21.75" x14ac:dyDescent="0.5">
      <c r="B38" s="18">
        <f>SUM(B32:B37)</f>
        <v>9</v>
      </c>
    </row>
    <row r="39" spans="1:17" ht="21.75" x14ac:dyDescent="0.5"/>
    <row r="40" spans="1:17" ht="21.75" x14ac:dyDescent="0.5">
      <c r="A40" s="18" t="s">
        <v>79</v>
      </c>
      <c r="B40" s="18">
        <v>2</v>
      </c>
    </row>
    <row r="41" spans="1:17" ht="21.75" x14ac:dyDescent="0.5">
      <c r="A41" s="18"/>
      <c r="B41" s="18">
        <v>7</v>
      </c>
    </row>
    <row r="42" spans="1:17" ht="21.75" x14ac:dyDescent="0.5">
      <c r="A42" s="18"/>
      <c r="B42" s="18">
        <f>SUM(B40:B41)</f>
        <v>9</v>
      </c>
    </row>
    <row r="43" spans="1:17" ht="21.75" x14ac:dyDescent="0.5">
      <c r="A43" s="1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opLeftCell="N1" workbookViewId="0">
      <pane ySplit="1" topLeftCell="A35" activePane="bottomLeft" state="frozen"/>
      <selection pane="bottomLeft" activeCell="F77" sqref="F77"/>
    </sheetView>
  </sheetViews>
  <sheetFormatPr defaultColWidth="17.140625" defaultRowHeight="21.75" x14ac:dyDescent="0.5"/>
  <cols>
    <col min="1" max="1" width="10.7109375" style="24" customWidth="1"/>
    <col min="2" max="2" width="15" style="97" customWidth="1"/>
    <col min="3" max="3" width="6.28515625" style="97" customWidth="1"/>
    <col min="4" max="4" width="15.28515625" style="97" customWidth="1"/>
    <col min="5" max="5" width="13.28515625" style="97" customWidth="1"/>
    <col min="6" max="6" width="25.28515625" style="18" customWidth="1"/>
    <col min="7" max="7" width="12.85546875" style="18" bestFit="1" customWidth="1"/>
    <col min="8" max="8" width="5" style="18" customWidth="1"/>
    <col min="9" max="9" width="7.7109375" style="18" bestFit="1" customWidth="1"/>
    <col min="10" max="10" width="7.28515625" style="18" bestFit="1" customWidth="1"/>
    <col min="11" max="11" width="7.5703125" style="18" bestFit="1" customWidth="1"/>
    <col min="12" max="12" width="5.7109375" style="18" bestFit="1" customWidth="1"/>
    <col min="13" max="13" width="14.42578125" style="18" bestFit="1" customWidth="1"/>
    <col min="14" max="14" width="6.7109375" style="18" bestFit="1" customWidth="1"/>
    <col min="15" max="15" width="14.42578125" style="18" customWidth="1"/>
    <col min="16" max="16" width="7.28515625" style="18" bestFit="1" customWidth="1"/>
    <col min="17" max="17" width="9.85546875" style="18" bestFit="1" customWidth="1"/>
    <col min="18" max="26" width="7.7109375" style="18" customWidth="1"/>
    <col min="27" max="27" width="5.140625" style="18" bestFit="1" customWidth="1"/>
    <col min="28" max="30" width="7.5703125" style="18" customWidth="1"/>
    <col min="31" max="16384" width="17.140625" style="17"/>
  </cols>
  <sheetData>
    <row r="1" spans="1:30" s="10" customFormat="1" ht="27.75" customHeight="1" x14ac:dyDescent="0.45">
      <c r="A1" s="24" t="s">
        <v>11</v>
      </c>
      <c r="B1" s="11" t="s">
        <v>68</v>
      </c>
      <c r="C1" s="11" t="s">
        <v>10</v>
      </c>
      <c r="D1" s="11" t="s">
        <v>0</v>
      </c>
      <c r="E1" s="11" t="s">
        <v>54</v>
      </c>
      <c r="F1" s="11" t="s">
        <v>1</v>
      </c>
      <c r="G1" s="11" t="s">
        <v>53</v>
      </c>
      <c r="H1" s="11" t="s">
        <v>0</v>
      </c>
      <c r="I1" s="11" t="s">
        <v>80</v>
      </c>
      <c r="J1" s="11" t="s">
        <v>81</v>
      </c>
      <c r="K1" s="11" t="s">
        <v>83</v>
      </c>
      <c r="L1" s="11" t="s">
        <v>91</v>
      </c>
      <c r="M1" s="11" t="s">
        <v>94</v>
      </c>
      <c r="N1" s="11" t="s">
        <v>2</v>
      </c>
      <c r="O1" s="11" t="s">
        <v>37</v>
      </c>
      <c r="P1" s="11" t="s">
        <v>99</v>
      </c>
      <c r="Q1" s="11"/>
      <c r="R1" s="12">
        <v>1.1000000000000001</v>
      </c>
      <c r="S1" s="12">
        <v>1.2</v>
      </c>
      <c r="T1" s="12">
        <v>1.3</v>
      </c>
      <c r="U1" s="13">
        <v>2.1</v>
      </c>
      <c r="V1" s="13">
        <v>2.2000000000000002</v>
      </c>
      <c r="W1" s="14">
        <v>3.1</v>
      </c>
      <c r="X1" s="14">
        <v>3.2</v>
      </c>
      <c r="Y1" s="14">
        <v>3.3</v>
      </c>
      <c r="Z1" s="14">
        <v>3.4</v>
      </c>
      <c r="AA1" s="15">
        <v>4</v>
      </c>
      <c r="AB1" s="16">
        <v>5.0999999999999996</v>
      </c>
      <c r="AC1" s="16">
        <v>5.2</v>
      </c>
      <c r="AD1" s="16">
        <v>5.3</v>
      </c>
    </row>
    <row r="2" spans="1:30" x14ac:dyDescent="0.5">
      <c r="A2" s="24">
        <v>1</v>
      </c>
      <c r="B2" s="99" t="s">
        <v>76</v>
      </c>
      <c r="C2" s="99"/>
      <c r="D2" s="99" t="s">
        <v>69</v>
      </c>
      <c r="E2" s="99"/>
      <c r="F2" s="18" t="s">
        <v>69</v>
      </c>
      <c r="G2" s="18" t="s">
        <v>79</v>
      </c>
      <c r="H2" s="18">
        <v>0</v>
      </c>
      <c r="I2" s="18">
        <v>0</v>
      </c>
      <c r="J2" s="18">
        <v>1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R2" s="19">
        <v>5</v>
      </c>
      <c r="S2" s="19">
        <v>5</v>
      </c>
      <c r="T2" s="19">
        <v>3</v>
      </c>
      <c r="U2" s="20">
        <v>4</v>
      </c>
      <c r="V2" s="20">
        <v>4</v>
      </c>
      <c r="W2" s="21">
        <v>4</v>
      </c>
      <c r="X2" s="21">
        <v>1</v>
      </c>
      <c r="Y2" s="21">
        <v>3</v>
      </c>
      <c r="Z2" s="21">
        <v>4</v>
      </c>
      <c r="AA2" s="22">
        <v>4</v>
      </c>
      <c r="AB2" s="23">
        <v>3</v>
      </c>
      <c r="AC2" s="23">
        <v>3</v>
      </c>
      <c r="AD2" s="23">
        <v>3</v>
      </c>
    </row>
    <row r="3" spans="1:30" x14ac:dyDescent="0.5">
      <c r="A3" s="24">
        <v>2</v>
      </c>
      <c r="B3" s="99" t="s">
        <v>76</v>
      </c>
      <c r="C3" s="99"/>
      <c r="D3" s="99" t="s">
        <v>82</v>
      </c>
      <c r="E3" s="99"/>
      <c r="F3" s="18" t="s">
        <v>69</v>
      </c>
      <c r="G3" s="18" t="s">
        <v>79</v>
      </c>
      <c r="H3" s="18">
        <v>0</v>
      </c>
      <c r="I3" s="18">
        <v>0</v>
      </c>
      <c r="J3" s="18">
        <v>1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R3" s="19">
        <v>5</v>
      </c>
      <c r="S3" s="19">
        <v>3</v>
      </c>
      <c r="T3" s="19">
        <v>4</v>
      </c>
      <c r="U3" s="20">
        <v>5</v>
      </c>
      <c r="V3" s="20">
        <v>5</v>
      </c>
      <c r="W3" s="21">
        <v>4</v>
      </c>
      <c r="X3" s="21">
        <v>2</v>
      </c>
      <c r="Y3" s="21">
        <v>3</v>
      </c>
      <c r="Z3" s="21">
        <v>4</v>
      </c>
      <c r="AA3" s="22">
        <v>4</v>
      </c>
      <c r="AB3" s="23">
        <v>4</v>
      </c>
      <c r="AC3" s="23">
        <v>4</v>
      </c>
      <c r="AD3" s="23">
        <v>3</v>
      </c>
    </row>
    <row r="4" spans="1:30" x14ac:dyDescent="0.5">
      <c r="A4" s="24">
        <v>3</v>
      </c>
      <c r="B4" s="99" t="s">
        <v>76</v>
      </c>
      <c r="C4" s="99"/>
      <c r="D4" s="99" t="s">
        <v>69</v>
      </c>
      <c r="E4" s="99"/>
      <c r="G4" s="18" t="s">
        <v>79</v>
      </c>
      <c r="H4" s="18">
        <v>0</v>
      </c>
      <c r="I4" s="18">
        <v>0</v>
      </c>
      <c r="J4" s="18">
        <v>1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R4" s="19">
        <v>5</v>
      </c>
      <c r="S4" s="19">
        <v>4</v>
      </c>
      <c r="T4" s="19">
        <v>4</v>
      </c>
      <c r="U4" s="20">
        <v>5</v>
      </c>
      <c r="V4" s="20">
        <v>5</v>
      </c>
      <c r="W4" s="21">
        <v>4</v>
      </c>
      <c r="X4" s="21">
        <v>3</v>
      </c>
      <c r="Y4" s="21">
        <v>4</v>
      </c>
      <c r="Z4" s="21">
        <v>4</v>
      </c>
      <c r="AA4" s="22">
        <v>4</v>
      </c>
      <c r="AB4" s="23">
        <v>3</v>
      </c>
      <c r="AC4" s="23">
        <v>3</v>
      </c>
      <c r="AD4" s="23">
        <v>3</v>
      </c>
    </row>
    <row r="5" spans="1:30" ht="43.5" x14ac:dyDescent="0.5">
      <c r="A5" s="24">
        <v>4</v>
      </c>
      <c r="B5" s="99" t="s">
        <v>76</v>
      </c>
      <c r="C5" s="99"/>
      <c r="D5" s="99" t="s">
        <v>4</v>
      </c>
      <c r="E5" s="99"/>
      <c r="G5" s="18" t="s">
        <v>79</v>
      </c>
      <c r="H5" s="18">
        <v>0</v>
      </c>
      <c r="I5" s="18">
        <v>0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R5" s="19">
        <v>4</v>
      </c>
      <c r="S5" s="19">
        <v>4</v>
      </c>
      <c r="T5" s="19">
        <v>4</v>
      </c>
      <c r="U5" s="20">
        <v>4</v>
      </c>
      <c r="V5" s="20">
        <v>4</v>
      </c>
      <c r="W5" s="21">
        <v>4</v>
      </c>
      <c r="X5" s="21">
        <v>2</v>
      </c>
      <c r="Y5" s="21">
        <v>3</v>
      </c>
      <c r="Z5" s="21">
        <v>4</v>
      </c>
      <c r="AA5" s="22">
        <v>4</v>
      </c>
      <c r="AB5" s="23">
        <v>4</v>
      </c>
      <c r="AC5" s="23">
        <v>4</v>
      </c>
      <c r="AD5" s="23">
        <v>4</v>
      </c>
    </row>
    <row r="6" spans="1:30" x14ac:dyDescent="0.5">
      <c r="A6" s="24">
        <v>5</v>
      </c>
      <c r="B6" s="99" t="s">
        <v>84</v>
      </c>
      <c r="C6" s="99" t="s">
        <v>32</v>
      </c>
      <c r="D6" s="99" t="s">
        <v>69</v>
      </c>
      <c r="E6" s="99" t="s">
        <v>57</v>
      </c>
      <c r="F6" s="18" t="s">
        <v>85</v>
      </c>
      <c r="G6" s="18" t="s">
        <v>63</v>
      </c>
      <c r="H6" s="18">
        <v>0</v>
      </c>
      <c r="I6" s="18">
        <v>0</v>
      </c>
      <c r="J6" s="18">
        <v>0</v>
      </c>
      <c r="K6" s="18">
        <v>1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R6" s="19">
        <v>4</v>
      </c>
      <c r="S6" s="19">
        <v>5</v>
      </c>
      <c r="T6" s="19">
        <v>4</v>
      </c>
      <c r="U6" s="20">
        <v>4</v>
      </c>
      <c r="V6" s="20">
        <v>4</v>
      </c>
      <c r="W6" s="21">
        <v>5</v>
      </c>
      <c r="X6" s="21">
        <v>3</v>
      </c>
      <c r="Y6" s="21">
        <v>4</v>
      </c>
      <c r="Z6" s="21">
        <v>4</v>
      </c>
      <c r="AA6" s="22">
        <v>4</v>
      </c>
      <c r="AB6" s="23">
        <v>4</v>
      </c>
      <c r="AC6" s="23">
        <v>4</v>
      </c>
      <c r="AD6" s="23">
        <v>4</v>
      </c>
    </row>
    <row r="7" spans="1:30" x14ac:dyDescent="0.5">
      <c r="A7" s="24">
        <v>6</v>
      </c>
      <c r="B7" s="99" t="s">
        <v>57</v>
      </c>
      <c r="C7" s="99" t="s">
        <v>32</v>
      </c>
      <c r="D7" s="99" t="s">
        <v>65</v>
      </c>
      <c r="E7" s="99" t="s">
        <v>57</v>
      </c>
      <c r="F7" s="18" t="s">
        <v>86</v>
      </c>
      <c r="G7" s="18" t="s">
        <v>63</v>
      </c>
      <c r="H7" s="18">
        <v>0</v>
      </c>
      <c r="I7" s="18">
        <v>1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R7" s="19">
        <v>4</v>
      </c>
      <c r="S7" s="19">
        <v>2</v>
      </c>
      <c r="T7" s="19">
        <v>4</v>
      </c>
      <c r="U7" s="20">
        <v>5</v>
      </c>
      <c r="V7" s="20">
        <v>4</v>
      </c>
      <c r="W7" s="21">
        <v>3</v>
      </c>
      <c r="X7" s="21">
        <v>4</v>
      </c>
      <c r="Y7" s="21">
        <v>3</v>
      </c>
      <c r="Z7" s="21">
        <v>4</v>
      </c>
      <c r="AA7" s="22">
        <v>4</v>
      </c>
      <c r="AB7" s="23">
        <v>4</v>
      </c>
      <c r="AC7" s="23">
        <v>4</v>
      </c>
      <c r="AD7" s="23">
        <v>4</v>
      </c>
    </row>
    <row r="8" spans="1:30" x14ac:dyDescent="0.5">
      <c r="A8" s="24">
        <v>7</v>
      </c>
      <c r="B8" s="99" t="s">
        <v>57</v>
      </c>
      <c r="C8" s="99" t="s">
        <v>32</v>
      </c>
      <c r="D8" s="99" t="s">
        <v>65</v>
      </c>
      <c r="E8" s="99" t="s">
        <v>57</v>
      </c>
      <c r="F8" s="18" t="s">
        <v>86</v>
      </c>
      <c r="G8" s="18" t="s">
        <v>63</v>
      </c>
      <c r="H8" s="18">
        <v>0</v>
      </c>
      <c r="I8" s="18">
        <v>1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R8" s="19">
        <v>5</v>
      </c>
      <c r="S8" s="19">
        <v>4</v>
      </c>
      <c r="T8" s="19">
        <v>4</v>
      </c>
      <c r="U8" s="20">
        <v>5</v>
      </c>
      <c r="V8" s="20">
        <v>5</v>
      </c>
      <c r="W8" s="21">
        <v>5</v>
      </c>
      <c r="X8" s="21">
        <v>2</v>
      </c>
      <c r="Y8" s="21">
        <v>5</v>
      </c>
      <c r="Z8" s="21">
        <v>5</v>
      </c>
      <c r="AA8" s="22">
        <v>5</v>
      </c>
      <c r="AB8" s="23">
        <v>4</v>
      </c>
      <c r="AC8" s="23">
        <v>4</v>
      </c>
      <c r="AD8" s="23">
        <v>5</v>
      </c>
    </row>
    <row r="9" spans="1:30" x14ac:dyDescent="0.5">
      <c r="A9" s="24">
        <v>8</v>
      </c>
      <c r="B9" s="99" t="s">
        <v>57</v>
      </c>
      <c r="C9" s="99" t="s">
        <v>32</v>
      </c>
      <c r="D9" s="99" t="s">
        <v>65</v>
      </c>
      <c r="E9" s="99" t="s">
        <v>57</v>
      </c>
      <c r="F9" s="18" t="s">
        <v>88</v>
      </c>
      <c r="G9" s="18" t="s">
        <v>63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R9" s="19">
        <v>4</v>
      </c>
      <c r="S9" s="19">
        <v>2</v>
      </c>
      <c r="T9" s="19">
        <v>3</v>
      </c>
      <c r="U9" s="20">
        <v>4</v>
      </c>
      <c r="V9" s="20">
        <v>4</v>
      </c>
      <c r="W9" s="21">
        <v>4</v>
      </c>
      <c r="X9" s="21">
        <v>2</v>
      </c>
      <c r="Y9" s="21">
        <v>3</v>
      </c>
      <c r="Z9" s="21">
        <v>3</v>
      </c>
      <c r="AA9" s="22">
        <v>4</v>
      </c>
      <c r="AB9" s="23">
        <v>4</v>
      </c>
      <c r="AC9" s="23">
        <v>4</v>
      </c>
      <c r="AD9" s="23">
        <v>4</v>
      </c>
    </row>
    <row r="10" spans="1:30" x14ac:dyDescent="0.5">
      <c r="A10" s="24">
        <v>9</v>
      </c>
      <c r="B10" s="99" t="s">
        <v>76</v>
      </c>
      <c r="C10" s="99"/>
      <c r="D10" s="99" t="s">
        <v>87</v>
      </c>
      <c r="E10" s="99" t="s">
        <v>57</v>
      </c>
      <c r="G10" s="18" t="s">
        <v>89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R10" s="19">
        <v>5</v>
      </c>
      <c r="S10" s="19">
        <v>5</v>
      </c>
      <c r="T10" s="19">
        <v>5</v>
      </c>
      <c r="U10" s="20">
        <v>5</v>
      </c>
      <c r="V10" s="20">
        <v>5</v>
      </c>
      <c r="W10" s="21">
        <v>5</v>
      </c>
      <c r="X10" s="21">
        <v>5</v>
      </c>
      <c r="Y10" s="21">
        <v>5</v>
      </c>
      <c r="Z10" s="21">
        <v>5</v>
      </c>
      <c r="AA10" s="22">
        <v>4</v>
      </c>
      <c r="AB10" s="23">
        <v>4</v>
      </c>
      <c r="AC10" s="23">
        <v>5</v>
      </c>
      <c r="AD10" s="23">
        <v>5</v>
      </c>
    </row>
    <row r="11" spans="1:30" x14ac:dyDescent="0.5">
      <c r="A11" s="24">
        <v>10</v>
      </c>
      <c r="B11" s="99" t="s">
        <v>57</v>
      </c>
      <c r="C11" s="99" t="s">
        <v>32</v>
      </c>
      <c r="D11" s="99" t="s">
        <v>90</v>
      </c>
      <c r="E11" s="99" t="s">
        <v>57</v>
      </c>
      <c r="F11" s="18" t="s">
        <v>60</v>
      </c>
      <c r="G11" s="18" t="s">
        <v>63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R11" s="19">
        <v>5</v>
      </c>
      <c r="S11" s="19">
        <v>5</v>
      </c>
      <c r="T11" s="19">
        <v>5</v>
      </c>
      <c r="U11" s="20">
        <v>5</v>
      </c>
      <c r="V11" s="20">
        <v>5</v>
      </c>
      <c r="W11" s="21">
        <v>5</v>
      </c>
      <c r="X11" s="21">
        <v>2</v>
      </c>
      <c r="Y11" s="21">
        <v>5</v>
      </c>
      <c r="Z11" s="21">
        <v>5</v>
      </c>
      <c r="AA11" s="22">
        <v>5</v>
      </c>
      <c r="AB11" s="23">
        <v>5</v>
      </c>
      <c r="AC11" s="23">
        <v>5</v>
      </c>
      <c r="AD11" s="23">
        <v>5</v>
      </c>
    </row>
    <row r="12" spans="1:30" x14ac:dyDescent="0.5">
      <c r="A12" s="24">
        <v>11</v>
      </c>
      <c r="B12" s="99" t="s">
        <v>76</v>
      </c>
      <c r="C12" s="99"/>
      <c r="D12" s="99" t="s">
        <v>90</v>
      </c>
      <c r="E12" s="99"/>
      <c r="F12" s="18" t="s">
        <v>60</v>
      </c>
      <c r="G12" s="18" t="s">
        <v>79</v>
      </c>
      <c r="H12" s="18">
        <v>0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R12" s="19">
        <v>5</v>
      </c>
      <c r="S12" s="19">
        <v>5</v>
      </c>
      <c r="T12" s="19">
        <v>5</v>
      </c>
      <c r="U12" s="20">
        <v>5</v>
      </c>
      <c r="V12" s="20">
        <v>5</v>
      </c>
      <c r="W12" s="21">
        <v>5</v>
      </c>
      <c r="X12" s="21">
        <v>5</v>
      </c>
      <c r="Y12" s="21">
        <v>5</v>
      </c>
      <c r="Z12" s="21">
        <v>5</v>
      </c>
      <c r="AA12" s="22">
        <v>5</v>
      </c>
      <c r="AB12" s="23">
        <v>5</v>
      </c>
      <c r="AC12" s="23">
        <v>5</v>
      </c>
      <c r="AD12" s="23">
        <v>5</v>
      </c>
    </row>
    <row r="13" spans="1:30" x14ac:dyDescent="0.5">
      <c r="A13" s="24">
        <v>12</v>
      </c>
      <c r="B13" s="99" t="s">
        <v>57</v>
      </c>
      <c r="C13" s="99" t="s">
        <v>31</v>
      </c>
      <c r="D13" s="99"/>
      <c r="E13" s="99"/>
      <c r="G13" s="18" t="s">
        <v>63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R13" s="19">
        <v>5</v>
      </c>
      <c r="S13" s="19">
        <v>5</v>
      </c>
      <c r="T13" s="19">
        <v>5</v>
      </c>
      <c r="U13" s="20">
        <v>5</v>
      </c>
      <c r="V13" s="20">
        <v>5</v>
      </c>
      <c r="W13" s="21">
        <v>5</v>
      </c>
      <c r="X13" s="21">
        <v>5</v>
      </c>
      <c r="Y13" s="21">
        <v>5</v>
      </c>
      <c r="Z13" s="21">
        <v>5</v>
      </c>
      <c r="AA13" s="22">
        <v>5</v>
      </c>
      <c r="AB13" s="23">
        <v>5</v>
      </c>
      <c r="AC13" s="23">
        <v>5</v>
      </c>
      <c r="AD13" s="23">
        <v>5</v>
      </c>
    </row>
    <row r="14" spans="1:30" x14ac:dyDescent="0.5">
      <c r="A14" s="24">
        <v>13</v>
      </c>
      <c r="B14" s="99" t="s">
        <v>76</v>
      </c>
      <c r="C14" s="99"/>
      <c r="D14" s="99" t="s">
        <v>5</v>
      </c>
      <c r="E14" s="99"/>
      <c r="G14" s="18" t="s">
        <v>79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R14" s="19">
        <v>4</v>
      </c>
      <c r="S14" s="19">
        <v>4</v>
      </c>
      <c r="T14" s="19">
        <v>4</v>
      </c>
      <c r="U14" s="20">
        <v>4</v>
      </c>
      <c r="V14" s="20">
        <v>4</v>
      </c>
      <c r="W14" s="21">
        <v>4</v>
      </c>
      <c r="X14" s="21">
        <v>3</v>
      </c>
      <c r="Y14" s="21">
        <v>4</v>
      </c>
      <c r="Z14" s="21">
        <v>4</v>
      </c>
      <c r="AA14" s="22">
        <v>5</v>
      </c>
      <c r="AB14" s="23">
        <v>5</v>
      </c>
      <c r="AC14" s="23">
        <v>5</v>
      </c>
      <c r="AD14" s="23">
        <v>4</v>
      </c>
    </row>
    <row r="15" spans="1:30" x14ac:dyDescent="0.5">
      <c r="A15" s="24">
        <v>14</v>
      </c>
      <c r="B15" s="99" t="s">
        <v>67</v>
      </c>
      <c r="C15" s="99" t="s">
        <v>31</v>
      </c>
      <c r="D15" s="99" t="s">
        <v>6</v>
      </c>
      <c r="E15" s="99" t="s">
        <v>70</v>
      </c>
      <c r="F15" s="18" t="s">
        <v>6</v>
      </c>
      <c r="G15" s="18" t="s">
        <v>63</v>
      </c>
      <c r="H15" s="18">
        <v>0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R15" s="19">
        <v>5</v>
      </c>
      <c r="S15" s="19">
        <v>4</v>
      </c>
      <c r="T15" s="19">
        <v>4</v>
      </c>
      <c r="U15" s="20">
        <v>5</v>
      </c>
      <c r="V15" s="20">
        <v>5</v>
      </c>
      <c r="W15" s="21">
        <v>5</v>
      </c>
      <c r="X15" s="21">
        <v>4</v>
      </c>
      <c r="Y15" s="21">
        <v>4</v>
      </c>
      <c r="Z15" s="21">
        <v>4</v>
      </c>
      <c r="AA15" s="22">
        <v>4</v>
      </c>
      <c r="AB15" s="23">
        <v>4</v>
      </c>
      <c r="AC15" s="23">
        <v>4</v>
      </c>
      <c r="AD15" s="23">
        <v>4</v>
      </c>
    </row>
    <row r="16" spans="1:30" x14ac:dyDescent="0.5">
      <c r="A16" s="24">
        <v>15</v>
      </c>
      <c r="B16" s="99" t="s">
        <v>57</v>
      </c>
      <c r="C16" s="99" t="s">
        <v>31</v>
      </c>
      <c r="D16" s="99" t="s">
        <v>92</v>
      </c>
      <c r="E16" s="99" t="s">
        <v>57</v>
      </c>
      <c r="F16" s="18" t="s">
        <v>92</v>
      </c>
      <c r="G16" s="18" t="s">
        <v>63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8">
        <v>0</v>
      </c>
      <c r="O16" s="18">
        <v>0</v>
      </c>
      <c r="P16" s="18">
        <v>0</v>
      </c>
      <c r="R16" s="19">
        <v>5</v>
      </c>
      <c r="S16" s="19">
        <v>5</v>
      </c>
      <c r="T16" s="19">
        <v>4</v>
      </c>
      <c r="U16" s="20">
        <v>5</v>
      </c>
      <c r="V16" s="20">
        <v>4</v>
      </c>
      <c r="W16" s="21">
        <v>5</v>
      </c>
      <c r="X16" s="21">
        <v>3</v>
      </c>
      <c r="Y16" s="21">
        <v>5</v>
      </c>
      <c r="Z16" s="21">
        <v>5</v>
      </c>
      <c r="AA16" s="22">
        <v>5</v>
      </c>
      <c r="AB16" s="23">
        <v>5</v>
      </c>
      <c r="AC16" s="23">
        <v>5</v>
      </c>
      <c r="AD16" s="23">
        <v>5</v>
      </c>
    </row>
    <row r="17" spans="1:30" x14ac:dyDescent="0.5">
      <c r="A17" s="24">
        <v>16</v>
      </c>
      <c r="B17" s="99" t="s">
        <v>57</v>
      </c>
      <c r="C17" s="99" t="s">
        <v>32</v>
      </c>
      <c r="D17" s="99" t="s">
        <v>90</v>
      </c>
      <c r="E17" s="99" t="s">
        <v>57</v>
      </c>
      <c r="F17" s="18" t="s">
        <v>60</v>
      </c>
      <c r="G17" s="18" t="s">
        <v>63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R17" s="19">
        <v>5</v>
      </c>
      <c r="S17" s="19">
        <v>4</v>
      </c>
      <c r="T17" s="19">
        <v>5</v>
      </c>
      <c r="U17" s="20">
        <v>5</v>
      </c>
      <c r="V17" s="20">
        <v>5</v>
      </c>
      <c r="W17" s="21">
        <v>5</v>
      </c>
      <c r="X17" s="21">
        <v>5</v>
      </c>
      <c r="Y17" s="21">
        <v>5</v>
      </c>
      <c r="Z17" s="21">
        <v>5</v>
      </c>
      <c r="AA17" s="22">
        <v>4</v>
      </c>
      <c r="AB17" s="23">
        <v>4</v>
      </c>
      <c r="AC17" s="23">
        <v>5</v>
      </c>
      <c r="AD17" s="23">
        <v>4</v>
      </c>
    </row>
    <row r="18" spans="1:30" x14ac:dyDescent="0.5">
      <c r="A18" s="24">
        <v>17</v>
      </c>
      <c r="B18" s="99" t="s">
        <v>76</v>
      </c>
      <c r="C18" s="99"/>
      <c r="D18" s="99" t="s">
        <v>93</v>
      </c>
      <c r="E18" s="99"/>
      <c r="G18" s="18" t="s">
        <v>79</v>
      </c>
      <c r="H18" s="18">
        <v>0</v>
      </c>
      <c r="I18" s="18">
        <v>0</v>
      </c>
      <c r="J18" s="18">
        <v>1</v>
      </c>
      <c r="K18" s="18">
        <v>1</v>
      </c>
      <c r="L18" s="18">
        <v>0</v>
      </c>
      <c r="M18" s="18">
        <v>1</v>
      </c>
      <c r="N18" s="18">
        <v>0</v>
      </c>
      <c r="O18" s="18">
        <v>0</v>
      </c>
      <c r="P18" s="18">
        <v>0</v>
      </c>
      <c r="R18" s="19">
        <v>5</v>
      </c>
      <c r="S18" s="19">
        <v>5</v>
      </c>
      <c r="T18" s="19">
        <v>5</v>
      </c>
      <c r="U18" s="20">
        <v>5</v>
      </c>
      <c r="V18" s="20">
        <v>5</v>
      </c>
      <c r="W18" s="21">
        <v>5</v>
      </c>
      <c r="X18" s="21">
        <v>3</v>
      </c>
      <c r="Y18" s="21">
        <v>5</v>
      </c>
      <c r="Z18" s="21">
        <v>4</v>
      </c>
      <c r="AA18" s="22">
        <v>4</v>
      </c>
      <c r="AB18" s="23">
        <v>4</v>
      </c>
      <c r="AC18" s="23">
        <v>4</v>
      </c>
      <c r="AD18" s="23">
        <v>5</v>
      </c>
    </row>
    <row r="19" spans="1:30" x14ac:dyDescent="0.5">
      <c r="A19" s="24">
        <v>18</v>
      </c>
      <c r="B19" s="99" t="s">
        <v>76</v>
      </c>
      <c r="C19" s="99"/>
      <c r="D19" s="99" t="s">
        <v>72</v>
      </c>
      <c r="E19" s="99"/>
      <c r="G19" s="18" t="s">
        <v>79</v>
      </c>
      <c r="H19" s="18">
        <v>0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R19" s="19">
        <v>5</v>
      </c>
      <c r="S19" s="19">
        <v>5</v>
      </c>
      <c r="T19" s="19">
        <v>5</v>
      </c>
      <c r="U19" s="20">
        <v>5</v>
      </c>
      <c r="V19" s="20">
        <v>5</v>
      </c>
      <c r="W19" s="21">
        <v>4</v>
      </c>
      <c r="X19" s="21">
        <v>4</v>
      </c>
      <c r="Y19" s="21">
        <v>4</v>
      </c>
      <c r="Z19" s="21">
        <v>4</v>
      </c>
      <c r="AA19" s="22">
        <v>2</v>
      </c>
      <c r="AB19" s="23">
        <v>4</v>
      </c>
      <c r="AC19" s="23">
        <v>4</v>
      </c>
      <c r="AD19" s="23">
        <v>4</v>
      </c>
    </row>
    <row r="20" spans="1:30" ht="43.5" x14ac:dyDescent="0.5">
      <c r="A20" s="24">
        <v>19</v>
      </c>
      <c r="B20" s="99" t="s">
        <v>76</v>
      </c>
      <c r="C20" s="99" t="s">
        <v>31</v>
      </c>
      <c r="D20" s="99" t="s">
        <v>95</v>
      </c>
      <c r="E20" s="99" t="s">
        <v>57</v>
      </c>
      <c r="F20" s="18" t="s">
        <v>7</v>
      </c>
      <c r="G20" s="18" t="s">
        <v>63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R20" s="19">
        <v>5</v>
      </c>
      <c r="S20" s="19">
        <v>5</v>
      </c>
      <c r="T20" s="19">
        <v>5</v>
      </c>
      <c r="U20" s="20">
        <v>5</v>
      </c>
      <c r="V20" s="20">
        <v>5</v>
      </c>
      <c r="W20" s="21">
        <v>5</v>
      </c>
      <c r="X20" s="21">
        <v>4</v>
      </c>
      <c r="Y20" s="21">
        <v>5</v>
      </c>
      <c r="Z20" s="21">
        <v>5</v>
      </c>
      <c r="AA20" s="22">
        <v>3</v>
      </c>
      <c r="AB20" s="23">
        <v>4</v>
      </c>
      <c r="AC20" s="23">
        <v>4</v>
      </c>
      <c r="AD20" s="23">
        <v>4</v>
      </c>
    </row>
    <row r="21" spans="1:30" ht="43.5" x14ac:dyDescent="0.5">
      <c r="A21" s="24">
        <v>20</v>
      </c>
      <c r="B21" s="99" t="s">
        <v>57</v>
      </c>
      <c r="C21" s="99" t="s">
        <v>31</v>
      </c>
      <c r="D21" s="99" t="s">
        <v>95</v>
      </c>
      <c r="E21" s="99" t="s">
        <v>70</v>
      </c>
      <c r="F21" s="18" t="s">
        <v>7</v>
      </c>
      <c r="G21" s="18" t="s">
        <v>63</v>
      </c>
      <c r="H21" s="18">
        <v>0</v>
      </c>
      <c r="I21" s="18">
        <v>0</v>
      </c>
      <c r="J21" s="18">
        <v>1</v>
      </c>
      <c r="K21" s="18">
        <v>1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R21" s="19">
        <v>5</v>
      </c>
      <c r="S21" s="19">
        <v>3</v>
      </c>
      <c r="T21" s="19">
        <v>4</v>
      </c>
      <c r="U21" s="20">
        <v>5</v>
      </c>
      <c r="V21" s="20">
        <v>5</v>
      </c>
      <c r="W21" s="21">
        <v>4</v>
      </c>
      <c r="X21" s="21">
        <v>3</v>
      </c>
      <c r="Y21" s="21">
        <v>4</v>
      </c>
      <c r="Z21" s="21">
        <v>4</v>
      </c>
      <c r="AA21" s="22">
        <v>3</v>
      </c>
      <c r="AB21" s="23">
        <v>4</v>
      </c>
      <c r="AC21" s="23">
        <v>4</v>
      </c>
      <c r="AD21" s="23">
        <v>4</v>
      </c>
    </row>
    <row r="22" spans="1:30" x14ac:dyDescent="0.5">
      <c r="A22" s="24">
        <v>21</v>
      </c>
      <c r="B22" s="99" t="s">
        <v>76</v>
      </c>
      <c r="C22" s="99"/>
      <c r="D22" s="99" t="s">
        <v>65</v>
      </c>
      <c r="E22" s="99"/>
      <c r="G22" s="18" t="s">
        <v>79</v>
      </c>
      <c r="H22" s="18">
        <v>0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R22" s="19">
        <v>5</v>
      </c>
      <c r="S22" s="19">
        <v>5</v>
      </c>
      <c r="T22" s="19">
        <v>5</v>
      </c>
      <c r="U22" s="20">
        <v>5</v>
      </c>
      <c r="V22" s="20">
        <v>5</v>
      </c>
      <c r="W22" s="21">
        <v>5</v>
      </c>
      <c r="X22" s="21">
        <v>3</v>
      </c>
      <c r="Y22" s="21">
        <v>5</v>
      </c>
      <c r="Z22" s="21">
        <v>5</v>
      </c>
      <c r="AA22" s="22">
        <v>4</v>
      </c>
      <c r="AB22" s="23">
        <v>4</v>
      </c>
      <c r="AC22" s="23">
        <v>5</v>
      </c>
      <c r="AD22" s="23">
        <v>4</v>
      </c>
    </row>
    <row r="23" spans="1:30" ht="43.5" x14ac:dyDescent="0.5">
      <c r="A23" s="24">
        <v>22</v>
      </c>
      <c r="B23" s="99" t="s">
        <v>76</v>
      </c>
      <c r="C23" s="99"/>
      <c r="D23" s="99" t="s">
        <v>4</v>
      </c>
      <c r="E23" s="99"/>
      <c r="G23" s="18" t="s">
        <v>79</v>
      </c>
      <c r="H23" s="18">
        <v>1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R23" s="19">
        <v>4</v>
      </c>
      <c r="S23" s="19">
        <v>4</v>
      </c>
      <c r="T23" s="19">
        <v>4</v>
      </c>
      <c r="U23" s="20">
        <v>4</v>
      </c>
      <c r="V23" s="20">
        <v>4</v>
      </c>
      <c r="W23" s="21">
        <v>4</v>
      </c>
      <c r="X23" s="21">
        <v>4</v>
      </c>
      <c r="Y23" s="21">
        <v>4</v>
      </c>
      <c r="Z23" s="21">
        <v>4</v>
      </c>
      <c r="AA23" s="22">
        <v>4</v>
      </c>
      <c r="AB23" s="23">
        <v>4</v>
      </c>
      <c r="AC23" s="23">
        <v>4</v>
      </c>
      <c r="AD23" s="23">
        <v>4</v>
      </c>
    </row>
    <row r="24" spans="1:30" ht="43.5" x14ac:dyDescent="0.5">
      <c r="A24" s="24">
        <v>23</v>
      </c>
      <c r="B24" s="99" t="s">
        <v>76</v>
      </c>
      <c r="C24" s="99"/>
      <c r="D24" s="99" t="s">
        <v>4</v>
      </c>
      <c r="E24" s="99"/>
      <c r="G24" s="18" t="s">
        <v>79</v>
      </c>
      <c r="H24" s="18">
        <v>1</v>
      </c>
      <c r="I24" s="18">
        <v>0</v>
      </c>
      <c r="J24" s="18">
        <v>1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R24" s="19">
        <v>1</v>
      </c>
      <c r="S24" s="19">
        <v>1</v>
      </c>
      <c r="T24" s="19">
        <v>1</v>
      </c>
      <c r="U24" s="20">
        <v>2</v>
      </c>
      <c r="V24" s="20">
        <v>2</v>
      </c>
      <c r="W24" s="21">
        <v>1</v>
      </c>
      <c r="X24" s="21">
        <v>2</v>
      </c>
      <c r="Y24" s="21">
        <v>2</v>
      </c>
      <c r="Z24" s="21">
        <v>1</v>
      </c>
      <c r="AA24" s="22">
        <v>1</v>
      </c>
      <c r="AB24" s="23">
        <v>2</v>
      </c>
      <c r="AC24" s="23">
        <v>1</v>
      </c>
      <c r="AD24" s="23">
        <v>2</v>
      </c>
    </row>
    <row r="25" spans="1:30" x14ac:dyDescent="0.5">
      <c r="A25" s="24">
        <v>24</v>
      </c>
      <c r="B25" s="99" t="s">
        <v>76</v>
      </c>
      <c r="C25" s="99" t="s">
        <v>32</v>
      </c>
      <c r="D25" s="99" t="s">
        <v>90</v>
      </c>
      <c r="E25" s="99" t="s">
        <v>57</v>
      </c>
      <c r="F25" s="18" t="s">
        <v>60</v>
      </c>
      <c r="G25" s="18" t="s">
        <v>63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R25" s="19">
        <v>2</v>
      </c>
      <c r="S25" s="19">
        <v>4</v>
      </c>
      <c r="T25" s="19">
        <v>5</v>
      </c>
      <c r="U25" s="20">
        <v>5</v>
      </c>
      <c r="V25" s="20">
        <v>5</v>
      </c>
      <c r="W25" s="21">
        <v>4</v>
      </c>
      <c r="X25" s="21">
        <v>2</v>
      </c>
      <c r="Y25" s="21">
        <v>2</v>
      </c>
      <c r="Z25" s="21">
        <v>4</v>
      </c>
      <c r="AA25" s="22">
        <v>2</v>
      </c>
      <c r="AB25" s="23">
        <v>3</v>
      </c>
      <c r="AC25" s="23">
        <v>3</v>
      </c>
      <c r="AD25" s="23">
        <v>4</v>
      </c>
    </row>
    <row r="26" spans="1:30" x14ac:dyDescent="0.5">
      <c r="A26" s="24">
        <v>25</v>
      </c>
      <c r="B26" s="99" t="s">
        <v>76</v>
      </c>
      <c r="C26" s="99" t="s">
        <v>32</v>
      </c>
      <c r="D26" s="99" t="s">
        <v>65</v>
      </c>
      <c r="E26" s="99" t="s">
        <v>57</v>
      </c>
      <c r="F26" s="18" t="s">
        <v>66</v>
      </c>
      <c r="G26" s="18" t="s">
        <v>63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R26" s="19">
        <v>5</v>
      </c>
      <c r="S26" s="19">
        <v>4</v>
      </c>
      <c r="T26" s="19">
        <v>5</v>
      </c>
      <c r="U26" s="20">
        <v>5</v>
      </c>
      <c r="V26" s="20">
        <v>5</v>
      </c>
      <c r="W26" s="21">
        <v>4</v>
      </c>
      <c r="X26" s="21">
        <v>4</v>
      </c>
      <c r="Y26" s="21">
        <v>5</v>
      </c>
      <c r="Z26" s="21">
        <v>5</v>
      </c>
      <c r="AA26" s="22">
        <v>4</v>
      </c>
      <c r="AB26" s="23">
        <v>4</v>
      </c>
      <c r="AC26" s="23">
        <v>5</v>
      </c>
      <c r="AD26" s="23">
        <v>4</v>
      </c>
    </row>
    <row r="27" spans="1:30" x14ac:dyDescent="0.5">
      <c r="A27" s="24">
        <v>26</v>
      </c>
      <c r="B27" s="99" t="s">
        <v>57</v>
      </c>
      <c r="C27" s="99" t="s">
        <v>32</v>
      </c>
      <c r="D27" s="99" t="s">
        <v>65</v>
      </c>
      <c r="E27" s="99" t="s">
        <v>57</v>
      </c>
      <c r="F27" s="18" t="s">
        <v>66</v>
      </c>
      <c r="G27" s="18" t="s">
        <v>63</v>
      </c>
      <c r="H27" s="18">
        <v>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R27" s="19">
        <v>5</v>
      </c>
      <c r="S27" s="19">
        <v>4</v>
      </c>
      <c r="T27" s="19">
        <v>4</v>
      </c>
      <c r="U27" s="20">
        <v>4</v>
      </c>
      <c r="V27" s="20">
        <v>5</v>
      </c>
      <c r="W27" s="21">
        <v>4</v>
      </c>
      <c r="X27" s="21">
        <v>5</v>
      </c>
      <c r="Y27" s="21">
        <v>4</v>
      </c>
      <c r="Z27" s="21">
        <v>4</v>
      </c>
      <c r="AA27" s="22">
        <v>5</v>
      </c>
      <c r="AB27" s="23">
        <v>5</v>
      </c>
      <c r="AC27" s="23">
        <v>4</v>
      </c>
      <c r="AD27" s="23">
        <v>4</v>
      </c>
    </row>
    <row r="28" spans="1:30" ht="43.5" x14ac:dyDescent="0.5">
      <c r="A28" s="24">
        <v>27</v>
      </c>
      <c r="B28" s="99" t="s">
        <v>76</v>
      </c>
      <c r="C28" s="99" t="s">
        <v>31</v>
      </c>
      <c r="D28" s="99" t="s">
        <v>4</v>
      </c>
      <c r="E28" s="99" t="s">
        <v>57</v>
      </c>
      <c r="F28" s="18" t="s">
        <v>97</v>
      </c>
      <c r="G28" s="18" t="s">
        <v>63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R28" s="19">
        <v>4</v>
      </c>
      <c r="S28" s="19">
        <v>4</v>
      </c>
      <c r="T28" s="19">
        <v>4</v>
      </c>
      <c r="U28" s="20">
        <v>4</v>
      </c>
      <c r="V28" s="20">
        <v>4</v>
      </c>
      <c r="W28" s="21">
        <v>4</v>
      </c>
      <c r="X28" s="21">
        <v>4</v>
      </c>
      <c r="Y28" s="21">
        <v>4</v>
      </c>
      <c r="Z28" s="21">
        <v>4</v>
      </c>
      <c r="AA28" s="22">
        <v>4</v>
      </c>
      <c r="AB28" s="23">
        <v>4</v>
      </c>
      <c r="AC28" s="23">
        <v>4</v>
      </c>
      <c r="AD28" s="23">
        <v>4</v>
      </c>
    </row>
    <row r="29" spans="1:30" x14ac:dyDescent="0.5">
      <c r="A29" s="24">
        <v>28</v>
      </c>
      <c r="B29" s="99" t="s">
        <v>76</v>
      </c>
      <c r="C29" s="99"/>
      <c r="D29" s="99" t="s">
        <v>96</v>
      </c>
      <c r="E29" s="99"/>
      <c r="G29" s="18" t="s">
        <v>79</v>
      </c>
      <c r="H29" s="18">
        <v>0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R29" s="19">
        <v>5</v>
      </c>
      <c r="S29" s="19">
        <v>5</v>
      </c>
      <c r="T29" s="19">
        <v>5</v>
      </c>
      <c r="U29" s="20">
        <v>5</v>
      </c>
      <c r="V29" s="20">
        <v>5</v>
      </c>
      <c r="W29" s="21">
        <v>5</v>
      </c>
      <c r="X29" s="21">
        <v>5</v>
      </c>
      <c r="Y29" s="21">
        <v>5</v>
      </c>
      <c r="Z29" s="21">
        <v>5</v>
      </c>
      <c r="AA29" s="22">
        <v>5</v>
      </c>
      <c r="AB29" s="23">
        <v>5</v>
      </c>
      <c r="AC29" s="23">
        <v>5</v>
      </c>
      <c r="AD29" s="23">
        <v>5</v>
      </c>
    </row>
    <row r="30" spans="1:30" ht="43.5" x14ac:dyDescent="0.5">
      <c r="A30" s="24">
        <v>29</v>
      </c>
      <c r="B30" s="99" t="s">
        <v>76</v>
      </c>
      <c r="C30" s="99"/>
      <c r="D30" s="99" t="s">
        <v>4</v>
      </c>
      <c r="E30" s="99"/>
      <c r="G30" s="18" t="s">
        <v>79</v>
      </c>
      <c r="H30" s="18">
        <v>0</v>
      </c>
      <c r="I30" s="18">
        <v>0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R30" s="19">
        <v>5</v>
      </c>
      <c r="S30" s="19">
        <v>5</v>
      </c>
      <c r="T30" s="19">
        <v>5</v>
      </c>
      <c r="U30" s="20">
        <v>5</v>
      </c>
      <c r="V30" s="20">
        <v>5</v>
      </c>
      <c r="W30" s="21">
        <v>4</v>
      </c>
      <c r="X30" s="21">
        <v>2</v>
      </c>
      <c r="Y30" s="21">
        <v>4</v>
      </c>
      <c r="Z30" s="21">
        <v>5</v>
      </c>
      <c r="AA30" s="22">
        <v>5</v>
      </c>
      <c r="AB30" s="23">
        <v>5</v>
      </c>
      <c r="AC30" s="23">
        <v>5</v>
      </c>
      <c r="AD30" s="23">
        <v>5</v>
      </c>
    </row>
    <row r="31" spans="1:30" x14ac:dyDescent="0.5">
      <c r="A31" s="24">
        <v>30</v>
      </c>
      <c r="B31" s="99" t="s">
        <v>76</v>
      </c>
      <c r="C31" s="99"/>
      <c r="D31" s="99" t="s">
        <v>65</v>
      </c>
      <c r="E31" s="99"/>
      <c r="G31" s="18" t="s">
        <v>79</v>
      </c>
      <c r="H31" s="18">
        <v>0</v>
      </c>
      <c r="I31" s="18">
        <v>0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R31" s="19">
        <v>5</v>
      </c>
      <c r="S31" s="19">
        <v>4</v>
      </c>
      <c r="T31" s="19">
        <v>4</v>
      </c>
      <c r="U31" s="20">
        <v>5</v>
      </c>
      <c r="V31" s="20">
        <v>5</v>
      </c>
      <c r="W31" s="21">
        <v>5</v>
      </c>
      <c r="X31" s="21">
        <v>3</v>
      </c>
      <c r="Y31" s="21">
        <v>4</v>
      </c>
      <c r="Z31" s="21">
        <v>5</v>
      </c>
      <c r="AA31" s="22">
        <v>4</v>
      </c>
      <c r="AB31" s="23">
        <v>4</v>
      </c>
      <c r="AC31" s="23">
        <v>4</v>
      </c>
      <c r="AD31" s="23">
        <v>4</v>
      </c>
    </row>
    <row r="32" spans="1:30" x14ac:dyDescent="0.5">
      <c r="A32" s="24">
        <v>31</v>
      </c>
      <c r="B32" s="99" t="s">
        <v>76</v>
      </c>
      <c r="C32" s="99" t="s">
        <v>31</v>
      </c>
      <c r="D32" s="99" t="s">
        <v>95</v>
      </c>
      <c r="E32" s="99" t="s">
        <v>57</v>
      </c>
      <c r="F32" s="18" t="s">
        <v>98</v>
      </c>
      <c r="G32" s="18" t="s">
        <v>79</v>
      </c>
      <c r="H32" s="18">
        <v>0</v>
      </c>
      <c r="I32" s="18">
        <v>0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R32" s="19">
        <v>5</v>
      </c>
      <c r="S32" s="19">
        <v>5</v>
      </c>
      <c r="T32" s="19">
        <v>4</v>
      </c>
      <c r="U32" s="20">
        <v>5</v>
      </c>
      <c r="V32" s="20">
        <v>5</v>
      </c>
      <c r="W32" s="21">
        <v>4</v>
      </c>
      <c r="X32" s="21">
        <v>4</v>
      </c>
      <c r="Y32" s="21">
        <v>4</v>
      </c>
      <c r="Z32" s="21">
        <v>4</v>
      </c>
      <c r="AA32" s="22">
        <v>4</v>
      </c>
      <c r="AB32" s="23">
        <v>4</v>
      </c>
      <c r="AC32" s="23">
        <v>4</v>
      </c>
      <c r="AD32" s="23">
        <v>4</v>
      </c>
    </row>
    <row r="33" spans="1:30" x14ac:dyDescent="0.5">
      <c r="A33" s="24">
        <v>32</v>
      </c>
      <c r="B33" s="99" t="s">
        <v>76</v>
      </c>
      <c r="C33" s="99"/>
      <c r="D33" s="99" t="s">
        <v>72</v>
      </c>
      <c r="E33" s="99"/>
      <c r="G33" s="18" t="s">
        <v>79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1</v>
      </c>
      <c r="R33" s="19"/>
      <c r="S33" s="19"/>
      <c r="T33" s="19"/>
      <c r="U33" s="20"/>
      <c r="V33" s="20"/>
      <c r="W33" s="21"/>
      <c r="X33" s="21"/>
      <c r="Y33" s="21"/>
      <c r="Z33" s="21"/>
      <c r="AA33" s="22"/>
      <c r="AB33" s="23"/>
      <c r="AC33" s="23"/>
      <c r="AD33" s="23"/>
    </row>
    <row r="34" spans="1:30" x14ac:dyDescent="0.5">
      <c r="A34" s="24">
        <v>33</v>
      </c>
      <c r="B34" s="99" t="s">
        <v>76</v>
      </c>
      <c r="C34" s="99"/>
      <c r="D34" s="99" t="s">
        <v>65</v>
      </c>
      <c r="E34" s="99"/>
      <c r="G34" s="18" t="s">
        <v>79</v>
      </c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R34" s="19">
        <v>5</v>
      </c>
      <c r="S34" s="19">
        <v>4</v>
      </c>
      <c r="T34" s="19">
        <v>5</v>
      </c>
      <c r="U34" s="20">
        <v>5</v>
      </c>
      <c r="V34" s="20">
        <v>5</v>
      </c>
      <c r="W34" s="21">
        <v>5</v>
      </c>
      <c r="X34" s="21">
        <v>5</v>
      </c>
      <c r="Y34" s="21">
        <v>5</v>
      </c>
      <c r="Z34" s="21">
        <v>5</v>
      </c>
      <c r="AA34" s="22">
        <v>4</v>
      </c>
      <c r="AB34" s="23">
        <v>4</v>
      </c>
      <c r="AC34" s="23">
        <v>4</v>
      </c>
      <c r="AD34" s="23">
        <v>4</v>
      </c>
    </row>
    <row r="35" spans="1:30" x14ac:dyDescent="0.5">
      <c r="A35" s="24">
        <v>34</v>
      </c>
      <c r="B35" s="99" t="s">
        <v>76</v>
      </c>
      <c r="C35" s="99"/>
      <c r="D35" s="99" t="s">
        <v>90</v>
      </c>
      <c r="E35" s="99"/>
      <c r="G35" s="18" t="s">
        <v>79</v>
      </c>
      <c r="H35" s="18">
        <v>0</v>
      </c>
      <c r="I35" s="18">
        <v>0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R35" s="19">
        <v>5</v>
      </c>
      <c r="S35" s="19">
        <v>5</v>
      </c>
      <c r="T35" s="19">
        <v>5</v>
      </c>
      <c r="U35" s="20">
        <v>5</v>
      </c>
      <c r="V35" s="20">
        <v>5</v>
      </c>
      <c r="W35" s="21">
        <v>5</v>
      </c>
      <c r="X35" s="21">
        <v>5</v>
      </c>
      <c r="Y35" s="21">
        <v>5</v>
      </c>
      <c r="Z35" s="21">
        <v>5</v>
      </c>
      <c r="AA35" s="22">
        <v>5</v>
      </c>
      <c r="AB35" s="23">
        <v>5</v>
      </c>
      <c r="AC35" s="23">
        <v>5</v>
      </c>
      <c r="AD35" s="23">
        <v>5</v>
      </c>
    </row>
    <row r="36" spans="1:30" x14ac:dyDescent="0.5">
      <c r="A36" s="24">
        <v>35</v>
      </c>
      <c r="B36" s="99" t="s">
        <v>76</v>
      </c>
      <c r="C36" s="99"/>
      <c r="D36" s="99" t="s">
        <v>65</v>
      </c>
      <c r="E36" s="99"/>
      <c r="G36" s="18" t="s">
        <v>79</v>
      </c>
      <c r="H36" s="18">
        <v>0</v>
      </c>
      <c r="I36" s="18">
        <v>0</v>
      </c>
      <c r="J36" s="18">
        <v>1</v>
      </c>
      <c r="K36" s="18">
        <v>1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R36" s="19">
        <v>5</v>
      </c>
      <c r="S36" s="19">
        <v>5</v>
      </c>
      <c r="T36" s="19">
        <v>5</v>
      </c>
      <c r="U36" s="20">
        <v>5</v>
      </c>
      <c r="V36" s="20">
        <v>5</v>
      </c>
      <c r="W36" s="21">
        <v>5</v>
      </c>
      <c r="X36" s="21">
        <v>4</v>
      </c>
      <c r="Y36" s="21">
        <v>5</v>
      </c>
      <c r="Z36" s="21">
        <v>5</v>
      </c>
      <c r="AA36" s="22">
        <v>5</v>
      </c>
      <c r="AB36" s="23">
        <v>5</v>
      </c>
      <c r="AC36" s="23">
        <v>5</v>
      </c>
      <c r="AD36" s="23">
        <v>5</v>
      </c>
    </row>
    <row r="37" spans="1:30" x14ac:dyDescent="0.5">
      <c r="A37" s="24">
        <v>36</v>
      </c>
      <c r="B37" s="99" t="s">
        <v>57</v>
      </c>
      <c r="C37" s="99" t="s">
        <v>31</v>
      </c>
      <c r="D37" s="99" t="s">
        <v>93</v>
      </c>
      <c r="E37" s="99" t="s">
        <v>57</v>
      </c>
      <c r="F37" s="18" t="s">
        <v>100</v>
      </c>
      <c r="G37" s="18" t="s">
        <v>63</v>
      </c>
      <c r="H37" s="18">
        <v>0</v>
      </c>
      <c r="I37" s="18">
        <v>0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R37" s="19">
        <v>5</v>
      </c>
      <c r="S37" s="19">
        <v>5</v>
      </c>
      <c r="T37" s="19">
        <v>5</v>
      </c>
      <c r="U37" s="20">
        <v>5</v>
      </c>
      <c r="V37" s="20">
        <v>5</v>
      </c>
      <c r="W37" s="21">
        <v>5</v>
      </c>
      <c r="X37" s="21">
        <v>5</v>
      </c>
      <c r="Y37" s="21">
        <v>5</v>
      </c>
      <c r="Z37" s="21">
        <v>5</v>
      </c>
      <c r="AA37" s="22">
        <v>5</v>
      </c>
      <c r="AB37" s="23">
        <v>5</v>
      </c>
      <c r="AC37" s="23">
        <v>5</v>
      </c>
      <c r="AD37" s="23">
        <v>5</v>
      </c>
    </row>
    <row r="38" spans="1:30" x14ac:dyDescent="0.5">
      <c r="A38" s="24">
        <v>37</v>
      </c>
      <c r="B38" s="99" t="s">
        <v>101</v>
      </c>
      <c r="C38" s="99" t="s">
        <v>32</v>
      </c>
      <c r="D38" s="99" t="s">
        <v>93</v>
      </c>
      <c r="E38" s="99" t="s">
        <v>57</v>
      </c>
      <c r="F38" s="18" t="s">
        <v>100</v>
      </c>
      <c r="G38" s="18" t="s">
        <v>63</v>
      </c>
      <c r="H38" s="18">
        <v>0</v>
      </c>
      <c r="I38" s="18">
        <v>0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R38" s="19">
        <v>5</v>
      </c>
      <c r="S38" s="19">
        <v>5</v>
      </c>
      <c r="T38" s="19">
        <v>5</v>
      </c>
      <c r="U38" s="20">
        <v>5</v>
      </c>
      <c r="V38" s="20">
        <v>5</v>
      </c>
      <c r="W38" s="21">
        <v>5</v>
      </c>
      <c r="X38" s="21">
        <v>5</v>
      </c>
      <c r="Y38" s="21">
        <v>5</v>
      </c>
      <c r="Z38" s="21">
        <v>5</v>
      </c>
      <c r="AA38" s="22">
        <v>5</v>
      </c>
      <c r="AB38" s="23">
        <v>5</v>
      </c>
      <c r="AC38" s="23">
        <v>5</v>
      </c>
      <c r="AD38" s="23">
        <v>5</v>
      </c>
    </row>
    <row r="39" spans="1:30" x14ac:dyDescent="0.5">
      <c r="A39" s="24">
        <v>38</v>
      </c>
      <c r="B39" s="99" t="s">
        <v>67</v>
      </c>
      <c r="C39" s="99" t="s">
        <v>31</v>
      </c>
      <c r="D39" s="99" t="s">
        <v>69</v>
      </c>
      <c r="E39" s="99" t="s">
        <v>70</v>
      </c>
      <c r="F39" s="18" t="s">
        <v>69</v>
      </c>
      <c r="G39" s="18" t="s">
        <v>63</v>
      </c>
      <c r="H39" s="18">
        <v>0</v>
      </c>
      <c r="I39" s="18">
        <v>0</v>
      </c>
      <c r="J39" s="18">
        <v>0</v>
      </c>
      <c r="K39" s="18">
        <v>1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R39" s="19">
        <v>4</v>
      </c>
      <c r="S39" s="19">
        <v>4</v>
      </c>
      <c r="T39" s="19">
        <v>4</v>
      </c>
      <c r="U39" s="20">
        <v>4</v>
      </c>
      <c r="V39" s="20">
        <v>4</v>
      </c>
      <c r="W39" s="21">
        <v>4</v>
      </c>
      <c r="X39" s="21">
        <v>4</v>
      </c>
      <c r="Y39" s="21">
        <v>4</v>
      </c>
      <c r="Z39" s="21">
        <v>4</v>
      </c>
      <c r="AA39" s="22">
        <v>5</v>
      </c>
      <c r="AB39" s="23">
        <v>5</v>
      </c>
      <c r="AC39" s="23">
        <v>5</v>
      </c>
      <c r="AD39" s="23">
        <v>4</v>
      </c>
    </row>
    <row r="40" spans="1:30" ht="43.5" x14ac:dyDescent="0.5">
      <c r="A40" s="24">
        <v>39</v>
      </c>
      <c r="B40" s="99" t="s">
        <v>102</v>
      </c>
      <c r="C40" s="99" t="s">
        <v>31</v>
      </c>
      <c r="D40" s="99" t="s">
        <v>95</v>
      </c>
      <c r="E40" s="99" t="s">
        <v>70</v>
      </c>
      <c r="F40" s="18" t="s">
        <v>7</v>
      </c>
      <c r="G40" s="18" t="s">
        <v>63</v>
      </c>
      <c r="H40" s="18">
        <v>0</v>
      </c>
      <c r="I40" s="18">
        <v>0</v>
      </c>
      <c r="J40" s="18">
        <v>1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R40" s="19">
        <v>5</v>
      </c>
      <c r="S40" s="19">
        <v>5</v>
      </c>
      <c r="T40" s="19">
        <v>5</v>
      </c>
      <c r="U40" s="20">
        <v>5</v>
      </c>
      <c r="V40" s="20">
        <v>5</v>
      </c>
      <c r="W40" s="21">
        <v>5</v>
      </c>
      <c r="X40" s="21">
        <v>5</v>
      </c>
      <c r="Y40" s="21">
        <v>5</v>
      </c>
      <c r="Z40" s="21">
        <v>5</v>
      </c>
      <c r="AA40" s="22">
        <v>5</v>
      </c>
      <c r="AB40" s="23">
        <v>5</v>
      </c>
      <c r="AC40" s="23">
        <v>5</v>
      </c>
      <c r="AD40" s="23">
        <v>5</v>
      </c>
    </row>
    <row r="41" spans="1:30" x14ac:dyDescent="0.5">
      <c r="A41" s="24">
        <v>40</v>
      </c>
      <c r="B41" s="99" t="s">
        <v>57</v>
      </c>
      <c r="C41" s="99" t="s">
        <v>31</v>
      </c>
      <c r="D41" s="99" t="s">
        <v>65</v>
      </c>
      <c r="E41" s="99" t="s">
        <v>57</v>
      </c>
      <c r="F41" s="18" t="s">
        <v>103</v>
      </c>
      <c r="G41" s="18" t="s">
        <v>63</v>
      </c>
      <c r="H41" s="18">
        <v>0</v>
      </c>
      <c r="I41" s="18">
        <v>0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R41" s="19">
        <v>5</v>
      </c>
      <c r="S41" s="19">
        <v>5</v>
      </c>
      <c r="T41" s="19">
        <v>5</v>
      </c>
      <c r="U41" s="20">
        <v>5</v>
      </c>
      <c r="V41" s="20">
        <v>5</v>
      </c>
      <c r="W41" s="21">
        <v>4</v>
      </c>
      <c r="X41" s="21">
        <v>3</v>
      </c>
      <c r="Y41" s="21">
        <v>3</v>
      </c>
      <c r="Z41" s="21">
        <v>4</v>
      </c>
      <c r="AA41" s="22">
        <v>4</v>
      </c>
      <c r="AB41" s="23">
        <v>4</v>
      </c>
      <c r="AC41" s="23">
        <v>4</v>
      </c>
      <c r="AD41" s="23">
        <v>4</v>
      </c>
    </row>
    <row r="42" spans="1:30" x14ac:dyDescent="0.5">
      <c r="A42" s="24">
        <v>41</v>
      </c>
      <c r="B42" s="99" t="s">
        <v>76</v>
      </c>
      <c r="C42" s="99" t="s">
        <v>31</v>
      </c>
      <c r="D42" s="99" t="s">
        <v>3</v>
      </c>
      <c r="E42" s="99"/>
      <c r="F42" s="18" t="s">
        <v>104</v>
      </c>
      <c r="G42" s="18" t="s">
        <v>63</v>
      </c>
      <c r="H42" s="18">
        <v>0</v>
      </c>
      <c r="I42" s="18">
        <v>0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R42" s="19">
        <v>5</v>
      </c>
      <c r="S42" s="19">
        <v>5</v>
      </c>
      <c r="T42" s="19">
        <v>5</v>
      </c>
      <c r="U42" s="20">
        <v>4</v>
      </c>
      <c r="V42" s="20">
        <v>4</v>
      </c>
      <c r="W42" s="21">
        <v>5</v>
      </c>
      <c r="X42" s="21">
        <v>3</v>
      </c>
      <c r="Y42" s="21">
        <v>3</v>
      </c>
      <c r="Z42" s="21">
        <v>5</v>
      </c>
      <c r="AA42" s="22">
        <v>5</v>
      </c>
      <c r="AB42" s="23">
        <v>5</v>
      </c>
      <c r="AC42" s="23">
        <v>5</v>
      </c>
      <c r="AD42" s="23">
        <v>4</v>
      </c>
    </row>
    <row r="43" spans="1:30" x14ac:dyDescent="0.5">
      <c r="A43" s="24">
        <v>42</v>
      </c>
      <c r="B43" s="99" t="s">
        <v>76</v>
      </c>
      <c r="C43" s="99"/>
      <c r="D43" s="99" t="s">
        <v>93</v>
      </c>
      <c r="E43" s="99"/>
      <c r="G43" s="18" t="s">
        <v>79</v>
      </c>
      <c r="H43" s="18">
        <v>0</v>
      </c>
      <c r="I43" s="18">
        <v>0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R43" s="19">
        <v>4</v>
      </c>
      <c r="S43" s="19">
        <v>5</v>
      </c>
      <c r="T43" s="19">
        <v>5</v>
      </c>
      <c r="U43" s="20">
        <v>5</v>
      </c>
      <c r="V43" s="20">
        <v>5</v>
      </c>
      <c r="W43" s="21">
        <v>4</v>
      </c>
      <c r="X43" s="21">
        <v>4</v>
      </c>
      <c r="Y43" s="21">
        <v>4</v>
      </c>
      <c r="Z43" s="21">
        <v>5</v>
      </c>
      <c r="AA43" s="22">
        <v>4</v>
      </c>
      <c r="AB43" s="23">
        <v>4</v>
      </c>
      <c r="AC43" s="23">
        <v>4</v>
      </c>
      <c r="AD43" s="23">
        <v>4</v>
      </c>
    </row>
    <row r="44" spans="1:30" x14ac:dyDescent="0.5">
      <c r="A44" s="24">
        <v>43</v>
      </c>
      <c r="B44" s="99" t="s">
        <v>57</v>
      </c>
      <c r="C44" s="99" t="s">
        <v>31</v>
      </c>
      <c r="D44" s="99" t="s">
        <v>72</v>
      </c>
      <c r="E44" s="99"/>
      <c r="G44" s="18" t="s">
        <v>63</v>
      </c>
      <c r="H44" s="18">
        <v>0</v>
      </c>
      <c r="I44" s="18">
        <v>0</v>
      </c>
      <c r="J44" s="18">
        <v>0</v>
      </c>
      <c r="K44" s="18">
        <v>1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R44" s="19">
        <v>4</v>
      </c>
      <c r="S44" s="19">
        <v>4</v>
      </c>
      <c r="T44" s="19">
        <v>4</v>
      </c>
      <c r="U44" s="20">
        <v>4</v>
      </c>
      <c r="V44" s="20">
        <v>4</v>
      </c>
      <c r="W44" s="21">
        <v>4</v>
      </c>
      <c r="X44" s="21">
        <v>4</v>
      </c>
      <c r="Y44" s="21">
        <v>4</v>
      </c>
      <c r="Z44" s="21">
        <v>4</v>
      </c>
      <c r="AA44" s="22">
        <v>4</v>
      </c>
      <c r="AB44" s="23">
        <v>3</v>
      </c>
      <c r="AC44" s="23">
        <v>3</v>
      </c>
      <c r="AD44" s="23">
        <v>3</v>
      </c>
    </row>
    <row r="45" spans="1:30" x14ac:dyDescent="0.5">
      <c r="A45" s="24">
        <v>44</v>
      </c>
      <c r="B45" s="99" t="s">
        <v>57</v>
      </c>
      <c r="C45" s="99" t="s">
        <v>32</v>
      </c>
      <c r="D45" s="99" t="s">
        <v>65</v>
      </c>
      <c r="E45" s="99"/>
      <c r="F45" s="18" t="s">
        <v>66</v>
      </c>
      <c r="G45" s="18" t="s">
        <v>63</v>
      </c>
      <c r="H45" s="18">
        <v>0</v>
      </c>
      <c r="I45" s="18">
        <v>0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R45" s="19">
        <v>5</v>
      </c>
      <c r="S45" s="19">
        <v>5</v>
      </c>
      <c r="T45" s="19">
        <v>5</v>
      </c>
      <c r="U45" s="20">
        <v>5</v>
      </c>
      <c r="V45" s="20">
        <v>5</v>
      </c>
      <c r="W45" s="21">
        <v>5</v>
      </c>
      <c r="X45" s="21">
        <v>5</v>
      </c>
      <c r="Y45" s="21">
        <v>5</v>
      </c>
      <c r="Z45" s="21">
        <v>5</v>
      </c>
      <c r="AA45" s="22">
        <v>5</v>
      </c>
      <c r="AB45" s="23">
        <v>5</v>
      </c>
      <c r="AC45" s="23">
        <v>5</v>
      </c>
      <c r="AD45" s="23">
        <v>5</v>
      </c>
    </row>
    <row r="46" spans="1:30" ht="42.75" x14ac:dyDescent="0.5">
      <c r="H46" s="11" t="s">
        <v>0</v>
      </c>
      <c r="I46" s="11" t="s">
        <v>80</v>
      </c>
      <c r="J46" s="11" t="s">
        <v>81</v>
      </c>
      <c r="K46" s="11" t="s">
        <v>83</v>
      </c>
      <c r="L46" s="11" t="s">
        <v>91</v>
      </c>
      <c r="M46" s="11" t="s">
        <v>94</v>
      </c>
      <c r="N46" s="11" t="s">
        <v>2</v>
      </c>
      <c r="O46" s="11" t="s">
        <v>37</v>
      </c>
      <c r="P46" s="11" t="s">
        <v>99</v>
      </c>
      <c r="R46" s="25">
        <f t="shared" ref="R46:AD46" si="0">AVERAGE(R2:R45)</f>
        <v>4.6046511627906979</v>
      </c>
      <c r="S46" s="25">
        <f t="shared" si="0"/>
        <v>4.3255813953488369</v>
      </c>
      <c r="T46" s="25">
        <f t="shared" si="0"/>
        <v>4.4186046511627906</v>
      </c>
      <c r="U46" s="25">
        <f t="shared" si="0"/>
        <v>4.6744186046511631</v>
      </c>
      <c r="V46" s="25">
        <f t="shared" si="0"/>
        <v>4.6511627906976747</v>
      </c>
      <c r="W46" s="25">
        <f t="shared" si="0"/>
        <v>4.4186046511627906</v>
      </c>
      <c r="X46" s="25">
        <f t="shared" si="0"/>
        <v>3.6046511627906979</v>
      </c>
      <c r="Y46" s="25">
        <f t="shared" si="0"/>
        <v>4.1860465116279073</v>
      </c>
      <c r="Z46" s="25">
        <f t="shared" si="0"/>
        <v>4.4186046511627906</v>
      </c>
      <c r="AA46" s="25">
        <f t="shared" si="0"/>
        <v>4.1860465116279073</v>
      </c>
      <c r="AB46" s="25">
        <f t="shared" si="0"/>
        <v>4.2325581395348841</v>
      </c>
      <c r="AC46" s="25">
        <f t="shared" si="0"/>
        <v>4.2790697674418601</v>
      </c>
      <c r="AD46" s="25">
        <f t="shared" si="0"/>
        <v>4.2093023255813957</v>
      </c>
    </row>
    <row r="47" spans="1:30" x14ac:dyDescent="0.5">
      <c r="H47" s="11">
        <f>COUNTIF(H2:H45,1)</f>
        <v>7</v>
      </c>
      <c r="I47" s="11">
        <f t="shared" ref="I47:P47" si="1">COUNTIF(I2:I45,1)</f>
        <v>6</v>
      </c>
      <c r="J47" s="11">
        <f t="shared" si="1"/>
        <v>27</v>
      </c>
      <c r="K47" s="11">
        <f t="shared" si="1"/>
        <v>7</v>
      </c>
      <c r="L47" s="11">
        <f t="shared" si="1"/>
        <v>1</v>
      </c>
      <c r="M47" s="11">
        <f t="shared" si="1"/>
        <v>2</v>
      </c>
      <c r="N47" s="11">
        <f t="shared" si="1"/>
        <v>1</v>
      </c>
      <c r="O47" s="11">
        <f t="shared" si="1"/>
        <v>1</v>
      </c>
      <c r="P47" s="11">
        <f t="shared" si="1"/>
        <v>1</v>
      </c>
      <c r="Q47" s="11">
        <f>SUM(H47:P47)</f>
        <v>53</v>
      </c>
      <c r="R47" s="25">
        <f t="shared" ref="R47:AD47" si="2">STDEVA(R2:R45)</f>
        <v>0.82055541247321817</v>
      </c>
      <c r="S47" s="25">
        <f t="shared" si="2"/>
        <v>0.94417840910341444</v>
      </c>
      <c r="T47" s="25">
        <f t="shared" si="2"/>
        <v>0.79380212658339988</v>
      </c>
      <c r="U47" s="25">
        <f t="shared" si="2"/>
        <v>0.60635249187871798</v>
      </c>
      <c r="V47" s="25">
        <f t="shared" si="2"/>
        <v>0.61271141852590594</v>
      </c>
      <c r="W47" s="25">
        <f t="shared" si="2"/>
        <v>0.76321868985847063</v>
      </c>
      <c r="X47" s="25">
        <f t="shared" si="2"/>
        <v>1.1575741235902606</v>
      </c>
      <c r="Y47" s="25">
        <f t="shared" si="2"/>
        <v>0.8798217880557071</v>
      </c>
      <c r="Z47" s="25">
        <f t="shared" si="2"/>
        <v>0.76321868985847063</v>
      </c>
      <c r="AA47" s="25">
        <f t="shared" si="2"/>
        <v>0.90647968888254138</v>
      </c>
      <c r="AB47" s="25">
        <f t="shared" si="2"/>
        <v>0.71837148177320254</v>
      </c>
      <c r="AC47" s="25">
        <f t="shared" si="2"/>
        <v>0.82593616135610515</v>
      </c>
      <c r="AD47" s="25">
        <f t="shared" si="2"/>
        <v>0.7090617386942949</v>
      </c>
    </row>
    <row r="48" spans="1:30" x14ac:dyDescent="0.5">
      <c r="R48" s="19"/>
      <c r="S48" s="19"/>
      <c r="T48" s="100">
        <f>AVERAGE(R2:T45)</f>
        <v>4.4496124031007751</v>
      </c>
      <c r="U48" s="11"/>
      <c r="V48" s="101">
        <f>AVERAGE(U2:V45)</f>
        <v>4.6627906976744189</v>
      </c>
      <c r="W48" s="14"/>
      <c r="X48" s="14"/>
      <c r="Y48" s="14"/>
      <c r="Z48" s="102">
        <f>AVERAGE(W2:Z45)</f>
        <v>4.1569767441860463</v>
      </c>
      <c r="AA48" s="15"/>
      <c r="AB48" s="16"/>
      <c r="AC48" s="16"/>
      <c r="AD48" s="103">
        <f>AVERAGE(AB2:AD45)</f>
        <v>4.2403100775193803</v>
      </c>
    </row>
    <row r="49" spans="1:30" x14ac:dyDescent="0.5">
      <c r="A49" s="24" t="s">
        <v>57</v>
      </c>
      <c r="B49" s="97">
        <f>COUNTIF(B2:B45,"ไทย")</f>
        <v>13</v>
      </c>
      <c r="R49" s="25"/>
      <c r="S49" s="19"/>
      <c r="T49" s="100">
        <f>STDEVA(R2:T45)</f>
        <v>0.85660339705429689</v>
      </c>
      <c r="U49" s="13"/>
      <c r="V49" s="101">
        <f>STDEVA(U2:V45)</f>
        <v>0.60605697880604281</v>
      </c>
      <c r="W49" s="14"/>
      <c r="X49" s="14"/>
      <c r="Y49" s="14"/>
      <c r="Z49" s="102">
        <f>STDEVA(W2:Z45)</f>
        <v>0.95746261865551197</v>
      </c>
      <c r="AA49" s="15"/>
      <c r="AB49" s="16"/>
      <c r="AC49" s="16"/>
      <c r="AD49" s="103">
        <f>STDEVA(AB2:AD45)</f>
        <v>0.74765460147101082</v>
      </c>
    </row>
    <row r="50" spans="1:30" x14ac:dyDescent="0.5">
      <c r="A50" s="24" t="s">
        <v>84</v>
      </c>
      <c r="B50" s="97">
        <f>COUNTIF(B2:B45,"กัมพูชา")</f>
        <v>1</v>
      </c>
      <c r="R50" s="81"/>
      <c r="S50" s="19"/>
      <c r="T50" s="19"/>
      <c r="U50" s="20"/>
      <c r="V50" s="20"/>
      <c r="W50" s="21"/>
      <c r="X50" s="21"/>
      <c r="Y50" s="21"/>
      <c r="Z50" s="21"/>
      <c r="AA50" s="22"/>
      <c r="AB50" s="23"/>
      <c r="AC50" s="23"/>
      <c r="AD50" s="23"/>
    </row>
    <row r="51" spans="1:30" x14ac:dyDescent="0.5">
      <c r="A51" s="24" t="s">
        <v>67</v>
      </c>
      <c r="B51" s="97">
        <f>COUNTIF(B2:B45,"พม่า")</f>
        <v>2</v>
      </c>
      <c r="R51" s="25"/>
      <c r="S51" s="19"/>
      <c r="T51" s="19"/>
      <c r="U51" s="20"/>
      <c r="V51" s="20"/>
      <c r="W51" s="21"/>
      <c r="X51" s="21"/>
      <c r="Y51" s="21"/>
      <c r="Z51" s="21"/>
      <c r="AA51" s="22"/>
      <c r="AB51" s="23"/>
      <c r="AC51" s="23"/>
      <c r="AD51" s="23"/>
    </row>
    <row r="52" spans="1:30" x14ac:dyDescent="0.5">
      <c r="A52" s="24" t="s">
        <v>101</v>
      </c>
      <c r="B52" s="97">
        <f>COUNTIF(B2:B45,"ภูฎาน")</f>
        <v>1</v>
      </c>
      <c r="R52" s="25"/>
      <c r="S52" s="19"/>
      <c r="T52" s="19"/>
      <c r="U52" s="20"/>
      <c r="V52" s="20"/>
      <c r="W52" s="21"/>
      <c r="X52" s="21"/>
      <c r="Y52" s="21"/>
      <c r="Z52" s="21"/>
      <c r="AA52" s="22"/>
      <c r="AB52" s="23"/>
      <c r="AC52" s="23"/>
      <c r="AD52" s="23"/>
    </row>
    <row r="53" spans="1:30" x14ac:dyDescent="0.5">
      <c r="A53" s="24" t="s">
        <v>102</v>
      </c>
      <c r="B53" s="97">
        <f>COUNTIF(B2:B45,"เวียดนาม")</f>
        <v>1</v>
      </c>
      <c r="R53" s="25"/>
      <c r="S53" s="19"/>
      <c r="T53" s="19"/>
      <c r="U53" s="20"/>
      <c r="V53" s="20"/>
      <c r="W53" s="21"/>
      <c r="X53" s="21"/>
      <c r="Y53" s="21"/>
      <c r="Z53" s="21"/>
      <c r="AA53" s="22"/>
      <c r="AB53" s="23"/>
      <c r="AC53" s="23"/>
      <c r="AD53" s="23"/>
    </row>
    <row r="54" spans="1:30" x14ac:dyDescent="0.5">
      <c r="A54" s="24" t="s">
        <v>76</v>
      </c>
      <c r="B54" s="97">
        <f>COUNTIF(B2:B45,"ไม่ระบุ")</f>
        <v>26</v>
      </c>
      <c r="R54" s="25"/>
      <c r="S54" s="19"/>
      <c r="T54" s="19"/>
      <c r="U54" s="20"/>
      <c r="V54" s="20"/>
      <c r="W54" s="21"/>
      <c r="X54" s="21"/>
      <c r="Y54" s="21"/>
      <c r="Z54" s="21"/>
      <c r="AA54" s="22"/>
      <c r="AB54" s="23"/>
      <c r="AC54" s="23"/>
      <c r="AD54" s="23"/>
    </row>
    <row r="55" spans="1:30" x14ac:dyDescent="0.5">
      <c r="B55" s="97">
        <f>SUM(B49:B54)</f>
        <v>44</v>
      </c>
      <c r="R55" s="19"/>
      <c r="S55" s="19"/>
      <c r="T55" s="19"/>
      <c r="U55" s="20"/>
      <c r="V55" s="20"/>
      <c r="W55" s="21"/>
      <c r="X55" s="21"/>
      <c r="Y55" s="21"/>
      <c r="Z55" s="21"/>
      <c r="AA55" s="22"/>
      <c r="AB55" s="23"/>
      <c r="AC55" s="23"/>
      <c r="AD55" s="23"/>
    </row>
    <row r="56" spans="1:30" x14ac:dyDescent="0.5">
      <c r="R56" s="19"/>
      <c r="S56" s="19"/>
      <c r="T56" s="19"/>
      <c r="U56" s="20"/>
      <c r="V56" s="20"/>
      <c r="W56" s="21"/>
      <c r="X56" s="21"/>
      <c r="Y56" s="21"/>
      <c r="Z56" s="21"/>
      <c r="AA56" s="22"/>
      <c r="AB56" s="23"/>
      <c r="AC56" s="23"/>
      <c r="AD56" s="23"/>
    </row>
    <row r="57" spans="1:30" x14ac:dyDescent="0.5">
      <c r="A57" s="11" t="s">
        <v>105</v>
      </c>
      <c r="B57" s="97">
        <f>COUNTIF(C2:C45,"เอก")</f>
        <v>13</v>
      </c>
      <c r="C57" s="98"/>
      <c r="D57" s="98"/>
      <c r="E57" s="98"/>
      <c r="R57" s="19"/>
      <c r="S57" s="19"/>
      <c r="T57" s="19"/>
      <c r="U57" s="20"/>
      <c r="V57" s="20"/>
      <c r="W57" s="21"/>
      <c r="X57" s="21"/>
      <c r="Y57" s="21"/>
      <c r="Z57" s="21"/>
      <c r="AA57" s="22"/>
      <c r="AB57" s="23"/>
      <c r="AC57" s="23"/>
      <c r="AD57" s="23"/>
    </row>
    <row r="58" spans="1:30" x14ac:dyDescent="0.5">
      <c r="A58" s="11" t="s">
        <v>106</v>
      </c>
      <c r="B58" s="97">
        <f>COUNTIF(C2:C45,"โท")</f>
        <v>11</v>
      </c>
      <c r="C58" s="98"/>
      <c r="D58" s="98"/>
      <c r="E58" s="98"/>
      <c r="R58" s="19"/>
      <c r="S58" s="19"/>
      <c r="T58" s="19"/>
      <c r="U58" s="20"/>
      <c r="V58" s="20"/>
      <c r="W58" s="21"/>
      <c r="X58" s="21"/>
      <c r="Y58" s="21"/>
      <c r="Z58" s="21"/>
      <c r="AA58" s="22"/>
      <c r="AB58" s="23"/>
      <c r="AC58" s="23"/>
      <c r="AD58" s="23"/>
    </row>
    <row r="59" spans="1:30" x14ac:dyDescent="0.5">
      <c r="A59" s="11" t="s">
        <v>76</v>
      </c>
      <c r="C59" s="98"/>
      <c r="D59" s="98"/>
      <c r="E59" s="98"/>
      <c r="R59" s="19"/>
      <c r="S59" s="19"/>
      <c r="T59" s="19"/>
      <c r="U59" s="20"/>
      <c r="V59" s="20"/>
      <c r="W59" s="21"/>
      <c r="X59" s="21"/>
      <c r="Y59" s="21"/>
      <c r="Z59" s="21"/>
      <c r="AA59" s="22"/>
      <c r="AB59" s="23"/>
      <c r="AC59" s="23"/>
      <c r="AD59" s="23"/>
    </row>
    <row r="60" spans="1:30" x14ac:dyDescent="0.5">
      <c r="A60" s="51"/>
      <c r="B60" s="97">
        <f>SUM(B57:B58)</f>
        <v>24</v>
      </c>
      <c r="C60" s="98"/>
      <c r="D60" s="98"/>
      <c r="E60" s="98"/>
      <c r="R60" s="19"/>
      <c r="S60" s="19"/>
      <c r="T60" s="19"/>
      <c r="U60" s="20"/>
      <c r="V60" s="20"/>
      <c r="W60" s="21"/>
      <c r="X60" s="21"/>
      <c r="Y60" s="21"/>
      <c r="Z60" s="21"/>
      <c r="AA60" s="22"/>
      <c r="AB60" s="23"/>
      <c r="AC60" s="23"/>
      <c r="AD60" s="23"/>
    </row>
    <row r="61" spans="1:30" x14ac:dyDescent="0.5">
      <c r="A61" s="51"/>
      <c r="B61" s="98"/>
      <c r="C61" s="98"/>
      <c r="D61" s="98"/>
      <c r="E61" s="98"/>
      <c r="R61" s="19"/>
      <c r="S61" s="19"/>
      <c r="T61" s="19"/>
      <c r="U61" s="20"/>
      <c r="V61" s="20"/>
      <c r="W61" s="21"/>
      <c r="X61" s="21"/>
      <c r="Y61" s="21"/>
      <c r="Z61" s="21"/>
      <c r="AA61" s="22"/>
      <c r="AB61" s="23"/>
      <c r="AC61" s="23"/>
      <c r="AD61" s="23"/>
    </row>
    <row r="62" spans="1:30" ht="42.75" x14ac:dyDescent="0.5">
      <c r="A62" s="99"/>
      <c r="B62" s="106" t="s">
        <v>126</v>
      </c>
      <c r="C62" t="s">
        <v>140</v>
      </c>
      <c r="D62"/>
      <c r="E62" s="98"/>
      <c r="R62" s="19"/>
      <c r="S62" s="19"/>
      <c r="T62" s="19"/>
      <c r="U62" s="20"/>
      <c r="V62" s="20"/>
      <c r="W62" s="21"/>
      <c r="X62" s="21"/>
      <c r="Y62" s="21"/>
      <c r="Z62" s="21"/>
      <c r="AA62" s="22"/>
      <c r="AB62" s="23"/>
      <c r="AC62" s="23"/>
      <c r="AD62" s="23"/>
    </row>
    <row r="63" spans="1:30" x14ac:dyDescent="0.5">
      <c r="A63" s="99"/>
      <c r="B63" s="107" t="s">
        <v>104</v>
      </c>
      <c r="C63" s="108">
        <v>1</v>
      </c>
      <c r="D63"/>
      <c r="E63" s="98"/>
      <c r="R63" s="19"/>
      <c r="S63" s="19"/>
      <c r="T63" s="19"/>
      <c r="U63" s="20"/>
      <c r="V63" s="20"/>
      <c r="W63" s="21"/>
      <c r="X63" s="21"/>
      <c r="Y63" s="21"/>
      <c r="Z63" s="21"/>
      <c r="AA63" s="22"/>
      <c r="AB63" s="23"/>
      <c r="AC63" s="23"/>
      <c r="AD63" s="23"/>
    </row>
    <row r="64" spans="1:30" x14ac:dyDescent="0.5">
      <c r="A64" s="99"/>
      <c r="B64" s="107" t="s">
        <v>86</v>
      </c>
      <c r="C64" s="108">
        <v>2</v>
      </c>
      <c r="D64"/>
      <c r="E64" s="98"/>
      <c r="R64" s="19"/>
      <c r="S64" s="19"/>
      <c r="T64" s="19"/>
      <c r="U64" s="20"/>
      <c r="V64" s="20"/>
      <c r="W64" s="21"/>
      <c r="X64" s="21"/>
      <c r="Y64" s="21"/>
      <c r="Z64" s="21"/>
      <c r="AA64" s="22"/>
      <c r="AB64" s="23"/>
      <c r="AC64" s="23"/>
      <c r="AD64" s="23"/>
    </row>
    <row r="65" spans="1:30" ht="30" x14ac:dyDescent="0.5">
      <c r="A65" s="99"/>
      <c r="B65" s="107" t="s">
        <v>85</v>
      </c>
      <c r="C65" s="108">
        <v>1</v>
      </c>
      <c r="D65"/>
      <c r="R65" s="19"/>
      <c r="S65" s="19"/>
      <c r="T65" s="19"/>
      <c r="U65" s="20"/>
      <c r="V65" s="20"/>
      <c r="W65" s="21"/>
      <c r="X65" s="21"/>
      <c r="Y65" s="21"/>
      <c r="Z65" s="21"/>
      <c r="AA65" s="22"/>
      <c r="AB65" s="23"/>
      <c r="AC65" s="23"/>
      <c r="AD65" s="23"/>
    </row>
    <row r="66" spans="1:30" ht="30" x14ac:dyDescent="0.5">
      <c r="A66" s="99"/>
      <c r="B66" s="107" t="s">
        <v>98</v>
      </c>
      <c r="C66" s="108">
        <v>1</v>
      </c>
      <c r="D66"/>
      <c r="R66" s="19"/>
      <c r="S66" s="19"/>
      <c r="T66" s="19"/>
      <c r="U66" s="20"/>
      <c r="V66" s="20"/>
      <c r="W66" s="21"/>
      <c r="X66" s="21"/>
      <c r="Y66" s="21"/>
      <c r="Z66" s="21"/>
      <c r="AA66" s="22"/>
      <c r="AB66" s="23"/>
      <c r="AC66" s="23"/>
      <c r="AD66" s="23"/>
    </row>
    <row r="67" spans="1:30" x14ac:dyDescent="0.5">
      <c r="A67" s="99"/>
      <c r="B67" s="107" t="s">
        <v>88</v>
      </c>
      <c r="C67" s="108">
        <v>1</v>
      </c>
      <c r="D67"/>
      <c r="R67" s="19"/>
      <c r="S67" s="19"/>
      <c r="T67" s="19"/>
      <c r="U67" s="20"/>
      <c r="V67" s="20"/>
      <c r="W67" s="21"/>
      <c r="X67" s="21"/>
      <c r="Y67" s="21"/>
      <c r="Z67" s="21"/>
      <c r="AA67" s="22"/>
      <c r="AB67" s="23"/>
      <c r="AC67" s="23"/>
      <c r="AD67" s="23"/>
    </row>
    <row r="68" spans="1:30" x14ac:dyDescent="0.5">
      <c r="A68" s="99"/>
      <c r="B68" s="107" t="s">
        <v>97</v>
      </c>
      <c r="C68" s="108">
        <v>1</v>
      </c>
      <c r="D68"/>
      <c r="R68" s="19"/>
      <c r="S68" s="19"/>
      <c r="T68" s="19"/>
      <c r="U68" s="20"/>
      <c r="V68" s="20"/>
      <c r="W68" s="21"/>
      <c r="X68" s="21"/>
      <c r="Y68" s="21"/>
      <c r="Z68" s="21"/>
      <c r="AA68" s="22"/>
      <c r="AB68" s="23"/>
      <c r="AC68" s="23"/>
      <c r="AD68" s="23"/>
    </row>
    <row r="69" spans="1:30" x14ac:dyDescent="0.5">
      <c r="A69" s="99"/>
      <c r="B69" s="107" t="s">
        <v>103</v>
      </c>
      <c r="C69" s="108">
        <v>1</v>
      </c>
      <c r="D69"/>
      <c r="R69" s="19"/>
      <c r="S69" s="19"/>
      <c r="T69" s="19"/>
      <c r="U69" s="20"/>
      <c r="V69" s="20"/>
      <c r="W69" s="21"/>
      <c r="X69" s="21"/>
      <c r="Y69" s="21"/>
      <c r="Z69" s="21"/>
      <c r="AA69" s="22"/>
      <c r="AB69" s="23"/>
      <c r="AC69" s="23"/>
      <c r="AD69" s="23"/>
    </row>
    <row r="70" spans="1:30" x14ac:dyDescent="0.5">
      <c r="A70" s="99"/>
      <c r="B70" s="107" t="s">
        <v>69</v>
      </c>
      <c r="C70" s="108">
        <v>3</v>
      </c>
      <c r="D70"/>
      <c r="R70" s="19"/>
      <c r="S70" s="19"/>
      <c r="T70" s="19"/>
      <c r="U70" s="20"/>
      <c r="V70" s="20"/>
      <c r="W70" s="21"/>
      <c r="X70" s="21"/>
      <c r="Y70" s="21"/>
      <c r="Z70" s="21"/>
      <c r="AA70" s="22"/>
      <c r="AB70" s="23"/>
      <c r="AC70" s="23"/>
      <c r="AD70" s="23"/>
    </row>
    <row r="71" spans="1:30" x14ac:dyDescent="0.5">
      <c r="A71" s="99"/>
      <c r="B71" s="107" t="s">
        <v>6</v>
      </c>
      <c r="C71" s="108">
        <v>1</v>
      </c>
      <c r="D71"/>
      <c r="R71" s="19"/>
      <c r="S71" s="19"/>
      <c r="T71" s="19"/>
      <c r="U71" s="20"/>
      <c r="V71" s="20"/>
      <c r="W71" s="21"/>
      <c r="X71" s="21"/>
      <c r="Y71" s="21"/>
      <c r="Z71" s="21"/>
      <c r="AA71" s="22"/>
      <c r="AB71" s="23"/>
      <c r="AC71" s="23"/>
      <c r="AD71" s="23"/>
    </row>
    <row r="72" spans="1:30" x14ac:dyDescent="0.5">
      <c r="A72" s="99"/>
      <c r="B72" s="107" t="s">
        <v>66</v>
      </c>
      <c r="C72" s="108">
        <v>3</v>
      </c>
      <c r="D72"/>
      <c r="R72" s="19"/>
      <c r="S72" s="19"/>
      <c r="T72" s="19"/>
      <c r="U72" s="20"/>
      <c r="V72" s="20"/>
      <c r="W72" s="21"/>
      <c r="X72" s="21"/>
      <c r="Y72" s="21"/>
      <c r="Z72" s="21"/>
      <c r="AA72" s="22"/>
      <c r="AB72" s="23"/>
      <c r="AC72" s="23"/>
      <c r="AD72" s="23"/>
    </row>
    <row r="73" spans="1:30" x14ac:dyDescent="0.5">
      <c r="A73" s="99"/>
      <c r="B73" s="107" t="s">
        <v>60</v>
      </c>
      <c r="C73" s="108">
        <v>4</v>
      </c>
      <c r="D73"/>
      <c r="R73" s="19"/>
      <c r="S73" s="19"/>
      <c r="T73" s="19"/>
      <c r="U73" s="20"/>
      <c r="V73" s="20"/>
      <c r="W73" s="21"/>
      <c r="X73" s="21"/>
      <c r="Y73" s="21"/>
      <c r="Z73" s="21"/>
      <c r="AA73" s="22"/>
      <c r="AB73" s="23"/>
      <c r="AC73" s="23"/>
      <c r="AD73" s="23"/>
    </row>
    <row r="74" spans="1:30" x14ac:dyDescent="0.5">
      <c r="A74" s="99"/>
      <c r="B74" s="107" t="s">
        <v>92</v>
      </c>
      <c r="C74" s="108">
        <v>1</v>
      </c>
      <c r="D74"/>
      <c r="R74" s="19"/>
      <c r="S74" s="19"/>
      <c r="T74" s="19"/>
      <c r="U74" s="20"/>
      <c r="V74" s="20"/>
      <c r="W74" s="21"/>
      <c r="X74" s="21"/>
      <c r="Y74" s="21"/>
      <c r="Z74" s="21"/>
      <c r="AA74" s="22"/>
      <c r="AB74" s="23"/>
      <c r="AC74" s="23"/>
      <c r="AD74" s="23"/>
    </row>
    <row r="75" spans="1:30" ht="42.75" x14ac:dyDescent="0.5">
      <c r="A75" s="99"/>
      <c r="B75" s="107" t="s">
        <v>7</v>
      </c>
      <c r="C75" s="108">
        <v>3</v>
      </c>
      <c r="D75"/>
    </row>
    <row r="76" spans="1:30" ht="30" x14ac:dyDescent="0.5">
      <c r="A76" s="99"/>
      <c r="B76" s="107" t="s">
        <v>100</v>
      </c>
      <c r="C76" s="108">
        <v>2</v>
      </c>
      <c r="D76"/>
    </row>
    <row r="77" spans="1:30" x14ac:dyDescent="0.5">
      <c r="A77" s="99"/>
      <c r="B77" s="107" t="s">
        <v>127</v>
      </c>
      <c r="C77" s="108"/>
      <c r="D77"/>
    </row>
    <row r="78" spans="1:30" x14ac:dyDescent="0.5">
      <c r="A78" s="99"/>
      <c r="B78" s="107" t="s">
        <v>128</v>
      </c>
      <c r="C78" s="108">
        <v>25</v>
      </c>
      <c r="D78"/>
    </row>
    <row r="79" spans="1:30" x14ac:dyDescent="0.5">
      <c r="A79" s="99"/>
      <c r="B79"/>
      <c r="C79"/>
      <c r="D79"/>
    </row>
    <row r="80" spans="1:30" x14ac:dyDescent="0.5">
      <c r="A80" s="99" t="s">
        <v>79</v>
      </c>
      <c r="B80" s="97">
        <f>COUNTIF(G2:G45,"คณาจารย์")</f>
        <v>20</v>
      </c>
    </row>
    <row r="81" spans="1:2" x14ac:dyDescent="0.5">
      <c r="A81" s="99" t="s">
        <v>63</v>
      </c>
      <c r="B81" s="97">
        <f>COUNTIF(G2:G45,"นิสิต")</f>
        <v>23</v>
      </c>
    </row>
    <row r="82" spans="1:2" x14ac:dyDescent="0.5">
      <c r="A82" s="99"/>
      <c r="B82" s="97">
        <f>SUM(B80:B81)</f>
        <v>43</v>
      </c>
    </row>
    <row r="83" spans="1:2" x14ac:dyDescent="0.5">
      <c r="A83" s="99"/>
    </row>
    <row r="84" spans="1:2" x14ac:dyDescent="0.5">
      <c r="A84" s="99"/>
    </row>
    <row r="85" spans="1:2" x14ac:dyDescent="0.5">
      <c r="A85" s="99"/>
    </row>
    <row r="86" spans="1:2" x14ac:dyDescent="0.5">
      <c r="A86" s="99"/>
    </row>
    <row r="87" spans="1:2" x14ac:dyDescent="0.5">
      <c r="A87" s="99"/>
    </row>
    <row r="88" spans="1:2" x14ac:dyDescent="0.5">
      <c r="A88" s="99"/>
    </row>
    <row r="89" spans="1:2" x14ac:dyDescent="0.5">
      <c r="A89" s="99"/>
    </row>
    <row r="90" spans="1:2" x14ac:dyDescent="0.5">
      <c r="A90" s="99"/>
    </row>
    <row r="91" spans="1:2" x14ac:dyDescent="0.5">
      <c r="A91" s="99"/>
    </row>
    <row r="92" spans="1:2" x14ac:dyDescent="0.5">
      <c r="A92" s="99"/>
    </row>
    <row r="93" spans="1:2" x14ac:dyDescent="0.5">
      <c r="A93" s="99"/>
    </row>
    <row r="94" spans="1:2" x14ac:dyDescent="0.5">
      <c r="A94" s="99"/>
    </row>
    <row r="95" spans="1:2" x14ac:dyDescent="0.5">
      <c r="A95" s="99"/>
    </row>
    <row r="96" spans="1:2" x14ac:dyDescent="0.5">
      <c r="A96" s="99"/>
    </row>
    <row r="97" spans="1:1" x14ac:dyDescent="0.5">
      <c r="A97" s="99"/>
    </row>
    <row r="98" spans="1:1" x14ac:dyDescent="0.5">
      <c r="A98" s="99"/>
    </row>
    <row r="99" spans="1:1" x14ac:dyDescent="0.5">
      <c r="A99" s="99"/>
    </row>
    <row r="100" spans="1:1" x14ac:dyDescent="0.5">
      <c r="A100" s="99"/>
    </row>
    <row r="101" spans="1:1" x14ac:dyDescent="0.5">
      <c r="A101" s="99"/>
    </row>
    <row r="102" spans="1:1" x14ac:dyDescent="0.5">
      <c r="A102" s="99"/>
    </row>
    <row r="103" spans="1:1" x14ac:dyDescent="0.5">
      <c r="A103" s="99"/>
    </row>
    <row r="104" spans="1:1" x14ac:dyDescent="0.5">
      <c r="A104" s="99"/>
    </row>
    <row r="105" spans="1:1" x14ac:dyDescent="0.5">
      <c r="A105" s="99"/>
    </row>
  </sheetData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140" zoomScaleNormal="140" workbookViewId="0">
      <selection activeCell="B7" sqref="B7"/>
    </sheetView>
  </sheetViews>
  <sheetFormatPr defaultRowHeight="21.75" x14ac:dyDescent="0.5"/>
  <cols>
    <col min="1" max="1" width="5.42578125" style="26" customWidth="1"/>
    <col min="2" max="2" width="5.7109375" style="26" customWidth="1"/>
    <col min="3" max="10" width="7.140625" style="26" customWidth="1"/>
    <col min="11" max="12" width="9.140625" style="26"/>
    <col min="13" max="13" width="10.85546875" style="26" customWidth="1"/>
    <col min="14" max="253" width="9.140625" style="26"/>
    <col min="254" max="254" width="7.140625" style="26" customWidth="1"/>
    <col min="255" max="255" width="3.85546875" style="26" customWidth="1"/>
    <col min="256" max="263" width="7.140625" style="26" customWidth="1"/>
    <col min="264" max="509" width="9.140625" style="26"/>
    <col min="510" max="510" width="7.140625" style="26" customWidth="1"/>
    <col min="511" max="511" width="3.85546875" style="26" customWidth="1"/>
    <col min="512" max="519" width="7.140625" style="26" customWidth="1"/>
    <col min="520" max="765" width="9.140625" style="26"/>
    <col min="766" max="766" width="7.140625" style="26" customWidth="1"/>
    <col min="767" max="767" width="3.85546875" style="26" customWidth="1"/>
    <col min="768" max="775" width="7.140625" style="26" customWidth="1"/>
    <col min="776" max="1021" width="9.140625" style="26"/>
    <col min="1022" max="1022" width="7.140625" style="26" customWidth="1"/>
    <col min="1023" max="1023" width="3.85546875" style="26" customWidth="1"/>
    <col min="1024" max="1031" width="7.140625" style="26" customWidth="1"/>
    <col min="1032" max="1277" width="9.140625" style="26"/>
    <col min="1278" max="1278" width="7.140625" style="26" customWidth="1"/>
    <col min="1279" max="1279" width="3.85546875" style="26" customWidth="1"/>
    <col min="1280" max="1287" width="7.140625" style="26" customWidth="1"/>
    <col min="1288" max="1533" width="9.140625" style="26"/>
    <col min="1534" max="1534" width="7.140625" style="26" customWidth="1"/>
    <col min="1535" max="1535" width="3.85546875" style="26" customWidth="1"/>
    <col min="1536" max="1543" width="7.140625" style="26" customWidth="1"/>
    <col min="1544" max="1789" width="9.140625" style="26"/>
    <col min="1790" max="1790" width="7.140625" style="26" customWidth="1"/>
    <col min="1791" max="1791" width="3.85546875" style="26" customWidth="1"/>
    <col min="1792" max="1799" width="7.140625" style="26" customWidth="1"/>
    <col min="1800" max="2045" width="9.140625" style="26"/>
    <col min="2046" max="2046" width="7.140625" style="26" customWidth="1"/>
    <col min="2047" max="2047" width="3.85546875" style="26" customWidth="1"/>
    <col min="2048" max="2055" width="7.140625" style="26" customWidth="1"/>
    <col min="2056" max="2301" width="9.140625" style="26"/>
    <col min="2302" max="2302" width="7.140625" style="26" customWidth="1"/>
    <col min="2303" max="2303" width="3.85546875" style="26" customWidth="1"/>
    <col min="2304" max="2311" width="7.140625" style="26" customWidth="1"/>
    <col min="2312" max="2557" width="9.140625" style="26"/>
    <col min="2558" max="2558" width="7.140625" style="26" customWidth="1"/>
    <col min="2559" max="2559" width="3.85546875" style="26" customWidth="1"/>
    <col min="2560" max="2567" width="7.140625" style="26" customWidth="1"/>
    <col min="2568" max="2813" width="9.140625" style="26"/>
    <col min="2814" max="2814" width="7.140625" style="26" customWidth="1"/>
    <col min="2815" max="2815" width="3.85546875" style="26" customWidth="1"/>
    <col min="2816" max="2823" width="7.140625" style="26" customWidth="1"/>
    <col min="2824" max="3069" width="9.140625" style="26"/>
    <col min="3070" max="3070" width="7.140625" style="26" customWidth="1"/>
    <col min="3071" max="3071" width="3.85546875" style="26" customWidth="1"/>
    <col min="3072" max="3079" width="7.140625" style="26" customWidth="1"/>
    <col min="3080" max="3325" width="9.140625" style="26"/>
    <col min="3326" max="3326" width="7.140625" style="26" customWidth="1"/>
    <col min="3327" max="3327" width="3.85546875" style="26" customWidth="1"/>
    <col min="3328" max="3335" width="7.140625" style="26" customWidth="1"/>
    <col min="3336" max="3581" width="9.140625" style="26"/>
    <col min="3582" max="3582" width="7.140625" style="26" customWidth="1"/>
    <col min="3583" max="3583" width="3.85546875" style="26" customWidth="1"/>
    <col min="3584" max="3591" width="7.140625" style="26" customWidth="1"/>
    <col min="3592" max="3837" width="9.140625" style="26"/>
    <col min="3838" max="3838" width="7.140625" style="26" customWidth="1"/>
    <col min="3839" max="3839" width="3.85546875" style="26" customWidth="1"/>
    <col min="3840" max="3847" width="7.140625" style="26" customWidth="1"/>
    <col min="3848" max="4093" width="9.140625" style="26"/>
    <col min="4094" max="4094" width="7.140625" style="26" customWidth="1"/>
    <col min="4095" max="4095" width="3.85546875" style="26" customWidth="1"/>
    <col min="4096" max="4103" width="7.140625" style="26" customWidth="1"/>
    <col min="4104" max="4349" width="9.140625" style="26"/>
    <col min="4350" max="4350" width="7.140625" style="26" customWidth="1"/>
    <col min="4351" max="4351" width="3.85546875" style="26" customWidth="1"/>
    <col min="4352" max="4359" width="7.140625" style="26" customWidth="1"/>
    <col min="4360" max="4605" width="9.140625" style="26"/>
    <col min="4606" max="4606" width="7.140625" style="26" customWidth="1"/>
    <col min="4607" max="4607" width="3.85546875" style="26" customWidth="1"/>
    <col min="4608" max="4615" width="7.140625" style="26" customWidth="1"/>
    <col min="4616" max="4861" width="9.140625" style="26"/>
    <col min="4862" max="4862" width="7.140625" style="26" customWidth="1"/>
    <col min="4863" max="4863" width="3.85546875" style="26" customWidth="1"/>
    <col min="4864" max="4871" width="7.140625" style="26" customWidth="1"/>
    <col min="4872" max="5117" width="9.140625" style="26"/>
    <col min="5118" max="5118" width="7.140625" style="26" customWidth="1"/>
    <col min="5119" max="5119" width="3.85546875" style="26" customWidth="1"/>
    <col min="5120" max="5127" width="7.140625" style="26" customWidth="1"/>
    <col min="5128" max="5373" width="9.140625" style="26"/>
    <col min="5374" max="5374" width="7.140625" style="26" customWidth="1"/>
    <col min="5375" max="5375" width="3.85546875" style="26" customWidth="1"/>
    <col min="5376" max="5383" width="7.140625" style="26" customWidth="1"/>
    <col min="5384" max="5629" width="9.140625" style="26"/>
    <col min="5630" max="5630" width="7.140625" style="26" customWidth="1"/>
    <col min="5631" max="5631" width="3.85546875" style="26" customWidth="1"/>
    <col min="5632" max="5639" width="7.140625" style="26" customWidth="1"/>
    <col min="5640" max="5885" width="9.140625" style="26"/>
    <col min="5886" max="5886" width="7.140625" style="26" customWidth="1"/>
    <col min="5887" max="5887" width="3.85546875" style="26" customWidth="1"/>
    <col min="5888" max="5895" width="7.140625" style="26" customWidth="1"/>
    <col min="5896" max="6141" width="9.140625" style="26"/>
    <col min="6142" max="6142" width="7.140625" style="26" customWidth="1"/>
    <col min="6143" max="6143" width="3.85546875" style="26" customWidth="1"/>
    <col min="6144" max="6151" width="7.140625" style="26" customWidth="1"/>
    <col min="6152" max="6397" width="9.140625" style="26"/>
    <col min="6398" max="6398" width="7.140625" style="26" customWidth="1"/>
    <col min="6399" max="6399" width="3.85546875" style="26" customWidth="1"/>
    <col min="6400" max="6407" width="7.140625" style="26" customWidth="1"/>
    <col min="6408" max="6653" width="9.140625" style="26"/>
    <col min="6654" max="6654" width="7.140625" style="26" customWidth="1"/>
    <col min="6655" max="6655" width="3.85546875" style="26" customWidth="1"/>
    <col min="6656" max="6663" width="7.140625" style="26" customWidth="1"/>
    <col min="6664" max="6909" width="9.140625" style="26"/>
    <col min="6910" max="6910" width="7.140625" style="26" customWidth="1"/>
    <col min="6911" max="6911" width="3.85546875" style="26" customWidth="1"/>
    <col min="6912" max="6919" width="7.140625" style="26" customWidth="1"/>
    <col min="6920" max="7165" width="9.140625" style="26"/>
    <col min="7166" max="7166" width="7.140625" style="26" customWidth="1"/>
    <col min="7167" max="7167" width="3.85546875" style="26" customWidth="1"/>
    <col min="7168" max="7175" width="7.140625" style="26" customWidth="1"/>
    <col min="7176" max="7421" width="9.140625" style="26"/>
    <col min="7422" max="7422" width="7.140625" style="26" customWidth="1"/>
    <col min="7423" max="7423" width="3.85546875" style="26" customWidth="1"/>
    <col min="7424" max="7431" width="7.140625" style="26" customWidth="1"/>
    <col min="7432" max="7677" width="9.140625" style="26"/>
    <col min="7678" max="7678" width="7.140625" style="26" customWidth="1"/>
    <col min="7679" max="7679" width="3.85546875" style="26" customWidth="1"/>
    <col min="7680" max="7687" width="7.140625" style="26" customWidth="1"/>
    <col min="7688" max="7933" width="9.140625" style="26"/>
    <col min="7934" max="7934" width="7.140625" style="26" customWidth="1"/>
    <col min="7935" max="7935" width="3.85546875" style="26" customWidth="1"/>
    <col min="7936" max="7943" width="7.140625" style="26" customWidth="1"/>
    <col min="7944" max="8189" width="9.140625" style="26"/>
    <col min="8190" max="8190" width="7.140625" style="26" customWidth="1"/>
    <col min="8191" max="8191" width="3.85546875" style="26" customWidth="1"/>
    <col min="8192" max="8199" width="7.140625" style="26" customWidth="1"/>
    <col min="8200" max="8445" width="9.140625" style="26"/>
    <col min="8446" max="8446" width="7.140625" style="26" customWidth="1"/>
    <col min="8447" max="8447" width="3.85546875" style="26" customWidth="1"/>
    <col min="8448" max="8455" width="7.140625" style="26" customWidth="1"/>
    <col min="8456" max="8701" width="9.140625" style="26"/>
    <col min="8702" max="8702" width="7.140625" style="26" customWidth="1"/>
    <col min="8703" max="8703" width="3.85546875" style="26" customWidth="1"/>
    <col min="8704" max="8711" width="7.140625" style="26" customWidth="1"/>
    <col min="8712" max="8957" width="9.140625" style="26"/>
    <col min="8958" max="8958" width="7.140625" style="26" customWidth="1"/>
    <col min="8959" max="8959" width="3.85546875" style="26" customWidth="1"/>
    <col min="8960" max="8967" width="7.140625" style="26" customWidth="1"/>
    <col min="8968" max="9213" width="9.140625" style="26"/>
    <col min="9214" max="9214" width="7.140625" style="26" customWidth="1"/>
    <col min="9215" max="9215" width="3.85546875" style="26" customWidth="1"/>
    <col min="9216" max="9223" width="7.140625" style="26" customWidth="1"/>
    <col min="9224" max="9469" width="9.140625" style="26"/>
    <col min="9470" max="9470" width="7.140625" style="26" customWidth="1"/>
    <col min="9471" max="9471" width="3.85546875" style="26" customWidth="1"/>
    <col min="9472" max="9479" width="7.140625" style="26" customWidth="1"/>
    <col min="9480" max="9725" width="9.140625" style="26"/>
    <col min="9726" max="9726" width="7.140625" style="26" customWidth="1"/>
    <col min="9727" max="9727" width="3.85546875" style="26" customWidth="1"/>
    <col min="9728" max="9735" width="7.140625" style="26" customWidth="1"/>
    <col min="9736" max="9981" width="9.140625" style="26"/>
    <col min="9982" max="9982" width="7.140625" style="26" customWidth="1"/>
    <col min="9983" max="9983" width="3.85546875" style="26" customWidth="1"/>
    <col min="9984" max="9991" width="7.140625" style="26" customWidth="1"/>
    <col min="9992" max="10237" width="9.140625" style="26"/>
    <col min="10238" max="10238" width="7.140625" style="26" customWidth="1"/>
    <col min="10239" max="10239" width="3.85546875" style="26" customWidth="1"/>
    <col min="10240" max="10247" width="7.140625" style="26" customWidth="1"/>
    <col min="10248" max="10493" width="9.140625" style="26"/>
    <col min="10494" max="10494" width="7.140625" style="26" customWidth="1"/>
    <col min="10495" max="10495" width="3.85546875" style="26" customWidth="1"/>
    <col min="10496" max="10503" width="7.140625" style="26" customWidth="1"/>
    <col min="10504" max="10749" width="9.140625" style="26"/>
    <col min="10750" max="10750" width="7.140625" style="26" customWidth="1"/>
    <col min="10751" max="10751" width="3.85546875" style="26" customWidth="1"/>
    <col min="10752" max="10759" width="7.140625" style="26" customWidth="1"/>
    <col min="10760" max="11005" width="9.140625" style="26"/>
    <col min="11006" max="11006" width="7.140625" style="26" customWidth="1"/>
    <col min="11007" max="11007" width="3.85546875" style="26" customWidth="1"/>
    <col min="11008" max="11015" width="7.140625" style="26" customWidth="1"/>
    <col min="11016" max="11261" width="9.140625" style="26"/>
    <col min="11262" max="11262" width="7.140625" style="26" customWidth="1"/>
    <col min="11263" max="11263" width="3.85546875" style="26" customWidth="1"/>
    <col min="11264" max="11271" width="7.140625" style="26" customWidth="1"/>
    <col min="11272" max="11517" width="9.140625" style="26"/>
    <col min="11518" max="11518" width="7.140625" style="26" customWidth="1"/>
    <col min="11519" max="11519" width="3.85546875" style="26" customWidth="1"/>
    <col min="11520" max="11527" width="7.140625" style="26" customWidth="1"/>
    <col min="11528" max="11773" width="9.140625" style="26"/>
    <col min="11774" max="11774" width="7.140625" style="26" customWidth="1"/>
    <col min="11775" max="11775" width="3.85546875" style="26" customWidth="1"/>
    <col min="11776" max="11783" width="7.140625" style="26" customWidth="1"/>
    <col min="11784" max="12029" width="9.140625" style="26"/>
    <col min="12030" max="12030" width="7.140625" style="26" customWidth="1"/>
    <col min="12031" max="12031" width="3.85546875" style="26" customWidth="1"/>
    <col min="12032" max="12039" width="7.140625" style="26" customWidth="1"/>
    <col min="12040" max="12285" width="9.140625" style="26"/>
    <col min="12286" max="12286" width="7.140625" style="26" customWidth="1"/>
    <col min="12287" max="12287" width="3.85546875" style="26" customWidth="1"/>
    <col min="12288" max="12295" width="7.140625" style="26" customWidth="1"/>
    <col min="12296" max="12541" width="9.140625" style="26"/>
    <col min="12542" max="12542" width="7.140625" style="26" customWidth="1"/>
    <col min="12543" max="12543" width="3.85546875" style="26" customWidth="1"/>
    <col min="12544" max="12551" width="7.140625" style="26" customWidth="1"/>
    <col min="12552" max="12797" width="9.140625" style="26"/>
    <col min="12798" max="12798" width="7.140625" style="26" customWidth="1"/>
    <col min="12799" max="12799" width="3.85546875" style="26" customWidth="1"/>
    <col min="12800" max="12807" width="7.140625" style="26" customWidth="1"/>
    <col min="12808" max="13053" width="9.140625" style="26"/>
    <col min="13054" max="13054" width="7.140625" style="26" customWidth="1"/>
    <col min="13055" max="13055" width="3.85546875" style="26" customWidth="1"/>
    <col min="13056" max="13063" width="7.140625" style="26" customWidth="1"/>
    <col min="13064" max="13309" width="9.140625" style="26"/>
    <col min="13310" max="13310" width="7.140625" style="26" customWidth="1"/>
    <col min="13311" max="13311" width="3.85546875" style="26" customWidth="1"/>
    <col min="13312" max="13319" width="7.140625" style="26" customWidth="1"/>
    <col min="13320" max="13565" width="9.140625" style="26"/>
    <col min="13566" max="13566" width="7.140625" style="26" customWidth="1"/>
    <col min="13567" max="13567" width="3.85546875" style="26" customWidth="1"/>
    <col min="13568" max="13575" width="7.140625" style="26" customWidth="1"/>
    <col min="13576" max="13821" width="9.140625" style="26"/>
    <col min="13822" max="13822" width="7.140625" style="26" customWidth="1"/>
    <col min="13823" max="13823" width="3.85546875" style="26" customWidth="1"/>
    <col min="13824" max="13831" width="7.140625" style="26" customWidth="1"/>
    <col min="13832" max="14077" width="9.140625" style="26"/>
    <col min="14078" max="14078" width="7.140625" style="26" customWidth="1"/>
    <col min="14079" max="14079" width="3.85546875" style="26" customWidth="1"/>
    <col min="14080" max="14087" width="7.140625" style="26" customWidth="1"/>
    <col min="14088" max="14333" width="9.140625" style="26"/>
    <col min="14334" max="14334" width="7.140625" style="26" customWidth="1"/>
    <col min="14335" max="14335" width="3.85546875" style="26" customWidth="1"/>
    <col min="14336" max="14343" width="7.140625" style="26" customWidth="1"/>
    <col min="14344" max="14589" width="9.140625" style="26"/>
    <col min="14590" max="14590" width="7.140625" style="26" customWidth="1"/>
    <col min="14591" max="14591" width="3.85546875" style="26" customWidth="1"/>
    <col min="14592" max="14599" width="7.140625" style="26" customWidth="1"/>
    <col min="14600" max="14845" width="9.140625" style="26"/>
    <col min="14846" max="14846" width="7.140625" style="26" customWidth="1"/>
    <col min="14847" max="14847" width="3.85546875" style="26" customWidth="1"/>
    <col min="14848" max="14855" width="7.140625" style="26" customWidth="1"/>
    <col min="14856" max="15101" width="9.140625" style="26"/>
    <col min="15102" max="15102" width="7.140625" style="26" customWidth="1"/>
    <col min="15103" max="15103" width="3.85546875" style="26" customWidth="1"/>
    <col min="15104" max="15111" width="7.140625" style="26" customWidth="1"/>
    <col min="15112" max="15357" width="9.140625" style="26"/>
    <col min="15358" max="15358" width="7.140625" style="26" customWidth="1"/>
    <col min="15359" max="15359" width="3.85546875" style="26" customWidth="1"/>
    <col min="15360" max="15367" width="7.140625" style="26" customWidth="1"/>
    <col min="15368" max="15613" width="9.140625" style="26"/>
    <col min="15614" max="15614" width="7.140625" style="26" customWidth="1"/>
    <col min="15615" max="15615" width="3.85546875" style="26" customWidth="1"/>
    <col min="15616" max="15623" width="7.140625" style="26" customWidth="1"/>
    <col min="15624" max="15869" width="9.140625" style="26"/>
    <col min="15870" max="15870" width="7.140625" style="26" customWidth="1"/>
    <col min="15871" max="15871" width="3.85546875" style="26" customWidth="1"/>
    <col min="15872" max="15879" width="7.140625" style="26" customWidth="1"/>
    <col min="15880" max="16125" width="9.140625" style="26"/>
    <col min="16126" max="16126" width="7.140625" style="26" customWidth="1"/>
    <col min="16127" max="16127" width="3.85546875" style="26" customWidth="1"/>
    <col min="16128" max="16135" width="7.140625" style="26" customWidth="1"/>
    <col min="16136" max="16384" width="9.140625" style="26"/>
  </cols>
  <sheetData>
    <row r="1" spans="1:13" ht="30.75" x14ac:dyDescent="0.7">
      <c r="A1" s="120" t="s">
        <v>12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s="27" customFormat="1" ht="27.75" x14ac:dyDescent="0.65">
      <c r="A2" s="121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s="27" customFormat="1" ht="27.75" x14ac:dyDescent="0.65">
      <c r="A3" s="121" t="s">
        <v>202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27" customFormat="1" ht="27.75" x14ac:dyDescent="0.65">
      <c r="A4" s="121" t="s">
        <v>203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27" customFormat="1" ht="27.75" x14ac:dyDescent="0.65">
      <c r="A5" s="121" t="s">
        <v>204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x14ac:dyDescent="0.5">
      <c r="B6" s="28"/>
    </row>
    <row r="7" spans="1:13" s="27" customFormat="1" ht="24" x14ac:dyDescent="0.55000000000000004">
      <c r="B7" s="27" t="s">
        <v>205</v>
      </c>
    </row>
    <row r="8" spans="1:13" s="27" customFormat="1" ht="24" x14ac:dyDescent="0.55000000000000004">
      <c r="A8" s="27" t="s">
        <v>207</v>
      </c>
    </row>
    <row r="9" spans="1:13" s="27" customFormat="1" ht="24" x14ac:dyDescent="0.55000000000000004">
      <c r="A9" s="27" t="s">
        <v>206</v>
      </c>
    </row>
    <row r="10" spans="1:13" s="27" customFormat="1" ht="24" x14ac:dyDescent="0.55000000000000004">
      <c r="A10" s="27" t="s">
        <v>208</v>
      </c>
    </row>
    <row r="11" spans="1:13" s="27" customFormat="1" ht="24" x14ac:dyDescent="0.55000000000000004">
      <c r="A11" s="27" t="s">
        <v>209</v>
      </c>
    </row>
    <row r="12" spans="1:13" s="27" customFormat="1" ht="24" x14ac:dyDescent="0.55000000000000004">
      <c r="B12" s="27" t="s">
        <v>220</v>
      </c>
    </row>
    <row r="13" spans="1:13" s="27" customFormat="1" ht="24" x14ac:dyDescent="0.55000000000000004">
      <c r="B13" s="27" t="s">
        <v>210</v>
      </c>
    </row>
    <row r="14" spans="1:13" s="27" customFormat="1" ht="24" x14ac:dyDescent="0.55000000000000004">
      <c r="A14" s="27" t="s">
        <v>211</v>
      </c>
    </row>
    <row r="15" spans="1:13" s="27" customFormat="1" ht="24" x14ac:dyDescent="0.55000000000000004">
      <c r="A15" s="27" t="s">
        <v>212</v>
      </c>
    </row>
    <row r="16" spans="1:13" s="27" customFormat="1" ht="24" x14ac:dyDescent="0.55000000000000004">
      <c r="A16" s="27" t="s">
        <v>213</v>
      </c>
    </row>
    <row r="17" spans="1:13" s="27" customFormat="1" ht="24" x14ac:dyDescent="0.55000000000000004">
      <c r="A17" s="27" t="s">
        <v>214</v>
      </c>
    </row>
    <row r="18" spans="1:13" s="27" customFormat="1" ht="24" x14ac:dyDescent="0.55000000000000004">
      <c r="A18" s="27" t="s">
        <v>215</v>
      </c>
    </row>
    <row r="19" spans="1:13" s="27" customFormat="1" ht="24" x14ac:dyDescent="0.55000000000000004">
      <c r="A19" s="27" t="s">
        <v>216</v>
      </c>
    </row>
    <row r="20" spans="1:13" s="27" customFormat="1" ht="24" x14ac:dyDescent="0.55000000000000004">
      <c r="B20" s="27" t="s">
        <v>217</v>
      </c>
    </row>
    <row r="21" spans="1:13" s="27" customFormat="1" ht="24" x14ac:dyDescent="0.55000000000000004">
      <c r="A21" s="27" t="s">
        <v>241</v>
      </c>
    </row>
    <row r="22" spans="1:13" s="27" customFormat="1" ht="24" x14ac:dyDescent="0.55000000000000004">
      <c r="A22" s="27" t="s">
        <v>242</v>
      </c>
    </row>
    <row r="23" spans="1:13" s="27" customFormat="1" ht="24" x14ac:dyDescent="0.55000000000000004">
      <c r="A23" s="27" t="s">
        <v>218</v>
      </c>
    </row>
    <row r="24" spans="1:13" s="27" customFormat="1" ht="24" x14ac:dyDescent="0.55000000000000004">
      <c r="B24" s="27" t="s">
        <v>219</v>
      </c>
    </row>
    <row r="25" spans="1:13" s="27" customFormat="1" ht="24" x14ac:dyDescent="0.55000000000000004">
      <c r="B25" s="27" t="s">
        <v>243</v>
      </c>
    </row>
    <row r="26" spans="1:13" s="27" customFormat="1" ht="24" x14ac:dyDescent="0.55000000000000004">
      <c r="A26" s="27" t="s">
        <v>244</v>
      </c>
    </row>
    <row r="27" spans="1:13" s="27" customFormat="1" ht="24" x14ac:dyDescent="0.55000000000000004">
      <c r="A27" s="27" t="s">
        <v>245</v>
      </c>
    </row>
    <row r="28" spans="1:13" s="27" customFormat="1" ht="24" x14ac:dyDescent="0.55000000000000004">
      <c r="A28" s="27" t="s">
        <v>221</v>
      </c>
    </row>
    <row r="29" spans="1:13" s="27" customFormat="1" ht="24" x14ac:dyDescent="0.55000000000000004">
      <c r="A29" s="27" t="s">
        <v>222</v>
      </c>
    </row>
    <row r="30" spans="1:13" s="27" customFormat="1" ht="24" x14ac:dyDescent="0.55000000000000004">
      <c r="A30" s="27" t="s">
        <v>223</v>
      </c>
    </row>
    <row r="31" spans="1:13" s="27" customFormat="1" ht="24" x14ac:dyDescent="0.55000000000000004">
      <c r="A31" s="119" t="s">
        <v>40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3" s="27" customFormat="1" ht="24" x14ac:dyDescent="0.55000000000000004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2" s="27" customFormat="1" ht="24" x14ac:dyDescent="0.55000000000000004">
      <c r="A33" s="27" t="s">
        <v>224</v>
      </c>
    </row>
    <row r="34" spans="1:2" s="27" customFormat="1" ht="24" x14ac:dyDescent="0.55000000000000004">
      <c r="A34" s="27" t="s">
        <v>225</v>
      </c>
    </row>
    <row r="35" spans="1:2" s="27" customFormat="1" ht="24" x14ac:dyDescent="0.55000000000000004">
      <c r="A35" s="29" t="s">
        <v>226</v>
      </c>
      <c r="B35" s="29"/>
    </row>
    <row r="36" spans="1:2" s="27" customFormat="1" ht="24" x14ac:dyDescent="0.55000000000000004">
      <c r="A36" s="29" t="s">
        <v>227</v>
      </c>
      <c r="B36" s="29"/>
    </row>
    <row r="37" spans="1:2" s="27" customFormat="1" ht="24" x14ac:dyDescent="0.55000000000000004">
      <c r="A37" s="29" t="s">
        <v>228</v>
      </c>
      <c r="B37" s="29"/>
    </row>
    <row r="38" spans="1:2" s="27" customFormat="1" ht="24" x14ac:dyDescent="0.55000000000000004">
      <c r="A38" s="29" t="s">
        <v>229</v>
      </c>
      <c r="B38" s="29"/>
    </row>
    <row r="39" spans="1:2" s="27" customFormat="1" ht="24" x14ac:dyDescent="0.55000000000000004">
      <c r="B39" s="27" t="s">
        <v>217</v>
      </c>
    </row>
    <row r="40" spans="1:2" s="27" customFormat="1" ht="24" x14ac:dyDescent="0.55000000000000004">
      <c r="A40" s="27" t="s">
        <v>252</v>
      </c>
    </row>
    <row r="41" spans="1:2" s="27" customFormat="1" ht="24" x14ac:dyDescent="0.55000000000000004">
      <c r="A41" s="27" t="s">
        <v>230</v>
      </c>
    </row>
    <row r="42" spans="1:2" s="27" customFormat="1" ht="24" x14ac:dyDescent="0.55000000000000004">
      <c r="A42" s="27" t="s">
        <v>231</v>
      </c>
    </row>
    <row r="43" spans="1:2" s="27" customFormat="1" ht="24" x14ac:dyDescent="0.55000000000000004">
      <c r="A43" s="29"/>
      <c r="B43" s="29" t="s">
        <v>246</v>
      </c>
    </row>
    <row r="44" spans="1:2" s="27" customFormat="1" ht="24" x14ac:dyDescent="0.55000000000000004">
      <c r="A44" s="29" t="s">
        <v>247</v>
      </c>
      <c r="B44" s="29"/>
    </row>
    <row r="45" spans="1:2" s="27" customFormat="1" ht="24" x14ac:dyDescent="0.55000000000000004">
      <c r="A45" s="29" t="s">
        <v>248</v>
      </c>
      <c r="B45" s="29"/>
    </row>
    <row r="46" spans="1:2" s="27" customFormat="1" ht="24" x14ac:dyDescent="0.55000000000000004">
      <c r="A46" s="29"/>
      <c r="B46" s="29"/>
    </row>
    <row r="47" spans="1:2" s="27" customFormat="1" ht="24" x14ac:dyDescent="0.55000000000000004">
      <c r="A47" s="30" t="s">
        <v>232</v>
      </c>
    </row>
    <row r="48" spans="1:2" s="27" customFormat="1" ht="24" x14ac:dyDescent="0.55000000000000004">
      <c r="B48" s="27" t="s">
        <v>249</v>
      </c>
    </row>
    <row r="49" spans="2:2" ht="24" x14ac:dyDescent="0.55000000000000004">
      <c r="B49" s="27" t="s">
        <v>250</v>
      </c>
    </row>
    <row r="50" spans="2:2" ht="24" x14ac:dyDescent="0.55000000000000004">
      <c r="B50" s="27" t="s">
        <v>251</v>
      </c>
    </row>
  </sheetData>
  <mergeCells count="6">
    <mergeCell ref="A31:M31"/>
    <mergeCell ref="A1:M1"/>
    <mergeCell ref="A2:M2"/>
    <mergeCell ref="A4:M4"/>
    <mergeCell ref="A5:M5"/>
    <mergeCell ref="A3:M3"/>
  </mergeCells>
  <pageMargins left="0.5118110236220472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7"/>
  <sheetViews>
    <sheetView topLeftCell="A19" zoomScale="130" zoomScaleNormal="130" workbookViewId="0">
      <selection activeCell="B26" sqref="B26"/>
    </sheetView>
  </sheetViews>
  <sheetFormatPr defaultRowHeight="24" x14ac:dyDescent="0.55000000000000004"/>
  <cols>
    <col min="1" max="1" width="6.42578125" style="27" customWidth="1"/>
    <col min="2" max="2" width="40.140625" style="27" customWidth="1"/>
    <col min="3" max="4" width="18" style="33" customWidth="1"/>
    <col min="5" max="5" width="10" style="27" customWidth="1"/>
    <col min="6" max="257" width="9.140625" style="27"/>
    <col min="258" max="258" width="19.28515625" style="27" customWidth="1"/>
    <col min="259" max="260" width="18" style="27" customWidth="1"/>
    <col min="261" max="261" width="10" style="27" customWidth="1"/>
    <col min="262" max="513" width="9.140625" style="27"/>
    <col min="514" max="514" width="19.28515625" style="27" customWidth="1"/>
    <col min="515" max="516" width="18" style="27" customWidth="1"/>
    <col min="517" max="517" width="10" style="27" customWidth="1"/>
    <col min="518" max="769" width="9.140625" style="27"/>
    <col min="770" max="770" width="19.28515625" style="27" customWidth="1"/>
    <col min="771" max="772" width="18" style="27" customWidth="1"/>
    <col min="773" max="773" width="10" style="27" customWidth="1"/>
    <col min="774" max="1025" width="9.140625" style="27"/>
    <col min="1026" max="1026" width="19.28515625" style="27" customWidth="1"/>
    <col min="1027" max="1028" width="18" style="27" customWidth="1"/>
    <col min="1029" max="1029" width="10" style="27" customWidth="1"/>
    <col min="1030" max="1281" width="9.140625" style="27"/>
    <col min="1282" max="1282" width="19.28515625" style="27" customWidth="1"/>
    <col min="1283" max="1284" width="18" style="27" customWidth="1"/>
    <col min="1285" max="1285" width="10" style="27" customWidth="1"/>
    <col min="1286" max="1537" width="9.140625" style="27"/>
    <col min="1538" max="1538" width="19.28515625" style="27" customWidth="1"/>
    <col min="1539" max="1540" width="18" style="27" customWidth="1"/>
    <col min="1541" max="1541" width="10" style="27" customWidth="1"/>
    <col min="1542" max="1793" width="9.140625" style="27"/>
    <col min="1794" max="1794" width="19.28515625" style="27" customWidth="1"/>
    <col min="1795" max="1796" width="18" style="27" customWidth="1"/>
    <col min="1797" max="1797" width="10" style="27" customWidth="1"/>
    <col min="1798" max="2049" width="9.140625" style="27"/>
    <col min="2050" max="2050" width="19.28515625" style="27" customWidth="1"/>
    <col min="2051" max="2052" width="18" style="27" customWidth="1"/>
    <col min="2053" max="2053" width="10" style="27" customWidth="1"/>
    <col min="2054" max="2305" width="9.140625" style="27"/>
    <col min="2306" max="2306" width="19.28515625" style="27" customWidth="1"/>
    <col min="2307" max="2308" width="18" style="27" customWidth="1"/>
    <col min="2309" max="2309" width="10" style="27" customWidth="1"/>
    <col min="2310" max="2561" width="9.140625" style="27"/>
    <col min="2562" max="2562" width="19.28515625" style="27" customWidth="1"/>
    <col min="2563" max="2564" width="18" style="27" customWidth="1"/>
    <col min="2565" max="2565" width="10" style="27" customWidth="1"/>
    <col min="2566" max="2817" width="9.140625" style="27"/>
    <col min="2818" max="2818" width="19.28515625" style="27" customWidth="1"/>
    <col min="2819" max="2820" width="18" style="27" customWidth="1"/>
    <col min="2821" max="2821" width="10" style="27" customWidth="1"/>
    <col min="2822" max="3073" width="9.140625" style="27"/>
    <col min="3074" max="3074" width="19.28515625" style="27" customWidth="1"/>
    <col min="3075" max="3076" width="18" style="27" customWidth="1"/>
    <col min="3077" max="3077" width="10" style="27" customWidth="1"/>
    <col min="3078" max="3329" width="9.140625" style="27"/>
    <col min="3330" max="3330" width="19.28515625" style="27" customWidth="1"/>
    <col min="3331" max="3332" width="18" style="27" customWidth="1"/>
    <col min="3333" max="3333" width="10" style="27" customWidth="1"/>
    <col min="3334" max="3585" width="9.140625" style="27"/>
    <col min="3586" max="3586" width="19.28515625" style="27" customWidth="1"/>
    <col min="3587" max="3588" width="18" style="27" customWidth="1"/>
    <col min="3589" max="3589" width="10" style="27" customWidth="1"/>
    <col min="3590" max="3841" width="9.140625" style="27"/>
    <col min="3842" max="3842" width="19.28515625" style="27" customWidth="1"/>
    <col min="3843" max="3844" width="18" style="27" customWidth="1"/>
    <col min="3845" max="3845" width="10" style="27" customWidth="1"/>
    <col min="3846" max="4097" width="9.140625" style="27"/>
    <col min="4098" max="4098" width="19.28515625" style="27" customWidth="1"/>
    <col min="4099" max="4100" width="18" style="27" customWidth="1"/>
    <col min="4101" max="4101" width="10" style="27" customWidth="1"/>
    <col min="4102" max="4353" width="9.140625" style="27"/>
    <col min="4354" max="4354" width="19.28515625" style="27" customWidth="1"/>
    <col min="4355" max="4356" width="18" style="27" customWidth="1"/>
    <col min="4357" max="4357" width="10" style="27" customWidth="1"/>
    <col min="4358" max="4609" width="9.140625" style="27"/>
    <col min="4610" max="4610" width="19.28515625" style="27" customWidth="1"/>
    <col min="4611" max="4612" width="18" style="27" customWidth="1"/>
    <col min="4613" max="4613" width="10" style="27" customWidth="1"/>
    <col min="4614" max="4865" width="9.140625" style="27"/>
    <col min="4866" max="4866" width="19.28515625" style="27" customWidth="1"/>
    <col min="4867" max="4868" width="18" style="27" customWidth="1"/>
    <col min="4869" max="4869" width="10" style="27" customWidth="1"/>
    <col min="4870" max="5121" width="9.140625" style="27"/>
    <col min="5122" max="5122" width="19.28515625" style="27" customWidth="1"/>
    <col min="5123" max="5124" width="18" style="27" customWidth="1"/>
    <col min="5125" max="5125" width="10" style="27" customWidth="1"/>
    <col min="5126" max="5377" width="9.140625" style="27"/>
    <col min="5378" max="5378" width="19.28515625" style="27" customWidth="1"/>
    <col min="5379" max="5380" width="18" style="27" customWidth="1"/>
    <col min="5381" max="5381" width="10" style="27" customWidth="1"/>
    <col min="5382" max="5633" width="9.140625" style="27"/>
    <col min="5634" max="5634" width="19.28515625" style="27" customWidth="1"/>
    <col min="5635" max="5636" width="18" style="27" customWidth="1"/>
    <col min="5637" max="5637" width="10" style="27" customWidth="1"/>
    <col min="5638" max="5889" width="9.140625" style="27"/>
    <col min="5890" max="5890" width="19.28515625" style="27" customWidth="1"/>
    <col min="5891" max="5892" width="18" style="27" customWidth="1"/>
    <col min="5893" max="5893" width="10" style="27" customWidth="1"/>
    <col min="5894" max="6145" width="9.140625" style="27"/>
    <col min="6146" max="6146" width="19.28515625" style="27" customWidth="1"/>
    <col min="6147" max="6148" width="18" style="27" customWidth="1"/>
    <col min="6149" max="6149" width="10" style="27" customWidth="1"/>
    <col min="6150" max="6401" width="9.140625" style="27"/>
    <col min="6402" max="6402" width="19.28515625" style="27" customWidth="1"/>
    <col min="6403" max="6404" width="18" style="27" customWidth="1"/>
    <col min="6405" max="6405" width="10" style="27" customWidth="1"/>
    <col min="6406" max="6657" width="9.140625" style="27"/>
    <col min="6658" max="6658" width="19.28515625" style="27" customWidth="1"/>
    <col min="6659" max="6660" width="18" style="27" customWidth="1"/>
    <col min="6661" max="6661" width="10" style="27" customWidth="1"/>
    <col min="6662" max="6913" width="9.140625" style="27"/>
    <col min="6914" max="6914" width="19.28515625" style="27" customWidth="1"/>
    <col min="6915" max="6916" width="18" style="27" customWidth="1"/>
    <col min="6917" max="6917" width="10" style="27" customWidth="1"/>
    <col min="6918" max="7169" width="9.140625" style="27"/>
    <col min="7170" max="7170" width="19.28515625" style="27" customWidth="1"/>
    <col min="7171" max="7172" width="18" style="27" customWidth="1"/>
    <col min="7173" max="7173" width="10" style="27" customWidth="1"/>
    <col min="7174" max="7425" width="9.140625" style="27"/>
    <col min="7426" max="7426" width="19.28515625" style="27" customWidth="1"/>
    <col min="7427" max="7428" width="18" style="27" customWidth="1"/>
    <col min="7429" max="7429" width="10" style="27" customWidth="1"/>
    <col min="7430" max="7681" width="9.140625" style="27"/>
    <col min="7682" max="7682" width="19.28515625" style="27" customWidth="1"/>
    <col min="7683" max="7684" width="18" style="27" customWidth="1"/>
    <col min="7685" max="7685" width="10" style="27" customWidth="1"/>
    <col min="7686" max="7937" width="9.140625" style="27"/>
    <col min="7938" max="7938" width="19.28515625" style="27" customWidth="1"/>
    <col min="7939" max="7940" width="18" style="27" customWidth="1"/>
    <col min="7941" max="7941" width="10" style="27" customWidth="1"/>
    <col min="7942" max="8193" width="9.140625" style="27"/>
    <col min="8194" max="8194" width="19.28515625" style="27" customWidth="1"/>
    <col min="8195" max="8196" width="18" style="27" customWidth="1"/>
    <col min="8197" max="8197" width="10" style="27" customWidth="1"/>
    <col min="8198" max="8449" width="9.140625" style="27"/>
    <col min="8450" max="8450" width="19.28515625" style="27" customWidth="1"/>
    <col min="8451" max="8452" width="18" style="27" customWidth="1"/>
    <col min="8453" max="8453" width="10" style="27" customWidth="1"/>
    <col min="8454" max="8705" width="9.140625" style="27"/>
    <col min="8706" max="8706" width="19.28515625" style="27" customWidth="1"/>
    <col min="8707" max="8708" width="18" style="27" customWidth="1"/>
    <col min="8709" max="8709" width="10" style="27" customWidth="1"/>
    <col min="8710" max="8961" width="9.140625" style="27"/>
    <col min="8962" max="8962" width="19.28515625" style="27" customWidth="1"/>
    <col min="8963" max="8964" width="18" style="27" customWidth="1"/>
    <col min="8965" max="8965" width="10" style="27" customWidth="1"/>
    <col min="8966" max="9217" width="9.140625" style="27"/>
    <col min="9218" max="9218" width="19.28515625" style="27" customWidth="1"/>
    <col min="9219" max="9220" width="18" style="27" customWidth="1"/>
    <col min="9221" max="9221" width="10" style="27" customWidth="1"/>
    <col min="9222" max="9473" width="9.140625" style="27"/>
    <col min="9474" max="9474" width="19.28515625" style="27" customWidth="1"/>
    <col min="9475" max="9476" width="18" style="27" customWidth="1"/>
    <col min="9477" max="9477" width="10" style="27" customWidth="1"/>
    <col min="9478" max="9729" width="9.140625" style="27"/>
    <col min="9730" max="9730" width="19.28515625" style="27" customWidth="1"/>
    <col min="9731" max="9732" width="18" style="27" customWidth="1"/>
    <col min="9733" max="9733" width="10" style="27" customWidth="1"/>
    <col min="9734" max="9985" width="9.140625" style="27"/>
    <col min="9986" max="9986" width="19.28515625" style="27" customWidth="1"/>
    <col min="9987" max="9988" width="18" style="27" customWidth="1"/>
    <col min="9989" max="9989" width="10" style="27" customWidth="1"/>
    <col min="9990" max="10241" width="9.140625" style="27"/>
    <col min="10242" max="10242" width="19.28515625" style="27" customWidth="1"/>
    <col min="10243" max="10244" width="18" style="27" customWidth="1"/>
    <col min="10245" max="10245" width="10" style="27" customWidth="1"/>
    <col min="10246" max="10497" width="9.140625" style="27"/>
    <col min="10498" max="10498" width="19.28515625" style="27" customWidth="1"/>
    <col min="10499" max="10500" width="18" style="27" customWidth="1"/>
    <col min="10501" max="10501" width="10" style="27" customWidth="1"/>
    <col min="10502" max="10753" width="9.140625" style="27"/>
    <col min="10754" max="10754" width="19.28515625" style="27" customWidth="1"/>
    <col min="10755" max="10756" width="18" style="27" customWidth="1"/>
    <col min="10757" max="10757" width="10" style="27" customWidth="1"/>
    <col min="10758" max="11009" width="9.140625" style="27"/>
    <col min="11010" max="11010" width="19.28515625" style="27" customWidth="1"/>
    <col min="11011" max="11012" width="18" style="27" customWidth="1"/>
    <col min="11013" max="11013" width="10" style="27" customWidth="1"/>
    <col min="11014" max="11265" width="9.140625" style="27"/>
    <col min="11266" max="11266" width="19.28515625" style="27" customWidth="1"/>
    <col min="11267" max="11268" width="18" style="27" customWidth="1"/>
    <col min="11269" max="11269" width="10" style="27" customWidth="1"/>
    <col min="11270" max="11521" width="9.140625" style="27"/>
    <col min="11522" max="11522" width="19.28515625" style="27" customWidth="1"/>
    <col min="11523" max="11524" width="18" style="27" customWidth="1"/>
    <col min="11525" max="11525" width="10" style="27" customWidth="1"/>
    <col min="11526" max="11777" width="9.140625" style="27"/>
    <col min="11778" max="11778" width="19.28515625" style="27" customWidth="1"/>
    <col min="11779" max="11780" width="18" style="27" customWidth="1"/>
    <col min="11781" max="11781" width="10" style="27" customWidth="1"/>
    <col min="11782" max="12033" width="9.140625" style="27"/>
    <col min="12034" max="12034" width="19.28515625" style="27" customWidth="1"/>
    <col min="12035" max="12036" width="18" style="27" customWidth="1"/>
    <col min="12037" max="12037" width="10" style="27" customWidth="1"/>
    <col min="12038" max="12289" width="9.140625" style="27"/>
    <col min="12290" max="12290" width="19.28515625" style="27" customWidth="1"/>
    <col min="12291" max="12292" width="18" style="27" customWidth="1"/>
    <col min="12293" max="12293" width="10" style="27" customWidth="1"/>
    <col min="12294" max="12545" width="9.140625" style="27"/>
    <col min="12546" max="12546" width="19.28515625" style="27" customWidth="1"/>
    <col min="12547" max="12548" width="18" style="27" customWidth="1"/>
    <col min="12549" max="12549" width="10" style="27" customWidth="1"/>
    <col min="12550" max="12801" width="9.140625" style="27"/>
    <col min="12802" max="12802" width="19.28515625" style="27" customWidth="1"/>
    <col min="12803" max="12804" width="18" style="27" customWidth="1"/>
    <col min="12805" max="12805" width="10" style="27" customWidth="1"/>
    <col min="12806" max="13057" width="9.140625" style="27"/>
    <col min="13058" max="13058" width="19.28515625" style="27" customWidth="1"/>
    <col min="13059" max="13060" width="18" style="27" customWidth="1"/>
    <col min="13061" max="13061" width="10" style="27" customWidth="1"/>
    <col min="13062" max="13313" width="9.140625" style="27"/>
    <col min="13314" max="13314" width="19.28515625" style="27" customWidth="1"/>
    <col min="13315" max="13316" width="18" style="27" customWidth="1"/>
    <col min="13317" max="13317" width="10" style="27" customWidth="1"/>
    <col min="13318" max="13569" width="9.140625" style="27"/>
    <col min="13570" max="13570" width="19.28515625" style="27" customWidth="1"/>
    <col min="13571" max="13572" width="18" style="27" customWidth="1"/>
    <col min="13573" max="13573" width="10" style="27" customWidth="1"/>
    <col min="13574" max="13825" width="9.140625" style="27"/>
    <col min="13826" max="13826" width="19.28515625" style="27" customWidth="1"/>
    <col min="13827" max="13828" width="18" style="27" customWidth="1"/>
    <col min="13829" max="13829" width="10" style="27" customWidth="1"/>
    <col min="13830" max="14081" width="9.140625" style="27"/>
    <col min="14082" max="14082" width="19.28515625" style="27" customWidth="1"/>
    <col min="14083" max="14084" width="18" style="27" customWidth="1"/>
    <col min="14085" max="14085" width="10" style="27" customWidth="1"/>
    <col min="14086" max="14337" width="9.140625" style="27"/>
    <col min="14338" max="14338" width="19.28515625" style="27" customWidth="1"/>
    <col min="14339" max="14340" width="18" style="27" customWidth="1"/>
    <col min="14341" max="14341" width="10" style="27" customWidth="1"/>
    <col min="14342" max="14593" width="9.140625" style="27"/>
    <col min="14594" max="14594" width="19.28515625" style="27" customWidth="1"/>
    <col min="14595" max="14596" width="18" style="27" customWidth="1"/>
    <col min="14597" max="14597" width="10" style="27" customWidth="1"/>
    <col min="14598" max="14849" width="9.140625" style="27"/>
    <col min="14850" max="14850" width="19.28515625" style="27" customWidth="1"/>
    <col min="14851" max="14852" width="18" style="27" customWidth="1"/>
    <col min="14853" max="14853" width="10" style="27" customWidth="1"/>
    <col min="14854" max="15105" width="9.140625" style="27"/>
    <col min="15106" max="15106" width="19.28515625" style="27" customWidth="1"/>
    <col min="15107" max="15108" width="18" style="27" customWidth="1"/>
    <col min="15109" max="15109" width="10" style="27" customWidth="1"/>
    <col min="15110" max="15361" width="9.140625" style="27"/>
    <col min="15362" max="15362" width="19.28515625" style="27" customWidth="1"/>
    <col min="15363" max="15364" width="18" style="27" customWidth="1"/>
    <col min="15365" max="15365" width="10" style="27" customWidth="1"/>
    <col min="15366" max="15617" width="9.140625" style="27"/>
    <col min="15618" max="15618" width="19.28515625" style="27" customWidth="1"/>
    <col min="15619" max="15620" width="18" style="27" customWidth="1"/>
    <col min="15621" max="15621" width="10" style="27" customWidth="1"/>
    <col min="15622" max="15873" width="9.140625" style="27"/>
    <col min="15874" max="15874" width="19.28515625" style="27" customWidth="1"/>
    <col min="15875" max="15876" width="18" style="27" customWidth="1"/>
    <col min="15877" max="15877" width="10" style="27" customWidth="1"/>
    <col min="15878" max="16129" width="9.140625" style="27"/>
    <col min="16130" max="16130" width="19.28515625" style="27" customWidth="1"/>
    <col min="16131" max="16132" width="18" style="27" customWidth="1"/>
    <col min="16133" max="16133" width="10" style="27" customWidth="1"/>
    <col min="16134" max="16384" width="9.140625" style="27"/>
  </cols>
  <sheetData>
    <row r="1" spans="1:9" x14ac:dyDescent="0.55000000000000004">
      <c r="A1" s="122" t="s">
        <v>39</v>
      </c>
      <c r="B1" s="122"/>
      <c r="C1" s="122"/>
      <c r="D1" s="122"/>
      <c r="E1" s="122"/>
      <c r="F1" s="122"/>
      <c r="G1" s="53"/>
      <c r="H1" s="53"/>
      <c r="I1" s="53"/>
    </row>
    <row r="2" spans="1:9" ht="63" customHeight="1" x14ac:dyDescent="0.65">
      <c r="A2" s="124" t="s">
        <v>107</v>
      </c>
      <c r="B2" s="124"/>
      <c r="C2" s="124"/>
      <c r="D2" s="124"/>
      <c r="E2" s="124"/>
      <c r="F2" s="54"/>
      <c r="G2" s="54"/>
      <c r="H2" s="54"/>
      <c r="I2" s="54"/>
    </row>
    <row r="3" spans="1:9" ht="27.75" x14ac:dyDescent="0.65">
      <c r="A3" s="121" t="s">
        <v>108</v>
      </c>
      <c r="B3" s="121"/>
      <c r="C3" s="121"/>
      <c r="D3" s="121"/>
      <c r="E3" s="121"/>
      <c r="F3" s="54"/>
      <c r="G3" s="54"/>
      <c r="H3" s="54"/>
      <c r="I3" s="54"/>
    </row>
    <row r="4" spans="1:9" ht="27.75" x14ac:dyDescent="0.65">
      <c r="A4" s="121" t="s">
        <v>112</v>
      </c>
      <c r="B4" s="121"/>
      <c r="C4" s="121"/>
      <c r="D4" s="121"/>
      <c r="E4" s="121"/>
      <c r="F4" s="54"/>
      <c r="G4" s="54"/>
      <c r="H4" s="54"/>
      <c r="I4" s="54"/>
    </row>
    <row r="5" spans="1:9" x14ac:dyDescent="0.55000000000000004">
      <c r="B5" s="32"/>
      <c r="C5" s="32"/>
      <c r="D5" s="32"/>
      <c r="E5" s="32"/>
    </row>
    <row r="6" spans="1:9" x14ac:dyDescent="0.55000000000000004">
      <c r="B6" s="27" t="s">
        <v>109</v>
      </c>
    </row>
    <row r="7" spans="1:9" x14ac:dyDescent="0.55000000000000004">
      <c r="A7" s="27" t="s">
        <v>110</v>
      </c>
    </row>
    <row r="8" spans="1:9" x14ac:dyDescent="0.55000000000000004">
      <c r="A8" s="27" t="s">
        <v>111</v>
      </c>
    </row>
    <row r="9" spans="1:9" x14ac:dyDescent="0.55000000000000004">
      <c r="A9" s="27" t="s">
        <v>113</v>
      </c>
    </row>
    <row r="10" spans="1:9" x14ac:dyDescent="0.55000000000000004">
      <c r="A10" s="27" t="s">
        <v>114</v>
      </c>
    </row>
    <row r="11" spans="1:9" x14ac:dyDescent="0.55000000000000004">
      <c r="A11" s="27" t="s">
        <v>115</v>
      </c>
    </row>
    <row r="12" spans="1:9" x14ac:dyDescent="0.55000000000000004">
      <c r="A12" s="27" t="s">
        <v>233</v>
      </c>
    </row>
    <row r="13" spans="1:9" x14ac:dyDescent="0.55000000000000004">
      <c r="A13" s="27" t="s">
        <v>234</v>
      </c>
    </row>
    <row r="15" spans="1:9" x14ac:dyDescent="0.55000000000000004">
      <c r="A15" s="31" t="s">
        <v>34</v>
      </c>
    </row>
    <row r="16" spans="1:9" x14ac:dyDescent="0.55000000000000004">
      <c r="B16" s="31"/>
    </row>
    <row r="17" spans="1:9" x14ac:dyDescent="0.55000000000000004">
      <c r="A17" s="31" t="s">
        <v>116</v>
      </c>
    </row>
    <row r="19" spans="1:9" s="34" customFormat="1" x14ac:dyDescent="0.2">
      <c r="B19" s="123" t="s">
        <v>68</v>
      </c>
      <c r="C19" s="123" t="s">
        <v>13</v>
      </c>
      <c r="D19" s="123"/>
    </row>
    <row r="20" spans="1:9" x14ac:dyDescent="0.55000000000000004">
      <c r="B20" s="123"/>
      <c r="C20" s="35" t="s">
        <v>14</v>
      </c>
      <c r="D20" s="35" t="s">
        <v>15</v>
      </c>
    </row>
    <row r="21" spans="1:9" x14ac:dyDescent="0.55000000000000004">
      <c r="B21" s="36" t="s">
        <v>57</v>
      </c>
      <c r="C21" s="37">
        <v>5</v>
      </c>
      <c r="D21" s="38">
        <f>C21*100/$C$24</f>
        <v>55.555555555555557</v>
      </c>
    </row>
    <row r="22" spans="1:9" x14ac:dyDescent="0.55000000000000004">
      <c r="B22" s="36" t="s">
        <v>67</v>
      </c>
      <c r="C22" s="37">
        <v>1</v>
      </c>
      <c r="D22" s="38">
        <f>C22*100/$C$24</f>
        <v>11.111111111111111</v>
      </c>
    </row>
    <row r="23" spans="1:9" x14ac:dyDescent="0.55000000000000004">
      <c r="B23" s="36" t="s">
        <v>76</v>
      </c>
      <c r="C23" s="37">
        <v>3</v>
      </c>
      <c r="D23" s="38">
        <f>C23*100/$C$24</f>
        <v>33.333333333333336</v>
      </c>
    </row>
    <row r="24" spans="1:9" x14ac:dyDescent="0.55000000000000004">
      <c r="B24" s="39" t="s">
        <v>17</v>
      </c>
      <c r="C24" s="39">
        <f>SUM(C21:C23)</f>
        <v>9</v>
      </c>
      <c r="D24" s="44">
        <f>C24*100/$C$24</f>
        <v>100</v>
      </c>
    </row>
    <row r="26" spans="1:9" x14ac:dyDescent="0.55000000000000004">
      <c r="A26" s="29" t="s">
        <v>41</v>
      </c>
      <c r="B26" s="27" t="s">
        <v>235</v>
      </c>
    </row>
    <row r="27" spans="1:9" x14ac:dyDescent="0.55000000000000004">
      <c r="A27" s="29" t="s">
        <v>236</v>
      </c>
    </row>
    <row r="28" spans="1:9" x14ac:dyDescent="0.55000000000000004">
      <c r="B28" s="29"/>
    </row>
    <row r="30" spans="1:9" x14ac:dyDescent="0.55000000000000004">
      <c r="A30" s="122" t="s">
        <v>48</v>
      </c>
      <c r="B30" s="122"/>
      <c r="C30" s="122"/>
      <c r="D30" s="122"/>
      <c r="E30" s="122"/>
      <c r="F30" s="122"/>
      <c r="G30" s="53"/>
      <c r="H30" s="53"/>
      <c r="I30" s="53"/>
    </row>
    <row r="31" spans="1:9" x14ac:dyDescent="0.55000000000000004">
      <c r="A31" s="31" t="s">
        <v>117</v>
      </c>
    </row>
    <row r="33" spans="1:4" s="34" customFormat="1" x14ac:dyDescent="0.2">
      <c r="B33" s="123" t="s">
        <v>68</v>
      </c>
      <c r="C33" s="123" t="s">
        <v>13</v>
      </c>
      <c r="D33" s="123"/>
    </row>
    <row r="34" spans="1:4" x14ac:dyDescent="0.55000000000000004">
      <c r="B34" s="123"/>
      <c r="C34" s="35" t="s">
        <v>14</v>
      </c>
      <c r="D34" s="35" t="s">
        <v>15</v>
      </c>
    </row>
    <row r="35" spans="1:4" x14ac:dyDescent="0.55000000000000004">
      <c r="B35" s="36" t="s">
        <v>57</v>
      </c>
      <c r="C35" s="94">
        <v>13</v>
      </c>
      <c r="D35" s="38">
        <f>C35*100/$C$41</f>
        <v>29.545454545454547</v>
      </c>
    </row>
    <row r="36" spans="1:4" x14ac:dyDescent="0.55000000000000004">
      <c r="B36" s="36" t="s">
        <v>67</v>
      </c>
      <c r="C36" s="94">
        <v>2</v>
      </c>
      <c r="D36" s="38">
        <f t="shared" ref="D36:D40" si="0">C36*100/$C$41</f>
        <v>4.5454545454545459</v>
      </c>
    </row>
    <row r="37" spans="1:4" x14ac:dyDescent="0.55000000000000004">
      <c r="B37" s="36" t="s">
        <v>84</v>
      </c>
      <c r="C37" s="94">
        <v>1</v>
      </c>
      <c r="D37" s="38">
        <f t="shared" si="0"/>
        <v>2.2727272727272729</v>
      </c>
    </row>
    <row r="38" spans="1:4" x14ac:dyDescent="0.55000000000000004">
      <c r="B38" s="36" t="s">
        <v>101</v>
      </c>
      <c r="C38" s="94">
        <v>1</v>
      </c>
      <c r="D38" s="38">
        <f t="shared" si="0"/>
        <v>2.2727272727272729</v>
      </c>
    </row>
    <row r="39" spans="1:4" x14ac:dyDescent="0.55000000000000004">
      <c r="B39" s="36" t="s">
        <v>102</v>
      </c>
      <c r="C39" s="94">
        <v>1</v>
      </c>
      <c r="D39" s="38">
        <f t="shared" si="0"/>
        <v>2.2727272727272729</v>
      </c>
    </row>
    <row r="40" spans="1:4" x14ac:dyDescent="0.55000000000000004">
      <c r="B40" s="36" t="s">
        <v>76</v>
      </c>
      <c r="C40" s="94">
        <v>26</v>
      </c>
      <c r="D40" s="38">
        <f t="shared" si="0"/>
        <v>59.090909090909093</v>
      </c>
    </row>
    <row r="41" spans="1:4" x14ac:dyDescent="0.55000000000000004">
      <c r="B41" s="39" t="s">
        <v>17</v>
      </c>
      <c r="C41" s="39">
        <f>SUM(C35:C40)</f>
        <v>44</v>
      </c>
      <c r="D41" s="44">
        <f>C41*100/$C$41</f>
        <v>100</v>
      </c>
    </row>
    <row r="43" spans="1:4" x14ac:dyDescent="0.55000000000000004">
      <c r="A43" s="29" t="s">
        <v>41</v>
      </c>
      <c r="B43" s="27" t="s">
        <v>118</v>
      </c>
    </row>
    <row r="44" spans="1:4" x14ac:dyDescent="0.55000000000000004">
      <c r="A44" s="29" t="s">
        <v>119</v>
      </c>
    </row>
    <row r="45" spans="1:4" x14ac:dyDescent="0.55000000000000004">
      <c r="A45" s="27" t="s">
        <v>120</v>
      </c>
    </row>
    <row r="47" spans="1:4" x14ac:dyDescent="0.55000000000000004">
      <c r="A47" s="31" t="s">
        <v>121</v>
      </c>
    </row>
    <row r="49" spans="1:6" s="34" customFormat="1" x14ac:dyDescent="0.2">
      <c r="B49" s="123" t="s">
        <v>33</v>
      </c>
      <c r="C49" s="123" t="s">
        <v>13</v>
      </c>
      <c r="D49" s="123"/>
    </row>
    <row r="50" spans="1:6" x14ac:dyDescent="0.55000000000000004">
      <c r="B50" s="123"/>
      <c r="C50" s="35" t="s">
        <v>14</v>
      </c>
      <c r="D50" s="35" t="s">
        <v>15</v>
      </c>
    </row>
    <row r="51" spans="1:6" x14ac:dyDescent="0.55000000000000004">
      <c r="B51" s="36" t="s">
        <v>30</v>
      </c>
      <c r="C51" s="94">
        <v>5</v>
      </c>
      <c r="D51" s="38">
        <f>C51*100/$C$54</f>
        <v>55.555555555555557</v>
      </c>
    </row>
    <row r="52" spans="1:6" x14ac:dyDescent="0.55000000000000004">
      <c r="B52" s="36" t="s">
        <v>29</v>
      </c>
      <c r="C52" s="94">
        <v>2</v>
      </c>
      <c r="D52" s="38">
        <f t="shared" ref="D52:D53" si="1">C52*100/$C$54</f>
        <v>22.222222222222221</v>
      </c>
    </row>
    <row r="53" spans="1:6" x14ac:dyDescent="0.55000000000000004">
      <c r="B53" s="36" t="s">
        <v>79</v>
      </c>
      <c r="C53" s="94">
        <v>2</v>
      </c>
      <c r="D53" s="38">
        <f t="shared" si="1"/>
        <v>22.222222222222221</v>
      </c>
    </row>
    <row r="54" spans="1:6" x14ac:dyDescent="0.55000000000000004">
      <c r="B54" s="39" t="s">
        <v>17</v>
      </c>
      <c r="C54" s="39">
        <f>SUM(C51:C53)</f>
        <v>9</v>
      </c>
      <c r="D54" s="44">
        <f>C54*100/$C$54</f>
        <v>100</v>
      </c>
    </row>
    <row r="56" spans="1:6" x14ac:dyDescent="0.55000000000000004">
      <c r="A56" s="29" t="s">
        <v>41</v>
      </c>
      <c r="B56" s="27" t="s">
        <v>122</v>
      </c>
    </row>
    <row r="57" spans="1:6" x14ac:dyDescent="0.55000000000000004">
      <c r="A57" s="29" t="s">
        <v>237</v>
      </c>
    </row>
    <row r="61" spans="1:6" x14ac:dyDescent="0.55000000000000004">
      <c r="A61" s="122" t="s">
        <v>49</v>
      </c>
      <c r="B61" s="122"/>
      <c r="C61" s="122"/>
      <c r="D61" s="122"/>
      <c r="E61" s="122"/>
      <c r="F61" s="122"/>
    </row>
    <row r="62" spans="1:6" x14ac:dyDescent="0.55000000000000004">
      <c r="A62" s="31" t="s">
        <v>123</v>
      </c>
    </row>
    <row r="64" spans="1:6" s="34" customFormat="1" x14ac:dyDescent="0.2">
      <c r="B64" s="123" t="s">
        <v>33</v>
      </c>
      <c r="C64" s="123" t="s">
        <v>13</v>
      </c>
      <c r="D64" s="123"/>
    </row>
    <row r="65" spans="1:4" x14ac:dyDescent="0.55000000000000004">
      <c r="B65" s="123"/>
      <c r="C65" s="35" t="s">
        <v>14</v>
      </c>
      <c r="D65" s="35" t="s">
        <v>15</v>
      </c>
    </row>
    <row r="66" spans="1:4" x14ac:dyDescent="0.55000000000000004">
      <c r="B66" s="36" t="s">
        <v>30</v>
      </c>
      <c r="C66" s="94">
        <v>13</v>
      </c>
      <c r="D66" s="38">
        <f>C66*100/$C$69</f>
        <v>29.545454545454547</v>
      </c>
    </row>
    <row r="67" spans="1:4" x14ac:dyDescent="0.55000000000000004">
      <c r="B67" s="36" t="s">
        <v>29</v>
      </c>
      <c r="C67" s="94">
        <v>11</v>
      </c>
      <c r="D67" s="38">
        <f>C67*100/$C$69</f>
        <v>25</v>
      </c>
    </row>
    <row r="68" spans="1:4" x14ac:dyDescent="0.55000000000000004">
      <c r="B68" s="36" t="s">
        <v>76</v>
      </c>
      <c r="C68" s="94">
        <v>20</v>
      </c>
      <c r="D68" s="38">
        <f>C68*100/$C$69</f>
        <v>45.454545454545453</v>
      </c>
    </row>
    <row r="69" spans="1:4" x14ac:dyDescent="0.55000000000000004">
      <c r="B69" s="39" t="s">
        <v>17</v>
      </c>
      <c r="C69" s="39">
        <f>SUM(C66:C68)</f>
        <v>44</v>
      </c>
      <c r="D69" s="44">
        <f>C69*100/$C$69</f>
        <v>100</v>
      </c>
    </row>
    <row r="71" spans="1:4" x14ac:dyDescent="0.55000000000000004">
      <c r="A71" s="29" t="s">
        <v>41</v>
      </c>
      <c r="B71" s="27" t="s">
        <v>124</v>
      </c>
    </row>
    <row r="72" spans="1:4" x14ac:dyDescent="0.55000000000000004">
      <c r="A72" s="29" t="s">
        <v>125</v>
      </c>
    </row>
    <row r="74" spans="1:4" x14ac:dyDescent="0.55000000000000004">
      <c r="A74" s="31" t="s">
        <v>129</v>
      </c>
    </row>
    <row r="76" spans="1:4" s="34" customFormat="1" x14ac:dyDescent="0.2">
      <c r="B76" s="123" t="s">
        <v>253</v>
      </c>
      <c r="C76" s="123" t="s">
        <v>13</v>
      </c>
      <c r="D76" s="123"/>
    </row>
    <row r="77" spans="1:4" x14ac:dyDescent="0.55000000000000004">
      <c r="B77" s="123"/>
      <c r="C77" s="35" t="s">
        <v>14</v>
      </c>
      <c r="D77" s="35" t="s">
        <v>15</v>
      </c>
    </row>
    <row r="78" spans="1:4" x14ac:dyDescent="0.55000000000000004">
      <c r="B78" s="113" t="s">
        <v>130</v>
      </c>
      <c r="C78" s="35">
        <v>2</v>
      </c>
      <c r="D78" s="38">
        <f>C78*100/$C$84</f>
        <v>22.222222222222221</v>
      </c>
    </row>
    <row r="79" spans="1:4" x14ac:dyDescent="0.55000000000000004">
      <c r="B79" s="110" t="s">
        <v>65</v>
      </c>
      <c r="C79" s="35">
        <v>2</v>
      </c>
      <c r="D79" s="38">
        <f t="shared" ref="D79:D80" si="2">C79*100/$C$84</f>
        <v>22.222222222222221</v>
      </c>
    </row>
    <row r="80" spans="1:4" x14ac:dyDescent="0.55000000000000004">
      <c r="B80" s="110" t="s">
        <v>93</v>
      </c>
      <c r="C80" s="35">
        <v>2</v>
      </c>
      <c r="D80" s="38">
        <f t="shared" si="2"/>
        <v>22.222222222222221</v>
      </c>
    </row>
    <row r="81" spans="1:6" x14ac:dyDescent="0.55000000000000004">
      <c r="B81" s="36" t="s">
        <v>90</v>
      </c>
      <c r="C81" s="94">
        <v>1</v>
      </c>
      <c r="D81" s="38">
        <f>C81*100/$C$84</f>
        <v>11.111111111111111</v>
      </c>
    </row>
    <row r="82" spans="1:6" x14ac:dyDescent="0.55000000000000004">
      <c r="B82" s="111" t="s">
        <v>136</v>
      </c>
      <c r="C82" s="94">
        <v>1</v>
      </c>
      <c r="D82" s="38">
        <f t="shared" ref="D82:D83" si="3">C82*100/$C$84</f>
        <v>11.111111111111111</v>
      </c>
    </row>
    <row r="83" spans="1:6" x14ac:dyDescent="0.55000000000000004">
      <c r="B83" s="36" t="s">
        <v>134</v>
      </c>
      <c r="C83" s="94">
        <v>1</v>
      </c>
      <c r="D83" s="38">
        <f t="shared" si="3"/>
        <v>11.111111111111111</v>
      </c>
    </row>
    <row r="84" spans="1:6" x14ac:dyDescent="0.55000000000000004">
      <c r="B84" s="39" t="s">
        <v>17</v>
      </c>
      <c r="C84" s="39">
        <f>SUM(C78:C83)</f>
        <v>9</v>
      </c>
      <c r="D84" s="44">
        <f>C84*100/$C$84</f>
        <v>100</v>
      </c>
    </row>
    <row r="86" spans="1:6" x14ac:dyDescent="0.55000000000000004">
      <c r="A86" s="29" t="s">
        <v>41</v>
      </c>
      <c r="B86" s="27" t="s">
        <v>131</v>
      </c>
    </row>
    <row r="87" spans="1:6" x14ac:dyDescent="0.55000000000000004">
      <c r="A87" s="29" t="s">
        <v>254</v>
      </c>
    </row>
    <row r="88" spans="1:6" x14ac:dyDescent="0.55000000000000004">
      <c r="A88" s="27" t="s">
        <v>132</v>
      </c>
    </row>
    <row r="92" spans="1:6" x14ac:dyDescent="0.55000000000000004">
      <c r="A92" s="122" t="s">
        <v>50</v>
      </c>
      <c r="B92" s="122"/>
      <c r="C92" s="122"/>
      <c r="D92" s="122"/>
      <c r="E92" s="122"/>
      <c r="F92" s="122"/>
    </row>
    <row r="93" spans="1:6" x14ac:dyDescent="0.55000000000000004">
      <c r="A93" s="31" t="s">
        <v>133</v>
      </c>
    </row>
    <row r="95" spans="1:6" s="34" customFormat="1" x14ac:dyDescent="0.2">
      <c r="B95" s="123" t="s">
        <v>253</v>
      </c>
      <c r="C95" s="123" t="s">
        <v>13</v>
      </c>
      <c r="D95" s="123"/>
    </row>
    <row r="96" spans="1:6" x14ac:dyDescent="0.55000000000000004">
      <c r="B96" s="123"/>
      <c r="C96" s="35" t="s">
        <v>14</v>
      </c>
      <c r="D96" s="35" t="s">
        <v>15</v>
      </c>
    </row>
    <row r="97" spans="2:4" x14ac:dyDescent="0.55000000000000004">
      <c r="B97" s="110" t="s">
        <v>65</v>
      </c>
      <c r="C97" s="35">
        <v>11</v>
      </c>
      <c r="D97" s="38">
        <f t="shared" ref="D97:D112" si="4">C97*100/$C$112</f>
        <v>25</v>
      </c>
    </row>
    <row r="98" spans="2:4" x14ac:dyDescent="0.55000000000000004">
      <c r="B98" s="110" t="s">
        <v>90</v>
      </c>
      <c r="C98" s="35">
        <v>5</v>
      </c>
      <c r="D98" s="38">
        <f t="shared" si="4"/>
        <v>11.363636363636363</v>
      </c>
    </row>
    <row r="99" spans="2:4" x14ac:dyDescent="0.55000000000000004">
      <c r="B99" s="110" t="s">
        <v>4</v>
      </c>
      <c r="C99" s="35">
        <v>5</v>
      </c>
      <c r="D99" s="38">
        <f t="shared" si="4"/>
        <v>11.363636363636363</v>
      </c>
    </row>
    <row r="100" spans="2:4" x14ac:dyDescent="0.55000000000000004">
      <c r="B100" s="113" t="s">
        <v>130</v>
      </c>
      <c r="C100" s="112">
        <v>4</v>
      </c>
      <c r="D100" s="38">
        <f t="shared" si="4"/>
        <v>9.0909090909090917</v>
      </c>
    </row>
    <row r="101" spans="2:4" x14ac:dyDescent="0.55000000000000004">
      <c r="B101" s="109" t="s">
        <v>136</v>
      </c>
      <c r="C101" s="112">
        <v>4</v>
      </c>
      <c r="D101" s="38">
        <f t="shared" si="4"/>
        <v>9.0909090909090917</v>
      </c>
    </row>
    <row r="102" spans="2:4" x14ac:dyDescent="0.55000000000000004">
      <c r="B102" s="110" t="s">
        <v>93</v>
      </c>
      <c r="C102" s="35">
        <v>4</v>
      </c>
      <c r="D102" s="38">
        <f t="shared" si="4"/>
        <v>9.0909090909090917</v>
      </c>
    </row>
    <row r="103" spans="2:4" x14ac:dyDescent="0.55000000000000004">
      <c r="B103" s="111" t="s">
        <v>134</v>
      </c>
      <c r="C103" s="94">
        <v>3</v>
      </c>
      <c r="D103" s="38">
        <f t="shared" si="4"/>
        <v>6.8181818181818183</v>
      </c>
    </row>
    <row r="104" spans="2:4" x14ac:dyDescent="0.55000000000000004">
      <c r="B104" s="111" t="s">
        <v>137</v>
      </c>
      <c r="C104" s="94">
        <v>1</v>
      </c>
      <c r="D104" s="38">
        <f t="shared" si="4"/>
        <v>2.2727272727272729</v>
      </c>
    </row>
    <row r="105" spans="2:4" x14ac:dyDescent="0.55000000000000004">
      <c r="B105" s="111" t="s">
        <v>6</v>
      </c>
      <c r="C105" s="94">
        <v>1</v>
      </c>
      <c r="D105" s="38">
        <f t="shared" si="4"/>
        <v>2.2727272727272729</v>
      </c>
    </row>
    <row r="106" spans="2:4" x14ac:dyDescent="0.55000000000000004">
      <c r="B106" s="111" t="s">
        <v>3</v>
      </c>
      <c r="C106" s="94">
        <v>1</v>
      </c>
      <c r="D106" s="38">
        <f t="shared" si="4"/>
        <v>2.2727272727272729</v>
      </c>
    </row>
    <row r="107" spans="2:4" x14ac:dyDescent="0.55000000000000004">
      <c r="B107" s="111" t="s">
        <v>135</v>
      </c>
      <c r="C107" s="94">
        <v>1</v>
      </c>
      <c r="D107" s="38">
        <f t="shared" si="4"/>
        <v>2.2727272727272729</v>
      </c>
    </row>
    <row r="108" spans="2:4" x14ac:dyDescent="0.55000000000000004">
      <c r="B108" s="36" t="s">
        <v>5</v>
      </c>
      <c r="C108" s="94">
        <v>1</v>
      </c>
      <c r="D108" s="38">
        <f t="shared" si="4"/>
        <v>2.2727272727272729</v>
      </c>
    </row>
    <row r="109" spans="2:4" x14ac:dyDescent="0.55000000000000004">
      <c r="B109" s="36" t="s">
        <v>82</v>
      </c>
      <c r="C109" s="94">
        <v>1</v>
      </c>
      <c r="D109" s="38">
        <f t="shared" si="4"/>
        <v>2.2727272727272729</v>
      </c>
    </row>
    <row r="110" spans="2:4" x14ac:dyDescent="0.55000000000000004">
      <c r="B110" s="36" t="s">
        <v>255</v>
      </c>
      <c r="C110" s="94">
        <v>1</v>
      </c>
      <c r="D110" s="38">
        <f t="shared" si="4"/>
        <v>2.2727272727272729</v>
      </c>
    </row>
    <row r="111" spans="2:4" x14ac:dyDescent="0.55000000000000004">
      <c r="B111" s="36" t="s">
        <v>76</v>
      </c>
      <c r="C111" s="94">
        <v>1</v>
      </c>
      <c r="D111" s="38">
        <f t="shared" si="4"/>
        <v>2.2727272727272729</v>
      </c>
    </row>
    <row r="112" spans="2:4" x14ac:dyDescent="0.55000000000000004">
      <c r="B112" s="39" t="s">
        <v>17</v>
      </c>
      <c r="C112" s="39">
        <f>SUM(C97:C111)</f>
        <v>44</v>
      </c>
      <c r="D112" s="44">
        <f t="shared" si="4"/>
        <v>100</v>
      </c>
    </row>
    <row r="114" spans="1:6" x14ac:dyDescent="0.55000000000000004">
      <c r="A114" s="29" t="s">
        <v>41</v>
      </c>
      <c r="B114" s="27" t="s">
        <v>256</v>
      </c>
    </row>
    <row r="115" spans="1:6" x14ac:dyDescent="0.55000000000000004">
      <c r="A115" s="29" t="s">
        <v>257</v>
      </c>
    </row>
    <row r="116" spans="1:6" x14ac:dyDescent="0.55000000000000004">
      <c r="A116" s="27" t="s">
        <v>258</v>
      </c>
    </row>
    <row r="117" spans="1:6" x14ac:dyDescent="0.55000000000000004">
      <c r="A117" s="27" t="s">
        <v>259</v>
      </c>
    </row>
    <row r="118" spans="1:6" x14ac:dyDescent="0.55000000000000004">
      <c r="A118" s="27" t="s">
        <v>260</v>
      </c>
    </row>
    <row r="119" spans="1:6" x14ac:dyDescent="0.55000000000000004">
      <c r="A119" s="27" t="s">
        <v>261</v>
      </c>
    </row>
    <row r="123" spans="1:6" x14ac:dyDescent="0.55000000000000004">
      <c r="A123" s="122" t="s">
        <v>157</v>
      </c>
      <c r="B123" s="122"/>
      <c r="C123" s="122"/>
      <c r="D123" s="122"/>
      <c r="E123" s="122"/>
      <c r="F123" s="122"/>
    </row>
    <row r="124" spans="1:6" x14ac:dyDescent="0.55000000000000004">
      <c r="A124" s="31" t="s">
        <v>138</v>
      </c>
    </row>
    <row r="125" spans="1:6" ht="16.5" customHeight="1" x14ac:dyDescent="0.55000000000000004"/>
    <row r="126" spans="1:6" s="34" customFormat="1" x14ac:dyDescent="0.2">
      <c r="B126" s="123" t="s">
        <v>262</v>
      </c>
      <c r="C126" s="123" t="s">
        <v>13</v>
      </c>
      <c r="D126" s="123"/>
    </row>
    <row r="127" spans="1:6" x14ac:dyDescent="0.55000000000000004">
      <c r="B127" s="123"/>
      <c r="C127" s="35" t="s">
        <v>14</v>
      </c>
      <c r="D127" s="35" t="s">
        <v>15</v>
      </c>
    </row>
    <row r="128" spans="1:6" x14ac:dyDescent="0.55000000000000004">
      <c r="B128" s="110" t="s">
        <v>7</v>
      </c>
      <c r="C128" s="35">
        <v>2</v>
      </c>
      <c r="D128" s="38">
        <f t="shared" ref="D128:D129" si="5">C128*100/$C$84</f>
        <v>22.222222222222221</v>
      </c>
    </row>
    <row r="129" spans="1:4" x14ac:dyDescent="0.55000000000000004">
      <c r="B129" s="110" t="s">
        <v>60</v>
      </c>
      <c r="C129" s="35">
        <v>1</v>
      </c>
      <c r="D129" s="38">
        <f t="shared" si="5"/>
        <v>11.111111111111111</v>
      </c>
    </row>
    <row r="130" spans="1:4" x14ac:dyDescent="0.55000000000000004">
      <c r="B130" s="36" t="s">
        <v>66</v>
      </c>
      <c r="C130" s="94">
        <v>1</v>
      </c>
      <c r="D130" s="38">
        <f>C130*100/$C$84</f>
        <v>11.111111111111111</v>
      </c>
    </row>
    <row r="131" spans="1:4" x14ac:dyDescent="0.55000000000000004">
      <c r="B131" s="111" t="s">
        <v>69</v>
      </c>
      <c r="C131" s="94">
        <v>1</v>
      </c>
      <c r="D131" s="38">
        <f t="shared" ref="D131:D133" si="6">C131*100/$C$84</f>
        <v>11.111111111111111</v>
      </c>
    </row>
    <row r="132" spans="1:4" x14ac:dyDescent="0.55000000000000004">
      <c r="B132" s="36" t="s">
        <v>71</v>
      </c>
      <c r="C132" s="94">
        <v>1</v>
      </c>
      <c r="D132" s="38">
        <f t="shared" si="6"/>
        <v>11.111111111111111</v>
      </c>
    </row>
    <row r="133" spans="1:4" x14ac:dyDescent="0.55000000000000004">
      <c r="B133" s="36" t="s">
        <v>76</v>
      </c>
      <c r="C133" s="94">
        <v>3</v>
      </c>
      <c r="D133" s="38">
        <f t="shared" si="6"/>
        <v>33.333333333333336</v>
      </c>
    </row>
    <row r="134" spans="1:4" x14ac:dyDescent="0.55000000000000004">
      <c r="B134" s="39" t="s">
        <v>17</v>
      </c>
      <c r="C134" s="39">
        <f>SUM(C128:C133)</f>
        <v>9</v>
      </c>
      <c r="D134" s="44">
        <f>C134*100/$C$84</f>
        <v>100</v>
      </c>
    </row>
    <row r="136" spans="1:4" x14ac:dyDescent="0.55000000000000004">
      <c r="A136" s="29" t="s">
        <v>41</v>
      </c>
      <c r="B136" s="27" t="s">
        <v>141</v>
      </c>
    </row>
    <row r="137" spans="1:4" x14ac:dyDescent="0.55000000000000004">
      <c r="A137" s="29" t="s">
        <v>145</v>
      </c>
    </row>
    <row r="138" spans="1:4" x14ac:dyDescent="0.55000000000000004">
      <c r="A138" s="27" t="s">
        <v>146</v>
      </c>
    </row>
    <row r="139" spans="1:4" ht="12.75" customHeight="1" x14ac:dyDescent="0.55000000000000004"/>
    <row r="140" spans="1:4" x14ac:dyDescent="0.55000000000000004">
      <c r="A140" s="31" t="s">
        <v>139</v>
      </c>
    </row>
    <row r="141" spans="1:4" ht="15" customHeight="1" x14ac:dyDescent="0.55000000000000004"/>
    <row r="142" spans="1:4" s="34" customFormat="1" x14ac:dyDescent="0.2">
      <c r="B142" s="123" t="s">
        <v>262</v>
      </c>
      <c r="C142" s="123" t="s">
        <v>13</v>
      </c>
      <c r="D142" s="123"/>
    </row>
    <row r="143" spans="1:4" x14ac:dyDescent="0.55000000000000004">
      <c r="B143" s="123"/>
      <c r="C143" s="35" t="s">
        <v>14</v>
      </c>
      <c r="D143" s="35" t="s">
        <v>15</v>
      </c>
    </row>
    <row r="144" spans="1:4" x14ac:dyDescent="0.55000000000000004">
      <c r="B144" s="110" t="s">
        <v>60</v>
      </c>
      <c r="C144" s="35">
        <v>4</v>
      </c>
      <c r="D144" s="38">
        <f t="shared" ref="D144:D164" si="7">C144*100/$C$112</f>
        <v>9.0909090909090917</v>
      </c>
    </row>
    <row r="145" spans="1:6" x14ac:dyDescent="0.55000000000000004">
      <c r="B145" s="110" t="s">
        <v>69</v>
      </c>
      <c r="C145" s="35">
        <v>3</v>
      </c>
      <c r="D145" s="38">
        <f t="shared" si="7"/>
        <v>6.8181818181818183</v>
      </c>
    </row>
    <row r="146" spans="1:6" x14ac:dyDescent="0.55000000000000004">
      <c r="B146" s="110" t="s">
        <v>7</v>
      </c>
      <c r="C146" s="35">
        <v>3</v>
      </c>
      <c r="D146" s="38">
        <f t="shared" si="7"/>
        <v>6.8181818181818183</v>
      </c>
    </row>
    <row r="147" spans="1:6" x14ac:dyDescent="0.55000000000000004">
      <c r="B147" s="113" t="s">
        <v>66</v>
      </c>
      <c r="C147" s="112">
        <v>3</v>
      </c>
      <c r="D147" s="38">
        <f t="shared" si="7"/>
        <v>6.8181818181818183</v>
      </c>
    </row>
    <row r="148" spans="1:6" x14ac:dyDescent="0.55000000000000004">
      <c r="B148" s="109" t="s">
        <v>142</v>
      </c>
      <c r="C148" s="112">
        <v>2</v>
      </c>
      <c r="D148" s="38">
        <f t="shared" si="7"/>
        <v>4.5454545454545459</v>
      </c>
    </row>
    <row r="149" spans="1:6" x14ac:dyDescent="0.55000000000000004">
      <c r="B149" s="110" t="s">
        <v>100</v>
      </c>
      <c r="C149" s="35">
        <v>2</v>
      </c>
      <c r="D149" s="38">
        <f t="shared" si="7"/>
        <v>4.5454545454545459</v>
      </c>
    </row>
    <row r="150" spans="1:6" x14ac:dyDescent="0.55000000000000004">
      <c r="B150" s="111" t="s">
        <v>3</v>
      </c>
      <c r="C150" s="94">
        <v>1</v>
      </c>
      <c r="D150" s="38">
        <f t="shared" si="7"/>
        <v>2.2727272727272729</v>
      </c>
    </row>
    <row r="151" spans="1:6" x14ac:dyDescent="0.55000000000000004">
      <c r="B151" s="111" t="s">
        <v>85</v>
      </c>
      <c r="C151" s="94">
        <v>1</v>
      </c>
      <c r="D151" s="38">
        <f t="shared" si="7"/>
        <v>2.2727272727272729</v>
      </c>
    </row>
    <row r="152" spans="1:6" x14ac:dyDescent="0.55000000000000004">
      <c r="B152" s="111" t="s">
        <v>98</v>
      </c>
      <c r="C152" s="94">
        <v>1</v>
      </c>
      <c r="D152" s="38">
        <f t="shared" si="7"/>
        <v>2.2727272727272729</v>
      </c>
    </row>
    <row r="153" spans="1:6" x14ac:dyDescent="0.55000000000000004">
      <c r="B153" s="111" t="s">
        <v>143</v>
      </c>
      <c r="C153" s="94">
        <v>1</v>
      </c>
      <c r="D153" s="38">
        <f t="shared" si="7"/>
        <v>2.2727272727272729</v>
      </c>
    </row>
    <row r="154" spans="1:6" x14ac:dyDescent="0.55000000000000004">
      <c r="B154" s="111" t="s">
        <v>144</v>
      </c>
      <c r="C154" s="104">
        <v>1</v>
      </c>
      <c r="D154" s="38">
        <f t="shared" si="7"/>
        <v>2.2727272727272729</v>
      </c>
    </row>
    <row r="155" spans="1:6" x14ac:dyDescent="0.55000000000000004">
      <c r="A155" s="122" t="s">
        <v>158</v>
      </c>
      <c r="B155" s="122"/>
      <c r="C155" s="122"/>
      <c r="D155" s="122"/>
      <c r="E155" s="122"/>
      <c r="F155" s="122"/>
    </row>
    <row r="156" spans="1:6" x14ac:dyDescent="0.55000000000000004">
      <c r="A156" s="31" t="s">
        <v>147</v>
      </c>
    </row>
    <row r="158" spans="1:6" s="34" customFormat="1" x14ac:dyDescent="0.2">
      <c r="B158" s="123" t="s">
        <v>262</v>
      </c>
      <c r="C158" s="123" t="s">
        <v>13</v>
      </c>
      <c r="D158" s="123"/>
    </row>
    <row r="159" spans="1:6" x14ac:dyDescent="0.55000000000000004">
      <c r="B159" s="123"/>
      <c r="C159" s="35" t="s">
        <v>14</v>
      </c>
      <c r="D159" s="35" t="s">
        <v>15</v>
      </c>
    </row>
    <row r="160" spans="1:6" x14ac:dyDescent="0.55000000000000004">
      <c r="B160" s="36" t="s">
        <v>103</v>
      </c>
      <c r="C160" s="94">
        <v>1</v>
      </c>
      <c r="D160" s="38">
        <f t="shared" si="7"/>
        <v>2.2727272727272729</v>
      </c>
    </row>
    <row r="161" spans="1:4" x14ac:dyDescent="0.55000000000000004">
      <c r="B161" s="36" t="s">
        <v>6</v>
      </c>
      <c r="C161" s="94">
        <v>1</v>
      </c>
      <c r="D161" s="38">
        <f t="shared" si="7"/>
        <v>2.2727272727272729</v>
      </c>
    </row>
    <row r="162" spans="1:4" x14ac:dyDescent="0.55000000000000004">
      <c r="B162" s="36" t="s">
        <v>92</v>
      </c>
      <c r="C162" s="94">
        <v>1</v>
      </c>
      <c r="D162" s="38">
        <f t="shared" si="7"/>
        <v>2.2727272727272729</v>
      </c>
    </row>
    <row r="163" spans="1:4" x14ac:dyDescent="0.55000000000000004">
      <c r="B163" s="36" t="s">
        <v>76</v>
      </c>
      <c r="C163" s="94">
        <v>19</v>
      </c>
      <c r="D163" s="38">
        <f t="shared" si="7"/>
        <v>43.18181818181818</v>
      </c>
    </row>
    <row r="164" spans="1:4" x14ac:dyDescent="0.55000000000000004">
      <c r="B164" s="39" t="s">
        <v>17</v>
      </c>
      <c r="C164" s="39">
        <f>SUM(C144:C163)</f>
        <v>44</v>
      </c>
      <c r="D164" s="44">
        <f t="shared" si="7"/>
        <v>100</v>
      </c>
    </row>
    <row r="166" spans="1:4" x14ac:dyDescent="0.55000000000000004">
      <c r="A166" s="29" t="s">
        <v>41</v>
      </c>
      <c r="B166" s="27" t="s">
        <v>148</v>
      </c>
    </row>
    <row r="167" spans="1:4" x14ac:dyDescent="0.55000000000000004">
      <c r="A167" s="29" t="s">
        <v>149</v>
      </c>
    </row>
    <row r="168" spans="1:4" x14ac:dyDescent="0.55000000000000004">
      <c r="A168" s="29" t="s">
        <v>263</v>
      </c>
    </row>
    <row r="169" spans="1:4" x14ac:dyDescent="0.55000000000000004">
      <c r="A169" s="29" t="s">
        <v>150</v>
      </c>
    </row>
    <row r="171" spans="1:4" x14ac:dyDescent="0.55000000000000004">
      <c r="A171" s="31" t="s">
        <v>151</v>
      </c>
    </row>
    <row r="173" spans="1:4" s="34" customFormat="1" x14ac:dyDescent="0.2">
      <c r="B173" s="123" t="s">
        <v>53</v>
      </c>
      <c r="C173" s="123" t="s">
        <v>13</v>
      </c>
      <c r="D173" s="123"/>
    </row>
    <row r="174" spans="1:4" x14ac:dyDescent="0.55000000000000004">
      <c r="B174" s="123"/>
      <c r="C174" s="35" t="s">
        <v>14</v>
      </c>
      <c r="D174" s="35" t="s">
        <v>15</v>
      </c>
    </row>
    <row r="175" spans="1:4" x14ac:dyDescent="0.55000000000000004">
      <c r="B175" s="36" t="s">
        <v>152</v>
      </c>
      <c r="C175" s="104">
        <v>7</v>
      </c>
      <c r="D175" s="38">
        <f>C175*100/$C$177</f>
        <v>77.777777777777771</v>
      </c>
    </row>
    <row r="176" spans="1:4" x14ac:dyDescent="0.55000000000000004">
      <c r="B176" s="36" t="s">
        <v>153</v>
      </c>
      <c r="C176" s="104">
        <v>2</v>
      </c>
      <c r="D176" s="38">
        <f>C176*100/$C$177</f>
        <v>22.222222222222221</v>
      </c>
    </row>
    <row r="177" spans="1:6" x14ac:dyDescent="0.55000000000000004">
      <c r="B177" s="39" t="s">
        <v>17</v>
      </c>
      <c r="C177" s="39">
        <f>SUM(C175:C176)</f>
        <v>9</v>
      </c>
      <c r="D177" s="44">
        <f>C177*100/$C$177</f>
        <v>100</v>
      </c>
    </row>
    <row r="179" spans="1:6" x14ac:dyDescent="0.55000000000000004">
      <c r="A179" s="29" t="s">
        <v>41</v>
      </c>
      <c r="B179" s="27" t="s">
        <v>154</v>
      </c>
    </row>
    <row r="180" spans="1:6" x14ac:dyDescent="0.55000000000000004">
      <c r="A180" s="29" t="s">
        <v>155</v>
      </c>
    </row>
    <row r="186" spans="1:6" x14ac:dyDescent="0.55000000000000004">
      <c r="A186" s="122" t="s">
        <v>159</v>
      </c>
      <c r="B186" s="122"/>
      <c r="C186" s="122"/>
      <c r="D186" s="122"/>
      <c r="E186" s="122"/>
      <c r="F186" s="122"/>
    </row>
    <row r="187" spans="1:6" x14ac:dyDescent="0.55000000000000004">
      <c r="A187" s="31" t="s">
        <v>156</v>
      </c>
    </row>
    <row r="189" spans="1:6" s="34" customFormat="1" x14ac:dyDescent="0.2">
      <c r="B189" s="123" t="s">
        <v>53</v>
      </c>
      <c r="C189" s="123" t="s">
        <v>13</v>
      </c>
      <c r="D189" s="123"/>
    </row>
    <row r="190" spans="1:6" x14ac:dyDescent="0.55000000000000004">
      <c r="B190" s="123"/>
      <c r="C190" s="35" t="s">
        <v>14</v>
      </c>
      <c r="D190" s="35" t="s">
        <v>15</v>
      </c>
    </row>
    <row r="191" spans="1:6" x14ac:dyDescent="0.55000000000000004">
      <c r="B191" s="36" t="s">
        <v>152</v>
      </c>
      <c r="C191" s="104">
        <v>23</v>
      </c>
      <c r="D191" s="38">
        <f>C191*100/$C$194</f>
        <v>52.272727272727273</v>
      </c>
    </row>
    <row r="192" spans="1:6" x14ac:dyDescent="0.55000000000000004">
      <c r="B192" s="36" t="s">
        <v>153</v>
      </c>
      <c r="C192" s="104">
        <v>20</v>
      </c>
      <c r="D192" s="38">
        <f t="shared" ref="D192:D193" si="8">C192*100/$C$194</f>
        <v>45.454545454545453</v>
      </c>
    </row>
    <row r="193" spans="1:4" x14ac:dyDescent="0.55000000000000004">
      <c r="B193" s="36" t="s">
        <v>76</v>
      </c>
      <c r="C193" s="104">
        <v>1</v>
      </c>
      <c r="D193" s="38">
        <f t="shared" si="8"/>
        <v>2.2727272727272729</v>
      </c>
    </row>
    <row r="194" spans="1:4" x14ac:dyDescent="0.55000000000000004">
      <c r="B194" s="39" t="s">
        <v>17</v>
      </c>
      <c r="C194" s="39">
        <f>SUM(C191:C193)</f>
        <v>44</v>
      </c>
      <c r="D194" s="44">
        <f>C194*100/$C$194</f>
        <v>100</v>
      </c>
    </row>
    <row r="196" spans="1:4" x14ac:dyDescent="0.55000000000000004">
      <c r="A196" s="29" t="s">
        <v>41</v>
      </c>
      <c r="B196" s="27" t="s">
        <v>264</v>
      </c>
    </row>
    <row r="197" spans="1:4" x14ac:dyDescent="0.55000000000000004">
      <c r="A197" s="29" t="s">
        <v>265</v>
      </c>
    </row>
  </sheetData>
  <mergeCells count="32">
    <mergeCell ref="C158:D158"/>
    <mergeCell ref="B173:B174"/>
    <mergeCell ref="C173:D173"/>
    <mergeCell ref="A30:F30"/>
    <mergeCell ref="A61:F61"/>
    <mergeCell ref="A92:F92"/>
    <mergeCell ref="A123:F123"/>
    <mergeCell ref="A155:F155"/>
    <mergeCell ref="B33:B34"/>
    <mergeCell ref="C33:D33"/>
    <mergeCell ref="B189:B190"/>
    <mergeCell ref="C189:D189"/>
    <mergeCell ref="B49:B50"/>
    <mergeCell ref="C49:D49"/>
    <mergeCell ref="B64:B65"/>
    <mergeCell ref="C64:D64"/>
    <mergeCell ref="B126:B127"/>
    <mergeCell ref="C126:D126"/>
    <mergeCell ref="B142:B143"/>
    <mergeCell ref="C142:D142"/>
    <mergeCell ref="B76:B77"/>
    <mergeCell ref="C76:D76"/>
    <mergeCell ref="B95:B96"/>
    <mergeCell ref="C95:D95"/>
    <mergeCell ref="A186:F186"/>
    <mergeCell ref="B158:B159"/>
    <mergeCell ref="A1:F1"/>
    <mergeCell ref="B19:B20"/>
    <mergeCell ref="C19:D19"/>
    <mergeCell ref="A2:E2"/>
    <mergeCell ref="A3:E3"/>
    <mergeCell ref="A4:E4"/>
  </mergeCell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7" zoomScale="140" zoomScaleNormal="140" workbookViewId="0">
      <selection activeCell="B5" sqref="B5"/>
    </sheetView>
  </sheetViews>
  <sheetFormatPr defaultColWidth="6.42578125" defaultRowHeight="24" x14ac:dyDescent="0.55000000000000004"/>
  <cols>
    <col min="1" max="1" width="25" style="27" customWidth="1"/>
    <col min="2" max="3" width="29.28515625" style="33" customWidth="1"/>
    <col min="4" max="6" width="6.42578125" style="27"/>
    <col min="7" max="7" width="6.42578125" style="27" customWidth="1"/>
    <col min="8" max="250" width="6.42578125" style="27"/>
    <col min="251" max="251" width="19.7109375" style="27" customWidth="1"/>
    <col min="252" max="259" width="10" style="27" customWidth="1"/>
    <col min="260" max="506" width="6.42578125" style="27"/>
    <col min="507" max="507" width="19.7109375" style="27" customWidth="1"/>
    <col min="508" max="515" width="10" style="27" customWidth="1"/>
    <col min="516" max="762" width="6.42578125" style="27"/>
    <col min="763" max="763" width="19.7109375" style="27" customWidth="1"/>
    <col min="764" max="771" width="10" style="27" customWidth="1"/>
    <col min="772" max="1018" width="6.42578125" style="27"/>
    <col min="1019" max="1019" width="19.7109375" style="27" customWidth="1"/>
    <col min="1020" max="1027" width="10" style="27" customWidth="1"/>
    <col min="1028" max="1274" width="6.42578125" style="27"/>
    <col min="1275" max="1275" width="19.7109375" style="27" customWidth="1"/>
    <col min="1276" max="1283" width="10" style="27" customWidth="1"/>
    <col min="1284" max="1530" width="6.42578125" style="27"/>
    <col min="1531" max="1531" width="19.7109375" style="27" customWidth="1"/>
    <col min="1532" max="1539" width="10" style="27" customWidth="1"/>
    <col min="1540" max="1786" width="6.42578125" style="27"/>
    <col min="1787" max="1787" width="19.7109375" style="27" customWidth="1"/>
    <col min="1788" max="1795" width="10" style="27" customWidth="1"/>
    <col min="1796" max="2042" width="6.42578125" style="27"/>
    <col min="2043" max="2043" width="19.7109375" style="27" customWidth="1"/>
    <col min="2044" max="2051" width="10" style="27" customWidth="1"/>
    <col min="2052" max="2298" width="6.42578125" style="27"/>
    <col min="2299" max="2299" width="19.7109375" style="27" customWidth="1"/>
    <col min="2300" max="2307" width="10" style="27" customWidth="1"/>
    <col min="2308" max="2554" width="6.42578125" style="27"/>
    <col min="2555" max="2555" width="19.7109375" style="27" customWidth="1"/>
    <col min="2556" max="2563" width="10" style="27" customWidth="1"/>
    <col min="2564" max="2810" width="6.42578125" style="27"/>
    <col min="2811" max="2811" width="19.7109375" style="27" customWidth="1"/>
    <col min="2812" max="2819" width="10" style="27" customWidth="1"/>
    <col min="2820" max="3066" width="6.42578125" style="27"/>
    <col min="3067" max="3067" width="19.7109375" style="27" customWidth="1"/>
    <col min="3068" max="3075" width="10" style="27" customWidth="1"/>
    <col min="3076" max="3322" width="6.42578125" style="27"/>
    <col min="3323" max="3323" width="19.7109375" style="27" customWidth="1"/>
    <col min="3324" max="3331" width="10" style="27" customWidth="1"/>
    <col min="3332" max="3578" width="6.42578125" style="27"/>
    <col min="3579" max="3579" width="19.7109375" style="27" customWidth="1"/>
    <col min="3580" max="3587" width="10" style="27" customWidth="1"/>
    <col min="3588" max="3834" width="6.42578125" style="27"/>
    <col min="3835" max="3835" width="19.7109375" style="27" customWidth="1"/>
    <col min="3836" max="3843" width="10" style="27" customWidth="1"/>
    <col min="3844" max="4090" width="6.42578125" style="27"/>
    <col min="4091" max="4091" width="19.7109375" style="27" customWidth="1"/>
    <col min="4092" max="4099" width="10" style="27" customWidth="1"/>
    <col min="4100" max="4346" width="6.42578125" style="27"/>
    <col min="4347" max="4347" width="19.7109375" style="27" customWidth="1"/>
    <col min="4348" max="4355" width="10" style="27" customWidth="1"/>
    <col min="4356" max="4602" width="6.42578125" style="27"/>
    <col min="4603" max="4603" width="19.7109375" style="27" customWidth="1"/>
    <col min="4604" max="4611" width="10" style="27" customWidth="1"/>
    <col min="4612" max="4858" width="6.42578125" style="27"/>
    <col min="4859" max="4859" width="19.7109375" style="27" customWidth="1"/>
    <col min="4860" max="4867" width="10" style="27" customWidth="1"/>
    <col min="4868" max="5114" width="6.42578125" style="27"/>
    <col min="5115" max="5115" width="19.7109375" style="27" customWidth="1"/>
    <col min="5116" max="5123" width="10" style="27" customWidth="1"/>
    <col min="5124" max="5370" width="6.42578125" style="27"/>
    <col min="5371" max="5371" width="19.7109375" style="27" customWidth="1"/>
    <col min="5372" max="5379" width="10" style="27" customWidth="1"/>
    <col min="5380" max="5626" width="6.42578125" style="27"/>
    <col min="5627" max="5627" width="19.7109375" style="27" customWidth="1"/>
    <col min="5628" max="5635" width="10" style="27" customWidth="1"/>
    <col min="5636" max="5882" width="6.42578125" style="27"/>
    <col min="5883" max="5883" width="19.7109375" style="27" customWidth="1"/>
    <col min="5884" max="5891" width="10" style="27" customWidth="1"/>
    <col min="5892" max="6138" width="6.42578125" style="27"/>
    <col min="6139" max="6139" width="19.7109375" style="27" customWidth="1"/>
    <col min="6140" max="6147" width="10" style="27" customWidth="1"/>
    <col min="6148" max="6394" width="6.42578125" style="27"/>
    <col min="6395" max="6395" width="19.7109375" style="27" customWidth="1"/>
    <col min="6396" max="6403" width="10" style="27" customWidth="1"/>
    <col min="6404" max="6650" width="6.42578125" style="27"/>
    <col min="6651" max="6651" width="19.7109375" style="27" customWidth="1"/>
    <col min="6652" max="6659" width="10" style="27" customWidth="1"/>
    <col min="6660" max="6906" width="6.42578125" style="27"/>
    <col min="6907" max="6907" width="19.7109375" style="27" customWidth="1"/>
    <col min="6908" max="6915" width="10" style="27" customWidth="1"/>
    <col min="6916" max="7162" width="6.42578125" style="27"/>
    <col min="7163" max="7163" width="19.7109375" style="27" customWidth="1"/>
    <col min="7164" max="7171" width="10" style="27" customWidth="1"/>
    <col min="7172" max="7418" width="6.42578125" style="27"/>
    <col min="7419" max="7419" width="19.7109375" style="27" customWidth="1"/>
    <col min="7420" max="7427" width="10" style="27" customWidth="1"/>
    <col min="7428" max="7674" width="6.42578125" style="27"/>
    <col min="7675" max="7675" width="19.7109375" style="27" customWidth="1"/>
    <col min="7676" max="7683" width="10" style="27" customWidth="1"/>
    <col min="7684" max="7930" width="6.42578125" style="27"/>
    <col min="7931" max="7931" width="19.7109375" style="27" customWidth="1"/>
    <col min="7932" max="7939" width="10" style="27" customWidth="1"/>
    <col min="7940" max="8186" width="6.42578125" style="27"/>
    <col min="8187" max="8187" width="19.7109375" style="27" customWidth="1"/>
    <col min="8188" max="8195" width="10" style="27" customWidth="1"/>
    <col min="8196" max="8442" width="6.42578125" style="27"/>
    <col min="8443" max="8443" width="19.7109375" style="27" customWidth="1"/>
    <col min="8444" max="8451" width="10" style="27" customWidth="1"/>
    <col min="8452" max="8698" width="6.42578125" style="27"/>
    <col min="8699" max="8699" width="19.7109375" style="27" customWidth="1"/>
    <col min="8700" max="8707" width="10" style="27" customWidth="1"/>
    <col min="8708" max="8954" width="6.42578125" style="27"/>
    <col min="8955" max="8955" width="19.7109375" style="27" customWidth="1"/>
    <col min="8956" max="8963" width="10" style="27" customWidth="1"/>
    <col min="8964" max="9210" width="6.42578125" style="27"/>
    <col min="9211" max="9211" width="19.7109375" style="27" customWidth="1"/>
    <col min="9212" max="9219" width="10" style="27" customWidth="1"/>
    <col min="9220" max="9466" width="6.42578125" style="27"/>
    <col min="9467" max="9467" width="19.7109375" style="27" customWidth="1"/>
    <col min="9468" max="9475" width="10" style="27" customWidth="1"/>
    <col min="9476" max="9722" width="6.42578125" style="27"/>
    <col min="9723" max="9723" width="19.7109375" style="27" customWidth="1"/>
    <col min="9724" max="9731" width="10" style="27" customWidth="1"/>
    <col min="9732" max="9978" width="6.42578125" style="27"/>
    <col min="9979" max="9979" width="19.7109375" style="27" customWidth="1"/>
    <col min="9980" max="9987" width="10" style="27" customWidth="1"/>
    <col min="9988" max="10234" width="6.42578125" style="27"/>
    <col min="10235" max="10235" width="19.7109375" style="27" customWidth="1"/>
    <col min="10236" max="10243" width="10" style="27" customWidth="1"/>
    <col min="10244" max="10490" width="6.42578125" style="27"/>
    <col min="10491" max="10491" width="19.7109375" style="27" customWidth="1"/>
    <col min="10492" max="10499" width="10" style="27" customWidth="1"/>
    <col min="10500" max="10746" width="6.42578125" style="27"/>
    <col min="10747" max="10747" width="19.7109375" style="27" customWidth="1"/>
    <col min="10748" max="10755" width="10" style="27" customWidth="1"/>
    <col min="10756" max="11002" width="6.42578125" style="27"/>
    <col min="11003" max="11003" width="19.7109375" style="27" customWidth="1"/>
    <col min="11004" max="11011" width="10" style="27" customWidth="1"/>
    <col min="11012" max="11258" width="6.42578125" style="27"/>
    <col min="11259" max="11259" width="19.7109375" style="27" customWidth="1"/>
    <col min="11260" max="11267" width="10" style="27" customWidth="1"/>
    <col min="11268" max="11514" width="6.42578125" style="27"/>
    <col min="11515" max="11515" width="19.7109375" style="27" customWidth="1"/>
    <col min="11516" max="11523" width="10" style="27" customWidth="1"/>
    <col min="11524" max="11770" width="6.42578125" style="27"/>
    <col min="11771" max="11771" width="19.7109375" style="27" customWidth="1"/>
    <col min="11772" max="11779" width="10" style="27" customWidth="1"/>
    <col min="11780" max="12026" width="6.42578125" style="27"/>
    <col min="12027" max="12027" width="19.7109375" style="27" customWidth="1"/>
    <col min="12028" max="12035" width="10" style="27" customWidth="1"/>
    <col min="12036" max="12282" width="6.42578125" style="27"/>
    <col min="12283" max="12283" width="19.7109375" style="27" customWidth="1"/>
    <col min="12284" max="12291" width="10" style="27" customWidth="1"/>
    <col min="12292" max="12538" width="6.42578125" style="27"/>
    <col min="12539" max="12539" width="19.7109375" style="27" customWidth="1"/>
    <col min="12540" max="12547" width="10" style="27" customWidth="1"/>
    <col min="12548" max="12794" width="6.42578125" style="27"/>
    <col min="12795" max="12795" width="19.7109375" style="27" customWidth="1"/>
    <col min="12796" max="12803" width="10" style="27" customWidth="1"/>
    <col min="12804" max="13050" width="6.42578125" style="27"/>
    <col min="13051" max="13051" width="19.7109375" style="27" customWidth="1"/>
    <col min="13052" max="13059" width="10" style="27" customWidth="1"/>
    <col min="13060" max="13306" width="6.42578125" style="27"/>
    <col min="13307" max="13307" width="19.7109375" style="27" customWidth="1"/>
    <col min="13308" max="13315" width="10" style="27" customWidth="1"/>
    <col min="13316" max="13562" width="6.42578125" style="27"/>
    <col min="13563" max="13563" width="19.7109375" style="27" customWidth="1"/>
    <col min="13564" max="13571" width="10" style="27" customWidth="1"/>
    <col min="13572" max="13818" width="6.42578125" style="27"/>
    <col min="13819" max="13819" width="19.7109375" style="27" customWidth="1"/>
    <col min="13820" max="13827" width="10" style="27" customWidth="1"/>
    <col min="13828" max="14074" width="6.42578125" style="27"/>
    <col min="14075" max="14075" width="19.7109375" style="27" customWidth="1"/>
    <col min="14076" max="14083" width="10" style="27" customWidth="1"/>
    <col min="14084" max="14330" width="6.42578125" style="27"/>
    <col min="14331" max="14331" width="19.7109375" style="27" customWidth="1"/>
    <col min="14332" max="14339" width="10" style="27" customWidth="1"/>
    <col min="14340" max="14586" width="6.42578125" style="27"/>
    <col min="14587" max="14587" width="19.7109375" style="27" customWidth="1"/>
    <col min="14588" max="14595" width="10" style="27" customWidth="1"/>
    <col min="14596" max="14842" width="6.42578125" style="27"/>
    <col min="14843" max="14843" width="19.7109375" style="27" customWidth="1"/>
    <col min="14844" max="14851" width="10" style="27" customWidth="1"/>
    <col min="14852" max="15098" width="6.42578125" style="27"/>
    <col min="15099" max="15099" width="19.7109375" style="27" customWidth="1"/>
    <col min="15100" max="15107" width="10" style="27" customWidth="1"/>
    <col min="15108" max="15354" width="6.42578125" style="27"/>
    <col min="15355" max="15355" width="19.7109375" style="27" customWidth="1"/>
    <col min="15356" max="15363" width="10" style="27" customWidth="1"/>
    <col min="15364" max="15610" width="6.42578125" style="27"/>
    <col min="15611" max="15611" width="19.7109375" style="27" customWidth="1"/>
    <col min="15612" max="15619" width="10" style="27" customWidth="1"/>
    <col min="15620" max="15866" width="6.42578125" style="27"/>
    <col min="15867" max="15867" width="19.7109375" style="27" customWidth="1"/>
    <col min="15868" max="15875" width="10" style="27" customWidth="1"/>
    <col min="15876" max="16122" width="6.42578125" style="27"/>
    <col min="16123" max="16123" width="19.7109375" style="27" customWidth="1"/>
    <col min="16124" max="16131" width="10" style="27" customWidth="1"/>
    <col min="16132" max="16384" width="6.42578125" style="27"/>
  </cols>
  <sheetData>
    <row r="1" spans="1:3" x14ac:dyDescent="0.55000000000000004">
      <c r="A1" s="122" t="s">
        <v>170</v>
      </c>
      <c r="B1" s="122"/>
      <c r="C1" s="122"/>
    </row>
    <row r="2" spans="1:3" x14ac:dyDescent="0.55000000000000004">
      <c r="A2" s="105"/>
      <c r="B2" s="105"/>
      <c r="C2" s="105"/>
    </row>
    <row r="3" spans="1:3" x14ac:dyDescent="0.55000000000000004">
      <c r="A3" s="31" t="s">
        <v>160</v>
      </c>
    </row>
    <row r="4" spans="1:3" x14ac:dyDescent="0.55000000000000004">
      <c r="A4" s="31" t="s">
        <v>238</v>
      </c>
    </row>
    <row r="5" spans="1:3" x14ac:dyDescent="0.55000000000000004">
      <c r="A5" s="31" t="s">
        <v>239</v>
      </c>
    </row>
    <row r="7" spans="1:3" s="34" customFormat="1" x14ac:dyDescent="0.2">
      <c r="A7" s="123" t="s">
        <v>35</v>
      </c>
      <c r="B7" s="125" t="s">
        <v>18</v>
      </c>
      <c r="C7" s="127" t="s">
        <v>19</v>
      </c>
    </row>
    <row r="8" spans="1:3" x14ac:dyDescent="0.55000000000000004">
      <c r="A8" s="123"/>
      <c r="B8" s="126"/>
      <c r="C8" s="128"/>
    </row>
    <row r="9" spans="1:3" x14ac:dyDescent="0.55000000000000004">
      <c r="A9" s="52" t="s">
        <v>36</v>
      </c>
      <c r="B9" s="40">
        <v>27</v>
      </c>
      <c r="C9" s="41">
        <f>B9*100/$B$18</f>
        <v>50.943396226415096</v>
      </c>
    </row>
    <row r="10" spans="1:3" x14ac:dyDescent="0.55000000000000004">
      <c r="A10" s="52" t="s">
        <v>16</v>
      </c>
      <c r="B10" s="40">
        <v>7</v>
      </c>
      <c r="C10" s="41">
        <f t="shared" ref="C10:C17" si="0">B10*100/$B$18</f>
        <v>13.20754716981132</v>
      </c>
    </row>
    <row r="11" spans="1:3" x14ac:dyDescent="0.55000000000000004">
      <c r="A11" s="52" t="s">
        <v>162</v>
      </c>
      <c r="B11" s="40">
        <v>7</v>
      </c>
      <c r="C11" s="41">
        <f t="shared" si="0"/>
        <v>13.20754716981132</v>
      </c>
    </row>
    <row r="12" spans="1:3" x14ac:dyDescent="0.55000000000000004">
      <c r="A12" s="52" t="s">
        <v>161</v>
      </c>
      <c r="B12" s="40">
        <v>6</v>
      </c>
      <c r="C12" s="41">
        <f t="shared" si="0"/>
        <v>11.320754716981131</v>
      </c>
    </row>
    <row r="13" spans="1:3" x14ac:dyDescent="0.55000000000000004">
      <c r="A13" s="52" t="s">
        <v>94</v>
      </c>
      <c r="B13" s="40">
        <v>2</v>
      </c>
      <c r="C13" s="41">
        <f t="shared" si="0"/>
        <v>3.7735849056603774</v>
      </c>
    </row>
    <row r="14" spans="1:3" x14ac:dyDescent="0.55000000000000004">
      <c r="A14" s="52" t="s">
        <v>38</v>
      </c>
      <c r="B14" s="40">
        <v>1</v>
      </c>
      <c r="C14" s="41">
        <f t="shared" si="0"/>
        <v>1.8867924528301887</v>
      </c>
    </row>
    <row r="15" spans="1:3" x14ac:dyDescent="0.55000000000000004">
      <c r="A15" s="52" t="s">
        <v>91</v>
      </c>
      <c r="B15" s="40">
        <v>1</v>
      </c>
      <c r="C15" s="41">
        <f t="shared" si="0"/>
        <v>1.8867924528301887</v>
      </c>
    </row>
    <row r="16" spans="1:3" x14ac:dyDescent="0.55000000000000004">
      <c r="A16" s="52" t="s">
        <v>37</v>
      </c>
      <c r="B16" s="40">
        <v>1</v>
      </c>
      <c r="C16" s="41">
        <f t="shared" si="0"/>
        <v>1.8867924528301887</v>
      </c>
    </row>
    <row r="17" spans="1:3" x14ac:dyDescent="0.55000000000000004">
      <c r="A17" s="52" t="s">
        <v>99</v>
      </c>
      <c r="B17" s="40">
        <v>1</v>
      </c>
      <c r="C17" s="41">
        <f t="shared" si="0"/>
        <v>1.8867924528301887</v>
      </c>
    </row>
    <row r="18" spans="1:3" x14ac:dyDescent="0.55000000000000004">
      <c r="A18" s="43" t="s">
        <v>17</v>
      </c>
      <c r="B18" s="43">
        <f>SUM(B9:B17)</f>
        <v>53</v>
      </c>
      <c r="C18" s="42">
        <f t="shared" ref="C18:C19" si="1">B18*100/$B$18</f>
        <v>100</v>
      </c>
    </row>
    <row r="19" spans="1:3" s="34" customFormat="1" hidden="1" x14ac:dyDescent="0.55000000000000004">
      <c r="A19" s="39" t="s">
        <v>17</v>
      </c>
      <c r="B19" s="39">
        <f>SUM(B18:B18)</f>
        <v>53</v>
      </c>
      <c r="C19" s="41">
        <f t="shared" si="1"/>
        <v>100</v>
      </c>
    </row>
    <row r="21" spans="1:3" x14ac:dyDescent="0.55000000000000004">
      <c r="A21" s="45" t="s">
        <v>163</v>
      </c>
    </row>
    <row r="23" spans="1:3" x14ac:dyDescent="0.55000000000000004">
      <c r="A23" s="27" t="s">
        <v>240</v>
      </c>
    </row>
    <row r="24" spans="1:3" x14ac:dyDescent="0.55000000000000004">
      <c r="A24" s="27" t="s">
        <v>164</v>
      </c>
    </row>
    <row r="25" spans="1:3" x14ac:dyDescent="0.55000000000000004">
      <c r="A25" s="27" t="s">
        <v>165</v>
      </c>
    </row>
  </sheetData>
  <mergeCells count="4">
    <mergeCell ref="A1:C1"/>
    <mergeCell ref="B7:B8"/>
    <mergeCell ref="C7:C8"/>
    <mergeCell ref="A7:A8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opLeftCell="A19" zoomScale="130" zoomScaleNormal="130" workbookViewId="0">
      <selection activeCell="D44" sqref="D44"/>
    </sheetView>
  </sheetViews>
  <sheetFormatPr defaultRowHeight="12.75" x14ac:dyDescent="0.2"/>
  <cols>
    <col min="1" max="1" width="5.28515625" customWidth="1"/>
    <col min="2" max="2" width="64.28515625" customWidth="1"/>
    <col min="3" max="4" width="8.5703125" customWidth="1"/>
    <col min="5" max="5" width="11.28515625" style="79" bestFit="1" customWidth="1"/>
  </cols>
  <sheetData>
    <row r="1" spans="1:8" s="83" customFormat="1" ht="24" x14ac:dyDescent="0.55000000000000004">
      <c r="A1" s="122" t="s">
        <v>176</v>
      </c>
      <c r="B1" s="122"/>
      <c r="C1" s="122"/>
      <c r="D1" s="122"/>
      <c r="E1" s="122"/>
      <c r="F1" s="86"/>
      <c r="G1" s="86"/>
      <c r="H1" s="86"/>
    </row>
    <row r="2" spans="1:8" s="50" customFormat="1" ht="23.25" x14ac:dyDescent="0.55000000000000004">
      <c r="A2" s="134" t="s">
        <v>266</v>
      </c>
      <c r="B2" s="134"/>
      <c r="C2" s="134"/>
      <c r="D2" s="134"/>
      <c r="E2" s="134"/>
      <c r="G2" s="55"/>
      <c r="H2" s="55"/>
    </row>
    <row r="3" spans="1:8" s="50" customFormat="1" ht="9" customHeight="1" thickBot="1" x14ac:dyDescent="0.6">
      <c r="A3" s="56"/>
      <c r="B3" s="57"/>
      <c r="C3" s="58"/>
      <c r="D3" s="58"/>
      <c r="E3" s="80"/>
      <c r="G3" s="55"/>
      <c r="H3" s="55"/>
    </row>
    <row r="4" spans="1:8" s="49" customFormat="1" ht="23.25" customHeight="1" x14ac:dyDescent="0.55000000000000004">
      <c r="A4" s="135" t="s">
        <v>8</v>
      </c>
      <c r="B4" s="136"/>
      <c r="C4" s="137" t="s">
        <v>166</v>
      </c>
      <c r="D4" s="137"/>
      <c r="E4" s="132" t="s">
        <v>42</v>
      </c>
      <c r="F4" s="77"/>
      <c r="G4" s="55"/>
      <c r="H4" s="55"/>
    </row>
    <row r="5" spans="1:8" s="49" customFormat="1" ht="23.25" x14ac:dyDescent="0.55000000000000004">
      <c r="A5" s="59"/>
      <c r="B5" s="60"/>
      <c r="C5" s="46"/>
      <c r="D5" s="61" t="s">
        <v>20</v>
      </c>
      <c r="E5" s="133"/>
      <c r="F5" s="77"/>
      <c r="G5" s="55"/>
      <c r="H5" s="55"/>
    </row>
    <row r="6" spans="1:8" s="49" customFormat="1" ht="23.25" x14ac:dyDescent="0.55000000000000004">
      <c r="A6" s="62">
        <v>1</v>
      </c>
      <c r="B6" s="63" t="s">
        <v>21</v>
      </c>
      <c r="C6" s="64"/>
      <c r="D6" s="65"/>
      <c r="E6" s="73"/>
      <c r="F6" s="26"/>
      <c r="G6" s="55"/>
      <c r="H6" s="55"/>
    </row>
    <row r="7" spans="1:8" s="49" customFormat="1" ht="23.25" x14ac:dyDescent="0.55000000000000004">
      <c r="A7" s="66"/>
      <c r="B7" s="26" t="s">
        <v>22</v>
      </c>
      <c r="C7" s="67">
        <f>'คีย์ (เวิร์กช็อป)'!H11</f>
        <v>4.5555555555555554</v>
      </c>
      <c r="D7" s="67">
        <f>'คีย์ (เวิร์กช็อป)'!H12</f>
        <v>0.52704627669473059</v>
      </c>
      <c r="E7" s="74" t="str">
        <f>IF(C7&gt;4.5,"มากที่สุด",IF(C7&gt;3.5,"มาก",IF(C7&gt;2.5,"ปานกลาง",IF(C7&gt;1.5,"น้อย",IF(C7&lt;=1.5,"น้อยที่สุด")))))</f>
        <v>มากที่สุด</v>
      </c>
      <c r="F7" s="78"/>
      <c r="G7" s="55"/>
      <c r="H7" s="55"/>
    </row>
    <row r="8" spans="1:8" s="49" customFormat="1" ht="23.25" x14ac:dyDescent="0.55000000000000004">
      <c r="A8" s="66"/>
      <c r="B8" s="26" t="s">
        <v>167</v>
      </c>
      <c r="C8" s="67">
        <f>'คีย์ (เวิร์กช็อป)'!I11</f>
        <v>4.5555555555555554</v>
      </c>
      <c r="D8" s="67">
        <f>'คีย์ (เวิร์กช็อป)'!I12</f>
        <v>0.52704627669473059</v>
      </c>
      <c r="E8" s="74" t="str">
        <f>IF(C8&gt;4.5,"มากที่สุด",IF(C8&gt;3.5,"มาก",IF(C8&gt;2.5,"ปานกลาง",IF(C8&gt;1.5,"น้อย",IF(C8&lt;=1.5,"น้อยที่สุด")))))</f>
        <v>มากที่สุด</v>
      </c>
      <c r="F8" s="78"/>
      <c r="G8" s="55"/>
      <c r="H8" s="55"/>
    </row>
    <row r="9" spans="1:8" s="49" customFormat="1" ht="23.25" x14ac:dyDescent="0.55000000000000004">
      <c r="A9" s="68"/>
      <c r="B9" s="26" t="s">
        <v>168</v>
      </c>
      <c r="C9" s="69">
        <f>'คีย์ (เวิร์กช็อป)'!J11</f>
        <v>4.666666666666667</v>
      </c>
      <c r="D9" s="69">
        <f>'คีย์ (เวิร์กช็อป)'!J12</f>
        <v>0.5</v>
      </c>
      <c r="E9" s="74" t="str">
        <f>IF(C9&gt;4.5,"มากที่สุด",IF(C9&gt;3.5,"มาก",IF(C9&gt;2.5,"ปานกลาง",IF(C9&gt;1.5,"น้อย",IF(C9&lt;=1.5,"น้อยที่สุด")))))</f>
        <v>มากที่สุด</v>
      </c>
      <c r="F9" s="78"/>
      <c r="G9" s="55"/>
      <c r="H9" s="55"/>
    </row>
    <row r="10" spans="1:8" s="49" customFormat="1" ht="23.25" x14ac:dyDescent="0.55000000000000004">
      <c r="A10" s="70"/>
      <c r="B10" s="82" t="s">
        <v>47</v>
      </c>
      <c r="C10" s="48">
        <f>AVERAGE(C7:C9)</f>
        <v>4.5925925925925926</v>
      </c>
      <c r="D10" s="48">
        <f>STDEVA('คีย์ (เวิร์กช็อป)'!H2:J10)</f>
        <v>0.50071174413253894</v>
      </c>
      <c r="E10" s="47" t="str">
        <f>IF(C10&gt;4.5,"มากที่สุด",IF(C10&gt;3.5,"มาก",IF(C10&gt;2.5,"ปานกลาง",IF(C10&gt;1.5,"น้อย",IF(C10&lt;=1.5,"น้อยที่สุด")))))</f>
        <v>มากที่สุด</v>
      </c>
      <c r="F10" s="78"/>
      <c r="G10" s="55"/>
      <c r="H10" s="55"/>
    </row>
    <row r="11" spans="1:8" s="49" customFormat="1" ht="23.25" x14ac:dyDescent="0.55000000000000004">
      <c r="A11" s="71">
        <v>2</v>
      </c>
      <c r="B11" s="63" t="s">
        <v>23</v>
      </c>
      <c r="C11" s="72"/>
      <c r="D11" s="72"/>
      <c r="E11" s="73"/>
      <c r="F11" s="26"/>
      <c r="G11" s="55"/>
      <c r="H11" s="55"/>
    </row>
    <row r="12" spans="1:8" s="49" customFormat="1" ht="23.25" x14ac:dyDescent="0.55000000000000004">
      <c r="A12" s="66"/>
      <c r="B12" s="28" t="s">
        <v>24</v>
      </c>
      <c r="C12" s="67">
        <f>'คีย์ (เวิร์กช็อป)'!K11</f>
        <v>4.5555555555555554</v>
      </c>
      <c r="D12" s="67">
        <f>'คีย์ (เวิร์กช็อป)'!K12</f>
        <v>0.52704627669473059</v>
      </c>
      <c r="E12" s="74" t="str">
        <f>IF(C12&gt;4.5,"มากที่สุด",IF(C12&gt;3.5,"มาก",IF(C12&gt;2.5,"ปานกลาง",IF(C12&gt;1.5,"น้อย",IF(C12&lt;=1.5,"น้อยที่สุด")))))</f>
        <v>มากที่สุด</v>
      </c>
      <c r="F12" s="78"/>
      <c r="G12" s="55"/>
      <c r="H12" s="55"/>
    </row>
    <row r="13" spans="1:8" s="49" customFormat="1" ht="23.25" x14ac:dyDescent="0.55000000000000004">
      <c r="A13" s="66"/>
      <c r="B13" s="26" t="s">
        <v>25</v>
      </c>
      <c r="C13" s="67">
        <f>'คีย์ (เวิร์กช็อป)'!L11</f>
        <v>4.4444444444444446</v>
      </c>
      <c r="D13" s="67">
        <f>'คีย์ (เวิร์กช็อป)'!L12</f>
        <v>0.52704627669473059</v>
      </c>
      <c r="E13" s="74" t="str">
        <f>IF(C13&gt;4.5,"มากที่สุด",IF(C13&gt;3.5,"มาก",IF(C13&gt;2.5,"ปานกลาง",IF(C13&gt;1.5,"น้อย",IF(C13&lt;=1.5,"น้อยที่สุด")))))</f>
        <v>มาก</v>
      </c>
      <c r="F13" s="78"/>
      <c r="G13" s="55"/>
      <c r="H13" s="55"/>
    </row>
    <row r="14" spans="1:8" s="49" customFormat="1" ht="23.25" x14ac:dyDescent="0.55000000000000004">
      <c r="A14" s="70"/>
      <c r="B14" s="82" t="s">
        <v>52</v>
      </c>
      <c r="C14" s="48">
        <f>AVERAGE(C12:C13)</f>
        <v>4.5</v>
      </c>
      <c r="D14" s="48">
        <f>STDEVA('คีย์ (เวิร์กช็อป)'!K2:L10)</f>
        <v>0.51449575542752657</v>
      </c>
      <c r="E14" s="47" t="str">
        <f>IF(C14&gt;4.5,"มากที่สุด",IF(C14&gt;3.5,"มาก",IF(C14&gt;2.5,"ปานกลาง",IF(C14&gt;1.5,"น้อย",IF(C14&lt;=1.5,"น้อยที่สุด")))))</f>
        <v>มาก</v>
      </c>
      <c r="F14" s="78"/>
      <c r="G14" s="55"/>
      <c r="H14" s="55"/>
    </row>
    <row r="15" spans="1:8" s="49" customFormat="1" ht="23.25" x14ac:dyDescent="0.55000000000000004">
      <c r="A15" s="71">
        <v>3</v>
      </c>
      <c r="B15" s="63" t="s">
        <v>26</v>
      </c>
      <c r="C15" s="72"/>
      <c r="D15" s="72"/>
      <c r="E15" s="74"/>
      <c r="F15" s="26"/>
      <c r="G15" s="55"/>
      <c r="H15" s="55"/>
    </row>
    <row r="16" spans="1:8" s="49" customFormat="1" ht="23.25" x14ac:dyDescent="0.55000000000000004">
      <c r="A16" s="66"/>
      <c r="B16" s="26" t="s">
        <v>43</v>
      </c>
      <c r="C16" s="67">
        <f>'คีย์ (เวิร์กช็อป)'!M11</f>
        <v>4.5555555555555554</v>
      </c>
      <c r="D16" s="67">
        <f>'คีย์ (เวิร์กช็อป)'!M12</f>
        <v>0.52704627669473059</v>
      </c>
      <c r="E16" s="74" t="str">
        <f t="shared" ref="E16:E21" si="0">IF(C16&gt;4.5,"มากที่สุด",IF(C16&gt;3.5,"มาก",IF(C16&gt;2.5,"ปานกลาง",IF(C16&gt;1.5,"น้อย",IF(C16&lt;=1.5,"น้อยที่สุด")))))</f>
        <v>มากที่สุด</v>
      </c>
      <c r="F16" s="78"/>
      <c r="G16" s="55"/>
      <c r="H16" s="55"/>
    </row>
    <row r="17" spans="1:8" s="49" customFormat="1" ht="23.25" x14ac:dyDescent="0.55000000000000004">
      <c r="A17" s="66"/>
      <c r="B17" s="26" t="s">
        <v>27</v>
      </c>
      <c r="C17" s="67">
        <f>'คีย์ (เวิร์กช็อป)'!N11</f>
        <v>4.4444444444444446</v>
      </c>
      <c r="D17" s="67">
        <f>'คีย์ (เวิร์กช็อป)'!N12</f>
        <v>0.52704627669473059</v>
      </c>
      <c r="E17" s="74" t="str">
        <f t="shared" si="0"/>
        <v>มาก</v>
      </c>
      <c r="F17" s="78"/>
      <c r="G17" s="55"/>
      <c r="H17" s="55"/>
    </row>
    <row r="18" spans="1:8" s="49" customFormat="1" ht="23.25" x14ac:dyDescent="0.55000000000000004">
      <c r="A18" s="66"/>
      <c r="B18" s="26" t="s">
        <v>44</v>
      </c>
      <c r="C18" s="67">
        <f>'คีย์ (เวิร์กช็อป)'!O11</f>
        <v>4.5555555555555554</v>
      </c>
      <c r="D18" s="67">
        <f>'คีย์ (เวิร์กช็อป)'!O12</f>
        <v>0.52704627669473059</v>
      </c>
      <c r="E18" s="74" t="str">
        <f t="shared" si="0"/>
        <v>มากที่สุด</v>
      </c>
      <c r="F18" s="78"/>
      <c r="G18" s="55"/>
      <c r="H18" s="55"/>
    </row>
    <row r="19" spans="1:8" s="49" customFormat="1" ht="23.25" x14ac:dyDescent="0.55000000000000004">
      <c r="A19" s="66"/>
      <c r="B19" s="26" t="s">
        <v>45</v>
      </c>
      <c r="C19" s="67">
        <f>'คีย์ (เวิร์กช็อป)'!P11</f>
        <v>4.7777777777777777</v>
      </c>
      <c r="D19" s="67">
        <f>'คีย์ (เวิร์กช็อป)'!P12</f>
        <v>0.44095855184409838</v>
      </c>
      <c r="E19" s="74" t="str">
        <f t="shared" si="0"/>
        <v>มากที่สุด</v>
      </c>
      <c r="F19" s="78"/>
      <c r="G19" s="55"/>
      <c r="H19" s="55"/>
    </row>
    <row r="20" spans="1:8" s="49" customFormat="1" ht="23.25" x14ac:dyDescent="0.55000000000000004">
      <c r="A20" s="70"/>
      <c r="B20" s="82" t="s">
        <v>46</v>
      </c>
      <c r="C20" s="48">
        <f>AVERAGE(C16:C19)</f>
        <v>4.583333333333333</v>
      </c>
      <c r="D20" s="48">
        <f>STDEVA('คีย์ (เวิร์กช็อป)'!M2:Q10)</f>
        <v>0.58861247562776453</v>
      </c>
      <c r="E20" s="47" t="str">
        <f>IF(C20&gt;4.5,"มากที่สุด",IF(C20&gt;3.5,"มาก",IF(C20&gt;2.5,"ปานกลาง",IF(C20&gt;1.5,"น้อย",IF(C20&lt;=1.5,"น้อยที่สุด")))))</f>
        <v>มากที่สุด</v>
      </c>
      <c r="F20" s="78"/>
      <c r="G20" s="55"/>
      <c r="H20" s="55"/>
    </row>
    <row r="21" spans="1:8" s="49" customFormat="1" ht="23.25" x14ac:dyDescent="0.55000000000000004">
      <c r="A21" s="71">
        <v>4</v>
      </c>
      <c r="B21" s="63" t="s">
        <v>169</v>
      </c>
      <c r="C21" s="72">
        <f>'คีย์ (เวิร์กช็อป)'!Q11</f>
        <v>4.2222222222222223</v>
      </c>
      <c r="D21" s="72">
        <f>'คีย์ (เวิร์กช็อป)'!Q12</f>
        <v>0.83333333333333237</v>
      </c>
      <c r="E21" s="73" t="str">
        <f t="shared" si="0"/>
        <v>มาก</v>
      </c>
      <c r="F21" s="78"/>
      <c r="G21" s="55"/>
      <c r="H21" s="55"/>
    </row>
    <row r="22" spans="1:8" s="49" customFormat="1" ht="24" thickBot="1" x14ac:dyDescent="0.6">
      <c r="A22" s="130" t="s">
        <v>28</v>
      </c>
      <c r="B22" s="131"/>
      <c r="C22" s="75">
        <f>AVERAGE(C10,C14,C20,C21)</f>
        <v>4.4745370370370363</v>
      </c>
      <c r="D22" s="75">
        <f>STDEVA('คีย์ (เวิร์กช็อป)'!H2:Q10)</f>
        <v>0.54463677206294758</v>
      </c>
      <c r="E22" s="76" t="str">
        <f>IF(C22&gt;4.5,"มากที่สุด",IF(C22&gt;3.5,"มาก",IF(C22&gt;2.5,"ปานกลาง",IF(C22&gt;1.5,"น้อย",IF(C22&lt;=1.5,"น้อยที่สุด")))))</f>
        <v>มาก</v>
      </c>
      <c r="F22" s="26"/>
      <c r="G22" s="55"/>
      <c r="H22" s="55"/>
    </row>
    <row r="23" spans="1:8" s="83" customFormat="1" ht="24.75" thickTop="1" x14ac:dyDescent="0.55000000000000004">
      <c r="A23" s="119"/>
      <c r="B23" s="119"/>
      <c r="C23" s="119"/>
      <c r="D23" s="119"/>
      <c r="E23" s="119"/>
    </row>
    <row r="24" spans="1:8" s="83" customFormat="1" ht="23.25" x14ac:dyDescent="0.55000000000000004">
      <c r="B24" s="85" t="s">
        <v>172</v>
      </c>
      <c r="E24" s="84"/>
    </row>
    <row r="25" spans="1:8" s="83" customFormat="1" ht="23.25" customHeight="1" x14ac:dyDescent="0.55000000000000004">
      <c r="A25" s="85" t="s">
        <v>267</v>
      </c>
      <c r="B25" s="85"/>
      <c r="E25" s="84"/>
    </row>
    <row r="26" spans="1:8" s="83" customFormat="1" ht="23.25" x14ac:dyDescent="0.55000000000000004">
      <c r="A26" s="85"/>
      <c r="B26" s="85" t="s">
        <v>173</v>
      </c>
      <c r="E26" s="84"/>
    </row>
    <row r="27" spans="1:8" s="83" customFormat="1" ht="23.25" x14ac:dyDescent="0.55000000000000004">
      <c r="A27" s="85" t="s">
        <v>174</v>
      </c>
      <c r="B27" s="85"/>
      <c r="E27" s="84"/>
    </row>
    <row r="28" spans="1:8" s="83" customFormat="1" ht="23.25" x14ac:dyDescent="0.55000000000000004">
      <c r="A28" s="85"/>
      <c r="B28" s="85"/>
      <c r="E28" s="84"/>
    </row>
    <row r="29" spans="1:8" s="83" customFormat="1" ht="23.25" x14ac:dyDescent="0.55000000000000004">
      <c r="A29" s="85"/>
      <c r="B29" s="85"/>
      <c r="E29" s="84"/>
    </row>
    <row r="30" spans="1:8" s="83" customFormat="1" ht="23.25" x14ac:dyDescent="0.55000000000000004">
      <c r="A30" s="85"/>
      <c r="B30" s="85"/>
      <c r="E30" s="84"/>
    </row>
    <row r="31" spans="1:8" s="83" customFormat="1" ht="23.25" x14ac:dyDescent="0.55000000000000004">
      <c r="A31" s="85"/>
      <c r="B31" s="85"/>
      <c r="E31" s="84"/>
    </row>
    <row r="32" spans="1:8" s="83" customFormat="1" ht="23.25" x14ac:dyDescent="0.55000000000000004">
      <c r="A32" s="85"/>
      <c r="B32" s="85"/>
      <c r="E32" s="84"/>
    </row>
    <row r="33" spans="1:8" s="83" customFormat="1" ht="23.25" x14ac:dyDescent="0.55000000000000004">
      <c r="A33" s="85"/>
      <c r="B33" s="85"/>
      <c r="E33" s="84"/>
    </row>
    <row r="34" spans="1:8" s="83" customFormat="1" ht="23.25" x14ac:dyDescent="0.55000000000000004">
      <c r="A34" s="85"/>
      <c r="B34" s="85"/>
      <c r="E34" s="84"/>
    </row>
    <row r="35" spans="1:8" s="83" customFormat="1" ht="23.25" x14ac:dyDescent="0.55000000000000004">
      <c r="A35" s="85"/>
      <c r="B35" s="85"/>
      <c r="E35" s="84"/>
    </row>
    <row r="36" spans="1:8" s="83" customFormat="1" ht="24" x14ac:dyDescent="0.55000000000000004">
      <c r="A36" s="122" t="s">
        <v>201</v>
      </c>
      <c r="B36" s="122"/>
      <c r="C36" s="122"/>
      <c r="D36" s="122"/>
      <c r="E36" s="122"/>
      <c r="F36" s="86"/>
      <c r="G36" s="86"/>
      <c r="H36" s="86"/>
    </row>
    <row r="37" spans="1:8" s="50" customFormat="1" ht="23.25" x14ac:dyDescent="0.55000000000000004">
      <c r="A37" s="134" t="s">
        <v>268</v>
      </c>
      <c r="B37" s="134"/>
      <c r="C37" s="134"/>
      <c r="D37" s="134"/>
      <c r="E37" s="134"/>
      <c r="G37" s="55"/>
      <c r="H37" s="55"/>
    </row>
    <row r="38" spans="1:8" s="50" customFormat="1" ht="9" customHeight="1" thickBot="1" x14ac:dyDescent="0.6">
      <c r="A38" s="115"/>
      <c r="B38" s="57"/>
      <c r="C38" s="58"/>
      <c r="D38" s="58"/>
      <c r="E38" s="80"/>
      <c r="G38" s="55"/>
      <c r="H38" s="55"/>
    </row>
    <row r="39" spans="1:8" s="49" customFormat="1" ht="23.25" customHeight="1" x14ac:dyDescent="0.55000000000000004">
      <c r="A39" s="135" t="s">
        <v>8</v>
      </c>
      <c r="B39" s="136"/>
      <c r="C39" s="137" t="s">
        <v>175</v>
      </c>
      <c r="D39" s="137"/>
      <c r="E39" s="132" t="s">
        <v>42</v>
      </c>
      <c r="F39" s="77"/>
      <c r="G39" s="55"/>
      <c r="H39" s="55"/>
    </row>
    <row r="40" spans="1:8" s="49" customFormat="1" ht="23.25" x14ac:dyDescent="0.55000000000000004">
      <c r="A40" s="59"/>
      <c r="B40" s="60"/>
      <c r="C40" s="46"/>
      <c r="D40" s="61" t="s">
        <v>20</v>
      </c>
      <c r="E40" s="133"/>
      <c r="F40" s="77"/>
      <c r="G40" s="55"/>
      <c r="H40" s="55"/>
    </row>
    <row r="41" spans="1:8" s="49" customFormat="1" ht="23.25" x14ac:dyDescent="0.55000000000000004">
      <c r="A41" s="62">
        <v>1</v>
      </c>
      <c r="B41" s="63" t="s">
        <v>21</v>
      </c>
      <c r="C41" s="64"/>
      <c r="D41" s="65"/>
      <c r="E41" s="73"/>
      <c r="F41" s="26"/>
      <c r="G41" s="55"/>
      <c r="H41" s="55"/>
    </row>
    <row r="42" spans="1:8" s="49" customFormat="1" ht="23.25" x14ac:dyDescent="0.55000000000000004">
      <c r="A42" s="66"/>
      <c r="B42" s="26" t="s">
        <v>22</v>
      </c>
      <c r="C42" s="67">
        <f>'คีย์(1)'!R46</f>
        <v>4.6046511627906979</v>
      </c>
      <c r="D42" s="67">
        <f>'คีย์(1)'!R47</f>
        <v>0.82055541247321817</v>
      </c>
      <c r="E42" s="74" t="str">
        <f>IF(C42&gt;4.5,"มากที่สุด",IF(C42&gt;3.5,"มาก",IF(C42&gt;2.5,"ปานกลาง",IF(C42&gt;1.5,"น้อย",IF(C42&lt;=1.5,"น้อยที่สุด")))))</f>
        <v>มากที่สุด</v>
      </c>
      <c r="F42" s="78"/>
      <c r="G42" s="55"/>
      <c r="H42" s="55"/>
    </row>
    <row r="43" spans="1:8" s="49" customFormat="1" ht="23.25" x14ac:dyDescent="0.55000000000000004">
      <c r="A43" s="66"/>
      <c r="B43" s="26" t="s">
        <v>167</v>
      </c>
      <c r="C43" s="67">
        <f>'คีย์(1)'!S46</f>
        <v>4.3255813953488369</v>
      </c>
      <c r="D43" s="67">
        <f>'คีย์(1)'!S47</f>
        <v>0.94417840910341444</v>
      </c>
      <c r="E43" s="74" t="str">
        <f>IF(C43&gt;4.5,"มากที่สุด",IF(C43&gt;3.5,"มาก",IF(C43&gt;2.5,"ปานกลาง",IF(C43&gt;1.5,"น้อย",IF(C43&lt;=1.5,"น้อยที่สุด")))))</f>
        <v>มาก</v>
      </c>
      <c r="F43" s="78"/>
      <c r="G43" s="55"/>
      <c r="H43" s="55"/>
    </row>
    <row r="44" spans="1:8" s="49" customFormat="1" ht="23.25" x14ac:dyDescent="0.55000000000000004">
      <c r="A44" s="68"/>
      <c r="B44" s="26" t="s">
        <v>168</v>
      </c>
      <c r="C44" s="69">
        <f>'คีย์(1)'!T46</f>
        <v>4.4186046511627906</v>
      </c>
      <c r="D44" s="69">
        <f>'คีย์(1)'!T47</f>
        <v>0.79380212658339988</v>
      </c>
      <c r="E44" s="74" t="str">
        <f>IF(C44&gt;4.5,"มากที่สุด",IF(C44&gt;3.5,"มาก",IF(C44&gt;2.5,"ปานกลาง",IF(C44&gt;1.5,"น้อย",IF(C44&lt;=1.5,"น้อยที่สุด")))))</f>
        <v>มาก</v>
      </c>
      <c r="F44" s="78"/>
      <c r="G44" s="55"/>
      <c r="H44" s="55"/>
    </row>
    <row r="45" spans="1:8" s="49" customFormat="1" ht="23.25" x14ac:dyDescent="0.55000000000000004">
      <c r="A45" s="70"/>
      <c r="B45" s="82" t="s">
        <v>47</v>
      </c>
      <c r="C45" s="48">
        <f>AVERAGE(C42:C44)</f>
        <v>4.4496124031007751</v>
      </c>
      <c r="D45" s="48">
        <f>'คีย์(1)'!T49</f>
        <v>0.85660339705429689</v>
      </c>
      <c r="E45" s="47" t="str">
        <f>IF(C45&gt;4.5,"มากที่สุด",IF(C45&gt;3.5,"มาก",IF(C45&gt;2.5,"ปานกลาง",IF(C45&gt;1.5,"น้อย",IF(C45&lt;=1.5,"น้อยที่สุด")))))</f>
        <v>มาก</v>
      </c>
      <c r="F45" s="78"/>
      <c r="G45" s="55"/>
      <c r="H45" s="55"/>
    </row>
    <row r="46" spans="1:8" s="49" customFormat="1" ht="23.25" x14ac:dyDescent="0.55000000000000004">
      <c r="A46" s="71">
        <v>2</v>
      </c>
      <c r="B46" s="63" t="s">
        <v>23</v>
      </c>
      <c r="C46" s="72"/>
      <c r="D46" s="72"/>
      <c r="E46" s="73"/>
      <c r="F46" s="26"/>
      <c r="G46" s="55"/>
      <c r="H46" s="55"/>
    </row>
    <row r="47" spans="1:8" s="49" customFormat="1" ht="23.25" x14ac:dyDescent="0.55000000000000004">
      <c r="A47" s="66"/>
      <c r="B47" s="28" t="s">
        <v>24</v>
      </c>
      <c r="C47" s="67">
        <f>'คีย์(1)'!U46</f>
        <v>4.6744186046511631</v>
      </c>
      <c r="D47" s="67">
        <f>'คีย์(1)'!U47</f>
        <v>0.60635249187871798</v>
      </c>
      <c r="E47" s="74" t="str">
        <f>IF(C47&gt;4.5,"มากที่สุด",IF(C47&gt;3.5,"มาก",IF(C47&gt;2.5,"ปานกลาง",IF(C47&gt;1.5,"น้อย",IF(C47&lt;=1.5,"น้อยที่สุด")))))</f>
        <v>มากที่สุด</v>
      </c>
      <c r="F47" s="78"/>
      <c r="G47" s="55"/>
      <c r="H47" s="55"/>
    </row>
    <row r="48" spans="1:8" s="49" customFormat="1" ht="23.25" x14ac:dyDescent="0.55000000000000004">
      <c r="A48" s="66"/>
      <c r="B48" s="26" t="s">
        <v>25</v>
      </c>
      <c r="C48" s="67">
        <f>'คีย์(1)'!V46</f>
        <v>4.6511627906976747</v>
      </c>
      <c r="D48" s="67">
        <f>'คีย์(1)'!V47</f>
        <v>0.61271141852590594</v>
      </c>
      <c r="E48" s="74" t="str">
        <f>IF(C48&gt;4.5,"มากที่สุด",IF(C48&gt;3.5,"มาก",IF(C48&gt;2.5,"ปานกลาง",IF(C48&gt;1.5,"น้อย",IF(C48&lt;=1.5,"น้อยที่สุด")))))</f>
        <v>มากที่สุด</v>
      </c>
      <c r="F48" s="78"/>
      <c r="G48" s="55"/>
      <c r="H48" s="55"/>
    </row>
    <row r="49" spans="1:8" s="49" customFormat="1" ht="23.25" x14ac:dyDescent="0.55000000000000004">
      <c r="A49" s="70"/>
      <c r="B49" s="82" t="s">
        <v>52</v>
      </c>
      <c r="C49" s="48">
        <f>AVERAGE(C47:C48)</f>
        <v>4.6627906976744189</v>
      </c>
      <c r="D49" s="48">
        <f>'คีย์(1)'!V49</f>
        <v>0.60605697880604281</v>
      </c>
      <c r="E49" s="47" t="str">
        <f>IF(C49&gt;4.5,"มากที่สุด",IF(C49&gt;3.5,"มาก",IF(C49&gt;2.5,"ปานกลาง",IF(C49&gt;1.5,"น้อย",IF(C49&lt;=1.5,"น้อยที่สุด")))))</f>
        <v>มากที่สุด</v>
      </c>
      <c r="F49" s="78"/>
      <c r="G49" s="55"/>
      <c r="H49" s="55"/>
    </row>
    <row r="50" spans="1:8" s="49" customFormat="1" ht="23.25" x14ac:dyDescent="0.55000000000000004">
      <c r="A50" s="71">
        <v>3</v>
      </c>
      <c r="B50" s="63" t="s">
        <v>26</v>
      </c>
      <c r="C50" s="72"/>
      <c r="D50" s="72"/>
      <c r="E50" s="74"/>
      <c r="F50" s="26"/>
      <c r="G50" s="55"/>
      <c r="H50" s="55"/>
    </row>
    <row r="51" spans="1:8" s="49" customFormat="1" ht="23.25" x14ac:dyDescent="0.55000000000000004">
      <c r="A51" s="66"/>
      <c r="B51" s="26" t="s">
        <v>43</v>
      </c>
      <c r="C51" s="67">
        <f>'คีย์(1)'!W46</f>
        <v>4.4186046511627906</v>
      </c>
      <c r="D51" s="67">
        <f>'คีย์(1)'!W47</f>
        <v>0.76321868985847063</v>
      </c>
      <c r="E51" s="74" t="str">
        <f t="shared" ref="E51:E60" si="1">IF(C51&gt;4.5,"มากที่สุด",IF(C51&gt;3.5,"มาก",IF(C51&gt;2.5,"ปานกลาง",IF(C51&gt;1.5,"น้อย",IF(C51&lt;=1.5,"น้อยที่สุด")))))</f>
        <v>มาก</v>
      </c>
      <c r="F51" s="78"/>
      <c r="G51" s="55"/>
      <c r="H51" s="55"/>
    </row>
    <row r="52" spans="1:8" s="49" customFormat="1" ht="23.25" x14ac:dyDescent="0.55000000000000004">
      <c r="A52" s="66"/>
      <c r="B52" s="26" t="s">
        <v>27</v>
      </c>
      <c r="C52" s="67">
        <f>'คีย์(1)'!X46</f>
        <v>3.6046511627906979</v>
      </c>
      <c r="D52" s="67">
        <f>'คีย์(1)'!W47</f>
        <v>0.76321868985847063</v>
      </c>
      <c r="E52" s="74" t="str">
        <f t="shared" si="1"/>
        <v>มาก</v>
      </c>
      <c r="F52" s="78"/>
      <c r="G52" s="55"/>
      <c r="H52" s="55"/>
    </row>
    <row r="53" spans="1:8" s="49" customFormat="1" ht="23.25" x14ac:dyDescent="0.55000000000000004">
      <c r="A53" s="66"/>
      <c r="B53" s="26" t="s">
        <v>44</v>
      </c>
      <c r="C53" s="67">
        <f>'คีย์(1)'!Y46</f>
        <v>4.1860465116279073</v>
      </c>
      <c r="D53" s="67">
        <f>'คีย์(1)'!X47</f>
        <v>1.1575741235902606</v>
      </c>
      <c r="E53" s="74" t="str">
        <f t="shared" si="1"/>
        <v>มาก</v>
      </c>
      <c r="F53" s="78"/>
      <c r="G53" s="55"/>
      <c r="H53" s="55"/>
    </row>
    <row r="54" spans="1:8" s="49" customFormat="1" ht="23.25" x14ac:dyDescent="0.55000000000000004">
      <c r="A54" s="66"/>
      <c r="B54" s="26" t="s">
        <v>45</v>
      </c>
      <c r="C54" s="67">
        <f>'คีย์(1)'!Z46</f>
        <v>4.4186046511627906</v>
      </c>
      <c r="D54" s="67">
        <f>'คีย์(1)'!Y47</f>
        <v>0.8798217880557071</v>
      </c>
      <c r="E54" s="74" t="str">
        <f t="shared" si="1"/>
        <v>มาก</v>
      </c>
      <c r="F54" s="78"/>
      <c r="G54" s="55"/>
      <c r="H54" s="55"/>
    </row>
    <row r="55" spans="1:8" s="49" customFormat="1" ht="23.25" x14ac:dyDescent="0.55000000000000004">
      <c r="A55" s="70"/>
      <c r="B55" s="82" t="s">
        <v>46</v>
      </c>
      <c r="C55" s="48">
        <f>AVERAGE(C51:C54)</f>
        <v>4.1569767441860463</v>
      </c>
      <c r="D55" s="48">
        <f>'คีย์(1)'!Z49</f>
        <v>0.95746261865551197</v>
      </c>
      <c r="E55" s="47" t="str">
        <f>IF(C55&gt;4.5,"มากที่สุด",IF(C55&gt;3.5,"มาก",IF(C55&gt;2.5,"ปานกลาง",IF(C55&gt;1.5,"น้อย",IF(C55&lt;=1.5,"น้อยที่สุด")))))</f>
        <v>มาก</v>
      </c>
      <c r="F55" s="78"/>
      <c r="G55" s="55"/>
      <c r="H55" s="55"/>
    </row>
    <row r="56" spans="1:8" s="49" customFormat="1" ht="23.25" x14ac:dyDescent="0.55000000000000004">
      <c r="A56" s="116">
        <v>4</v>
      </c>
      <c r="B56" s="117" t="s">
        <v>169</v>
      </c>
      <c r="C56" s="48">
        <f>'คีย์(1)'!AA46</f>
        <v>4.1860465116279073</v>
      </c>
      <c r="D56" s="48">
        <f>'คีย์ (เวิร์กช็อป)'!Q38</f>
        <v>0</v>
      </c>
      <c r="E56" s="47" t="str">
        <f t="shared" ref="E56" si="2">IF(C56&gt;4.5,"มากที่สุด",IF(C56&gt;3.5,"มาก",IF(C56&gt;2.5,"ปานกลาง",IF(C56&gt;1.5,"น้อย",IF(C56&lt;=1.5,"น้อยที่สุด")))))</f>
        <v>มาก</v>
      </c>
      <c r="F56" s="78"/>
      <c r="G56" s="55"/>
      <c r="H56" s="55"/>
    </row>
    <row r="57" spans="1:8" s="49" customFormat="1" ht="23.25" x14ac:dyDescent="0.55000000000000004">
      <c r="A57" s="71">
        <v>5</v>
      </c>
      <c r="B57" s="63" t="s">
        <v>178</v>
      </c>
      <c r="C57" s="72"/>
      <c r="D57" s="72"/>
      <c r="E57" s="73"/>
      <c r="F57" s="78"/>
      <c r="G57" s="55"/>
      <c r="H57" s="55"/>
    </row>
    <row r="58" spans="1:8" s="49" customFormat="1" ht="23.25" x14ac:dyDescent="0.55000000000000004">
      <c r="A58" s="71"/>
      <c r="B58" s="26" t="s">
        <v>179</v>
      </c>
      <c r="C58" s="67">
        <f>'คีย์(1)'!AB46</f>
        <v>4.2325581395348841</v>
      </c>
      <c r="D58" s="67">
        <f>'คีย์(1)'!AB47</f>
        <v>0.71837148177320254</v>
      </c>
      <c r="E58" s="74" t="str">
        <f t="shared" si="1"/>
        <v>มาก</v>
      </c>
      <c r="F58" s="78"/>
      <c r="G58" s="55"/>
      <c r="H58" s="55"/>
    </row>
    <row r="59" spans="1:8" s="49" customFormat="1" ht="23.25" x14ac:dyDescent="0.55000000000000004">
      <c r="A59" s="71"/>
      <c r="B59" s="26" t="s">
        <v>180</v>
      </c>
      <c r="C59" s="67">
        <f>'คีย์(1)'!AC46</f>
        <v>4.2790697674418601</v>
      </c>
      <c r="D59" s="67">
        <f>'คีย์(1)'!AC47</f>
        <v>0.82593616135610515</v>
      </c>
      <c r="E59" s="74" t="str">
        <f t="shared" si="1"/>
        <v>มาก</v>
      </c>
      <c r="F59" s="78"/>
      <c r="G59" s="55"/>
      <c r="H59" s="55"/>
    </row>
    <row r="60" spans="1:8" s="49" customFormat="1" ht="23.25" x14ac:dyDescent="0.55000000000000004">
      <c r="A60" s="71"/>
      <c r="B60" s="26" t="s">
        <v>181</v>
      </c>
      <c r="C60" s="67">
        <f>'คีย์(1)'!AD46</f>
        <v>4.2093023255813957</v>
      </c>
      <c r="D60" s="67">
        <f>'คีย์(1)'!AD47</f>
        <v>0.7090617386942949</v>
      </c>
      <c r="E60" s="74" t="str">
        <f t="shared" si="1"/>
        <v>มาก</v>
      </c>
      <c r="F60" s="78"/>
      <c r="G60" s="55"/>
      <c r="H60" s="55"/>
    </row>
    <row r="61" spans="1:8" s="49" customFormat="1" ht="23.25" x14ac:dyDescent="0.55000000000000004">
      <c r="A61" s="70"/>
      <c r="B61" s="82" t="s">
        <v>182</v>
      </c>
      <c r="C61" s="48">
        <f>AVERAGE(C57:C60)</f>
        <v>4.2403100775193803</v>
      </c>
      <c r="D61" s="48">
        <f>'คีย์(1)'!AD49</f>
        <v>0.74765460147101082</v>
      </c>
      <c r="E61" s="47" t="str">
        <f>IF(C61&gt;4.5,"มากที่สุด",IF(C61&gt;3.5,"มาก",IF(C61&gt;2.5,"ปานกลาง",IF(C61&gt;1.5,"น้อย",IF(C61&lt;=1.5,"น้อยที่สุด")))))</f>
        <v>มาก</v>
      </c>
      <c r="F61" s="78"/>
      <c r="G61" s="55"/>
      <c r="H61" s="55"/>
    </row>
    <row r="62" spans="1:8" s="49" customFormat="1" ht="24" thickBot="1" x14ac:dyDescent="0.6">
      <c r="A62" s="130" t="s">
        <v>28</v>
      </c>
      <c r="B62" s="131"/>
      <c r="C62" s="75">
        <f>AVERAGE(C45,C49,C55,C56,C61)</f>
        <v>4.3391472868217047</v>
      </c>
      <c r="D62" s="75">
        <f>STDEVA('คีย์(1)'!R2:AD45)</f>
        <v>0.85340721278853982</v>
      </c>
      <c r="E62" s="76" t="str">
        <f>IF(C62&gt;4.5,"มากที่สุด",IF(C62&gt;3.5,"มาก",IF(C62&gt;2.5,"ปานกลาง",IF(C62&gt;1.5,"น้อย",IF(C62&lt;=1.5,"น้อยที่สุด")))))</f>
        <v>มาก</v>
      </c>
      <c r="F62" s="26"/>
      <c r="G62" s="55"/>
      <c r="H62" s="55"/>
    </row>
    <row r="63" spans="1:8" s="83" customFormat="1" ht="24.75" thickTop="1" x14ac:dyDescent="0.55000000000000004">
      <c r="A63" s="114"/>
      <c r="B63" s="114"/>
      <c r="C63" s="114"/>
      <c r="D63" s="114"/>
      <c r="E63" s="114"/>
    </row>
    <row r="64" spans="1:8" s="83" customFormat="1" ht="23.25" x14ac:dyDescent="0.55000000000000004">
      <c r="B64" s="85" t="s">
        <v>177</v>
      </c>
      <c r="E64" s="84"/>
    </row>
    <row r="65" spans="1:8" s="83" customFormat="1" ht="23.25" customHeight="1" x14ac:dyDescent="0.55000000000000004">
      <c r="A65" s="85" t="s">
        <v>183</v>
      </c>
      <c r="B65" s="85"/>
      <c r="E65" s="84"/>
    </row>
    <row r="66" spans="1:8" s="83" customFormat="1" ht="23.25" x14ac:dyDescent="0.55000000000000004">
      <c r="A66" s="85"/>
      <c r="B66" s="85" t="s">
        <v>184</v>
      </c>
      <c r="E66" s="84"/>
    </row>
    <row r="67" spans="1:8" s="83" customFormat="1" ht="23.25" x14ac:dyDescent="0.55000000000000004">
      <c r="A67" s="85" t="s">
        <v>185</v>
      </c>
      <c r="B67" s="85"/>
      <c r="E67" s="84"/>
    </row>
    <row r="68" spans="1:8" s="83" customFormat="1" ht="23.25" x14ac:dyDescent="0.55000000000000004">
      <c r="A68" s="85"/>
      <c r="B68" s="85"/>
      <c r="E68" s="84"/>
    </row>
    <row r="69" spans="1:8" s="83" customFormat="1" ht="23.25" x14ac:dyDescent="0.55000000000000004">
      <c r="A69" s="85"/>
      <c r="B69" s="85"/>
      <c r="E69" s="84"/>
    </row>
    <row r="70" spans="1:8" s="83" customFormat="1" ht="23.25" x14ac:dyDescent="0.55000000000000004">
      <c r="A70" s="85"/>
      <c r="B70" s="85"/>
      <c r="E70" s="84"/>
    </row>
    <row r="71" spans="1:8" s="83" customFormat="1" ht="24" x14ac:dyDescent="0.55000000000000004">
      <c r="A71" s="122" t="s">
        <v>171</v>
      </c>
      <c r="B71" s="122"/>
      <c r="C71" s="122"/>
      <c r="D71" s="122"/>
      <c r="E71" s="122"/>
      <c r="F71" s="86"/>
      <c r="G71" s="86"/>
      <c r="H71" s="86"/>
    </row>
    <row r="72" spans="1:8" s="87" customFormat="1" ht="24" x14ac:dyDescent="0.55000000000000004">
      <c r="A72" s="129" t="s">
        <v>51</v>
      </c>
      <c r="B72" s="129"/>
      <c r="C72" s="88"/>
    </row>
    <row r="73" spans="1:8" s="87" customFormat="1" ht="24" x14ac:dyDescent="0.55000000000000004">
      <c r="A73" s="88"/>
      <c r="C73" s="88"/>
    </row>
    <row r="74" spans="1:8" s="87" customFormat="1" ht="24" x14ac:dyDescent="0.55000000000000004">
      <c r="A74" s="93" t="s">
        <v>11</v>
      </c>
      <c r="B74" s="93" t="s">
        <v>8</v>
      </c>
      <c r="C74" s="93" t="s">
        <v>9</v>
      </c>
      <c r="D74" s="93" t="s">
        <v>19</v>
      </c>
    </row>
    <row r="75" spans="1:8" s="87" customFormat="1" ht="24" x14ac:dyDescent="0.55000000000000004">
      <c r="A75" s="91">
        <v>1</v>
      </c>
      <c r="B75" s="90" t="s">
        <v>194</v>
      </c>
      <c r="C75" s="89">
        <v>3</v>
      </c>
      <c r="D75" s="92">
        <f>C75*100/20</f>
        <v>15</v>
      </c>
    </row>
    <row r="76" spans="1:8" s="87" customFormat="1" ht="24" x14ac:dyDescent="0.55000000000000004">
      <c r="A76" s="91">
        <v>2</v>
      </c>
      <c r="B76" s="90" t="s">
        <v>190</v>
      </c>
      <c r="C76" s="89">
        <v>2</v>
      </c>
      <c r="D76" s="92">
        <f>C76*100/20</f>
        <v>10</v>
      </c>
    </row>
    <row r="77" spans="1:8" s="87" customFormat="1" ht="24" x14ac:dyDescent="0.55000000000000004">
      <c r="A77" s="91">
        <v>3</v>
      </c>
      <c r="B77" s="90" t="s">
        <v>186</v>
      </c>
      <c r="C77" s="89">
        <v>2</v>
      </c>
      <c r="D77" s="92">
        <f t="shared" ref="D77:D91" si="3">C77*100/20</f>
        <v>10</v>
      </c>
    </row>
    <row r="78" spans="1:8" s="87" customFormat="1" ht="24" x14ac:dyDescent="0.55000000000000004">
      <c r="A78" s="91">
        <v>4</v>
      </c>
      <c r="B78" s="90" t="s">
        <v>187</v>
      </c>
      <c r="C78" s="89">
        <v>1</v>
      </c>
      <c r="D78" s="92">
        <f t="shared" si="3"/>
        <v>5</v>
      </c>
    </row>
    <row r="79" spans="1:8" s="87" customFormat="1" ht="24" x14ac:dyDescent="0.55000000000000004">
      <c r="A79" s="91">
        <v>5</v>
      </c>
      <c r="B79" s="90" t="s">
        <v>269</v>
      </c>
      <c r="C79" s="89">
        <v>1</v>
      </c>
      <c r="D79" s="92">
        <f t="shared" si="3"/>
        <v>5</v>
      </c>
    </row>
    <row r="80" spans="1:8" s="87" customFormat="1" ht="48" x14ac:dyDescent="0.55000000000000004">
      <c r="A80" s="91">
        <v>6</v>
      </c>
      <c r="B80" s="90" t="s">
        <v>188</v>
      </c>
      <c r="C80" s="89">
        <v>1</v>
      </c>
      <c r="D80" s="92">
        <f t="shared" si="3"/>
        <v>5</v>
      </c>
    </row>
    <row r="81" spans="1:5" s="87" customFormat="1" ht="24" x14ac:dyDescent="0.55000000000000004">
      <c r="A81" s="91">
        <v>7</v>
      </c>
      <c r="B81" s="118" t="s">
        <v>193</v>
      </c>
      <c r="C81" s="89">
        <v>1</v>
      </c>
      <c r="D81" s="92">
        <f t="shared" si="3"/>
        <v>5</v>
      </c>
    </row>
    <row r="82" spans="1:5" s="87" customFormat="1" ht="24" x14ac:dyDescent="0.55000000000000004">
      <c r="A82" s="91">
        <v>8</v>
      </c>
      <c r="B82" s="90" t="s">
        <v>189</v>
      </c>
      <c r="C82" s="89">
        <v>1</v>
      </c>
      <c r="D82" s="92">
        <f t="shared" si="3"/>
        <v>5</v>
      </c>
    </row>
    <row r="83" spans="1:5" s="87" customFormat="1" ht="24" x14ac:dyDescent="0.55000000000000004">
      <c r="A83" s="91">
        <v>9</v>
      </c>
      <c r="B83" s="90" t="s">
        <v>191</v>
      </c>
      <c r="C83" s="89">
        <v>1</v>
      </c>
      <c r="D83" s="92">
        <f t="shared" si="3"/>
        <v>5</v>
      </c>
    </row>
    <row r="84" spans="1:5" s="87" customFormat="1" ht="24" x14ac:dyDescent="0.55000000000000004">
      <c r="A84" s="91">
        <v>10</v>
      </c>
      <c r="B84" s="90" t="s">
        <v>192</v>
      </c>
      <c r="C84" s="89">
        <v>1</v>
      </c>
      <c r="D84" s="92">
        <f t="shared" si="3"/>
        <v>5</v>
      </c>
    </row>
    <row r="85" spans="1:5" s="87" customFormat="1" ht="48" x14ac:dyDescent="0.55000000000000004">
      <c r="A85" s="91">
        <v>11</v>
      </c>
      <c r="B85" s="90" t="s">
        <v>195</v>
      </c>
      <c r="C85" s="89">
        <v>1</v>
      </c>
      <c r="D85" s="92">
        <f t="shared" si="3"/>
        <v>5</v>
      </c>
    </row>
    <row r="86" spans="1:5" s="87" customFormat="1" ht="24" x14ac:dyDescent="0.55000000000000004">
      <c r="A86" s="91">
        <v>12</v>
      </c>
      <c r="B86" s="90" t="s">
        <v>196</v>
      </c>
      <c r="C86" s="89">
        <v>1</v>
      </c>
      <c r="D86" s="92">
        <f t="shared" si="3"/>
        <v>5</v>
      </c>
    </row>
    <row r="87" spans="1:5" s="87" customFormat="1" ht="24" x14ac:dyDescent="0.55000000000000004">
      <c r="A87" s="91">
        <v>13</v>
      </c>
      <c r="B87" s="90" t="s">
        <v>197</v>
      </c>
      <c r="C87" s="89">
        <v>1</v>
      </c>
      <c r="D87" s="92">
        <f t="shared" si="3"/>
        <v>5</v>
      </c>
    </row>
    <row r="88" spans="1:5" s="87" customFormat="1" ht="24" x14ac:dyDescent="0.55000000000000004">
      <c r="A88" s="91">
        <v>14</v>
      </c>
      <c r="B88" s="90" t="s">
        <v>198</v>
      </c>
      <c r="C88" s="89">
        <v>1</v>
      </c>
      <c r="D88" s="92">
        <f t="shared" si="3"/>
        <v>5</v>
      </c>
    </row>
    <row r="89" spans="1:5" s="87" customFormat="1" ht="24" x14ac:dyDescent="0.55000000000000004">
      <c r="A89" s="91">
        <v>15</v>
      </c>
      <c r="B89" s="90" t="s">
        <v>199</v>
      </c>
      <c r="C89" s="89">
        <v>1</v>
      </c>
      <c r="D89" s="92">
        <f t="shared" si="3"/>
        <v>5</v>
      </c>
    </row>
    <row r="90" spans="1:5" s="87" customFormat="1" ht="24" x14ac:dyDescent="0.55000000000000004">
      <c r="A90" s="91">
        <v>16</v>
      </c>
      <c r="B90" s="90" t="s">
        <v>200</v>
      </c>
      <c r="C90" s="89">
        <v>1</v>
      </c>
      <c r="D90" s="92">
        <f t="shared" si="3"/>
        <v>5</v>
      </c>
    </row>
    <row r="91" spans="1:5" s="87" customFormat="1" ht="24" x14ac:dyDescent="0.55000000000000004">
      <c r="A91" s="89"/>
      <c r="B91" s="89" t="s">
        <v>17</v>
      </c>
      <c r="C91" s="89">
        <f>SUM(C75:C90)</f>
        <v>20</v>
      </c>
      <c r="D91" s="92">
        <f t="shared" si="3"/>
        <v>100</v>
      </c>
    </row>
    <row r="92" spans="1:5" s="83" customFormat="1" ht="23.25" x14ac:dyDescent="0.55000000000000004">
      <c r="E92" s="84"/>
    </row>
    <row r="93" spans="1:5" s="83" customFormat="1" ht="23.25" x14ac:dyDescent="0.55000000000000004">
      <c r="E93" s="84"/>
    </row>
    <row r="94" spans="1:5" s="83" customFormat="1" ht="23.25" x14ac:dyDescent="0.55000000000000004">
      <c r="E94" s="84"/>
    </row>
    <row r="95" spans="1:5" s="83" customFormat="1" ht="23.25" x14ac:dyDescent="0.55000000000000004">
      <c r="E95" s="84"/>
    </row>
    <row r="96" spans="1:5" s="83" customFormat="1" ht="23.25" x14ac:dyDescent="0.55000000000000004">
      <c r="E96" s="84"/>
    </row>
    <row r="97" spans="5:5" s="83" customFormat="1" ht="23.25" x14ac:dyDescent="0.55000000000000004">
      <c r="E97" s="84"/>
    </row>
    <row r="98" spans="5:5" s="83" customFormat="1" ht="23.25" x14ac:dyDescent="0.55000000000000004">
      <c r="E98" s="84"/>
    </row>
    <row r="99" spans="5:5" s="83" customFormat="1" ht="23.25" x14ac:dyDescent="0.55000000000000004">
      <c r="E99" s="84"/>
    </row>
    <row r="100" spans="5:5" s="83" customFormat="1" ht="23.25" x14ac:dyDescent="0.55000000000000004">
      <c r="E100" s="84"/>
    </row>
    <row r="101" spans="5:5" s="83" customFormat="1" ht="23.25" x14ac:dyDescent="0.55000000000000004">
      <c r="E101" s="84"/>
    </row>
    <row r="102" spans="5:5" s="83" customFormat="1" ht="23.25" x14ac:dyDescent="0.55000000000000004">
      <c r="E102" s="84"/>
    </row>
    <row r="103" spans="5:5" s="83" customFormat="1" ht="23.25" x14ac:dyDescent="0.55000000000000004">
      <c r="E103" s="84"/>
    </row>
    <row r="104" spans="5:5" s="83" customFormat="1" ht="23.25" x14ac:dyDescent="0.55000000000000004">
      <c r="E104" s="84"/>
    </row>
    <row r="105" spans="5:5" s="83" customFormat="1" ht="23.25" x14ac:dyDescent="0.55000000000000004">
      <c r="E105" s="84"/>
    </row>
    <row r="106" spans="5:5" s="83" customFormat="1" ht="23.25" x14ac:dyDescent="0.55000000000000004">
      <c r="E106" s="84"/>
    </row>
    <row r="107" spans="5:5" s="83" customFormat="1" ht="23.25" x14ac:dyDescent="0.55000000000000004">
      <c r="E107" s="84"/>
    </row>
    <row r="108" spans="5:5" s="83" customFormat="1" ht="23.25" x14ac:dyDescent="0.55000000000000004">
      <c r="E108" s="84"/>
    </row>
    <row r="109" spans="5:5" s="83" customFormat="1" ht="23.25" x14ac:dyDescent="0.55000000000000004">
      <c r="E109" s="84"/>
    </row>
    <row r="110" spans="5:5" s="83" customFormat="1" ht="23.25" x14ac:dyDescent="0.55000000000000004">
      <c r="E110" s="84"/>
    </row>
    <row r="111" spans="5:5" s="83" customFormat="1" ht="23.25" x14ac:dyDescent="0.55000000000000004">
      <c r="E111" s="84"/>
    </row>
    <row r="112" spans="5:5" s="83" customFormat="1" ht="23.25" x14ac:dyDescent="0.55000000000000004">
      <c r="E112" s="84"/>
    </row>
    <row r="113" spans="5:5" s="83" customFormat="1" ht="23.25" x14ac:dyDescent="0.55000000000000004">
      <c r="E113" s="84"/>
    </row>
    <row r="114" spans="5:5" s="83" customFormat="1" ht="23.25" x14ac:dyDescent="0.55000000000000004">
      <c r="E114" s="84"/>
    </row>
    <row r="115" spans="5:5" s="83" customFormat="1" ht="23.25" x14ac:dyDescent="0.55000000000000004">
      <c r="E115" s="84"/>
    </row>
    <row r="116" spans="5:5" s="83" customFormat="1" ht="23.25" x14ac:dyDescent="0.55000000000000004">
      <c r="E116" s="84"/>
    </row>
    <row r="117" spans="5:5" s="83" customFormat="1" ht="23.25" x14ac:dyDescent="0.55000000000000004">
      <c r="E117" s="84"/>
    </row>
    <row r="118" spans="5:5" s="83" customFormat="1" ht="23.25" x14ac:dyDescent="0.55000000000000004">
      <c r="E118" s="84"/>
    </row>
    <row r="119" spans="5:5" s="83" customFormat="1" ht="23.25" x14ac:dyDescent="0.55000000000000004">
      <c r="E119" s="84"/>
    </row>
    <row r="120" spans="5:5" s="83" customFormat="1" ht="23.25" x14ac:dyDescent="0.55000000000000004">
      <c r="E120" s="84"/>
    </row>
    <row r="121" spans="5:5" s="83" customFormat="1" ht="23.25" x14ac:dyDescent="0.55000000000000004">
      <c r="E121" s="84"/>
    </row>
    <row r="122" spans="5:5" s="83" customFormat="1" ht="23.25" x14ac:dyDescent="0.55000000000000004">
      <c r="E122" s="84"/>
    </row>
    <row r="123" spans="5:5" s="83" customFormat="1" ht="23.25" x14ac:dyDescent="0.55000000000000004">
      <c r="E123" s="84"/>
    </row>
    <row r="124" spans="5:5" s="83" customFormat="1" ht="23.25" x14ac:dyDescent="0.55000000000000004">
      <c r="E124" s="84"/>
    </row>
    <row r="125" spans="5:5" s="83" customFormat="1" ht="23.25" x14ac:dyDescent="0.55000000000000004">
      <c r="E125" s="84"/>
    </row>
    <row r="126" spans="5:5" s="83" customFormat="1" ht="23.25" x14ac:dyDescent="0.55000000000000004">
      <c r="E126" s="84"/>
    </row>
    <row r="127" spans="5:5" s="83" customFormat="1" ht="23.25" x14ac:dyDescent="0.55000000000000004">
      <c r="E127" s="84"/>
    </row>
    <row r="128" spans="5:5" s="83" customFormat="1" ht="23.25" x14ac:dyDescent="0.55000000000000004">
      <c r="E128" s="84"/>
    </row>
    <row r="129" spans="5:5" s="83" customFormat="1" ht="23.25" x14ac:dyDescent="0.55000000000000004">
      <c r="E129" s="84"/>
    </row>
    <row r="130" spans="5:5" s="83" customFormat="1" ht="23.25" x14ac:dyDescent="0.55000000000000004">
      <c r="E130" s="84"/>
    </row>
    <row r="131" spans="5:5" s="83" customFormat="1" ht="23.25" x14ac:dyDescent="0.55000000000000004">
      <c r="E131" s="84"/>
    </row>
    <row r="132" spans="5:5" s="83" customFormat="1" ht="23.25" x14ac:dyDescent="0.55000000000000004">
      <c r="E132" s="84"/>
    </row>
    <row r="133" spans="5:5" s="83" customFormat="1" ht="23.25" x14ac:dyDescent="0.55000000000000004">
      <c r="E133" s="84"/>
    </row>
    <row r="134" spans="5:5" s="83" customFormat="1" ht="23.25" x14ac:dyDescent="0.55000000000000004">
      <c r="E134" s="84"/>
    </row>
    <row r="135" spans="5:5" s="83" customFormat="1" ht="23.25" x14ac:dyDescent="0.55000000000000004">
      <c r="E135" s="84"/>
    </row>
    <row r="136" spans="5:5" s="83" customFormat="1" ht="23.25" x14ac:dyDescent="0.55000000000000004">
      <c r="E136" s="84"/>
    </row>
    <row r="137" spans="5:5" s="83" customFormat="1" ht="23.25" x14ac:dyDescent="0.55000000000000004">
      <c r="E137" s="84"/>
    </row>
    <row r="138" spans="5:5" s="83" customFormat="1" ht="23.25" x14ac:dyDescent="0.55000000000000004">
      <c r="E138" s="84"/>
    </row>
    <row r="139" spans="5:5" s="83" customFormat="1" ht="23.25" x14ac:dyDescent="0.55000000000000004">
      <c r="E139" s="84"/>
    </row>
    <row r="140" spans="5:5" s="83" customFormat="1" ht="23.25" x14ac:dyDescent="0.55000000000000004">
      <c r="E140" s="84"/>
    </row>
    <row r="141" spans="5:5" s="83" customFormat="1" ht="23.25" x14ac:dyDescent="0.55000000000000004">
      <c r="E141" s="84"/>
    </row>
    <row r="142" spans="5:5" s="83" customFormat="1" ht="23.25" x14ac:dyDescent="0.55000000000000004">
      <c r="E142" s="84"/>
    </row>
    <row r="143" spans="5:5" s="83" customFormat="1" ht="23.25" x14ac:dyDescent="0.55000000000000004">
      <c r="E143" s="84"/>
    </row>
    <row r="144" spans="5:5" s="83" customFormat="1" ht="23.25" x14ac:dyDescent="0.55000000000000004">
      <c r="E144" s="84"/>
    </row>
    <row r="145" spans="5:5" s="83" customFormat="1" ht="23.25" x14ac:dyDescent="0.55000000000000004">
      <c r="E145" s="84"/>
    </row>
    <row r="146" spans="5:5" s="83" customFormat="1" ht="23.25" x14ac:dyDescent="0.55000000000000004">
      <c r="E146" s="84"/>
    </row>
    <row r="147" spans="5:5" s="83" customFormat="1" ht="23.25" x14ac:dyDescent="0.55000000000000004">
      <c r="E147" s="84"/>
    </row>
    <row r="148" spans="5:5" s="83" customFormat="1" ht="23.25" x14ac:dyDescent="0.55000000000000004">
      <c r="E148" s="84"/>
    </row>
    <row r="149" spans="5:5" s="83" customFormat="1" ht="23.25" x14ac:dyDescent="0.55000000000000004">
      <c r="E149" s="84"/>
    </row>
    <row r="150" spans="5:5" s="83" customFormat="1" ht="23.25" x14ac:dyDescent="0.55000000000000004">
      <c r="E150" s="84"/>
    </row>
    <row r="151" spans="5:5" s="83" customFormat="1" ht="23.25" x14ac:dyDescent="0.55000000000000004">
      <c r="E151" s="84"/>
    </row>
    <row r="152" spans="5:5" s="83" customFormat="1" ht="23.25" x14ac:dyDescent="0.55000000000000004">
      <c r="E152" s="84"/>
    </row>
    <row r="153" spans="5:5" s="83" customFormat="1" ht="23.25" x14ac:dyDescent="0.55000000000000004">
      <c r="E153" s="84"/>
    </row>
    <row r="154" spans="5:5" s="83" customFormat="1" ht="23.25" x14ac:dyDescent="0.55000000000000004">
      <c r="E154" s="84"/>
    </row>
    <row r="155" spans="5:5" s="83" customFormat="1" ht="23.25" x14ac:dyDescent="0.55000000000000004">
      <c r="E155" s="84"/>
    </row>
    <row r="156" spans="5:5" s="83" customFormat="1" ht="23.25" x14ac:dyDescent="0.55000000000000004">
      <c r="E156" s="84"/>
    </row>
    <row r="157" spans="5:5" s="83" customFormat="1" ht="23.25" x14ac:dyDescent="0.55000000000000004">
      <c r="E157" s="84"/>
    </row>
    <row r="158" spans="5:5" s="83" customFormat="1" ht="23.25" x14ac:dyDescent="0.55000000000000004">
      <c r="E158" s="84"/>
    </row>
    <row r="159" spans="5:5" s="83" customFormat="1" ht="23.25" x14ac:dyDescent="0.55000000000000004">
      <c r="E159" s="84"/>
    </row>
    <row r="160" spans="5:5" s="83" customFormat="1" ht="23.25" x14ac:dyDescent="0.55000000000000004">
      <c r="E160" s="84"/>
    </row>
    <row r="161" spans="5:5" s="83" customFormat="1" ht="23.25" x14ac:dyDescent="0.55000000000000004">
      <c r="E161" s="84"/>
    </row>
    <row r="162" spans="5:5" s="83" customFormat="1" ht="23.25" x14ac:dyDescent="0.55000000000000004">
      <c r="E162" s="84"/>
    </row>
    <row r="163" spans="5:5" s="83" customFormat="1" ht="23.25" x14ac:dyDescent="0.55000000000000004">
      <c r="E163" s="84"/>
    </row>
    <row r="164" spans="5:5" s="83" customFormat="1" ht="23.25" x14ac:dyDescent="0.55000000000000004">
      <c r="E164" s="84"/>
    </row>
    <row r="165" spans="5:5" s="83" customFormat="1" ht="23.25" x14ac:dyDescent="0.55000000000000004">
      <c r="E165" s="84"/>
    </row>
    <row r="166" spans="5:5" s="83" customFormat="1" ht="23.25" x14ac:dyDescent="0.55000000000000004">
      <c r="E166" s="84"/>
    </row>
    <row r="167" spans="5:5" s="83" customFormat="1" ht="23.25" x14ac:dyDescent="0.55000000000000004">
      <c r="E167" s="84"/>
    </row>
    <row r="168" spans="5:5" s="83" customFormat="1" ht="23.25" x14ac:dyDescent="0.55000000000000004">
      <c r="E168" s="84"/>
    </row>
    <row r="169" spans="5:5" s="83" customFormat="1" ht="23.25" x14ac:dyDescent="0.55000000000000004">
      <c r="E169" s="84"/>
    </row>
    <row r="170" spans="5:5" s="83" customFormat="1" ht="23.25" x14ac:dyDescent="0.55000000000000004">
      <c r="E170" s="84"/>
    </row>
    <row r="171" spans="5:5" s="83" customFormat="1" ht="23.25" x14ac:dyDescent="0.55000000000000004">
      <c r="E171" s="84"/>
    </row>
    <row r="172" spans="5:5" s="83" customFormat="1" ht="23.25" x14ac:dyDescent="0.55000000000000004">
      <c r="E172" s="84"/>
    </row>
    <row r="173" spans="5:5" s="83" customFormat="1" ht="23.25" x14ac:dyDescent="0.55000000000000004">
      <c r="E173" s="84"/>
    </row>
    <row r="174" spans="5:5" s="83" customFormat="1" ht="23.25" x14ac:dyDescent="0.55000000000000004">
      <c r="E174" s="84"/>
    </row>
    <row r="175" spans="5:5" s="83" customFormat="1" ht="23.25" x14ac:dyDescent="0.55000000000000004">
      <c r="E175" s="84"/>
    </row>
    <row r="176" spans="5:5" s="83" customFormat="1" ht="23.25" x14ac:dyDescent="0.55000000000000004">
      <c r="E176" s="84"/>
    </row>
    <row r="177" spans="5:5" s="83" customFormat="1" ht="23.25" x14ac:dyDescent="0.55000000000000004">
      <c r="E177" s="84"/>
    </row>
    <row r="178" spans="5:5" s="83" customFormat="1" ht="23.25" x14ac:dyDescent="0.55000000000000004">
      <c r="E178" s="84"/>
    </row>
    <row r="179" spans="5:5" s="83" customFormat="1" ht="23.25" x14ac:dyDescent="0.55000000000000004">
      <c r="E179" s="84"/>
    </row>
    <row r="180" spans="5:5" s="83" customFormat="1" ht="23.25" x14ac:dyDescent="0.55000000000000004">
      <c r="E180" s="84"/>
    </row>
    <row r="181" spans="5:5" s="83" customFormat="1" ht="23.25" x14ac:dyDescent="0.55000000000000004">
      <c r="E181" s="84"/>
    </row>
    <row r="182" spans="5:5" s="83" customFormat="1" ht="23.25" x14ac:dyDescent="0.55000000000000004">
      <c r="E182" s="84"/>
    </row>
    <row r="183" spans="5:5" s="83" customFormat="1" ht="23.25" x14ac:dyDescent="0.55000000000000004">
      <c r="E183" s="84"/>
    </row>
  </sheetData>
  <mergeCells count="15">
    <mergeCell ref="A72:B72"/>
    <mergeCell ref="A22:B22"/>
    <mergeCell ref="E4:E5"/>
    <mergeCell ref="A1:E1"/>
    <mergeCell ref="A23:E23"/>
    <mergeCell ref="A2:E2"/>
    <mergeCell ref="A4:B4"/>
    <mergeCell ref="C4:D4"/>
    <mergeCell ref="A37:E37"/>
    <mergeCell ref="A39:B39"/>
    <mergeCell ref="C39:D39"/>
    <mergeCell ref="E39:E40"/>
    <mergeCell ref="A62:B62"/>
    <mergeCell ref="A36:E36"/>
    <mergeCell ref="A71:E71"/>
  </mergeCells>
  <pageMargins left="0.51181102362204722" right="0.11811023622047245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Sheet4</vt:lpstr>
      <vt:lpstr>คีย์ (เวิร์กช็อป)</vt:lpstr>
      <vt:lpstr>คีย์(1)</vt:lpstr>
      <vt:lpstr>บทสรุป</vt:lpstr>
      <vt:lpstr>ตาราง 1,10</vt:lpstr>
      <vt:lpstr>ตาราง  11</vt:lpstr>
      <vt:lpstr>ตาราง  12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kaitthumrong trakulchan</cp:lastModifiedBy>
  <cp:lastPrinted>2014-08-20T06:47:23Z</cp:lastPrinted>
  <dcterms:created xsi:type="dcterms:W3CDTF">2014-05-28T07:43:40Z</dcterms:created>
  <dcterms:modified xsi:type="dcterms:W3CDTF">2015-07-21T06:53:50Z</dcterms:modified>
</cp:coreProperties>
</file>