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แบบประเมินเว็บไซต์ และระบบฐานข้อมูลบัณฑิตวิทยาลัย 2561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ประเมินเว็บไซต์" sheetId="20" r:id="rId3"/>
    <sheet name="สรุปตอน 2" sheetId="14" r:id="rId4"/>
    <sheet name="ประเมินระบบฐานข้อมูล บว." sheetId="19" r:id="rId5"/>
    <sheet name="สรุปตอน 3" sheetId="18" r:id="rId6"/>
  </sheets>
  <definedNames>
    <definedName name="_xlnm._FilterDatabase" localSheetId="0" hidden="1">คีย์ข้อมูล!$A$1:$S$31</definedName>
  </definedNames>
  <calcPr calcId="162913" refMode="R1C1"/>
</workbook>
</file>

<file path=xl/calcChain.xml><?xml version="1.0" encoding="utf-8"?>
<calcChain xmlns="http://schemas.openxmlformats.org/spreadsheetml/2006/main">
  <c r="D27" i="18" l="1"/>
  <c r="E44" i="14"/>
  <c r="C44" i="1"/>
  <c r="C43" i="1"/>
  <c r="E45" i="14" s="1"/>
  <c r="C42" i="1"/>
  <c r="C38" i="1"/>
  <c r="K25" i="1"/>
  <c r="I25" i="1"/>
  <c r="E75" i="14"/>
  <c r="Q27" i="1"/>
  <c r="Q28" i="1"/>
  <c r="E15" i="18" s="1"/>
  <c r="K28" i="1"/>
  <c r="K27" i="1"/>
  <c r="G26" i="1"/>
  <c r="H26" i="1"/>
  <c r="I26" i="1"/>
  <c r="J26" i="1"/>
  <c r="K26" i="1"/>
  <c r="L26" i="1"/>
  <c r="F9" i="18" s="1"/>
  <c r="M26" i="1"/>
  <c r="F10" i="18" s="1"/>
  <c r="N26" i="1"/>
  <c r="O26" i="1"/>
  <c r="P26" i="1"/>
  <c r="Q26" i="1"/>
  <c r="F26" i="1"/>
  <c r="G25" i="1"/>
  <c r="H25" i="1"/>
  <c r="J25" i="1"/>
  <c r="L25" i="1"/>
  <c r="E9" i="18" s="1"/>
  <c r="M25" i="1"/>
  <c r="E10" i="18" s="1"/>
  <c r="N25" i="1"/>
  <c r="E11" i="18" s="1"/>
  <c r="O25" i="1"/>
  <c r="E12" i="18" s="1"/>
  <c r="P25" i="1"/>
  <c r="E13" i="18" s="1"/>
  <c r="Q25" i="1"/>
  <c r="E14" i="18" s="1"/>
  <c r="F25" i="1"/>
  <c r="E46" i="14" l="1"/>
  <c r="S25" i="1"/>
  <c r="R26" i="1"/>
  <c r="R25" i="1"/>
  <c r="F70" i="14" l="1"/>
  <c r="F72" i="14"/>
  <c r="F74" i="14"/>
  <c r="F11" i="18"/>
  <c r="F12" i="18"/>
  <c r="F13" i="18"/>
  <c r="F14" i="18"/>
  <c r="E70" i="14"/>
  <c r="G70" i="14" s="1"/>
  <c r="G11" i="18"/>
  <c r="G12" i="18"/>
  <c r="E73" i="14"/>
  <c r="G73" i="14" s="1"/>
  <c r="E74" i="14"/>
  <c r="G74" i="14" s="1"/>
  <c r="G9" i="18"/>
  <c r="F69" i="14"/>
  <c r="G14" i="18" l="1"/>
  <c r="G13" i="18"/>
  <c r="F73" i="14"/>
  <c r="G10" i="18"/>
  <c r="E69" i="14"/>
  <c r="G69" i="14" s="1"/>
  <c r="E71" i="14"/>
  <c r="G71" i="14" s="1"/>
  <c r="F71" i="14"/>
  <c r="E72" i="14"/>
  <c r="G72" i="14" s="1"/>
  <c r="G15" i="18" l="1"/>
  <c r="F15" i="18"/>
  <c r="G75" i="14"/>
  <c r="F75" i="14" l="1"/>
  <c r="C39" i="1" l="1"/>
  <c r="E36" i="14"/>
  <c r="C34" i="1"/>
  <c r="C30" i="1"/>
  <c r="C29" i="1"/>
  <c r="E13" i="14" l="1"/>
  <c r="E12" i="14"/>
  <c r="E22" i="14"/>
  <c r="C35" i="1"/>
  <c r="C31" i="1"/>
  <c r="E14" i="14" l="1"/>
  <c r="E23" i="14"/>
  <c r="F23" i="14" l="1"/>
  <c r="F22" i="14"/>
  <c r="F14" i="14" l="1"/>
  <c r="F13" i="14"/>
  <c r="F12" i="14"/>
  <c r="E37" i="14" l="1"/>
  <c r="F44" i="14" l="1"/>
  <c r="F45" i="14"/>
  <c r="F46" i="14"/>
  <c r="F36" i="14"/>
  <c r="F37" i="14"/>
</calcChain>
</file>

<file path=xl/sharedStrings.xml><?xml version="1.0" encoding="utf-8"?>
<sst xmlns="http://schemas.openxmlformats.org/spreadsheetml/2006/main" count="217" uniqueCount="93">
  <si>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</si>
  <si>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</si>
  <si>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</si>
  <si>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</si>
  <si>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</si>
  <si>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</si>
  <si>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</si>
  <si>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</si>
  <si>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</si>
  <si>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</si>
  <si>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</t>
  </si>
  <si>
    <t>- 1 -</t>
  </si>
  <si>
    <t>- 2 -</t>
  </si>
  <si>
    <t>ผลการประเมินเว็บไซต์ และระบบฐานข้อมูลบัณฑิตวิทยาลัย มหาวิทยาลัยนเรศวร</t>
  </si>
  <si>
    <t>เพศ</t>
  </si>
  <si>
    <t>ชาย</t>
  </si>
  <si>
    <t>หญิง</t>
  </si>
  <si>
    <t>ไม่เคย</t>
  </si>
  <si>
    <t>เคย</t>
  </si>
  <si>
    <t>นิสิต</t>
  </si>
  <si>
    <t>การรับทราบข้อมูล</t>
  </si>
  <si>
    <t>ขนาดของอักษรที่ใช้มีความเหมาะสม</t>
  </si>
  <si>
    <t>รูปแบบที่ใช้ประกอบมีความเหมาะสม</t>
  </si>
  <si>
    <t>การอธิบายขั้นตอนต่างๆ มีความเหมาะสม</t>
  </si>
  <si>
    <t>การจัดแบ่งเนื้อหามีความเหมาะสม</t>
  </si>
  <si>
    <t>เนื้อหามีความครอบคลุม และนำไปใช้ประโยชน์ได้</t>
  </si>
  <si>
    <t>นิสิต/คณาจารย์บัณฑิตศึกษา และสืบค้นคำสั่งแต่งตั้งคณาจารย์บัณฑิตศึกษา) ของบัณฑิตวิทยาลัย</t>
  </si>
  <si>
    <t>มีการออกแบบหน้าจอให้ใช้งานง่าย เมนูไม่ซับซ้อน</t>
  </si>
  <si>
    <t>ความถูกต้อง แม่นยำ และครบถ้วนของข้อมูล</t>
  </si>
  <si>
    <t>ข้อมูลที่ได้  ตอบสนองความต้องการของผู้ใช้ และนำไปใช้ประโยชน์ได้</t>
  </si>
  <si>
    <t>ระบบมีความเป็นปัจจุบัน</t>
  </si>
  <si>
    <t>ความพึงพอใจภาพรวมที่มีต่อการใช้งานระบบฐานข้อมูล</t>
  </si>
  <si>
    <r>
      <t>ตอนที่ 3</t>
    </r>
    <r>
      <rPr>
        <b/>
        <sz val="16"/>
        <rFont val="TH SarabunPSK"/>
        <family val="2"/>
      </rPr>
      <t xml:space="preserve">   ความพึงพอใจในการใช้งานระบบฐานข้อมูล (ระบบสารสนเทศบัณฑิตศึกษา ใช้ในการสืบค้นข้อมูล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</si>
  <si>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</si>
  <si>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</si>
  <si>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t>ความพึงพอใจภาพรวมที่มีต่อการใช้งานเว็บไซต์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</si>
  <si>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</si>
  <si>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</si>
  <si>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t>นิสิตบัณฑิตศึกษา</t>
  </si>
  <si>
    <t xml:space="preserve">          จากการสำรวจความพึงพอใจของผู้รับบริการที่มีต่อการให้บริการเว็บไซต์ และระบบฐานข้อมูล</t>
  </si>
  <si>
    <t xml:space="preserve">                    การสอบถามความพึงพอใจของผู้รับบริการที่มีต่อการใช้บริการเว็บไซต์บัณฑิตวิทยาลัย พบว่า </t>
  </si>
  <si>
    <t xml:space="preserve">                   การสอบถามความพึงพอใจของผู้รับบริการที่มีต่อการใช้บริการระบบฐานข้อมูลบัณฑิตวิทยาลัย </t>
  </si>
  <si>
    <t>เคยใช้บริการ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</si>
  <si>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ความพึงพอใจในการใช้บริการเว็บไซต์บัณฑิตวิทยาลัย</t>
    </r>
  </si>
  <si>
    <t>ข้อเสนอแนะ</t>
  </si>
  <si>
    <r>
      <t>ตาราง 3</t>
    </r>
    <r>
      <rPr>
        <sz val="16"/>
        <rFont val="TH SarabunPSK"/>
        <family val="2"/>
      </rPr>
      <t xml:space="preserve"> แสดงจำนวนผู้ตอบแบบสอบถามการใช้บริการเว็บไซต์บัณฑิตวิทยาลัย</t>
    </r>
  </si>
  <si>
    <t>ที่</t>
  </si>
  <si>
    <t>เว็บไซต์</t>
  </si>
  <si>
    <t>ฐานข้อมูล</t>
  </si>
  <si>
    <t>ลำดับ</t>
  </si>
  <si>
    <t>ความถี่</t>
  </si>
  <si>
    <t xml:space="preserve">ปัญหาการใช้งานคือ ความรวดเร็วในการเปลี่ยนแปลงข้อมูล </t>
  </si>
  <si>
    <r>
      <t>ตอนที่ 2</t>
    </r>
    <r>
      <rPr>
        <b/>
        <sz val="16"/>
        <rFont val="TH SarabunPSK"/>
        <family val="2"/>
      </rPr>
      <t xml:space="preserve"> ข้อเสนอแนะความพึงพอใจในการใช้งานเว็บไซต์บัณฑิตวิทยาลัย</t>
    </r>
  </si>
  <si>
    <t>จากตาราง 1 พบว่า ผู้ตอบแบบสอบถามส่วนใหญ่เป็นเพศหญิง  คิดเป็นร้อยละ 73.91</t>
  </si>
  <si>
    <t>และเพศชาย คิดเป็นร้อยละ 26.09</t>
  </si>
  <si>
    <t>จากตาราง 2  แสดงจำนวนผู้ตอบแบบประเมินส่วนใหญ่เป็นนิสิตบัณฑิตศึกษา คิดเป็นร้อยละ 100.00</t>
  </si>
  <si>
    <t>จากตาราง 3  พบว่าผู้ตอบแบบสอบถามส่วนใหญ่เคยใช้บริการเว็บไซต์บัณฑิตวิทยาลัย คิดเป็นร้อยละ 100.00</t>
  </si>
  <si>
    <r>
      <t>ตาราง 4</t>
    </r>
    <r>
      <rPr>
        <sz val="16"/>
        <rFont val="TH SarabunPSK"/>
        <family val="2"/>
      </rPr>
      <t xml:space="preserve"> แสดงจำนวนผู้ตอบแบบสอบถามการใช้ระบบฐานข้อมูลบัณฑิตวิทยาลัย</t>
    </r>
  </si>
  <si>
    <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ค่าเบี่ยงเบนมาตรฐานและระดับความคิดเห็นเกี่ยวกับการใช้บริการเว็บไซต์บัณฑิตวิทยาลัย</t>
    </r>
  </si>
  <si>
    <t>- 3 -</t>
  </si>
  <si>
    <t>- 4 -</t>
  </si>
  <si>
    <r>
      <t>ตาราง 6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ค่าเบี่ยงเบนมาตรฐานและระดับความคิดเห็นที่มีต่อการใช้งานระบบฐานข้อมูลบัณฑิตวิทยาลัย</t>
    </r>
  </si>
  <si>
    <t>X</t>
  </si>
  <si>
    <t>จากตาราง 4  พบว่าผู้ตอบแบบสอบถามส่วนใหญ่เคยใช้บริการระบบฐานข้อมูลบัณฑิตวิทยาลัย</t>
  </si>
  <si>
    <t>คิดเป็นร้อยละ 95.65 ไม่เคยใช้บริการเว็บไซต์บัณฑิตวิทยาลัย คิดเป็นร้อยละ 4.35</t>
  </si>
  <si>
    <t xml:space="preserve">          ขนาดของอักษรที่ใช้มีความเหมาะสม และรูปแบบที่ใช้ประกอบมีความเหมาะสม สูงที่สุด ค่าเฉลี่ย 4.13</t>
  </si>
  <si>
    <t xml:space="preserve">          ใช้งานเว็บไซต์ ค่าเฉลี่ย 3.87 และการจัดแบ่งเนื้อหามีความเหมาะสม ค่าเฉลี่ย 3.83</t>
  </si>
  <si>
    <t xml:space="preserve">          รองลงมาได้แก่ เนื้อหามีความครอบคลุม และนำไปใช้ประโยชน์ได้ และความพึงพอใจภาพรวมที่มีต่อการ</t>
  </si>
  <si>
    <t xml:space="preserve">          เมื่อพิจารณารายละเอียด พบว่า ขนาดของอักษรที่ใช้มีความเหมาะสมสูงที่สุด ค่าเฉลี่ย 4.09 รองลงมาได้แก่ </t>
  </si>
  <si>
    <t xml:space="preserve">          ความพึงพอใจภาพรวมที่มีต่อการใช้งานระบบฐานข้อมูล ค่าเฉลี่ย 3.96 และความถูกต้อง แม่นยำ </t>
  </si>
  <si>
    <t>วันจันทร์ที่ 30 เมษายน 2561</t>
  </si>
  <si>
    <t>ณ ห้องสัมมนาเอกาทศรถ 209 อาคารเอกาทศรถ มหาวิทยาลัยนเรศวร</t>
  </si>
  <si>
    <t xml:space="preserve">     ในวันจันทร์ที่ 30 เมษายน 2561 ณ ห้องสัมมนาเอกาทศรถ 209 อาคารเอกาทศรถ มหาวิทยาลัยนเรศวร</t>
  </si>
  <si>
    <t>ประจำปีงบประมาณ 2561 (ปีการศึกษา 2560)</t>
  </si>
  <si>
    <t xml:space="preserve">         บัณฑิตวิทยาลัย มหาวิทยาลัยนเรศวร ประจำปีงบประมาณ พ.ศ. 2561 (ปีการศึกษา 2560) </t>
  </si>
  <si>
    <t xml:space="preserve">         พบว่า มีผู้ตอบแบบสำรวจเป็นนิสิตบัณฑิตศึกษา จำนวนทั้งสิ้น 23 คน ผู้ตอบแบบสำรวจส่วนใหญ่เป็นเพศหญิง </t>
  </si>
  <si>
    <t xml:space="preserve">         คิดเป็นร้อยละ 73.91 และเพศชาย คิดเป็นร้อยละ 26.09  </t>
  </si>
  <si>
    <t xml:space="preserve">          ผู้ตอบแบบสอบถามมีความคิดเห็นในภาพรวม อยู่ในระดับมาก ค่าเฉลี่ย 3.93 เมื่อพิจารณารายละเอียด พบว่า </t>
  </si>
  <si>
    <t xml:space="preserve">          มหาวิทยาลัยนเรศวร พบว่า ผู้ตอบแบบสอบถามมีความคิดเห็นในภาพรวม อยู่ในระดับมาก ค่าเฉลี่ย  3.86</t>
  </si>
  <si>
    <t xml:space="preserve">      </t>
  </si>
  <si>
    <t xml:space="preserve">          และครบถ้วนของข้อมูล ค่าเฉลี่ย 3.87 โดยมีปัญหาการใช้งานคือ ความรวดเร็วในการเปลี่ยนแปลงข้อมูล </t>
  </si>
  <si>
    <t>จากตาราง 5 แสดงความคิดเห็นของผู้ตอบแบบสอบถามที่มีต่อการใช้บริการเว็บไซต์ บัณฑิตวิทยาลัย</t>
  </si>
  <si>
    <t xml:space="preserve">ในภาพรวม อยู่ในระดับมาก ค่าเฉลี่ย 3.93 เมื่อพิจารณารายละเอียด พบว่า ขนาดของอักษรที่ใช้มีความเหมาะสม  </t>
  </si>
  <si>
    <t xml:space="preserve">และรูปแบบที่ใช้ประกอบมีความเหมาะสม สูงที่สุด ค่าเฉลี่ย 4.13 รองลงมาได้แก่ เนื้อหามีความครอบคลุม </t>
  </si>
  <si>
    <t>และนำไปใช้ประโยชน์ได้ และความพึงพอใจภาพรวมที่มีต่อการใช้งานเว็บไซต์ ค่าเฉลี่ย 3.87 และการจัดแบ่งเนื้อหา</t>
  </si>
  <si>
    <t>มีความเหมาะสม ค่าเฉลี่ย 3.83</t>
  </si>
  <si>
    <t xml:space="preserve">จากตาราง 6 แสดงความคิดเห็นของผู้ตอบแบบสอบถามที่มีต่อการใช้งานระบบฐานข้อมูลในภาพรวม </t>
  </si>
  <si>
    <t xml:space="preserve">อยู่ในระดับมาก ค่าเฉลี่ย  3.86 เมื่อพิจารณารายละเอียด พบว่า ขนาดของอักษรที่ใช้มีความเหมาะสมสูงที่สุด </t>
  </si>
  <si>
    <t xml:space="preserve">ค่าเฉลี่ย 4.09 รองลงมาได้แก่ ความพึงพอใจภาพรวมที่มีต่อการใช้งานระบบฐานข้อมูล ค่าเฉลี่ย 3.96 </t>
  </si>
  <si>
    <t>และความถูกต้อง แม่นยำ และครบถ้วนของข้อมูล ค่าเฉลี่ย 3.87</t>
  </si>
  <si>
    <t>กับข้อมูลที่สืบค้นได้จากเว็บไซต์ไม่ตรงกัน</t>
  </si>
  <si>
    <t>ผลการประเมินเว็บไซต์และระบบฐานข้อมูลบัณฑิตวิทยาลัย มหาวิทยาลัยนเรศวร</t>
  </si>
  <si>
    <t xml:space="preserve">     กับข้อมูลที่สืบค้นได้จากเว็บไซต์ไม่ตรงกัน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</si>
</sst>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2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10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4" borderId="0" xfId="0" applyFont="1" applyFill="1" applyAlignment="1">
      <alignment horizontal="center" wrapText="1"/>
    </xf>
    <xf numFmtId="0" fontId="19" fillId="0" borderId="0" xfId="0" applyFont="1"/>
    <xf numFmtId="0" fontId="1" fillId="0" borderId="0" xfId="0" applyFont="1" applyAlignment="1">
      <alignment horizontal="center"/>
    </xf>
    <xf numFmtId="0" fontId="10" fillId="9" borderId="11" xfId="0" applyFont="1" applyFill="1" applyBorder="1" applyAlignment="1">
      <alignment wrapText="1"/>
    </xf>
    <xf numFmtId="2" fontId="7" fillId="9" borderId="11" xfId="0" applyNumberFormat="1" applyFont="1" applyFill="1" applyBorder="1" applyAlignment="1">
      <alignment horizontal="center"/>
    </xf>
    <xf numFmtId="2" fontId="9" fillId="9" borderId="11" xfId="0" applyNumberFormat="1" applyFont="1" applyFill="1" applyBorder="1" applyAlignment="1">
      <alignment horizontal="center" wrapText="1"/>
    </xf>
    <xf numFmtId="0" fontId="10" fillId="8" borderId="11" xfId="0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wrapText="1"/>
    </xf>
    <xf numFmtId="0" fontId="17" fillId="6" borderId="11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7" fillId="9" borderId="11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0" fillId="6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2" fontId="9" fillId="9" borderId="11" xfId="0" applyNumberFormat="1" applyFont="1" applyFill="1" applyBorder="1" applyAlignment="1">
      <alignment wrapText="1"/>
    </xf>
    <xf numFmtId="2" fontId="7" fillId="9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0" fontId="1" fillId="0" borderId="28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7" fillId="9" borderId="0" xfId="0" applyFont="1" applyFill="1" applyBorder="1" applyAlignment="1">
      <alignment horizontal="center" wrapText="1"/>
    </xf>
    <xf numFmtId="0" fontId="2" fillId="0" borderId="11" xfId="0" applyFont="1" applyBorder="1"/>
    <xf numFmtId="0" fontId="4" fillId="0" borderId="11" xfId="0" applyFont="1" applyBorder="1" applyAlignment="1">
      <alignment horizontal="center"/>
    </xf>
    <xf numFmtId="0" fontId="7" fillId="0" borderId="0" xfId="0" applyFont="1" applyAlignment="1"/>
    <xf numFmtId="0" fontId="9" fillId="9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9" xfId="0" applyFont="1" applyFill="1" applyBorder="1" applyAlignment="1"/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136280</xdr:colOff>
      <xdr:row>7</xdr:row>
      <xdr:rowOff>88656</xdr:rowOff>
    </xdr:from>
    <xdr:ext cx="65" cy="172227"/>
    <xdr:sp macro="" textlink="">
      <xdr:nvSpPr>
        <xdr:cNvPr id="2" name="TextBox 1"/>
        <xdr:cNvSpPr txBox="1"/>
      </xdr:nvSpPr>
      <xdr:spPr>
        <a:xfrm>
          <a:off x="4466492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4"/>
  <sheetViews>
    <sheetView topLeftCell="A21" zoomScale="130" zoomScaleNormal="130" workbookViewId="0">
      <selection activeCell="E30" sqref="E30"/>
    </sheetView>
  </sheetViews>
  <sheetFormatPr defaultColWidth="15" defaultRowHeight="24"/>
  <cols>
    <col min="1" max="1" width="5.7109375" style="72" customWidth="1"/>
    <col min="2" max="2" width="25.42578125" style="11" bestFit="1" customWidth="1"/>
    <col min="3" max="3" width="24.7109375" style="11" bestFit="1" customWidth="1"/>
    <col min="4" max="4" width="8.28515625" style="11" bestFit="1" customWidth="1"/>
    <col min="5" max="5" width="10.5703125" style="11" bestFit="1" customWidth="1"/>
    <col min="6" max="11" width="5.140625" style="47" bestFit="1" customWidth="1"/>
    <col min="12" max="17" width="5.140625" style="27" bestFit="1" customWidth="1"/>
    <col min="18" max="19" width="5.140625" style="11" bestFit="1" customWidth="1"/>
    <col min="20" max="16384" width="15" style="11"/>
  </cols>
  <sheetData>
    <row r="1" spans="1:17" s="70" customFormat="1" ht="27.75">
      <c r="A1" s="65" t="s">
        <v>46</v>
      </c>
      <c r="B1" s="66" t="s">
        <v>14</v>
      </c>
      <c r="C1" s="67" t="s">
        <v>0</v>
      </c>
      <c r="D1" s="68" t="s">
        <v>47</v>
      </c>
      <c r="E1" s="68" t="s">
        <v>48</v>
      </c>
      <c r="F1" s="69">
        <v>1</v>
      </c>
      <c r="G1" s="69">
        <v>2</v>
      </c>
      <c r="H1" s="69">
        <v>3</v>
      </c>
      <c r="I1" s="69">
        <v>4</v>
      </c>
      <c r="J1" s="69">
        <v>5</v>
      </c>
      <c r="K1" s="69">
        <v>6</v>
      </c>
      <c r="L1" s="66">
        <v>1</v>
      </c>
      <c r="M1" s="66">
        <v>2</v>
      </c>
      <c r="N1" s="66">
        <v>3</v>
      </c>
      <c r="O1" s="66">
        <v>4</v>
      </c>
      <c r="P1" s="66">
        <v>5</v>
      </c>
      <c r="Q1" s="66">
        <v>6</v>
      </c>
    </row>
    <row r="2" spans="1:17">
      <c r="A2" s="71">
        <v>1</v>
      </c>
      <c r="B2" s="62" t="s">
        <v>16</v>
      </c>
      <c r="C2" s="63" t="s">
        <v>19</v>
      </c>
      <c r="D2" s="64" t="s">
        <v>18</v>
      </c>
      <c r="E2" s="64" t="s">
        <v>18</v>
      </c>
      <c r="F2" s="59">
        <v>4</v>
      </c>
      <c r="G2" s="59">
        <v>4</v>
      </c>
      <c r="H2" s="59">
        <v>3</v>
      </c>
      <c r="I2" s="59">
        <v>3</v>
      </c>
      <c r="J2" s="59">
        <v>4</v>
      </c>
      <c r="K2" s="59">
        <v>4</v>
      </c>
      <c r="L2" s="62">
        <v>4</v>
      </c>
      <c r="M2" s="62">
        <v>3</v>
      </c>
      <c r="N2" s="62">
        <v>3</v>
      </c>
      <c r="O2" s="62">
        <v>3</v>
      </c>
      <c r="P2" s="62">
        <v>3</v>
      </c>
      <c r="Q2" s="62">
        <v>3</v>
      </c>
    </row>
    <row r="3" spans="1:17">
      <c r="A3" s="71">
        <v>2</v>
      </c>
      <c r="B3" s="62" t="s">
        <v>16</v>
      </c>
      <c r="C3" s="63" t="s">
        <v>19</v>
      </c>
      <c r="D3" s="64" t="s">
        <v>18</v>
      </c>
      <c r="E3" s="64" t="s">
        <v>18</v>
      </c>
      <c r="F3" s="59">
        <v>4</v>
      </c>
      <c r="G3" s="59">
        <v>4</v>
      </c>
      <c r="H3" s="59">
        <v>4</v>
      </c>
      <c r="I3" s="59">
        <v>4</v>
      </c>
      <c r="J3" s="59">
        <v>4</v>
      </c>
      <c r="K3" s="59">
        <v>4</v>
      </c>
      <c r="L3" s="62">
        <v>4</v>
      </c>
      <c r="M3" s="62">
        <v>3</v>
      </c>
      <c r="N3" s="62">
        <v>3</v>
      </c>
      <c r="O3" s="62">
        <v>3</v>
      </c>
      <c r="P3" s="62">
        <v>3</v>
      </c>
      <c r="Q3" s="62">
        <v>3</v>
      </c>
    </row>
    <row r="4" spans="1:17">
      <c r="A4" s="71">
        <v>3</v>
      </c>
      <c r="B4" s="62" t="s">
        <v>15</v>
      </c>
      <c r="C4" s="63" t="s">
        <v>19</v>
      </c>
      <c r="D4" s="64" t="s">
        <v>18</v>
      </c>
      <c r="E4" s="64" t="s">
        <v>18</v>
      </c>
      <c r="F4" s="59">
        <v>4</v>
      </c>
      <c r="G4" s="59">
        <v>4</v>
      </c>
      <c r="H4" s="59">
        <v>4</v>
      </c>
      <c r="I4" s="59">
        <v>4</v>
      </c>
      <c r="J4" s="59">
        <v>4</v>
      </c>
      <c r="K4" s="59">
        <v>4</v>
      </c>
      <c r="L4" s="62">
        <v>4</v>
      </c>
      <c r="M4" s="62">
        <v>3</v>
      </c>
      <c r="N4" s="62">
        <v>3</v>
      </c>
      <c r="O4" s="62">
        <v>4</v>
      </c>
      <c r="P4" s="62">
        <v>4</v>
      </c>
      <c r="Q4" s="62">
        <v>3</v>
      </c>
    </row>
    <row r="5" spans="1:17">
      <c r="A5" s="71">
        <v>4</v>
      </c>
      <c r="B5" s="62" t="s">
        <v>16</v>
      </c>
      <c r="C5" s="63" t="s">
        <v>19</v>
      </c>
      <c r="D5" s="64" t="s">
        <v>18</v>
      </c>
      <c r="E5" s="64" t="s">
        <v>18</v>
      </c>
      <c r="F5" s="59">
        <v>3</v>
      </c>
      <c r="G5" s="59">
        <v>3</v>
      </c>
      <c r="H5" s="59">
        <v>4</v>
      </c>
      <c r="I5" s="59">
        <v>4</v>
      </c>
      <c r="J5" s="59">
        <v>4</v>
      </c>
      <c r="K5" s="59">
        <v>4</v>
      </c>
      <c r="L5" s="62">
        <v>4</v>
      </c>
      <c r="M5" s="62">
        <v>3</v>
      </c>
      <c r="N5" s="62">
        <v>4</v>
      </c>
      <c r="O5" s="62">
        <v>3</v>
      </c>
      <c r="P5" s="62">
        <v>4</v>
      </c>
      <c r="Q5" s="62">
        <v>4</v>
      </c>
    </row>
    <row r="6" spans="1:17">
      <c r="A6" s="71">
        <v>5</v>
      </c>
      <c r="B6" s="62" t="s">
        <v>16</v>
      </c>
      <c r="C6" s="63" t="s">
        <v>19</v>
      </c>
      <c r="D6" s="64" t="s">
        <v>18</v>
      </c>
      <c r="E6" s="64" t="s">
        <v>18</v>
      </c>
      <c r="F6" s="59">
        <v>5</v>
      </c>
      <c r="G6" s="59">
        <v>5</v>
      </c>
      <c r="H6" s="59">
        <v>5</v>
      </c>
      <c r="I6" s="59">
        <v>5</v>
      </c>
      <c r="J6" s="59">
        <v>5</v>
      </c>
      <c r="K6" s="59">
        <v>5</v>
      </c>
      <c r="L6" s="62">
        <v>5</v>
      </c>
      <c r="M6" s="62">
        <v>5</v>
      </c>
      <c r="N6" s="62">
        <v>5</v>
      </c>
      <c r="O6" s="62">
        <v>5</v>
      </c>
      <c r="P6" s="62">
        <v>5</v>
      </c>
      <c r="Q6" s="62">
        <v>5</v>
      </c>
    </row>
    <row r="7" spans="1:17">
      <c r="A7" s="71">
        <v>6</v>
      </c>
      <c r="B7" s="62" t="s">
        <v>16</v>
      </c>
      <c r="C7" s="63" t="s">
        <v>19</v>
      </c>
      <c r="D7" s="64" t="s">
        <v>18</v>
      </c>
      <c r="E7" s="64" t="s">
        <v>18</v>
      </c>
      <c r="F7" s="59">
        <v>4</v>
      </c>
      <c r="G7" s="59">
        <v>4</v>
      </c>
      <c r="H7" s="59">
        <v>4</v>
      </c>
      <c r="I7" s="59">
        <v>4</v>
      </c>
      <c r="J7" s="59">
        <v>4</v>
      </c>
      <c r="K7" s="59">
        <v>4</v>
      </c>
      <c r="L7" s="62">
        <v>4</v>
      </c>
      <c r="M7" s="62">
        <v>3</v>
      </c>
      <c r="N7" s="62">
        <v>4</v>
      </c>
      <c r="O7" s="62">
        <v>4</v>
      </c>
      <c r="P7" s="62">
        <v>3</v>
      </c>
      <c r="Q7" s="62">
        <v>4</v>
      </c>
    </row>
    <row r="8" spans="1:17">
      <c r="A8" s="71">
        <v>7</v>
      </c>
      <c r="B8" s="62" t="s">
        <v>15</v>
      </c>
      <c r="C8" s="63" t="s">
        <v>19</v>
      </c>
      <c r="D8" s="64" t="s">
        <v>18</v>
      </c>
      <c r="E8" s="64" t="s">
        <v>18</v>
      </c>
      <c r="F8" s="59">
        <v>4</v>
      </c>
      <c r="G8" s="59">
        <v>4</v>
      </c>
      <c r="H8" s="59">
        <v>4</v>
      </c>
      <c r="I8" s="59">
        <v>4</v>
      </c>
      <c r="J8" s="59">
        <v>4</v>
      </c>
      <c r="K8" s="59">
        <v>4</v>
      </c>
      <c r="L8" s="62">
        <v>4</v>
      </c>
      <c r="M8" s="62">
        <v>4</v>
      </c>
      <c r="N8" s="62">
        <v>4</v>
      </c>
      <c r="O8" s="62">
        <v>4</v>
      </c>
      <c r="P8" s="62">
        <v>3</v>
      </c>
      <c r="Q8" s="62">
        <v>4</v>
      </c>
    </row>
    <row r="9" spans="1:17">
      <c r="A9" s="71">
        <v>8</v>
      </c>
      <c r="B9" s="62" t="s">
        <v>16</v>
      </c>
      <c r="C9" s="63" t="s">
        <v>19</v>
      </c>
      <c r="D9" s="64" t="s">
        <v>18</v>
      </c>
      <c r="E9" s="64" t="s">
        <v>18</v>
      </c>
      <c r="F9" s="59">
        <v>4</v>
      </c>
      <c r="G9" s="59">
        <v>4</v>
      </c>
      <c r="H9" s="59">
        <v>4</v>
      </c>
      <c r="I9" s="59">
        <v>3</v>
      </c>
      <c r="J9" s="59">
        <v>4</v>
      </c>
      <c r="K9" s="59">
        <v>3</v>
      </c>
      <c r="L9" s="62">
        <v>4</v>
      </c>
      <c r="M9" s="62">
        <v>4</v>
      </c>
      <c r="N9" s="62">
        <v>4</v>
      </c>
      <c r="O9" s="62">
        <v>4</v>
      </c>
      <c r="P9" s="62">
        <v>5</v>
      </c>
      <c r="Q9" s="62">
        <v>5</v>
      </c>
    </row>
    <row r="10" spans="1:17">
      <c r="A10" s="71">
        <v>9</v>
      </c>
      <c r="B10" s="62" t="s">
        <v>16</v>
      </c>
      <c r="C10" s="63" t="s">
        <v>19</v>
      </c>
      <c r="D10" s="64" t="s">
        <v>18</v>
      </c>
      <c r="E10" s="64" t="s">
        <v>18</v>
      </c>
      <c r="F10" s="59">
        <v>5</v>
      </c>
      <c r="G10" s="59">
        <v>5</v>
      </c>
      <c r="H10" s="59">
        <v>2</v>
      </c>
      <c r="I10" s="59">
        <v>4</v>
      </c>
      <c r="J10" s="59">
        <v>2</v>
      </c>
      <c r="K10" s="59">
        <v>3</v>
      </c>
      <c r="L10" s="62">
        <v>4</v>
      </c>
      <c r="M10" s="62">
        <v>4</v>
      </c>
      <c r="N10" s="62">
        <v>4</v>
      </c>
      <c r="O10" s="62">
        <v>4</v>
      </c>
      <c r="P10" s="62">
        <v>4</v>
      </c>
      <c r="Q10" s="62">
        <v>4</v>
      </c>
    </row>
    <row r="11" spans="1:17">
      <c r="A11" s="71">
        <v>10</v>
      </c>
      <c r="B11" s="62" t="s">
        <v>16</v>
      </c>
      <c r="C11" s="63" t="s">
        <v>19</v>
      </c>
      <c r="D11" s="64" t="s">
        <v>18</v>
      </c>
      <c r="E11" s="64" t="s">
        <v>18</v>
      </c>
      <c r="F11" s="59">
        <v>5</v>
      </c>
      <c r="G11" s="59">
        <v>5</v>
      </c>
      <c r="H11" s="59">
        <v>3</v>
      </c>
      <c r="I11" s="59">
        <v>3</v>
      </c>
      <c r="J11" s="59">
        <v>3</v>
      </c>
      <c r="K11" s="59">
        <v>4</v>
      </c>
      <c r="L11" s="62">
        <v>4</v>
      </c>
      <c r="M11" s="62">
        <v>4</v>
      </c>
      <c r="N11" s="62">
        <v>4</v>
      </c>
      <c r="O11" s="62">
        <v>3</v>
      </c>
      <c r="P11" s="62">
        <v>3</v>
      </c>
      <c r="Q11" s="62">
        <v>4</v>
      </c>
    </row>
    <row r="12" spans="1:17">
      <c r="A12" s="71">
        <v>11</v>
      </c>
      <c r="B12" s="62" t="s">
        <v>16</v>
      </c>
      <c r="C12" s="63" t="s">
        <v>19</v>
      </c>
      <c r="D12" s="64" t="s">
        <v>18</v>
      </c>
      <c r="E12" s="64" t="s">
        <v>18</v>
      </c>
      <c r="F12" s="59">
        <v>4</v>
      </c>
      <c r="G12" s="59">
        <v>4</v>
      </c>
      <c r="H12" s="59">
        <v>4</v>
      </c>
      <c r="I12" s="59">
        <v>4</v>
      </c>
      <c r="J12" s="59">
        <v>4</v>
      </c>
      <c r="K12" s="59">
        <v>4</v>
      </c>
      <c r="L12" s="62">
        <v>4</v>
      </c>
      <c r="M12" s="62">
        <v>3</v>
      </c>
      <c r="N12" s="62">
        <v>3</v>
      </c>
      <c r="O12" s="62">
        <v>3</v>
      </c>
      <c r="P12" s="62">
        <v>3</v>
      </c>
      <c r="Q12" s="62">
        <v>4</v>
      </c>
    </row>
    <row r="13" spans="1:17">
      <c r="A13" s="71">
        <v>12</v>
      </c>
      <c r="B13" s="62" t="s">
        <v>16</v>
      </c>
      <c r="C13" s="63" t="s">
        <v>19</v>
      </c>
      <c r="D13" s="64" t="s">
        <v>18</v>
      </c>
      <c r="E13" s="64" t="s">
        <v>18</v>
      </c>
      <c r="F13" s="59">
        <v>4</v>
      </c>
      <c r="G13" s="59">
        <v>4</v>
      </c>
      <c r="H13" s="59">
        <v>4</v>
      </c>
      <c r="I13" s="59">
        <v>3</v>
      </c>
      <c r="J13" s="59">
        <v>3</v>
      </c>
      <c r="K13" s="59">
        <v>3</v>
      </c>
      <c r="L13" s="62">
        <v>4</v>
      </c>
      <c r="M13" s="62">
        <v>2</v>
      </c>
      <c r="N13" s="62">
        <v>4</v>
      </c>
      <c r="O13" s="62">
        <v>4</v>
      </c>
      <c r="P13" s="62">
        <v>3</v>
      </c>
      <c r="Q13" s="62">
        <v>3</v>
      </c>
    </row>
    <row r="14" spans="1:17">
      <c r="A14" s="71">
        <v>13</v>
      </c>
      <c r="B14" s="62" t="s">
        <v>15</v>
      </c>
      <c r="C14" s="63" t="s">
        <v>19</v>
      </c>
      <c r="D14" s="64" t="s">
        <v>18</v>
      </c>
      <c r="E14" s="64" t="s">
        <v>18</v>
      </c>
      <c r="F14" s="59">
        <v>3</v>
      </c>
      <c r="G14" s="59">
        <v>4</v>
      </c>
      <c r="H14" s="59">
        <v>4</v>
      </c>
      <c r="I14" s="59">
        <v>4</v>
      </c>
      <c r="J14" s="59">
        <v>5</v>
      </c>
      <c r="K14" s="59">
        <v>5</v>
      </c>
      <c r="L14" s="62">
        <v>4</v>
      </c>
      <c r="M14" s="62">
        <v>4</v>
      </c>
      <c r="N14" s="62">
        <v>3</v>
      </c>
      <c r="O14" s="62">
        <v>4</v>
      </c>
      <c r="P14" s="62">
        <v>3</v>
      </c>
      <c r="Q14" s="62">
        <v>4</v>
      </c>
    </row>
    <row r="15" spans="1:17">
      <c r="A15" s="71">
        <v>14</v>
      </c>
      <c r="B15" s="62" t="s">
        <v>16</v>
      </c>
      <c r="C15" s="63" t="s">
        <v>19</v>
      </c>
      <c r="D15" s="64" t="s">
        <v>18</v>
      </c>
      <c r="E15" s="64" t="s">
        <v>18</v>
      </c>
      <c r="F15" s="59">
        <v>4</v>
      </c>
      <c r="G15" s="59">
        <v>4</v>
      </c>
      <c r="H15" s="59">
        <v>4</v>
      </c>
      <c r="I15" s="59">
        <v>4</v>
      </c>
      <c r="J15" s="59">
        <v>4</v>
      </c>
      <c r="K15" s="59">
        <v>4</v>
      </c>
      <c r="L15" s="62">
        <v>4</v>
      </c>
      <c r="M15" s="62">
        <v>4</v>
      </c>
      <c r="N15" s="62">
        <v>4</v>
      </c>
      <c r="O15" s="62">
        <v>4</v>
      </c>
      <c r="P15" s="62">
        <v>4</v>
      </c>
      <c r="Q15" s="62">
        <v>4</v>
      </c>
    </row>
    <row r="16" spans="1:17">
      <c r="A16" s="71">
        <v>15</v>
      </c>
      <c r="B16" s="62" t="s">
        <v>16</v>
      </c>
      <c r="C16" s="63" t="s">
        <v>19</v>
      </c>
      <c r="D16" s="64" t="s">
        <v>18</v>
      </c>
      <c r="E16" s="64" t="s">
        <v>18</v>
      </c>
      <c r="F16" s="59">
        <v>4</v>
      </c>
      <c r="G16" s="59">
        <v>4</v>
      </c>
      <c r="H16" s="59">
        <v>4</v>
      </c>
      <c r="I16" s="59">
        <v>4</v>
      </c>
      <c r="J16" s="59">
        <v>4</v>
      </c>
      <c r="K16" s="59">
        <v>4</v>
      </c>
      <c r="L16" s="62">
        <v>4</v>
      </c>
      <c r="M16" s="62">
        <v>4</v>
      </c>
      <c r="N16" s="62">
        <v>4</v>
      </c>
      <c r="O16" s="62">
        <v>4</v>
      </c>
      <c r="P16" s="62">
        <v>4</v>
      </c>
      <c r="Q16" s="62">
        <v>4</v>
      </c>
    </row>
    <row r="17" spans="1:50">
      <c r="A17" s="71">
        <v>16</v>
      </c>
      <c r="B17" s="62" t="s">
        <v>15</v>
      </c>
      <c r="C17" s="63" t="s">
        <v>19</v>
      </c>
      <c r="D17" s="64" t="s">
        <v>18</v>
      </c>
      <c r="E17" s="64" t="s">
        <v>18</v>
      </c>
      <c r="F17" s="59">
        <v>5</v>
      </c>
      <c r="G17" s="59">
        <v>5</v>
      </c>
      <c r="H17" s="59">
        <v>5</v>
      </c>
      <c r="I17" s="59">
        <v>5</v>
      </c>
      <c r="J17" s="59">
        <v>5</v>
      </c>
      <c r="K17" s="59">
        <v>5</v>
      </c>
      <c r="L17" s="62">
        <v>5</v>
      </c>
      <c r="M17" s="62">
        <v>5</v>
      </c>
      <c r="N17" s="62">
        <v>5</v>
      </c>
      <c r="O17" s="62">
        <v>5</v>
      </c>
      <c r="P17" s="62">
        <v>5</v>
      </c>
      <c r="Q17" s="62">
        <v>5</v>
      </c>
    </row>
    <row r="18" spans="1:50">
      <c r="A18" s="71">
        <v>17</v>
      </c>
      <c r="B18" s="62" t="s">
        <v>15</v>
      </c>
      <c r="C18" s="63" t="s">
        <v>19</v>
      </c>
      <c r="D18" s="64" t="s">
        <v>18</v>
      </c>
      <c r="E18" s="64" t="s">
        <v>18</v>
      </c>
      <c r="F18" s="59">
        <v>4</v>
      </c>
      <c r="G18" s="59">
        <v>4</v>
      </c>
      <c r="H18" s="59">
        <v>3</v>
      </c>
      <c r="I18" s="59">
        <v>4</v>
      </c>
      <c r="J18" s="59">
        <v>3</v>
      </c>
      <c r="K18" s="59">
        <v>3</v>
      </c>
      <c r="L18" s="62">
        <v>4</v>
      </c>
      <c r="M18" s="62">
        <v>4</v>
      </c>
      <c r="N18" s="62">
        <v>4</v>
      </c>
      <c r="O18" s="62">
        <v>4</v>
      </c>
      <c r="P18" s="62">
        <v>2</v>
      </c>
      <c r="Q18" s="62">
        <v>3</v>
      </c>
    </row>
    <row r="19" spans="1:50">
      <c r="A19" s="71">
        <v>18</v>
      </c>
      <c r="B19" s="62" t="s">
        <v>16</v>
      </c>
      <c r="C19" s="63" t="s">
        <v>19</v>
      </c>
      <c r="D19" s="64" t="s">
        <v>18</v>
      </c>
      <c r="E19" s="64" t="s">
        <v>18</v>
      </c>
      <c r="F19" s="59">
        <v>4</v>
      </c>
      <c r="G19" s="59">
        <v>4</v>
      </c>
      <c r="H19" s="59">
        <v>4</v>
      </c>
      <c r="I19" s="59">
        <v>3</v>
      </c>
      <c r="J19" s="59">
        <v>4</v>
      </c>
      <c r="K19" s="59">
        <v>4</v>
      </c>
      <c r="L19" s="62">
        <v>3</v>
      </c>
      <c r="M19" s="62">
        <v>3</v>
      </c>
      <c r="N19" s="62">
        <v>3</v>
      </c>
      <c r="O19" s="62">
        <v>3</v>
      </c>
      <c r="P19" s="62">
        <v>4</v>
      </c>
      <c r="Q19" s="62">
        <v>4</v>
      </c>
    </row>
    <row r="20" spans="1:50">
      <c r="A20" s="71">
        <v>19</v>
      </c>
      <c r="B20" s="62" t="s">
        <v>16</v>
      </c>
      <c r="C20" s="63" t="s">
        <v>19</v>
      </c>
      <c r="D20" s="64" t="s">
        <v>18</v>
      </c>
      <c r="E20" s="64" t="s">
        <v>18</v>
      </c>
      <c r="F20" s="59">
        <v>4</v>
      </c>
      <c r="G20" s="59">
        <v>4</v>
      </c>
      <c r="H20" s="59">
        <v>4</v>
      </c>
      <c r="I20" s="59">
        <v>4</v>
      </c>
      <c r="J20" s="59">
        <v>5</v>
      </c>
      <c r="K20" s="59">
        <v>4</v>
      </c>
      <c r="L20" s="62">
        <v>4</v>
      </c>
      <c r="M20" s="62">
        <v>4</v>
      </c>
      <c r="N20" s="62">
        <v>4</v>
      </c>
      <c r="O20" s="62">
        <v>4</v>
      </c>
      <c r="P20" s="62">
        <v>5</v>
      </c>
      <c r="Q20" s="62">
        <v>4</v>
      </c>
    </row>
    <row r="21" spans="1:50">
      <c r="A21" s="71">
        <v>20</v>
      </c>
      <c r="B21" s="62" t="s">
        <v>16</v>
      </c>
      <c r="C21" s="63" t="s">
        <v>19</v>
      </c>
      <c r="D21" s="64" t="s">
        <v>18</v>
      </c>
      <c r="E21" s="64" t="s">
        <v>18</v>
      </c>
      <c r="F21" s="59">
        <v>4</v>
      </c>
      <c r="G21" s="59">
        <v>3</v>
      </c>
      <c r="H21" s="59">
        <v>3</v>
      </c>
      <c r="I21" s="59">
        <v>3</v>
      </c>
      <c r="J21" s="59">
        <v>3</v>
      </c>
      <c r="K21" s="59">
        <v>3</v>
      </c>
      <c r="L21" s="62">
        <v>4</v>
      </c>
      <c r="M21" s="62">
        <v>3</v>
      </c>
      <c r="N21" s="62">
        <v>4</v>
      </c>
      <c r="O21" s="62">
        <v>3</v>
      </c>
      <c r="P21" s="62">
        <v>3</v>
      </c>
      <c r="Q21" s="62">
        <v>3</v>
      </c>
    </row>
    <row r="22" spans="1:50">
      <c r="A22" s="71">
        <v>21</v>
      </c>
      <c r="B22" s="62" t="s">
        <v>16</v>
      </c>
      <c r="C22" s="63" t="s">
        <v>19</v>
      </c>
      <c r="D22" s="64" t="s">
        <v>18</v>
      </c>
      <c r="E22" s="64" t="s">
        <v>18</v>
      </c>
      <c r="F22" s="59">
        <v>5</v>
      </c>
      <c r="G22" s="59">
        <v>5</v>
      </c>
      <c r="H22" s="59">
        <v>5</v>
      </c>
      <c r="I22" s="59">
        <v>5</v>
      </c>
      <c r="J22" s="59">
        <v>5</v>
      </c>
      <c r="K22" s="59">
        <v>5</v>
      </c>
      <c r="L22" s="62">
        <v>5</v>
      </c>
      <c r="M22" s="62">
        <v>5</v>
      </c>
      <c r="N22" s="62">
        <v>5</v>
      </c>
      <c r="O22" s="62">
        <v>5</v>
      </c>
      <c r="P22" s="62">
        <v>4</v>
      </c>
      <c r="Q22" s="62">
        <v>5</v>
      </c>
    </row>
    <row r="23" spans="1:50">
      <c r="A23" s="71">
        <v>22</v>
      </c>
      <c r="B23" s="62" t="s">
        <v>16</v>
      </c>
      <c r="C23" s="63" t="s">
        <v>19</v>
      </c>
      <c r="D23" s="64" t="s">
        <v>18</v>
      </c>
      <c r="E23" s="64" t="s">
        <v>18</v>
      </c>
      <c r="F23" s="59">
        <v>4</v>
      </c>
      <c r="G23" s="59">
        <v>4</v>
      </c>
      <c r="H23" s="59">
        <v>3</v>
      </c>
      <c r="I23" s="59">
        <v>3</v>
      </c>
      <c r="J23" s="59">
        <v>3</v>
      </c>
      <c r="K23" s="59">
        <v>3</v>
      </c>
      <c r="L23" s="62">
        <v>3</v>
      </c>
      <c r="M23" s="62">
        <v>3</v>
      </c>
      <c r="N23" s="62">
        <v>3</v>
      </c>
      <c r="O23" s="62">
        <v>3</v>
      </c>
      <c r="P23" s="62">
        <v>4</v>
      </c>
      <c r="Q23" s="62">
        <v>4</v>
      </c>
    </row>
    <row r="24" spans="1:50">
      <c r="A24" s="71">
        <v>23</v>
      </c>
      <c r="B24" s="62" t="s">
        <v>15</v>
      </c>
      <c r="C24" s="63" t="s">
        <v>19</v>
      </c>
      <c r="D24" s="64" t="s">
        <v>18</v>
      </c>
      <c r="E24" s="64" t="s">
        <v>17</v>
      </c>
      <c r="F24" s="59">
        <v>4</v>
      </c>
      <c r="G24" s="59">
        <v>4</v>
      </c>
      <c r="H24" s="59">
        <v>3</v>
      </c>
      <c r="I24" s="59">
        <v>4</v>
      </c>
      <c r="J24" s="59">
        <v>3</v>
      </c>
      <c r="K24" s="59">
        <v>3</v>
      </c>
      <c r="L24" s="62">
        <v>5</v>
      </c>
      <c r="M24" s="62">
        <v>5</v>
      </c>
      <c r="N24" s="62">
        <v>5</v>
      </c>
      <c r="O24" s="62">
        <v>5</v>
      </c>
      <c r="P24" s="62">
        <v>5</v>
      </c>
      <c r="Q24" s="62">
        <v>5</v>
      </c>
    </row>
    <row r="25" spans="1:50" s="56" customFormat="1">
      <c r="A25" s="72"/>
      <c r="B25" s="11"/>
      <c r="C25" s="11"/>
      <c r="D25" s="11"/>
      <c r="E25" s="11"/>
      <c r="F25" s="60">
        <f>AVERAGE(F2:F24)</f>
        <v>4.1304347826086953</v>
      </c>
      <c r="G25" s="60">
        <f t="shared" ref="G25:Q25" si="0">AVERAGE(G2:G24)</f>
        <v>4.1304347826086953</v>
      </c>
      <c r="H25" s="60">
        <f t="shared" si="0"/>
        <v>3.7826086956521738</v>
      </c>
      <c r="I25" s="60">
        <f>AVERAGE(I2:I24)</f>
        <v>3.8260869565217392</v>
      </c>
      <c r="J25" s="60">
        <f t="shared" si="0"/>
        <v>3.8695652173913042</v>
      </c>
      <c r="K25" s="60">
        <f>AVERAGE(K2:K24)</f>
        <v>3.8695652173913042</v>
      </c>
      <c r="L25" s="60">
        <f t="shared" si="0"/>
        <v>4.0869565217391308</v>
      </c>
      <c r="M25" s="60">
        <f t="shared" si="0"/>
        <v>3.6956521739130435</v>
      </c>
      <c r="N25" s="60">
        <f t="shared" si="0"/>
        <v>3.8695652173913042</v>
      </c>
      <c r="O25" s="60">
        <f t="shared" si="0"/>
        <v>3.8260869565217392</v>
      </c>
      <c r="P25" s="60">
        <f t="shared" si="0"/>
        <v>3.7391304347826089</v>
      </c>
      <c r="Q25" s="60">
        <f t="shared" si="0"/>
        <v>3.9565217391304346</v>
      </c>
      <c r="R25" s="61">
        <f>AVERAGE(G25:K25,O25:Q25)</f>
        <v>3.875</v>
      </c>
      <c r="S25" s="61">
        <f>AVERAGE(G25:K25,O25:Q25)</f>
        <v>3.875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X25" s="11"/>
    </row>
    <row r="26" spans="1:50" s="56" customFormat="1">
      <c r="A26" s="72"/>
      <c r="B26" s="11"/>
      <c r="C26" s="11"/>
      <c r="D26" s="11"/>
      <c r="E26" s="11"/>
      <c r="F26" s="61">
        <f>STDEV(F2:F24)</f>
        <v>0.548083257285786</v>
      </c>
      <c r="G26" s="61">
        <f t="shared" ref="G26:Q26" si="1">STDEV(G2:G24)</f>
        <v>0.548083257285786</v>
      </c>
      <c r="H26" s="61">
        <f t="shared" si="1"/>
        <v>0.73586817860577802</v>
      </c>
      <c r="I26" s="61">
        <f t="shared" si="1"/>
        <v>0.65032676493111519</v>
      </c>
      <c r="J26" s="61">
        <f t="shared" si="1"/>
        <v>0.81488135366650816</v>
      </c>
      <c r="K26" s="61">
        <f t="shared" si="1"/>
        <v>0.69441589752480382</v>
      </c>
      <c r="L26" s="61">
        <f t="shared" si="1"/>
        <v>0.51460871969619038</v>
      </c>
      <c r="M26" s="61">
        <f t="shared" si="1"/>
        <v>0.82212488592867772</v>
      </c>
      <c r="N26" s="61">
        <f t="shared" si="1"/>
        <v>0.69441589752480382</v>
      </c>
      <c r="O26" s="61">
        <f t="shared" si="1"/>
        <v>0.71682214816149548</v>
      </c>
      <c r="P26" s="61">
        <f t="shared" si="1"/>
        <v>0.86431219656009051</v>
      </c>
      <c r="Q26" s="61">
        <f t="shared" si="1"/>
        <v>0.70570795334544723</v>
      </c>
      <c r="R26" s="61">
        <f>AVERAGE(G26:K26,O26:Q26)</f>
        <v>0.71630221876012812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X26" s="11"/>
    </row>
    <row r="27" spans="1:50">
      <c r="F27" s="11"/>
      <c r="G27" s="11"/>
      <c r="H27" s="11"/>
      <c r="I27" s="11"/>
      <c r="J27" s="11"/>
      <c r="K27" s="73">
        <f>STDEVA(F2:K24)</f>
        <v>0.67495900647762508</v>
      </c>
      <c r="L27" s="11"/>
      <c r="M27" s="11"/>
      <c r="N27" s="11"/>
      <c r="O27" s="11"/>
      <c r="P27" s="11"/>
      <c r="Q27" s="73">
        <f>STDEVA(L2:Q24)</f>
        <v>0.72687742302921676</v>
      </c>
      <c r="R27" s="33"/>
    </row>
    <row r="28" spans="1:50">
      <c r="B28" s="87" t="s">
        <v>14</v>
      </c>
      <c r="F28" s="11"/>
      <c r="G28" s="11"/>
      <c r="H28" s="11"/>
      <c r="I28" s="11"/>
      <c r="J28" s="11"/>
      <c r="K28" s="74">
        <f>AVERAGE(F2:K24)</f>
        <v>3.9347826086956523</v>
      </c>
      <c r="L28" s="11"/>
      <c r="M28" s="11"/>
      <c r="N28" s="11"/>
      <c r="O28" s="11"/>
      <c r="P28" s="11"/>
      <c r="Q28" s="74">
        <f>AVERAGE(L2:Q24)</f>
        <v>3.86231884057971</v>
      </c>
    </row>
    <row r="29" spans="1:50">
      <c r="B29" s="51" t="s">
        <v>15</v>
      </c>
      <c r="C29" s="50">
        <f>COUNTIF(B2:B24,"ชาย")</f>
        <v>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50">
      <c r="B30" s="51" t="s">
        <v>16</v>
      </c>
      <c r="C30" s="50">
        <f>COUNTIF(B2:B24,"หญิง")</f>
        <v>17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50">
      <c r="C31" s="51">
        <f>SUM(C29:C30)</f>
        <v>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50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>
      <c r="B33" s="87" t="s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>
      <c r="B34" s="51" t="s">
        <v>19</v>
      </c>
      <c r="C34" s="50">
        <f>COUNTIF(C2:C24,"นิสิต")</f>
        <v>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>
      <c r="C35" s="51">
        <f>SUM(C34:C34)</f>
        <v>23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27.75">
      <c r="B37" s="83" t="s">
        <v>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>
      <c r="B38" s="51" t="s">
        <v>18</v>
      </c>
      <c r="C38" s="50">
        <f>COUNTIF(D2:D24,"เคย")</f>
        <v>23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>
      <c r="C39" s="51">
        <f>SUM(C38:C38)</f>
        <v>23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27.75">
      <c r="B41" s="83" t="s">
        <v>48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>
      <c r="B42" s="51" t="s">
        <v>18</v>
      </c>
      <c r="C42" s="50">
        <f>COUNTIF(E2:E24,"เคย")</f>
        <v>22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>
      <c r="B43" s="51" t="s">
        <v>17</v>
      </c>
      <c r="C43" s="50">
        <f>COUNTIF(E2:E24,"ไม่เคย")</f>
        <v>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>
      <c r="C44" s="51">
        <f>SUM(C42:C43)</f>
        <v>23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6:17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6:17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6:17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6:17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6:17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6:17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6:17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6:17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6:17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6:17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6:17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6:17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6:17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6:17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6:17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6:17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6:17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6:17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6:17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6:17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6:17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6:17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6:17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6:17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6:17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6:17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6:17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6:17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6:17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6:17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6:17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6:17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6:17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6:17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6:17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6:17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6:17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6:17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6:17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6:17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6:17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6:17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6:17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6:17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6:17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6:17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6:17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6:17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6:17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6:17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6:17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6:17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6:17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6:17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6:17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6:17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6:17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6:17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6:17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6:17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6:17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6:17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6:17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6:17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6:17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6:17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6:17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6:17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6:17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6:17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6:17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6:17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6:17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6:17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6:17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6:17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50" zoomScaleNormal="150" workbookViewId="0">
      <selection activeCell="A4" sqref="A4:F4"/>
    </sheetView>
  </sheetViews>
  <sheetFormatPr defaultRowHeight="15"/>
  <cols>
    <col min="1" max="1" width="2.85546875" style="30" customWidth="1"/>
    <col min="2" max="5" width="9.140625" style="30"/>
    <col min="6" max="6" width="57.85546875" style="30" customWidth="1"/>
    <col min="7" max="16384" width="9.140625" style="30"/>
  </cols>
  <sheetData>
    <row r="1" spans="1:9" s="29" customFormat="1" ht="27.75">
      <c r="A1" s="89" t="s">
        <v>8</v>
      </c>
      <c r="B1" s="89"/>
      <c r="C1" s="89"/>
      <c r="D1" s="89"/>
      <c r="E1" s="89"/>
      <c r="F1" s="89"/>
    </row>
    <row r="2" spans="1:9" s="29" customFormat="1" ht="27.75">
      <c r="A2" s="89" t="s">
        <v>13</v>
      </c>
      <c r="B2" s="89"/>
      <c r="C2" s="89"/>
      <c r="D2" s="89"/>
      <c r="E2" s="89"/>
      <c r="F2" s="89"/>
    </row>
    <row r="3" spans="1:9" s="29" customFormat="1" ht="27.75">
      <c r="A3" s="89" t="s">
        <v>73</v>
      </c>
      <c r="B3" s="89"/>
      <c r="C3" s="89"/>
      <c r="D3" s="89"/>
      <c r="E3" s="89"/>
      <c r="F3" s="89"/>
    </row>
    <row r="4" spans="1:9" s="29" customFormat="1" ht="27.75">
      <c r="A4" s="89" t="s">
        <v>70</v>
      </c>
      <c r="B4" s="89"/>
      <c r="C4" s="89"/>
      <c r="D4" s="89"/>
      <c r="E4" s="89"/>
      <c r="F4" s="89"/>
    </row>
    <row r="5" spans="1:9" s="29" customFormat="1" ht="27.75">
      <c r="A5" s="89" t="s">
        <v>71</v>
      </c>
      <c r="B5" s="89"/>
      <c r="C5" s="89"/>
      <c r="D5" s="89"/>
      <c r="E5" s="89"/>
      <c r="F5" s="89"/>
    </row>
    <row r="6" spans="1:9" ht="24">
      <c r="A6" s="90"/>
      <c r="B6" s="90"/>
      <c r="C6" s="90"/>
      <c r="D6" s="90"/>
      <c r="E6" s="90"/>
      <c r="F6" s="90"/>
    </row>
    <row r="7" spans="1:9" s="32" customFormat="1" ht="24">
      <c r="A7" s="31" t="s">
        <v>39</v>
      </c>
      <c r="B7" s="31"/>
      <c r="C7" s="31"/>
      <c r="D7" s="31"/>
      <c r="E7" s="31"/>
      <c r="F7" s="31"/>
    </row>
    <row r="8" spans="1:9" s="32" customFormat="1" ht="24">
      <c r="A8" s="12" t="s">
        <v>74</v>
      </c>
      <c r="B8" s="12"/>
      <c r="C8" s="12"/>
      <c r="D8" s="12"/>
      <c r="E8" s="12"/>
      <c r="F8" s="12"/>
    </row>
    <row r="9" spans="1:9" s="32" customFormat="1" ht="24">
      <c r="A9" s="12"/>
      <c r="B9" s="12" t="s">
        <v>72</v>
      </c>
      <c r="C9" s="12"/>
      <c r="D9" s="12"/>
      <c r="E9" s="12"/>
      <c r="F9" s="12"/>
    </row>
    <row r="10" spans="1:9" s="32" customFormat="1" ht="24">
      <c r="A10" s="88" t="s">
        <v>75</v>
      </c>
      <c r="B10" s="88"/>
      <c r="C10" s="88"/>
      <c r="D10" s="88"/>
      <c r="E10" s="88"/>
      <c r="F10" s="88"/>
    </row>
    <row r="11" spans="1:9" s="32" customFormat="1" ht="24">
      <c r="A11" s="88" t="s">
        <v>76</v>
      </c>
      <c r="B11" s="88"/>
      <c r="C11" s="88"/>
      <c r="D11" s="88"/>
      <c r="E11" s="88"/>
      <c r="F11" s="88"/>
    </row>
    <row r="12" spans="1:9" s="32" customFormat="1" ht="24">
      <c r="A12" s="88" t="s">
        <v>40</v>
      </c>
      <c r="B12" s="88"/>
      <c r="C12" s="88"/>
      <c r="D12" s="88"/>
      <c r="E12" s="88"/>
      <c r="F12" s="88"/>
    </row>
    <row r="13" spans="1:9" s="32" customFormat="1" ht="24">
      <c r="A13" s="88" t="s">
        <v>77</v>
      </c>
      <c r="B13" s="88"/>
      <c r="C13" s="88"/>
      <c r="D13" s="88"/>
      <c r="E13" s="88"/>
      <c r="F13" s="88"/>
    </row>
    <row r="14" spans="1:9" s="32" customFormat="1" ht="24">
      <c r="A14" s="88" t="s">
        <v>65</v>
      </c>
      <c r="B14" s="88"/>
      <c r="C14" s="88"/>
      <c r="D14" s="88"/>
      <c r="E14" s="88"/>
      <c r="F14" s="88"/>
    </row>
    <row r="15" spans="1:9" s="7" customFormat="1" ht="24">
      <c r="A15" s="88" t="s">
        <v>67</v>
      </c>
      <c r="B15" s="88"/>
      <c r="C15" s="88"/>
      <c r="D15" s="88"/>
      <c r="E15" s="88"/>
      <c r="F15" s="88"/>
      <c r="G15" s="12"/>
      <c r="H15" s="12"/>
      <c r="I15" s="12"/>
    </row>
    <row r="16" spans="1:9" s="7" customFormat="1" ht="24">
      <c r="A16" s="88" t="s">
        <v>66</v>
      </c>
      <c r="B16" s="88"/>
      <c r="C16" s="88"/>
      <c r="D16" s="88"/>
      <c r="E16" s="88"/>
      <c r="F16" s="88"/>
      <c r="G16" s="12"/>
      <c r="H16" s="12"/>
      <c r="I16" s="12"/>
    </row>
    <row r="17" spans="1:9" s="32" customFormat="1" ht="24">
      <c r="A17" s="12" t="s">
        <v>41</v>
      </c>
      <c r="B17" s="12"/>
      <c r="C17" s="12"/>
      <c r="D17" s="12"/>
      <c r="E17" s="12"/>
      <c r="F17" s="12"/>
    </row>
    <row r="18" spans="1:9" s="32" customFormat="1" ht="24">
      <c r="A18" s="88" t="s">
        <v>78</v>
      </c>
      <c r="B18" s="88"/>
      <c r="C18" s="88"/>
      <c r="D18" s="88"/>
      <c r="E18" s="88"/>
      <c r="F18" s="88"/>
    </row>
    <row r="19" spans="1:9" s="7" customFormat="1" ht="24">
      <c r="A19" s="12" t="s">
        <v>68</v>
      </c>
      <c r="B19" s="12"/>
      <c r="C19" s="12"/>
      <c r="D19" s="12"/>
      <c r="E19" s="12"/>
      <c r="F19" s="12"/>
      <c r="G19" s="12"/>
      <c r="H19" s="12"/>
      <c r="I19" s="12"/>
    </row>
    <row r="20" spans="1:9" s="7" customFormat="1" ht="24">
      <c r="A20" s="12" t="s">
        <v>69</v>
      </c>
      <c r="B20" s="12"/>
      <c r="C20" s="12"/>
      <c r="D20" s="12"/>
      <c r="E20" s="12"/>
      <c r="F20" s="12"/>
      <c r="G20" s="12"/>
      <c r="H20" s="12"/>
      <c r="I20" s="12"/>
    </row>
    <row r="21" spans="1:9" s="7" customFormat="1" ht="24">
      <c r="A21" s="12" t="s">
        <v>80</v>
      </c>
      <c r="B21" s="12"/>
      <c r="C21" s="12"/>
      <c r="D21" s="12"/>
      <c r="E21" s="12"/>
      <c r="F21" s="12"/>
      <c r="G21" s="12"/>
      <c r="H21" s="12"/>
      <c r="I21" s="12"/>
    </row>
    <row r="22" spans="1:9" ht="24">
      <c r="A22" s="7"/>
      <c r="B22" s="88" t="s">
        <v>92</v>
      </c>
      <c r="C22" s="88"/>
      <c r="D22" s="88"/>
      <c r="E22" s="88"/>
      <c r="F22" s="88"/>
    </row>
    <row r="23" spans="1:9" ht="24">
      <c r="A23" s="7"/>
      <c r="B23" s="7" t="s">
        <v>79</v>
      </c>
      <c r="C23" s="7"/>
      <c r="D23" s="7"/>
      <c r="E23" s="7"/>
      <c r="F23" s="7"/>
    </row>
    <row r="24" spans="1:9" ht="24">
      <c r="A24" s="7"/>
      <c r="B24" s="7"/>
      <c r="C24" s="7"/>
      <c r="D24" s="7"/>
      <c r="E24" s="7"/>
      <c r="F24" s="7"/>
    </row>
    <row r="25" spans="1:9" ht="24">
      <c r="A25" s="7"/>
      <c r="B25" s="7"/>
      <c r="C25" s="7"/>
      <c r="D25" s="7"/>
      <c r="E25" s="7"/>
      <c r="F25" s="7"/>
    </row>
    <row r="26" spans="1:9" ht="24">
      <c r="A26" s="7"/>
      <c r="B26" s="7"/>
      <c r="C26" s="7"/>
      <c r="D26" s="7"/>
      <c r="E26" s="7"/>
      <c r="F26" s="7"/>
    </row>
    <row r="27" spans="1:9" ht="24">
      <c r="A27" s="7"/>
      <c r="B27" s="7"/>
      <c r="C27" s="7"/>
      <c r="D27" s="7"/>
      <c r="E27" s="7"/>
      <c r="F27" s="7"/>
    </row>
    <row r="28" spans="1:9" ht="24">
      <c r="A28" s="7"/>
      <c r="B28" s="7"/>
      <c r="C28" s="7"/>
      <c r="D28" s="7"/>
      <c r="E28" s="7"/>
      <c r="F28" s="7"/>
    </row>
  </sheetData>
  <mergeCells count="15">
    <mergeCell ref="B22:F22"/>
    <mergeCell ref="A1:F1"/>
    <mergeCell ref="A2:F2"/>
    <mergeCell ref="A3:F3"/>
    <mergeCell ref="A6:F6"/>
    <mergeCell ref="A12:F12"/>
    <mergeCell ref="A11:F11"/>
    <mergeCell ref="A10:F10"/>
    <mergeCell ref="A13:F13"/>
    <mergeCell ref="A4:F4"/>
    <mergeCell ref="A5:F5"/>
    <mergeCell ref="A18:F18"/>
    <mergeCell ref="A15:F15"/>
    <mergeCell ref="A16:F16"/>
    <mergeCell ref="A14:F14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workbookViewId="0">
      <selection activeCell="D12" sqref="D12"/>
    </sheetView>
  </sheetViews>
  <sheetFormatPr defaultRowHeight="15"/>
  <cols>
    <col min="1" max="1" width="3.140625" customWidth="1"/>
  </cols>
  <sheetData>
    <row r="20" spans="2:10" s="57" customFormat="1" ht="30.75">
      <c r="B20" s="91" t="s">
        <v>36</v>
      </c>
      <c r="C20" s="91"/>
      <c r="D20" s="91"/>
      <c r="E20" s="91"/>
      <c r="F20" s="91"/>
      <c r="G20" s="91"/>
      <c r="H20" s="91"/>
      <c r="I20" s="91"/>
      <c r="J20" s="91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120" zoomScaleNormal="120" workbookViewId="0">
      <selection activeCell="A6" sqref="A6:G6"/>
    </sheetView>
  </sheetViews>
  <sheetFormatPr defaultRowHeight="23.2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s="10" customFormat="1" ht="24">
      <c r="A1" s="120" t="s">
        <v>11</v>
      </c>
      <c r="B1" s="120"/>
      <c r="C1" s="120"/>
      <c r="D1" s="120"/>
      <c r="E1" s="120"/>
      <c r="F1" s="120"/>
      <c r="G1" s="120"/>
      <c r="H1" s="46"/>
    </row>
    <row r="2" spans="1:8" s="10" customFormat="1" ht="24">
      <c r="A2" s="44"/>
      <c r="B2" s="44"/>
      <c r="C2" s="44"/>
      <c r="D2" s="44"/>
      <c r="E2" s="44"/>
      <c r="F2" s="44"/>
      <c r="G2" s="44"/>
      <c r="H2" s="46"/>
    </row>
    <row r="3" spans="1:8" s="14" customFormat="1" ht="27.75">
      <c r="A3" s="89" t="s">
        <v>91</v>
      </c>
      <c r="B3" s="89"/>
      <c r="C3" s="89"/>
      <c r="D3" s="89"/>
      <c r="E3" s="89"/>
      <c r="F3" s="89"/>
      <c r="G3" s="89"/>
      <c r="H3" s="13"/>
    </row>
    <row r="4" spans="1:8" s="29" customFormat="1" ht="27.75">
      <c r="A4" s="89" t="s">
        <v>73</v>
      </c>
      <c r="B4" s="89"/>
      <c r="C4" s="89"/>
      <c r="D4" s="89"/>
      <c r="E4" s="89"/>
      <c r="F4" s="89"/>
      <c r="G4" s="89"/>
    </row>
    <row r="5" spans="1:8" s="29" customFormat="1" ht="27.75">
      <c r="A5" s="89" t="s">
        <v>70</v>
      </c>
      <c r="B5" s="89"/>
      <c r="C5" s="89"/>
      <c r="D5" s="89"/>
      <c r="E5" s="89"/>
      <c r="F5" s="89"/>
      <c r="G5" s="89"/>
    </row>
    <row r="6" spans="1:8" s="29" customFormat="1" ht="27.75">
      <c r="A6" s="89" t="s">
        <v>71</v>
      </c>
      <c r="B6" s="89"/>
      <c r="C6" s="89"/>
      <c r="D6" s="89"/>
      <c r="E6" s="89"/>
      <c r="F6" s="89"/>
      <c r="G6" s="89"/>
    </row>
    <row r="7" spans="1:8" s="29" customFormat="1" ht="27.75">
      <c r="A7" s="79"/>
      <c r="B7" s="79"/>
      <c r="C7" s="79"/>
      <c r="D7" s="79"/>
      <c r="E7" s="79"/>
      <c r="F7" s="79"/>
      <c r="G7" s="79"/>
    </row>
    <row r="8" spans="1:8" s="7" customFormat="1" ht="24">
      <c r="A8" s="8" t="s">
        <v>9</v>
      </c>
      <c r="E8" s="34"/>
      <c r="F8" s="34"/>
      <c r="G8" s="34"/>
    </row>
    <row r="9" spans="1:8" s="7" customFormat="1" ht="24">
      <c r="A9" s="15" t="s">
        <v>33</v>
      </c>
      <c r="E9" s="34"/>
      <c r="F9" s="34"/>
      <c r="G9" s="34"/>
    </row>
    <row r="10" spans="1:8" ht="24" thickBot="1">
      <c r="A10" s="3"/>
      <c r="B10" s="40"/>
      <c r="C10" s="40"/>
      <c r="D10" s="40"/>
      <c r="E10" s="41"/>
      <c r="F10" s="41"/>
    </row>
    <row r="11" spans="1:8" s="7" customFormat="1" ht="25.5" thickTop="1" thickBot="1">
      <c r="A11" s="15"/>
      <c r="B11" s="133" t="s">
        <v>14</v>
      </c>
      <c r="C11" s="133"/>
      <c r="D11" s="133"/>
      <c r="E11" s="39" t="s">
        <v>1</v>
      </c>
      <c r="F11" s="39" t="s">
        <v>2</v>
      </c>
      <c r="G11" s="34"/>
    </row>
    <row r="12" spans="1:8" s="7" customFormat="1" ht="24.75" thickTop="1">
      <c r="A12" s="15"/>
      <c r="B12" s="129" t="s">
        <v>16</v>
      </c>
      <c r="C12" s="130"/>
      <c r="D12" s="131"/>
      <c r="E12" s="37">
        <f>คีย์ข้อมูล!C30</f>
        <v>17</v>
      </c>
      <c r="F12" s="38">
        <f>E12*100/E$14</f>
        <v>73.913043478260875</v>
      </c>
      <c r="G12" s="34"/>
    </row>
    <row r="13" spans="1:8" s="7" customFormat="1" ht="24">
      <c r="A13" s="15"/>
      <c r="B13" s="129" t="s">
        <v>15</v>
      </c>
      <c r="C13" s="130"/>
      <c r="D13" s="131"/>
      <c r="E13" s="37">
        <f>คีย์ข้อมูล!C29</f>
        <v>6</v>
      </c>
      <c r="F13" s="38">
        <f>E13*100/E$14</f>
        <v>26.086956521739129</v>
      </c>
      <c r="G13" s="48"/>
    </row>
    <row r="14" spans="1:8" s="7" customFormat="1" ht="24.75" thickBot="1">
      <c r="A14" s="15"/>
      <c r="B14" s="132" t="s">
        <v>3</v>
      </c>
      <c r="C14" s="132"/>
      <c r="D14" s="132"/>
      <c r="E14" s="21">
        <f>SUM(E12:E13)</f>
        <v>23</v>
      </c>
      <c r="F14" s="28">
        <f>E14*100/E$14</f>
        <v>100</v>
      </c>
    </row>
    <row r="15" spans="1:8" s="7" customFormat="1" ht="24.75" thickTop="1">
      <c r="A15" s="15"/>
      <c r="B15" s="17"/>
      <c r="C15" s="17"/>
      <c r="D15" s="17"/>
      <c r="E15" s="18"/>
      <c r="F15" s="19"/>
    </row>
    <row r="16" spans="1:8" s="7" customFormat="1" ht="24">
      <c r="A16" s="15"/>
      <c r="B16" s="7" t="s">
        <v>53</v>
      </c>
      <c r="E16" s="34"/>
      <c r="F16" s="34"/>
    </row>
    <row r="17" spans="1:8" s="7" customFormat="1" ht="24">
      <c r="A17" s="7" t="s">
        <v>54</v>
      </c>
      <c r="E17" s="48"/>
      <c r="F17" s="48"/>
      <c r="G17" s="48"/>
    </row>
    <row r="18" spans="1:8" s="10" customFormat="1" ht="24">
      <c r="A18" s="35"/>
      <c r="B18" s="35"/>
      <c r="C18" s="35"/>
      <c r="D18" s="35"/>
      <c r="E18" s="35"/>
      <c r="F18" s="35"/>
      <c r="G18" s="35"/>
    </row>
    <row r="19" spans="1:8" s="7" customFormat="1" ht="24">
      <c r="A19" s="15" t="s">
        <v>34</v>
      </c>
      <c r="B19" s="9"/>
      <c r="C19" s="9"/>
      <c r="D19" s="9"/>
      <c r="E19" s="26"/>
      <c r="F19" s="34"/>
      <c r="G19" s="34"/>
    </row>
    <row r="20" spans="1:8" ht="24" thickBot="1">
      <c r="B20" s="40"/>
      <c r="C20" s="40"/>
      <c r="D20" s="40"/>
      <c r="E20" s="5"/>
      <c r="G20" s="1"/>
    </row>
    <row r="21" spans="1:8" ht="25.5" thickTop="1" thickBot="1">
      <c r="B21" s="133" t="s">
        <v>0</v>
      </c>
      <c r="C21" s="133"/>
      <c r="D21" s="133"/>
      <c r="E21" s="42" t="s">
        <v>1</v>
      </c>
      <c r="F21" s="42" t="s">
        <v>2</v>
      </c>
      <c r="G21" s="1"/>
    </row>
    <row r="22" spans="1:8" ht="24.75" thickTop="1">
      <c r="B22" s="126" t="s">
        <v>38</v>
      </c>
      <c r="C22" s="127"/>
      <c r="D22" s="128"/>
      <c r="E22" s="20">
        <f>คีย์ข้อมูล!C34</f>
        <v>23</v>
      </c>
      <c r="F22" s="38">
        <f>E22*100/E$23</f>
        <v>100</v>
      </c>
      <c r="G22" s="1"/>
    </row>
    <row r="23" spans="1:8" ht="24.75" thickBot="1">
      <c r="B23" s="107" t="s">
        <v>3</v>
      </c>
      <c r="C23" s="108"/>
      <c r="D23" s="109"/>
      <c r="E23" s="21">
        <f>SUM(E22:E22)</f>
        <v>23</v>
      </c>
      <c r="F23" s="28">
        <f>E23*100/E$23</f>
        <v>100</v>
      </c>
      <c r="G23" s="1"/>
    </row>
    <row r="24" spans="1:8" ht="24" thickTop="1">
      <c r="C24" s="4"/>
      <c r="D24" s="4"/>
      <c r="E24" s="5"/>
      <c r="G24" s="1"/>
    </row>
    <row r="25" spans="1:8" s="7" customFormat="1" ht="24">
      <c r="A25" s="12"/>
      <c r="B25" s="7" t="s">
        <v>55</v>
      </c>
      <c r="E25" s="36"/>
      <c r="F25" s="36"/>
      <c r="G25" s="36"/>
    </row>
    <row r="26" spans="1:8">
      <c r="C26" s="4"/>
      <c r="D26" s="4"/>
      <c r="E26" s="5"/>
      <c r="G26" s="1"/>
    </row>
    <row r="27" spans="1:8">
      <c r="C27" s="4"/>
      <c r="D27" s="4"/>
      <c r="E27" s="5"/>
      <c r="G27" s="1"/>
    </row>
    <row r="28" spans="1:8">
      <c r="C28" s="4" t="s">
        <v>10</v>
      </c>
      <c r="D28" s="4"/>
      <c r="E28" s="5"/>
      <c r="G28" s="1"/>
    </row>
    <row r="29" spans="1:8">
      <c r="C29" s="4"/>
      <c r="D29" s="4"/>
      <c r="E29" s="5"/>
      <c r="G29" s="1"/>
    </row>
    <row r="30" spans="1:8">
      <c r="C30" s="4"/>
      <c r="D30" s="4"/>
      <c r="E30" s="5"/>
      <c r="G30" s="1"/>
    </row>
    <row r="31" spans="1:8" ht="24">
      <c r="A31" s="120" t="s">
        <v>12</v>
      </c>
      <c r="B31" s="120"/>
      <c r="C31" s="120"/>
      <c r="D31" s="120"/>
      <c r="E31" s="120"/>
      <c r="F31" s="120"/>
      <c r="G31" s="120"/>
      <c r="H31" s="6"/>
    </row>
    <row r="32" spans="1:8" ht="24">
      <c r="A32" s="44"/>
      <c r="B32" s="44"/>
      <c r="C32" s="44"/>
      <c r="D32" s="44"/>
      <c r="E32" s="44"/>
      <c r="F32" s="44"/>
      <c r="G32" s="44"/>
      <c r="H32" s="6"/>
    </row>
    <row r="33" spans="1:7" s="7" customFormat="1" ht="24">
      <c r="A33" s="15" t="s">
        <v>45</v>
      </c>
      <c r="E33" s="34"/>
      <c r="F33" s="34"/>
    </row>
    <row r="34" spans="1:7" ht="24" thickBot="1">
      <c r="G34" s="1"/>
    </row>
    <row r="35" spans="1:7" s="7" customFormat="1" ht="25.5" thickTop="1" thickBot="1">
      <c r="B35" s="92" t="s">
        <v>20</v>
      </c>
      <c r="C35" s="92"/>
      <c r="D35" s="92"/>
      <c r="E35" s="42" t="s">
        <v>1</v>
      </c>
      <c r="F35" s="42" t="s">
        <v>2</v>
      </c>
    </row>
    <row r="36" spans="1:7" s="7" customFormat="1" ht="24.75" thickTop="1">
      <c r="B36" s="93" t="s">
        <v>42</v>
      </c>
      <c r="C36" s="94"/>
      <c r="D36" s="95"/>
      <c r="E36" s="43">
        <f>คีย์ข้อมูล!C38</f>
        <v>23</v>
      </c>
      <c r="F36" s="16">
        <f>E36*100/E$37</f>
        <v>100</v>
      </c>
    </row>
    <row r="37" spans="1:7" s="7" customFormat="1" ht="24.75" thickBot="1">
      <c r="B37" s="107" t="s">
        <v>3</v>
      </c>
      <c r="C37" s="108"/>
      <c r="D37" s="109"/>
      <c r="E37" s="21">
        <f>SUM(E36:E36)</f>
        <v>23</v>
      </c>
      <c r="F37" s="28">
        <f>E37*100/E$37</f>
        <v>100</v>
      </c>
    </row>
    <row r="38" spans="1:7" s="7" customFormat="1" ht="24.75" thickTop="1">
      <c r="E38" s="34"/>
      <c r="F38" s="34"/>
      <c r="G38" s="34"/>
    </row>
    <row r="39" spans="1:7" s="7" customFormat="1" ht="24">
      <c r="A39" s="12"/>
      <c r="B39" s="7" t="s">
        <v>56</v>
      </c>
      <c r="E39" s="34"/>
      <c r="F39" s="34"/>
      <c r="G39" s="34"/>
    </row>
    <row r="40" spans="1:7" s="7" customFormat="1" ht="24">
      <c r="E40" s="34"/>
      <c r="F40" s="34"/>
      <c r="G40" s="34"/>
    </row>
    <row r="41" spans="1:7" s="7" customFormat="1" ht="24">
      <c r="A41" s="15" t="s">
        <v>57</v>
      </c>
      <c r="E41" s="78"/>
      <c r="F41" s="78"/>
    </row>
    <row r="42" spans="1:7" ht="24" thickBot="1">
      <c r="G42" s="1"/>
    </row>
    <row r="43" spans="1:7" s="7" customFormat="1" ht="25.5" thickTop="1" thickBot="1">
      <c r="B43" s="92" t="s">
        <v>20</v>
      </c>
      <c r="C43" s="92"/>
      <c r="D43" s="92"/>
      <c r="E43" s="81" t="s">
        <v>1</v>
      </c>
      <c r="F43" s="81" t="s">
        <v>2</v>
      </c>
    </row>
    <row r="44" spans="1:7" s="7" customFormat="1" ht="24.75" thickTop="1">
      <c r="B44" s="93" t="s">
        <v>42</v>
      </c>
      <c r="C44" s="94"/>
      <c r="D44" s="95"/>
      <c r="E44" s="43">
        <f>คีย์ข้อมูล!C42</f>
        <v>22</v>
      </c>
      <c r="F44" s="16">
        <f>E44*100/E$37</f>
        <v>95.652173913043484</v>
      </c>
    </row>
    <row r="45" spans="1:7" s="7" customFormat="1" ht="24">
      <c r="B45" s="119" t="s">
        <v>17</v>
      </c>
      <c r="C45" s="119"/>
      <c r="D45" s="119"/>
      <c r="E45" s="20">
        <f>คีย์ข้อมูล!C43</f>
        <v>1</v>
      </c>
      <c r="F45" s="16">
        <f>E45*100/E$37</f>
        <v>4.3478260869565215</v>
      </c>
    </row>
    <row r="46" spans="1:7" s="7" customFormat="1" ht="24.75" thickBot="1">
      <c r="B46" s="107" t="s">
        <v>3</v>
      </c>
      <c r="C46" s="108"/>
      <c r="D46" s="109"/>
      <c r="E46" s="21">
        <f>SUM(E44:E45)</f>
        <v>23</v>
      </c>
      <c r="F46" s="28">
        <f>E46*100/E$37</f>
        <v>100</v>
      </c>
    </row>
    <row r="47" spans="1:7" s="7" customFormat="1" ht="24.75" thickTop="1">
      <c r="E47" s="78"/>
      <c r="F47" s="78"/>
      <c r="G47" s="78"/>
    </row>
    <row r="48" spans="1:7" s="7" customFormat="1" ht="24">
      <c r="A48" s="12"/>
      <c r="B48" s="7" t="s">
        <v>63</v>
      </c>
      <c r="E48" s="78"/>
      <c r="F48" s="78"/>
      <c r="G48" s="78"/>
    </row>
    <row r="49" spans="1:8" s="7" customFormat="1" ht="24">
      <c r="A49" s="7" t="s">
        <v>64</v>
      </c>
      <c r="E49" s="78"/>
      <c r="F49" s="78"/>
      <c r="G49" s="78"/>
    </row>
    <row r="50" spans="1:8" s="7" customFormat="1" ht="24">
      <c r="E50" s="78"/>
      <c r="F50" s="78"/>
      <c r="G50" s="78"/>
    </row>
    <row r="51" spans="1:8" s="7" customFormat="1" ht="24">
      <c r="E51" s="78"/>
      <c r="F51" s="78"/>
      <c r="G51" s="78"/>
    </row>
    <row r="52" spans="1:8" s="7" customFormat="1" ht="24">
      <c r="E52" s="78"/>
      <c r="F52" s="78"/>
      <c r="G52" s="78"/>
    </row>
    <row r="53" spans="1:8" s="7" customFormat="1" ht="24">
      <c r="E53" s="78"/>
      <c r="F53" s="78"/>
      <c r="G53" s="78"/>
    </row>
    <row r="54" spans="1:8" s="7" customFormat="1" ht="24">
      <c r="E54" s="78"/>
      <c r="F54" s="78"/>
      <c r="G54" s="78"/>
    </row>
    <row r="55" spans="1:8" s="7" customFormat="1" ht="24">
      <c r="E55" s="78"/>
      <c r="F55" s="78"/>
      <c r="G55" s="78"/>
    </row>
    <row r="56" spans="1:8" s="7" customFormat="1" ht="24">
      <c r="E56" s="78"/>
      <c r="F56" s="78"/>
      <c r="G56" s="78"/>
    </row>
    <row r="57" spans="1:8" s="7" customFormat="1" ht="24">
      <c r="E57" s="78"/>
      <c r="F57" s="78"/>
      <c r="G57" s="78"/>
    </row>
    <row r="58" spans="1:8" s="7" customFormat="1" ht="24">
      <c r="E58" s="78"/>
      <c r="F58" s="78"/>
      <c r="G58" s="78"/>
    </row>
    <row r="59" spans="1:8" s="7" customFormat="1" ht="24">
      <c r="E59" s="78"/>
      <c r="F59" s="78"/>
      <c r="G59" s="78"/>
    </row>
    <row r="60" spans="1:8" s="7" customFormat="1" ht="24">
      <c r="E60" s="78"/>
      <c r="F60" s="78"/>
      <c r="G60" s="78"/>
    </row>
    <row r="61" spans="1:8" s="7" customFormat="1" ht="24">
      <c r="E61" s="78"/>
      <c r="F61" s="78"/>
      <c r="G61" s="78"/>
    </row>
    <row r="62" spans="1:8" ht="24">
      <c r="A62" s="120" t="s">
        <v>59</v>
      </c>
      <c r="B62" s="120"/>
      <c r="C62" s="120"/>
      <c r="D62" s="120"/>
      <c r="E62" s="120"/>
      <c r="F62" s="120"/>
      <c r="G62" s="120"/>
      <c r="H62" s="6"/>
    </row>
    <row r="63" spans="1:8" ht="24">
      <c r="A63" s="80"/>
      <c r="B63" s="80"/>
      <c r="C63" s="80"/>
      <c r="D63" s="80"/>
      <c r="E63" s="80"/>
      <c r="F63" s="80"/>
      <c r="G63" s="80"/>
      <c r="H63" s="6"/>
    </row>
    <row r="64" spans="1:8" s="7" customFormat="1" ht="24">
      <c r="A64" s="8" t="s">
        <v>43</v>
      </c>
      <c r="E64" s="34"/>
      <c r="F64" s="34"/>
      <c r="G64" s="34"/>
    </row>
    <row r="65" spans="1:9" s="7" customFormat="1" ht="24">
      <c r="A65" s="15" t="s">
        <v>58</v>
      </c>
      <c r="E65" s="58"/>
      <c r="F65" s="58"/>
    </row>
    <row r="66" spans="1:9" ht="24.75" thickBot="1">
      <c r="A66" s="49"/>
      <c r="B66" s="49"/>
      <c r="C66" s="49"/>
      <c r="D66" s="49"/>
      <c r="E66" s="49"/>
      <c r="F66" s="49"/>
      <c r="G66" s="49"/>
    </row>
    <row r="67" spans="1:9" s="7" customFormat="1" ht="24.75" thickTop="1">
      <c r="A67" s="113" t="s">
        <v>4</v>
      </c>
      <c r="B67" s="114"/>
      <c r="C67" s="114"/>
      <c r="D67" s="115"/>
      <c r="E67" s="102" t="s">
        <v>62</v>
      </c>
      <c r="F67" s="121" t="s">
        <v>5</v>
      </c>
      <c r="G67" s="121" t="s">
        <v>6</v>
      </c>
    </row>
    <row r="68" spans="1:9" s="7" customFormat="1" ht="24.75" thickBot="1">
      <c r="A68" s="116"/>
      <c r="B68" s="117"/>
      <c r="C68" s="117"/>
      <c r="D68" s="118"/>
      <c r="E68" s="103"/>
      <c r="F68" s="122"/>
      <c r="G68" s="122"/>
    </row>
    <row r="69" spans="1:9" s="7" customFormat="1" ht="24.75" thickTop="1">
      <c r="A69" s="123" t="s">
        <v>21</v>
      </c>
      <c r="B69" s="124"/>
      <c r="C69" s="124"/>
      <c r="D69" s="125"/>
      <c r="E69" s="52">
        <f>คีย์ข้อมูล!F25</f>
        <v>4.1304347826086953</v>
      </c>
      <c r="F69" s="52">
        <f>คีย์ข้อมูล!F26</f>
        <v>0.548083257285786</v>
      </c>
      <c r="G69" s="53" t="str">
        <f>IF(E69&gt;4.5,"มากที่สุด",IF(E69&gt;3.5,"มาก",IF(E69&gt;2.5,"ปานกลาง",IF(E69&gt;1.5,"น้อย",IF(E69&lt;=1.5,"น้อยที่สุด")))))</f>
        <v>มาก</v>
      </c>
      <c r="H69" s="9"/>
    </row>
    <row r="70" spans="1:9" s="7" customFormat="1" ht="24">
      <c r="A70" s="96" t="s">
        <v>22</v>
      </c>
      <c r="B70" s="97"/>
      <c r="C70" s="97"/>
      <c r="D70" s="98"/>
      <c r="E70" s="52">
        <f>คีย์ข้อมูล!G25</f>
        <v>4.1304347826086953</v>
      </c>
      <c r="F70" s="52">
        <f>คีย์ข้อมูล!G26</f>
        <v>0.548083257285786</v>
      </c>
      <c r="G70" s="53" t="str">
        <f t="shared" ref="G70:G72" si="0">IF(E70&gt;4.5,"มากที่สุด",IF(E70&gt;3.5,"มาก",IF(E70&gt;2.5,"ปานกลาง",IF(E70&gt;1.5,"น้อย",IF(E70&lt;=1.5,"น้อยที่สุด")))))</f>
        <v>มาก</v>
      </c>
      <c r="H70" s="9"/>
    </row>
    <row r="71" spans="1:9" s="7" customFormat="1" ht="24">
      <c r="A71" s="96" t="s">
        <v>23</v>
      </c>
      <c r="B71" s="97"/>
      <c r="C71" s="97"/>
      <c r="D71" s="98"/>
      <c r="E71" s="22">
        <f>คีย์ข้อมูล!H25</f>
        <v>3.7826086956521738</v>
      </c>
      <c r="F71" s="22">
        <f>คีย์ข้อมูล!H26</f>
        <v>0.73586817860577802</v>
      </c>
      <c r="G71" s="23" t="str">
        <f t="shared" si="0"/>
        <v>มาก</v>
      </c>
      <c r="H71" s="9"/>
    </row>
    <row r="72" spans="1:9" s="7" customFormat="1" ht="24">
      <c r="A72" s="96" t="s">
        <v>24</v>
      </c>
      <c r="B72" s="97"/>
      <c r="C72" s="97"/>
      <c r="D72" s="98"/>
      <c r="E72" s="22">
        <f>คีย์ข้อมูล!I25</f>
        <v>3.8260869565217392</v>
      </c>
      <c r="F72" s="22">
        <f>คีย์ข้อมูล!I26</f>
        <v>0.65032676493111519</v>
      </c>
      <c r="G72" s="23" t="str">
        <f t="shared" si="0"/>
        <v>มาก</v>
      </c>
      <c r="H72" s="9"/>
    </row>
    <row r="73" spans="1:9" s="7" customFormat="1" ht="24">
      <c r="A73" s="99" t="s">
        <v>25</v>
      </c>
      <c r="B73" s="100"/>
      <c r="C73" s="100"/>
      <c r="D73" s="101"/>
      <c r="E73" s="22">
        <f>คีย์ข้อมูล!J25</f>
        <v>3.8695652173913042</v>
      </c>
      <c r="F73" s="22">
        <f>คีย์ข้อมูล!J26</f>
        <v>0.81488135366650816</v>
      </c>
      <c r="G73" s="23" t="str">
        <f>IF(E73&gt;4.5,"มากที่สุด",IF(E73&gt;3.5,"มาก",IF(E73&gt;2.5,"ปานกลาง",IF(E73&gt;1.5,"น้อย",IF(E73&lt;=1.5,"น้อยที่สุด")))))</f>
        <v>มาก</v>
      </c>
    </row>
    <row r="74" spans="1:9" s="7" customFormat="1" ht="21" customHeight="1">
      <c r="A74" s="110" t="s">
        <v>35</v>
      </c>
      <c r="B74" s="111"/>
      <c r="C74" s="111"/>
      <c r="D74" s="112"/>
      <c r="E74" s="22">
        <f>คีย์ข้อมูล!K25</f>
        <v>3.8695652173913042</v>
      </c>
      <c r="F74" s="22">
        <f>คีย์ข้อมูล!K26</f>
        <v>0.69441589752480382</v>
      </c>
      <c r="G74" s="23" t="str">
        <f t="shared" ref="G74:G75" si="1">IF(E74&gt;4.5,"มากที่สุด",IF(E74&gt;3.5,"มาก",IF(E74&gt;2.5,"ปานกลาง",IF(E74&gt;1.5,"น้อย",IF(E74&lt;=1.5,"น้อยที่สุด")))))</f>
        <v>มาก</v>
      </c>
    </row>
    <row r="75" spans="1:9" s="7" customFormat="1" ht="24.75" thickBot="1">
      <c r="A75" s="104" t="s">
        <v>7</v>
      </c>
      <c r="B75" s="105"/>
      <c r="C75" s="105"/>
      <c r="D75" s="106"/>
      <c r="E75" s="24">
        <f>คีย์ข้อมูล!K28</f>
        <v>3.9347826086956523</v>
      </c>
      <c r="F75" s="24">
        <f>คีย์ข้อมูล!K27</f>
        <v>0.67495900647762508</v>
      </c>
      <c r="G75" s="25" t="str">
        <f t="shared" si="1"/>
        <v>มาก</v>
      </c>
    </row>
    <row r="76" spans="1:9" s="7" customFormat="1" ht="24.75" thickTop="1">
      <c r="A76" s="9"/>
      <c r="B76" s="9"/>
      <c r="C76" s="9"/>
      <c r="D76" s="9"/>
      <c r="E76" s="45"/>
      <c r="F76" s="26"/>
      <c r="G76" s="26"/>
    </row>
    <row r="77" spans="1:9" s="7" customFormat="1" ht="24">
      <c r="A77" s="12"/>
      <c r="B77" s="12" t="s">
        <v>81</v>
      </c>
      <c r="C77" s="12"/>
      <c r="D77" s="12"/>
      <c r="E77" s="12"/>
      <c r="F77" s="12"/>
      <c r="G77" s="12"/>
      <c r="H77" s="12"/>
      <c r="I77" s="12"/>
    </row>
    <row r="78" spans="1:9" s="7" customFormat="1" ht="24">
      <c r="A78" s="12" t="s">
        <v>82</v>
      </c>
      <c r="B78" s="12"/>
      <c r="C78" s="12"/>
      <c r="D78" s="12"/>
      <c r="E78" s="12"/>
      <c r="F78" s="12"/>
      <c r="G78" s="12"/>
      <c r="H78" s="12"/>
      <c r="I78" s="12"/>
    </row>
    <row r="79" spans="1:9" s="7" customFormat="1" ht="24">
      <c r="A79" s="12" t="s">
        <v>83</v>
      </c>
      <c r="B79" s="12"/>
      <c r="C79" s="12"/>
      <c r="D79" s="12"/>
      <c r="E79" s="12"/>
      <c r="F79" s="12"/>
      <c r="G79" s="12"/>
      <c r="H79" s="12"/>
      <c r="I79" s="12"/>
    </row>
    <row r="80" spans="1:9" s="7" customFormat="1" ht="24">
      <c r="A80" s="12" t="s">
        <v>84</v>
      </c>
      <c r="B80" s="12"/>
      <c r="C80" s="12"/>
      <c r="D80" s="12"/>
      <c r="E80" s="12"/>
      <c r="F80" s="12"/>
      <c r="G80" s="12"/>
      <c r="H80" s="12"/>
      <c r="I80" s="12"/>
    </row>
    <row r="81" spans="1:9" s="7" customFormat="1" ht="24">
      <c r="A81" s="12" t="s">
        <v>85</v>
      </c>
      <c r="B81" s="12"/>
      <c r="C81" s="12"/>
      <c r="D81" s="12"/>
      <c r="E81" s="12"/>
      <c r="F81" s="12"/>
      <c r="G81" s="12"/>
      <c r="H81" s="12"/>
      <c r="I81" s="12"/>
    </row>
  </sheetData>
  <mergeCells count="32">
    <mergeCell ref="A5:G5"/>
    <mergeCell ref="A6:G6"/>
    <mergeCell ref="A1:G1"/>
    <mergeCell ref="A31:G31"/>
    <mergeCell ref="B23:D23"/>
    <mergeCell ref="B22:D22"/>
    <mergeCell ref="B12:D12"/>
    <mergeCell ref="B14:D14"/>
    <mergeCell ref="B21:D21"/>
    <mergeCell ref="B11:D11"/>
    <mergeCell ref="A3:G3"/>
    <mergeCell ref="A4:G4"/>
    <mergeCell ref="B13:D13"/>
    <mergeCell ref="A75:D75"/>
    <mergeCell ref="B37:D37"/>
    <mergeCell ref="A74:D74"/>
    <mergeCell ref="A67:D68"/>
    <mergeCell ref="A70:D70"/>
    <mergeCell ref="A71:D71"/>
    <mergeCell ref="B43:D43"/>
    <mergeCell ref="B44:D44"/>
    <mergeCell ref="B45:D45"/>
    <mergeCell ref="B46:D46"/>
    <mergeCell ref="A62:G62"/>
    <mergeCell ref="F67:F68"/>
    <mergeCell ref="G67:G68"/>
    <mergeCell ref="A69:D69"/>
    <mergeCell ref="B35:D35"/>
    <mergeCell ref="B36:D36"/>
    <mergeCell ref="A72:D72"/>
    <mergeCell ref="A73:D73"/>
    <mergeCell ref="E67:E68"/>
  </mergeCells>
  <pageMargins left="0.7" right="0.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zoomScale="120" zoomScaleNormal="120" workbookViewId="0">
      <selection activeCell="H16" sqref="H16"/>
    </sheetView>
  </sheetViews>
  <sheetFormatPr defaultRowHeight="15"/>
  <cols>
    <col min="1" max="1" width="3.140625" customWidth="1"/>
  </cols>
  <sheetData>
    <row r="20" spans="2:10" s="57" customFormat="1" ht="30.75">
      <c r="B20" s="91" t="s">
        <v>37</v>
      </c>
      <c r="C20" s="91"/>
      <c r="D20" s="91"/>
      <c r="E20" s="91"/>
      <c r="F20" s="91"/>
      <c r="G20" s="91"/>
      <c r="H20" s="91"/>
      <c r="I20" s="91"/>
      <c r="J20" s="91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30" zoomScaleNormal="130" workbookViewId="0">
      <selection activeCell="C31" sqref="C31"/>
    </sheetView>
  </sheetViews>
  <sheetFormatPr defaultRowHeight="23.25"/>
  <cols>
    <col min="1" max="1" width="7.7109375" style="1" customWidth="1"/>
    <col min="2" max="2" width="5.7109375" style="1" customWidth="1"/>
    <col min="3" max="3" width="50.140625" style="1" customWidth="1"/>
    <col min="4" max="4" width="8.7109375" style="1" customWidth="1"/>
    <col min="5" max="5" width="6.85546875" style="2" customWidth="1"/>
    <col min="6" max="6" width="6.42578125" style="2" customWidth="1"/>
    <col min="7" max="7" width="14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s="10" customFormat="1" ht="24">
      <c r="A1" s="120" t="s">
        <v>60</v>
      </c>
      <c r="B1" s="120"/>
      <c r="C1" s="120"/>
      <c r="D1" s="120"/>
      <c r="E1" s="120"/>
      <c r="F1" s="120"/>
      <c r="G1" s="120"/>
      <c r="H1" s="46"/>
    </row>
    <row r="2" spans="1:8" s="10" customFormat="1" ht="24">
      <c r="A2" s="54"/>
      <c r="B2" s="54"/>
      <c r="C2" s="54"/>
      <c r="D2" s="54"/>
      <c r="E2" s="54"/>
      <c r="F2" s="54"/>
      <c r="G2" s="54"/>
      <c r="H2" s="46"/>
    </row>
    <row r="3" spans="1:8" s="7" customFormat="1" ht="24">
      <c r="A3" s="8" t="s">
        <v>32</v>
      </c>
      <c r="E3" s="55"/>
      <c r="F3" s="55"/>
      <c r="G3" s="55"/>
    </row>
    <row r="4" spans="1:8" s="7" customFormat="1" ht="24">
      <c r="A4" s="8" t="s">
        <v>26</v>
      </c>
      <c r="E4" s="55"/>
      <c r="F4" s="55"/>
      <c r="G4" s="55"/>
    </row>
    <row r="5" spans="1:8" s="7" customFormat="1" ht="24">
      <c r="A5" s="15" t="s">
        <v>61</v>
      </c>
      <c r="E5" s="58"/>
      <c r="F5" s="58"/>
    </row>
    <row r="6" spans="1:8" s="7" customFormat="1" ht="24.75" thickBot="1">
      <c r="A6" s="15"/>
      <c r="E6" s="58"/>
      <c r="F6" s="58"/>
    </row>
    <row r="7" spans="1:8" s="7" customFormat="1" ht="24.75" thickTop="1">
      <c r="A7" s="113" t="s">
        <v>4</v>
      </c>
      <c r="B7" s="114"/>
      <c r="C7" s="114"/>
      <c r="D7" s="115"/>
      <c r="E7" s="102" t="s">
        <v>62</v>
      </c>
      <c r="F7" s="121" t="s">
        <v>5</v>
      </c>
      <c r="G7" s="121" t="s">
        <v>6</v>
      </c>
    </row>
    <row r="8" spans="1:8" s="7" customFormat="1" ht="24.75" thickBot="1">
      <c r="A8" s="116"/>
      <c r="B8" s="117"/>
      <c r="C8" s="117"/>
      <c r="D8" s="118"/>
      <c r="E8" s="103"/>
      <c r="F8" s="122"/>
      <c r="G8" s="122"/>
    </row>
    <row r="9" spans="1:8" s="7" customFormat="1" ht="24.75" thickTop="1">
      <c r="A9" s="123" t="s">
        <v>21</v>
      </c>
      <c r="B9" s="124"/>
      <c r="C9" s="124"/>
      <c r="D9" s="125"/>
      <c r="E9" s="52">
        <f>คีย์ข้อมูล!L25</f>
        <v>4.0869565217391308</v>
      </c>
      <c r="F9" s="52">
        <f>คีย์ข้อมูล!L26</f>
        <v>0.51460871969619038</v>
      </c>
      <c r="G9" s="53" t="str">
        <f>IF(E9&gt;4.5,"มากที่สุด",IF(E9&gt;3.5,"มาก",IF(E9&gt;2.5,"ปานกลาง",IF(E9&gt;1.5,"น้อย",IF(E9&lt;=1.5,"น้อยที่สุด")))))</f>
        <v>มาก</v>
      </c>
      <c r="H9" s="9"/>
    </row>
    <row r="10" spans="1:8" s="7" customFormat="1" ht="24">
      <c r="A10" s="96" t="s">
        <v>27</v>
      </c>
      <c r="B10" s="97"/>
      <c r="C10" s="97"/>
      <c r="D10" s="98"/>
      <c r="E10" s="52">
        <f>คีย์ข้อมูล!M25</f>
        <v>3.6956521739130435</v>
      </c>
      <c r="F10" s="52">
        <f>คีย์ข้อมูล!M26</f>
        <v>0.82212488592867772</v>
      </c>
      <c r="G10" s="53" t="str">
        <f t="shared" ref="G10:G12" si="0">IF(E10&gt;4.5,"มากที่สุด",IF(E10&gt;3.5,"มาก",IF(E10&gt;2.5,"ปานกลาง",IF(E10&gt;1.5,"น้อย",IF(E10&lt;=1.5,"น้อยที่สุด")))))</f>
        <v>มาก</v>
      </c>
      <c r="H10" s="9"/>
    </row>
    <row r="11" spans="1:8" s="7" customFormat="1" ht="24">
      <c r="A11" s="96" t="s">
        <v>28</v>
      </c>
      <c r="B11" s="97"/>
      <c r="C11" s="97"/>
      <c r="D11" s="98"/>
      <c r="E11" s="22">
        <f>คีย์ข้อมูล!N25</f>
        <v>3.8695652173913042</v>
      </c>
      <c r="F11" s="22">
        <f>คีย์ข้อมูล!N26</f>
        <v>0.69441589752480382</v>
      </c>
      <c r="G11" s="23" t="str">
        <f t="shared" si="0"/>
        <v>มาก</v>
      </c>
      <c r="H11" s="9"/>
    </row>
    <row r="12" spans="1:8" s="7" customFormat="1" ht="24">
      <c r="A12" s="96" t="s">
        <v>29</v>
      </c>
      <c r="B12" s="97"/>
      <c r="C12" s="97"/>
      <c r="D12" s="98"/>
      <c r="E12" s="22">
        <f>คีย์ข้อมูล!O25</f>
        <v>3.8260869565217392</v>
      </c>
      <c r="F12" s="22">
        <f>คีย์ข้อมูล!O26</f>
        <v>0.71682214816149548</v>
      </c>
      <c r="G12" s="23" t="str">
        <f t="shared" si="0"/>
        <v>มาก</v>
      </c>
      <c r="H12" s="9"/>
    </row>
    <row r="13" spans="1:8" s="7" customFormat="1" ht="21" customHeight="1">
      <c r="A13" s="99" t="s">
        <v>30</v>
      </c>
      <c r="B13" s="100"/>
      <c r="C13" s="100"/>
      <c r="D13" s="101"/>
      <c r="E13" s="22">
        <f>คีย์ข้อมูล!P25</f>
        <v>3.7391304347826089</v>
      </c>
      <c r="F13" s="22">
        <f>คีย์ข้อมูล!P26</f>
        <v>0.86431219656009051</v>
      </c>
      <c r="G13" s="23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8" s="7" customFormat="1" ht="24">
      <c r="A14" s="110" t="s">
        <v>31</v>
      </c>
      <c r="B14" s="111"/>
      <c r="C14" s="111"/>
      <c r="D14" s="112"/>
      <c r="E14" s="22">
        <f>คีย์ข้อมูล!Q25</f>
        <v>3.9565217391304346</v>
      </c>
      <c r="F14" s="22">
        <f>คีย์ข้อมูล!Q26</f>
        <v>0.70570795334544723</v>
      </c>
      <c r="G14" s="23" t="str">
        <f t="shared" ref="G14:G15" si="1">IF(E14&gt;4.5,"มากที่สุด",IF(E14&gt;3.5,"มาก",IF(E14&gt;2.5,"ปานกลาง",IF(E14&gt;1.5,"น้อย",IF(E14&lt;=1.5,"น้อยที่สุด")))))</f>
        <v>มาก</v>
      </c>
    </row>
    <row r="15" spans="1:8" s="7" customFormat="1" ht="24.75" thickBot="1">
      <c r="A15" s="104" t="s">
        <v>7</v>
      </c>
      <c r="B15" s="105"/>
      <c r="C15" s="105"/>
      <c r="D15" s="106"/>
      <c r="E15" s="24">
        <f>คีย์ข้อมูล!Q28</f>
        <v>3.86231884057971</v>
      </c>
      <c r="F15" s="24">
        <f>คีย์ข้อมูล!Q27</f>
        <v>0.72687742302921676</v>
      </c>
      <c r="G15" s="25" t="str">
        <f t="shared" si="1"/>
        <v>มาก</v>
      </c>
    </row>
    <row r="16" spans="1:8" s="7" customFormat="1" ht="24.75" thickTop="1">
      <c r="A16" s="9"/>
      <c r="B16" s="9"/>
      <c r="C16" s="9"/>
      <c r="D16" s="9"/>
      <c r="E16" s="45"/>
      <c r="F16" s="26"/>
      <c r="G16" s="26"/>
    </row>
    <row r="17" spans="1:9" s="7" customFormat="1" ht="24">
      <c r="A17" s="12"/>
      <c r="B17" s="12" t="s">
        <v>86</v>
      </c>
      <c r="C17" s="12"/>
      <c r="D17" s="12"/>
      <c r="E17" s="12"/>
      <c r="F17" s="12"/>
      <c r="G17" s="12"/>
      <c r="H17" s="12"/>
      <c r="I17" s="12"/>
    </row>
    <row r="18" spans="1:9" s="7" customFormat="1" ht="24">
      <c r="A18" s="12" t="s">
        <v>87</v>
      </c>
      <c r="B18" s="12"/>
      <c r="C18" s="12"/>
      <c r="D18" s="12"/>
      <c r="E18" s="12"/>
      <c r="F18" s="12"/>
      <c r="G18" s="12"/>
      <c r="H18" s="12"/>
      <c r="I18" s="12"/>
    </row>
    <row r="19" spans="1:9" s="7" customFormat="1" ht="24">
      <c r="A19" s="12" t="s">
        <v>88</v>
      </c>
      <c r="B19" s="12"/>
      <c r="C19" s="12"/>
      <c r="D19" s="12"/>
      <c r="E19" s="12"/>
      <c r="F19" s="12"/>
      <c r="G19" s="12"/>
      <c r="H19" s="12"/>
      <c r="I19" s="12"/>
    </row>
    <row r="20" spans="1:9" s="7" customFormat="1" ht="24">
      <c r="A20" s="12" t="s">
        <v>89</v>
      </c>
      <c r="B20" s="12"/>
      <c r="C20" s="12"/>
      <c r="D20" s="12"/>
      <c r="E20" s="12"/>
      <c r="F20" s="12"/>
      <c r="G20" s="12"/>
      <c r="H20" s="12"/>
      <c r="I20" s="12"/>
    </row>
    <row r="21" spans="1:9" s="7" customFormat="1" ht="24">
      <c r="A21" s="12"/>
      <c r="B21" s="12"/>
      <c r="C21" s="12"/>
      <c r="D21" s="12"/>
      <c r="E21" s="12"/>
      <c r="F21" s="12"/>
      <c r="G21" s="12"/>
      <c r="H21" s="12"/>
      <c r="I21" s="12"/>
    </row>
    <row r="22" spans="1:9" s="7" customFormat="1" ht="24">
      <c r="A22" s="86" t="s">
        <v>44</v>
      </c>
      <c r="B22" s="12"/>
      <c r="C22" s="12"/>
      <c r="D22" s="12"/>
      <c r="E22" s="12"/>
      <c r="F22" s="12"/>
      <c r="G22" s="12"/>
      <c r="H22" s="12"/>
      <c r="I22" s="12"/>
    </row>
    <row r="23" spans="1:9" s="7" customFormat="1" ht="24">
      <c r="A23" s="8" t="s">
        <v>52</v>
      </c>
    </row>
    <row r="24" spans="1:9" ht="24">
      <c r="B24" s="75" t="s">
        <v>49</v>
      </c>
      <c r="C24" s="76" t="s">
        <v>4</v>
      </c>
      <c r="D24" s="75" t="s">
        <v>50</v>
      </c>
    </row>
    <row r="25" spans="1:9" ht="24">
      <c r="B25" s="134">
        <v>1</v>
      </c>
      <c r="C25" s="77" t="s">
        <v>51</v>
      </c>
      <c r="D25" s="136">
        <v>1</v>
      </c>
    </row>
    <row r="26" spans="1:9" ht="24">
      <c r="B26" s="135"/>
      <c r="C26" s="82" t="s">
        <v>90</v>
      </c>
      <c r="D26" s="137"/>
    </row>
    <row r="27" spans="1:9" ht="24">
      <c r="B27" s="84"/>
      <c r="C27" s="85" t="s">
        <v>3</v>
      </c>
      <c r="D27" s="75">
        <f>SUM(D25:D26)</f>
        <v>1</v>
      </c>
    </row>
  </sheetData>
  <mergeCells count="14">
    <mergeCell ref="B25:B26"/>
    <mergeCell ref="D25:D26"/>
    <mergeCell ref="A1:G1"/>
    <mergeCell ref="A12:D12"/>
    <mergeCell ref="E7:E8"/>
    <mergeCell ref="F7:F8"/>
    <mergeCell ref="G7:G8"/>
    <mergeCell ref="A9:D9"/>
    <mergeCell ref="A10:D10"/>
    <mergeCell ref="A11:D11"/>
    <mergeCell ref="A13:D13"/>
    <mergeCell ref="A14:D14"/>
    <mergeCell ref="A15:D15"/>
    <mergeCell ref="A7:D8"/>
  </mergeCells>
  <pageMargins left="0.7" right="0.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ประเมินเว็บไซต์</vt:lpstr>
      <vt:lpstr>สรุปตอน 2</vt:lpstr>
      <vt:lpstr>ประเมินระบบฐานข้อมูล บว.</vt:lpstr>
      <vt:lpstr>สรุปตอน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2018-05-07T08:50:37Z</cp:lastPrinted>
  <dcterms:created xsi:type="dcterms:W3CDTF">2014-10-15T08:34:52Z</dcterms:created>
  <dcterms:modified xsi:type="dcterms:W3CDTF">2018-06-25T07:03:00Z</dcterms:modified>
</cp:coreProperties>
</file>