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19320" windowHeight="7755" activeTab="5"/>
  </bookViews>
  <sheets>
    <sheet name="DATA" sheetId="1" r:id="rId1"/>
    <sheet name="สรุป" sheetId="15" r:id="rId2"/>
    <sheet name="สถานภาพ" sheetId="17" r:id="rId3"/>
    <sheet name="คณะ" sheetId="19" r:id="rId4"/>
    <sheet name="ก่อน-หลัง" sheetId="21" r:id="rId5"/>
    <sheet name="ตาราง 5" sheetId="18" r:id="rId6"/>
    <sheet name="ข้อเสนอแนะ" sheetId="20" r:id="rId7"/>
  </sheets>
  <definedNames>
    <definedName name="_xlnm._FilterDatabase" localSheetId="0" hidden="1">DATA!$A$1:$AI$27</definedName>
  </definedNames>
  <calcPr calcId="152511"/>
</workbook>
</file>

<file path=xl/calcChain.xml><?xml version="1.0" encoding="utf-8"?>
<calcChain xmlns="http://schemas.openxmlformats.org/spreadsheetml/2006/main">
  <c r="AI17" i="1" l="1"/>
  <c r="G17" i="21" l="1"/>
  <c r="F17" i="21"/>
  <c r="H17" i="21" s="1"/>
  <c r="G16" i="21"/>
  <c r="F16" i="21"/>
  <c r="H16" i="21" s="1"/>
  <c r="G15" i="21"/>
  <c r="F15" i="21"/>
  <c r="H15" i="21" s="1"/>
  <c r="H14" i="21"/>
  <c r="G14" i="21"/>
  <c r="F14" i="21"/>
  <c r="G12" i="21"/>
  <c r="F12" i="21"/>
  <c r="H12" i="21" s="1"/>
  <c r="G11" i="21"/>
  <c r="F11" i="21"/>
  <c r="H11" i="21" s="1"/>
  <c r="G10" i="21"/>
  <c r="F10" i="21"/>
  <c r="H10" i="21" s="1"/>
  <c r="G9" i="21"/>
  <c r="F9" i="21"/>
  <c r="H9" i="21" s="1"/>
  <c r="G9" i="18" l="1"/>
  <c r="F12" i="18"/>
  <c r="F11" i="18"/>
  <c r="F10" i="18"/>
  <c r="F9" i="18"/>
  <c r="D13" i="20"/>
  <c r="C8" i="19" l="1"/>
  <c r="C7" i="19"/>
  <c r="E12" i="17"/>
  <c r="E11" i="17"/>
  <c r="C23" i="1"/>
  <c r="C31" i="1" l="1"/>
  <c r="C27" i="1"/>
  <c r="AI18" i="1" l="1"/>
  <c r="AH20" i="1"/>
  <c r="AH19" i="1"/>
  <c r="AE20" i="1"/>
  <c r="AE19" i="1"/>
  <c r="AE17" i="1"/>
  <c r="AC20" i="1"/>
  <c r="AC19" i="1"/>
  <c r="AC17" i="1"/>
  <c r="Z20" i="1"/>
  <c r="Z19" i="1"/>
  <c r="Q20" i="1"/>
  <c r="Q19" i="1"/>
  <c r="L20" i="1"/>
  <c r="L19" i="1"/>
  <c r="L17" i="1"/>
  <c r="K17" i="1"/>
  <c r="J20" i="1"/>
  <c r="J19" i="1"/>
  <c r="H18" i="1"/>
  <c r="H17" i="1"/>
  <c r="D18" i="1"/>
  <c r="D17" i="1"/>
  <c r="G27" i="18" l="1"/>
  <c r="AD17" i="1"/>
  <c r="F26" i="18"/>
  <c r="F33" i="18"/>
  <c r="Y18" i="1"/>
  <c r="Z18" i="1"/>
  <c r="AA18" i="1"/>
  <c r="AB18" i="1"/>
  <c r="Y17" i="1"/>
  <c r="Z17" i="1"/>
  <c r="AA17" i="1"/>
  <c r="AB17" i="1"/>
  <c r="F27" i="18"/>
  <c r="AD18" i="1"/>
  <c r="G25" i="18" s="1"/>
  <c r="AE18" i="1"/>
  <c r="G26" i="18" s="1"/>
  <c r="F25" i="18" l="1"/>
  <c r="G33" i="18"/>
  <c r="G32" i="18"/>
  <c r="F32" i="18"/>
  <c r="G23" i="18"/>
  <c r="G16" i="18"/>
  <c r="G12" i="18" l="1"/>
  <c r="C11" i="19" l="1"/>
  <c r="C10" i="19"/>
  <c r="H33" i="18" l="1"/>
  <c r="H25" i="18"/>
  <c r="H32" i="18"/>
  <c r="H26" i="18"/>
  <c r="D8" i="19" l="1"/>
  <c r="D6" i="19"/>
  <c r="D9" i="19"/>
  <c r="D7" i="19"/>
  <c r="D11" i="19"/>
  <c r="D12" i="19"/>
  <c r="D10" i="19"/>
  <c r="E13" i="17"/>
  <c r="F11" i="17" s="1"/>
  <c r="F13" i="17" l="1"/>
  <c r="F12" i="17"/>
  <c r="C1048237" i="1" l="1"/>
  <c r="X17" i="1"/>
  <c r="E18" i="1" l="1"/>
  <c r="F18" i="1"/>
  <c r="G18" i="1"/>
  <c r="I18" i="1"/>
  <c r="G10" i="18" s="1"/>
  <c r="J18" i="1"/>
  <c r="G11" i="18" s="1"/>
  <c r="K18" i="1"/>
  <c r="G14" i="18" s="1"/>
  <c r="L18" i="1"/>
  <c r="G15" i="18" s="1"/>
  <c r="M18" i="1"/>
  <c r="G18" i="18" s="1"/>
  <c r="N18" i="1"/>
  <c r="G19" i="18" s="1"/>
  <c r="O18" i="1"/>
  <c r="G20" i="18" s="1"/>
  <c r="P18" i="1"/>
  <c r="G21" i="18" s="1"/>
  <c r="Q18" i="1"/>
  <c r="G22" i="18" s="1"/>
  <c r="R18" i="1"/>
  <c r="S18" i="1"/>
  <c r="T18" i="1"/>
  <c r="U18" i="1"/>
  <c r="V18" i="1"/>
  <c r="W18" i="1"/>
  <c r="X18" i="1"/>
  <c r="AC18" i="1"/>
  <c r="AF18" i="1"/>
  <c r="G29" i="18" s="1"/>
  <c r="AG18" i="1"/>
  <c r="G30" i="18" s="1"/>
  <c r="AH18" i="1"/>
  <c r="G31" i="18" s="1"/>
  <c r="E17" i="1"/>
  <c r="F24" i="17" s="1"/>
  <c r="F17" i="1"/>
  <c r="F22" i="17" s="1"/>
  <c r="G17" i="1"/>
  <c r="F25" i="17" s="1"/>
  <c r="F23" i="17"/>
  <c r="F26" i="17" l="1"/>
  <c r="G26" i="17" s="1"/>
  <c r="U20" i="1"/>
  <c r="W20" i="1"/>
  <c r="H27" i="18"/>
  <c r="G22" i="17" l="1"/>
  <c r="G24" i="17"/>
  <c r="G23" i="17"/>
  <c r="G25" i="17"/>
  <c r="F23" i="18" l="1"/>
  <c r="H23" i="18" s="1"/>
  <c r="I17" i="1" l="1"/>
  <c r="H10" i="18" s="1"/>
  <c r="J17" i="1"/>
  <c r="H11" i="18" s="1"/>
  <c r="F14" i="18"/>
  <c r="F15" i="18"/>
  <c r="H15" i="18" s="1"/>
  <c r="M17" i="1"/>
  <c r="F18" i="18" s="1"/>
  <c r="H18" i="18" s="1"/>
  <c r="N17" i="1"/>
  <c r="F19" i="18" s="1"/>
  <c r="H19" i="18" s="1"/>
  <c r="O17" i="1"/>
  <c r="F20" i="18" s="1"/>
  <c r="H20" i="18" s="1"/>
  <c r="P17" i="1"/>
  <c r="F21" i="18" s="1"/>
  <c r="H21" i="18" s="1"/>
  <c r="Q17" i="1"/>
  <c r="F22" i="18" s="1"/>
  <c r="H22" i="18" s="1"/>
  <c r="R17" i="1"/>
  <c r="S17" i="1"/>
  <c r="T17" i="1"/>
  <c r="U17" i="1"/>
  <c r="V17" i="1"/>
  <c r="W17" i="1"/>
  <c r="AF17" i="1"/>
  <c r="F29" i="18" s="1"/>
  <c r="H29" i="18" s="1"/>
  <c r="AG17" i="1"/>
  <c r="F30" i="18" s="1"/>
  <c r="H30" i="18" s="1"/>
  <c r="AH17" i="1"/>
  <c r="F31" i="18" s="1"/>
  <c r="H31" i="18" s="1"/>
  <c r="F16" i="18" l="1"/>
  <c r="H16" i="18" s="1"/>
  <c r="H14" i="18"/>
  <c r="H12" i="18"/>
  <c r="H9" i="18"/>
  <c r="W19" i="1"/>
  <c r="U19" i="1"/>
</calcChain>
</file>

<file path=xl/sharedStrings.xml><?xml version="1.0" encoding="utf-8"?>
<sst xmlns="http://schemas.openxmlformats.org/spreadsheetml/2006/main" count="207" uniqueCount="153">
  <si>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</si>
  <si>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</si>
  <si>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</si>
  <si>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</si>
  <si>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</si>
  <si>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</si>
  <si>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</si>
  <si>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</si>
  <si>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</si>
  <si>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</si>
  <si>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</si>
  <si>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</si>
  <si>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</si>
  <si>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</si>
  <si>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</si>
  <si>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อาจารย์ที่ปรึกษา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</si>
  <si>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</si>
  <si>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</si>
  <si>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</si>
  <si>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</si>
  <si>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</si>
  <si>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</si>
  <si>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</si>
  <si>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</si>
  <si>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</si>
  <si>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</si>
  <si>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</si>
  <si>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</si>
  <si>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</si>
  <si>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</si>
  <si>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</si>
  <si>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</si>
  <si>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</si>
  <si>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</si>
  <si>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</si>
  <si>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</si>
  <si>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</si>
  <si>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</si>
  <si>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</si>
  <si>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</si>
  <si>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</si>
  <si>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</si>
  <si>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- 4 -</t>
  </si>
  <si>
    <t>4.1.2</t>
  </si>
  <si>
    <t>4.1.3</t>
  </si>
  <si>
    <t>4.2.2</t>
  </si>
  <si>
    <t>4.2.3</t>
  </si>
  <si>
    <t>นิสิตระดับปริญญาเอก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</si>
  <si>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</si>
  <si>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</si>
  <si>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</si>
  <si>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</si>
  <si>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3.1  ข้อเสนอแนะการจัดโครงการอบรมการใช้โปรแกรม E-thesis เพื่อการทำวิทยานิพนธ์</t>
  </si>
  <si>
    <t xml:space="preserve">      ในครั้งต่อไป</t>
  </si>
  <si>
    <t>(ตอบได้มากกว่า 1 ข้อ)</t>
  </si>
  <si>
    <t>ระดับ
ความคิดเห็น</t>
  </si>
  <si>
    <t>- 5 -</t>
  </si>
  <si>
    <t xml:space="preserve"> - 2 -</t>
  </si>
  <si>
    <t xml:space="preserve">            เฉลี่ยรวมด้านคุณภาพการให้บริการ</t>
  </si>
  <si>
    <t xml:space="preserve">                    จากการจัดโครงการอบรมการใช้โปรแกรม E-Thesis เพื่อการทำวิทยานิพนธ์ ในวันพฤหัสบดีที่ </t>
  </si>
  <si>
    <t>ผลการประเมินโครงการอบรมการใช้โปรแกรม E-Thesis เพื่อการทำวิทยานิพนธ์</t>
  </si>
  <si>
    <t>ณ ห้องประชุมบัณฑิตวิทยาลัย (TA 107) อาคารมหาธรรมราชา ชั้น 1</t>
  </si>
  <si>
    <t xml:space="preserve">   1.3  ความเหมาะสมของระยะเวลาในการจัดโครงการ (13.00 - 16.30 น.)</t>
  </si>
  <si>
    <t xml:space="preserve">   4.3 ความรู้ และความสามารถในการถ่ายทอดความรู้ของวิทยากร 
(เจ้าหน้าที่บัณฑิตวิทยาลัย)</t>
  </si>
  <si>
    <t>4.1.1  ภาพรวมกระบวนการทำงานของระบบการเขียนวิทยานิพนธ์ อิเล็กทรอนิกส์</t>
  </si>
  <si>
    <t>4.1.2  ระบบการเขียนวิทยานิพนธ์อิเล็กทรอนิกส์</t>
  </si>
  <si>
    <t>4.1.3  บทบาทอาจารย์ที่ปรึกษาบนระบบการเขียนวิทยานิพนธ์อิเล็กทรอนิกส์</t>
  </si>
  <si>
    <t>4.2.1  ภาพรวมกระบวนการทำงานของระบบการเขียนวิทยานิพนธ์ อิเล็กทรอนิกส์</t>
  </si>
  <si>
    <t>4.2.2  ระบบการเขียนวิทยานิพนธ์อิเล็กทรอนิกส์</t>
  </si>
  <si>
    <t>4.2.3  บทบาทอาจารย์ที่ปรึกษาบนระบบการเขียนวิทยานิพนธ์อิเล็กทรอนิกส์</t>
  </si>
  <si>
    <t xml:space="preserve">คณะที่สังกัด </t>
  </si>
  <si>
    <t>website บัณฑิตวิทยาลัย</t>
  </si>
  <si>
    <t>นิสิตปริญญาโท</t>
  </si>
  <si>
    <t>นิสิตปริญญาเอก</t>
  </si>
  <si>
    <t>สถานภาพ/สาขาวิชา</t>
  </si>
  <si>
    <r>
      <t>ตาราง 3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จำแนกตามสังกัดสถานภาพ/สาขาวิชา</t>
    </r>
  </si>
  <si>
    <t xml:space="preserve">จากตาราง 1 พบว่า ผู้ตอบแบบสอบถามส่วนใหญ่เป็นนิสิตระดับปริญญาโท </t>
  </si>
  <si>
    <t>จากตาราง 2  พบว่าผู้ตอบแบบสอบถามทราบข้อมูลจากการจัดโครงการฯ จำแนกตาม</t>
  </si>
  <si>
    <t>การประชาสัมพันธ์โครงการ พบว่า ผู้ตอบแบบสอบถามทราบข้อมูลการจัดโครงการจากคณะที่สังกัด</t>
  </si>
  <si>
    <t xml:space="preserve">          จากตาราง 3 พบว่า ผู้ตอบแบบสอบถามส่วนใหญ่เป็นนิสิตระดับปริญญาโทมากที่สุด </t>
  </si>
  <si>
    <t xml:space="preserve">                   จากการสอบถามความคิดเห็นเกี่ยวกับการเข้าร่วมโครงการฯ พบว่า ผู้ตอบแบบประเมินโครงการฯ</t>
  </si>
  <si>
    <t>- 3 -</t>
  </si>
  <si>
    <t xml:space="preserve">- 6 - </t>
  </si>
  <si>
    <t xml:space="preserve">                    จากการประเมินโครงการอบรมการใช้โปรแกรม E-Thesis เพื่อการทำวิทยานิพนธ์ พบว่า มีผู้เข้าร่วม</t>
  </si>
  <si>
    <t>4. ด้านคุณภาพการให้บริการ (โครงการอบรมการเขียนโปรแกรม E-Thesis)</t>
  </si>
  <si>
    <t>ศิลปะและการออกแบบ</t>
  </si>
  <si>
    <t>อยากให้ปรับโปรแกรมการใช้งานให้เข้าถึงง่ายกว่านี้</t>
  </si>
  <si>
    <t>ควรโหลดโปรแกรมลงแผ่นซีดี แล้วแจกให้นิสิตทุกคน</t>
  </si>
  <si>
    <t>วิทยาศาสตร์การแพทย์</t>
  </si>
  <si>
    <t>โลจิสติกส์และโซ่อุปทาน</t>
  </si>
  <si>
    <t>วันพฤหัสบดีที่ 30 มีนาคม 2560</t>
  </si>
  <si>
    <t xml:space="preserve">30 มีนาคม 2560 ณ ห้องประชุมบัณฑิตวิทยาลัย (TA 107) อาคารมหาธรรมราชา ชั้น 1 โดยมีวัตถุประสงค์ </t>
  </si>
  <si>
    <t xml:space="preserve">โครงการจำนวน 16 คน ผู้ตอบแบบสอบถามจำนวนทั้งสิ้น 15 คน คิดเป็นร้อยละ 94.00 ของผู้เข้าร่วมโครงการ </t>
  </si>
  <si>
    <t xml:space="preserve">โดยผู้เข้าร่วมโครงการเป็นนิสิตระดับปริญญาโท จำนวน 12 คน คิดเป็นร้อยละ 80.00 นิสิตระดับปริญญาเอก </t>
  </si>
  <si>
    <t xml:space="preserve">จำนวน 3 คน คิดเป็นร้อยละ 20.00 </t>
  </si>
  <si>
    <t xml:space="preserve">คิดเป็นร้อยละ 80.00 รองลงมาได้แก่ นิสิตระดับปริญญาเอก คิดเป็นร้อยละ 20.00 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</si>
  <si>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</si>
  <si>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</si>
  <si>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rPr>
        <b/>
        <i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</t>
    </r>
  </si>
  <si>
    <t>สาขาวิชาวิทยาศาสตร์การแพทย์</t>
  </si>
  <si>
    <t>สาขาวิชาศิลปะและการออกแบบ</t>
  </si>
  <si>
    <t>สาขาวิชาโลจิสติกส์และโซ่อุปทาน</t>
  </si>
  <si>
    <t xml:space="preserve">          คิดเป็นร้อยละ 80.00 รองลงมาได้แก่ นิสิตระดับปริญญาเอก คิดเป็นร้อยละ 20.00</t>
  </si>
  <si>
    <t xml:space="preserve">          เมื่อพิจารณารายสาขาวิชา พบว่า ผู้ตอบแบบสอบถามส่วนใหญ่เป็นนิสิตระดับปริญญาโท</t>
  </si>
  <si>
    <t xml:space="preserve">          สังกัดสาขาวิชาวิทยาศาสตร์การแพทย์ คิดเป็นร้อยละ 33.33</t>
  </si>
  <si>
    <t xml:space="preserve">          สังกัดสาขาวิชาศิลปะและการออกแบบมากที่สุด คิดเป็นร้อยละ 46.67 รองลงมาได้แก่ </t>
  </si>
  <si>
    <t>N = 15</t>
  </si>
  <si>
    <t xml:space="preserve">ที่จัดในโครงการฯภาพรวม อยู่ในระดับปานกลาง (ค่าเฉลี่ย = 2.84) และหลังเข้ารับการอบรมค่าเฉลี่ยความรู้ </t>
  </si>
  <si>
    <t>วันพฤหัสบดีที่  30  มีนาคม  2560</t>
  </si>
  <si>
    <t xml:space="preserve">มากที่สุด คิดเป็นร้อยละ 63.16  รองลงมาได้แก่ website บัณฑิตวิทยาลัย และ Facebook </t>
  </si>
  <si>
    <t>บัณฑิตวิทยาลัย คิดเป็นร้อยละ 15.79 และอาจารย์ที่ปรึกษา คิดเป็นร้อยละ 5.26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</si>
  <si>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</si>
  <si>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   การใช้โปรแกรม E-Thesis เพื่อการทำวิทยานิพนธ์ อยู่ในระดับปานกลาง (ค่าเฉลี่ย = 2.84)</t>
  </si>
  <si>
    <t xml:space="preserve">          การใช้โปรแกรม E-Thesis เพื่อการทำวิทยานิพนธ์ อยู่ในระดับมาก (ค่าเฉลี่ย = 3.93)</t>
  </si>
  <si>
    <t xml:space="preserve">   1.2  ความเหมาะสมของวันจัดโครงการ (วันพฤหัสบดีที่ 30 มีนาคม 2560)</t>
  </si>
  <si>
    <t xml:space="preserve">E-thesis เพื่อการทำวิทยานิพนธ์ ในพฤหัสวันที่ 30 มีนาคม 2560 ณ ห้องประชุมบัณฑิตวิทยาลัย (TA 107) </t>
  </si>
  <si>
    <t>อาคารมหาธรรมราชา ชั้น 1 ในภาพรวมพบว่า ผู้เข้าร่วมโครงการฯ มีความคิดเห็นอยู่ในระดับมาก (ค่าเฉลี่ย = 4.30)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</si>
  <si>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4.57)</t>
  </si>
  <si>
    <t xml:space="preserve">และความสว่างภายในห้องอบรม (ค่าเฉลี่ย = 4.60) รองลงมาคือ เจ้าหน้าที่ให้บริการด้วยความเต็มใจ  ยิ้มแย้มแจ่มใส </t>
  </si>
  <si>
    <t>และความสะอาดของสถานที่จัดอบรม (ค่าเฉลี่ย = 4.53)</t>
  </si>
  <si>
    <t>(ค่าเฉลี่ย = 4.18) และพิจารณารายข้อแล้วพบว่าข้อที่มีค่าเฉลี่ยสูงที่สุด คือ เจ้าหน้าที่ให้บริการด้วยความรวดเร็ว</t>
  </si>
  <si>
    <t>รองลงมาคือ ด้านสิ่งอำนวยความสะดวก (ค่าเฉลี่ย = 4.47) และด้านกระบวนการและขั้นตอนการให้บริการ</t>
  </si>
  <si>
    <t>(ค่าเฉลี่ย = 4.00)</t>
  </si>
  <si>
    <t>อยากให้ทีมอบรม E-Thesis ได้เวียนตามคณะเพื่อความทั่วถึง</t>
  </si>
  <si>
    <t xml:space="preserve">          รองลงมาได้แก่ Website บัณฑิตวิทยาลัย และ Facebook บัณฑิตวิทยาลัย คิดเป็นร้อยละ 15.79</t>
  </si>
  <si>
    <t xml:space="preserve">     ผู้ตอบแบบสอบถามส่วนใหญ่ ได้รับทราบข่าวสารจากคณะที่สังกัดเป็นอันดับหนึ่ง คิดเป็นร้อยละ 63.16 </t>
  </si>
  <si>
    <t xml:space="preserve">          และอาจารย์ที่ปรึกษา คิดเป็นร้อยละ 5.26</t>
  </si>
  <si>
    <t xml:space="preserve">          อยากให้ทีมอบรม E-Thesis ได้เวียนตามคณะเพื่อความทั่วถึง อยากให้ปรับโปรแกรม</t>
  </si>
  <si>
    <t xml:space="preserve">          การใช้งานให้เข้าถึงง่ายกว่านี้ และควรโหลดโปรแกรมลงแผ่นซีดี แล้วแจกให้นิสิตทุกคน</t>
  </si>
  <si>
    <r>
      <rPr>
        <b/>
        <sz val="16"/>
        <rFont val="TH SarabunPSK"/>
        <family val="2"/>
      </rPr>
      <t xml:space="preserve">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</si>
  <si>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</t>
  </si>
  <si>
    <t xml:space="preserve">                คิดเป็นร้อยละ 46.67 รองลงมาได้แก่ สังกัดสาขาวิชาวิทยาศาสตร์การแพทย์ คิดเป็นร้อยละ 33.33</t>
  </si>
  <si>
    <t xml:space="preserve">   4.4 การเข้ารับการอบรมฯ ในครั้งนี้เป็นประโยชน์ต่อท่านในการทำวิทยานิพนธ์       อยู่ในระดับใด </t>
  </si>
  <si>
    <t xml:space="preserve">เพื่อสร้างความรู้ ความเข้าใจให้กับนิสิตบัณฑิตศึกษา เกี่ยวกับการเขียนวิทยานิพนธ์ (Naresuan E-Thesis) </t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</si>
  <si>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</si>
  <si>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มีความรู้ความเข้าใจเกี่ยวกับกระบวนการทำงานของระบบการเขียนวิทยานิพนธ์อิเล็กทรอนิกส์อยู่ในระดับมาก</t>
  </si>
  <si>
    <t>ความเข้าใจสูงขึ้น อยู่ในระดับมาก (ค่าเฉลี่ย = 3.93) เมื่อพิจารณารายข้อพบว่า ก่อนการอบรมผู้เข้าร่วมโครงการ</t>
  </si>
  <si>
    <t xml:space="preserve">มีความรู้เกี่ยวกับระบบการเขียนวิทยานิพนธ์อิเล็กทรอนิกส์ต่ำที่สุด (ค่าเฉลี่ย = 2.80) หลังอบรมผู้เข้ารับการอบรมฯ </t>
  </si>
  <si>
    <t xml:space="preserve">จากตาราง 5 พบว่าผู้ตอบแบบสอบถามมีความคิดเห็นเกี่ยวกับการจัดโครงการอบรมการใช้โปรแกรม </t>
  </si>
  <si>
    <t xml:space="preserve">ควรเพิ่มระยะเวลาการอบรมให้มากกว่านี้ เพราะเนื้อหาที่อบรมค่อนข้างละเอียด 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</si>
  <si>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</si>
  <si>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 xml:space="preserve">         มีความพึงพอใจโดยรวมอยู่ในระดับมาก (ค่าเฉลี่ย = 4.30) เมื่อพิจารณารายด้าน พบว่า ด้านเจ้าหน้าที่ให้บริการสูงที่สุด</t>
  </si>
  <si>
    <t xml:space="preserve">         (ค่าเฉลี่ย = 4.57) รองลงมาคือ ด้านสิ่งอำนวยความสะดวก (ค่าเฉลี่ย = 4.47) และด้านกระบวนการและขั้นตอน</t>
  </si>
  <si>
    <t xml:space="preserve">         การให้บริการ (ค่าเฉลี่ย = 4.18)  และพิจารณารายข้อแล้วพบว่าข้อที่มีค่าเฉลี่ยสูงที่สุด คือ เจ้าหน้าที่ให้บริการ</t>
  </si>
  <si>
    <t xml:space="preserve">         ด้วยความรวดเร็ว และความสว่างภายในห้องอบรม (ค่าเฉลี่ย = 4.60) รองลงมาคือ เจ้าหน้าที่ให้บริการ</t>
  </si>
  <si>
    <t xml:space="preserve">         ด้วยความเต็มใจ ยิ้มแย้มแจ่มใส และความสะอาดของสถานที่จัดอบรม (ค่าเฉลี่ย = 4.53)</t>
  </si>
  <si>
    <t xml:space="preserve">                         ผลการประเมินตามวัตถุประสงค์โครงการ พบว่า การจัดโครงการบรรลุตามวัตถุประสงค์ของโครงการฯ</t>
  </si>
  <si>
    <t xml:space="preserve">          ควรเพิ่มระยะเวลาการอบรมให้มากกว่านี้ เพราะเนื้อหาที่อบรมค่อนข้างละเอียด </t>
  </si>
  <si>
    <t xml:space="preserve">                    ก่อนเข้ารับการอบรมผู้ตอบแบบสอบถามมีความรู้ความเข้าใจเกี่ยวกับการจัดโครงการอบรม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</si>
  <si>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          หลังเข้ารับการอบรมผู้ตอบแบบสอบถามมีความรู้ความเข้าใจเกี่ยวกับการจัดโครงการอบรม</t>
  </si>
  <si>
    <t xml:space="preserve">     ผู้ตอบแบบสอบถามส่วนใหญ่ เป็นนิสิตระดับปริญญาโท สังกัดสาขาวิชาศิลปะและการออกแบบมากที่สุด </t>
  </si>
  <si>
    <t xml:space="preserve">          เนื่องจากทั้งนี้การเข้ารับการอบรมเป็นประโยชน์ต่อการทำวิทยานิพนธ์ อยู่ในระดับมาก (ค่าเฉลี่ย = 4.00)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</si>
  <si>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และระดับความคิดเห็นเกี่ยวกับด้านต่างๆของโครงการฯ (N =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</si>
</sst>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b/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sz val="11"/>
      <name val="Calibri"/>
      <family val="2"/>
      <charset val="222"/>
      <scheme val="minor"/>
    </font>
    <font>
      <b/>
      <u/>
      <sz val="14"/>
      <color rgb="FF000000"/>
      <name val="TH SarabunPSK"/>
      <family val="2"/>
    </font>
    <font>
      <u val="double"/>
      <sz val="14"/>
      <color rgb="FF000000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9" fillId="0" borderId="0"/>
  </cellStyleXfs>
  <cellXfs count="24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2" fontId="14" fillId="0" borderId="0" xfId="0" applyNumberFormat="1" applyFont="1"/>
    <xf numFmtId="2" fontId="17" fillId="0" borderId="18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2" fontId="17" fillId="0" borderId="21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4" fillId="0" borderId="18" xfId="0" applyFont="1" applyBorder="1"/>
    <xf numFmtId="2" fontId="14" fillId="0" borderId="18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9" fillId="0" borderId="0" xfId="0" applyFont="1"/>
    <xf numFmtId="0" fontId="19" fillId="0" borderId="0" xfId="0" applyFont="1" applyAlignment="1">
      <alignment horizontal="left" indent="5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0" xfId="0" applyNumberFormat="1" applyFont="1" applyAlignment="1"/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indent="5"/>
    </xf>
    <xf numFmtId="0" fontId="16" fillId="0" borderId="15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6" fillId="0" borderId="1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2" fillId="9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2" fillId="0" borderId="0" xfId="0" applyFont="1"/>
    <xf numFmtId="0" fontId="23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0" fillId="0" borderId="0" xfId="0" applyFont="1" applyAlignment="1"/>
    <xf numFmtId="0" fontId="24" fillId="9" borderId="18" xfId="0" applyFont="1" applyFill="1" applyBorder="1" applyAlignment="1">
      <alignment wrapText="1"/>
    </xf>
    <xf numFmtId="2" fontId="10" fillId="0" borderId="18" xfId="0" applyNumberFormat="1" applyFont="1" applyBorder="1" applyAlignment="1">
      <alignment horizontal="center"/>
    </xf>
    <xf numFmtId="0" fontId="24" fillId="9" borderId="18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2" fontId="15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8" fillId="0" borderId="18" xfId="0" applyFont="1" applyBorder="1" applyAlignment="1">
      <alignment horizontal="center"/>
    </xf>
    <xf numFmtId="0" fontId="24" fillId="9" borderId="10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18" xfId="0" applyFont="1" applyBorder="1" applyAlignment="1">
      <alignment horizontal="center" wrapText="1"/>
    </xf>
    <xf numFmtId="0" fontId="24" fillId="2" borderId="18" xfId="0" applyFont="1" applyFill="1" applyBorder="1" applyAlignment="1">
      <alignment wrapText="1"/>
    </xf>
    <xf numFmtId="0" fontId="24" fillId="3" borderId="18" xfId="0" applyFont="1" applyFill="1" applyBorder="1" applyAlignment="1">
      <alignment wrapText="1"/>
    </xf>
    <xf numFmtId="0" fontId="24" fillId="4" borderId="18" xfId="0" applyFont="1" applyFill="1" applyBorder="1" applyAlignment="1">
      <alignment wrapText="1"/>
    </xf>
    <xf numFmtId="0" fontId="24" fillId="5" borderId="18" xfId="0" applyFont="1" applyFill="1" applyBorder="1" applyAlignment="1">
      <alignment horizontal="right" wrapText="1"/>
    </xf>
    <xf numFmtId="0" fontId="24" fillId="6" borderId="18" xfId="0" applyFont="1" applyFill="1" applyBorder="1" applyAlignment="1">
      <alignment wrapText="1"/>
    </xf>
    <xf numFmtId="0" fontId="24" fillId="8" borderId="18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3" fillId="0" borderId="0" xfId="0" applyFont="1" applyFill="1" applyBorder="1" applyAlignment="1">
      <alignment horizontal="left"/>
    </xf>
    <xf numFmtId="0" fontId="21" fillId="0" borderId="18" xfId="0" applyFont="1" applyBorder="1" applyAlignment="1">
      <alignment wrapText="1"/>
    </xf>
    <xf numFmtId="2" fontId="3" fillId="0" borderId="18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/>
    <xf numFmtId="0" fontId="28" fillId="0" borderId="0" xfId="0" applyFont="1"/>
    <xf numFmtId="0" fontId="3" fillId="0" borderId="0" xfId="1" applyFont="1"/>
    <xf numFmtId="0" fontId="20" fillId="0" borderId="0" xfId="0" applyFont="1"/>
    <xf numFmtId="0" fontId="30" fillId="0" borderId="0" xfId="0" applyFont="1"/>
    <xf numFmtId="0" fontId="24" fillId="10" borderId="18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2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4" fillId="11" borderId="18" xfId="0" applyFont="1" applyFill="1" applyBorder="1" applyAlignment="1">
      <alignment horizontal="right" wrapText="1"/>
    </xf>
    <xf numFmtId="0" fontId="24" fillId="11" borderId="18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0" xfId="0" applyFont="1" applyFill="1" applyAlignment="1">
      <alignment wrapText="1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Border="1" applyAlignment="1">
      <alignment wrapText="1"/>
    </xf>
    <xf numFmtId="0" fontId="10" fillId="12" borderId="18" xfId="0" applyFont="1" applyFill="1" applyBorder="1" applyAlignment="1">
      <alignment horizontal="right"/>
    </xf>
    <xf numFmtId="2" fontId="1" fillId="12" borderId="18" xfId="0" applyNumberFormat="1" applyFont="1" applyFill="1" applyBorder="1" applyAlignment="1">
      <alignment wrapText="1"/>
    </xf>
    <xf numFmtId="2" fontId="1" fillId="12" borderId="0" xfId="0" applyNumberFormat="1" applyFont="1" applyFill="1" applyAlignment="1">
      <alignment wrapText="1"/>
    </xf>
    <xf numFmtId="2" fontId="26" fillId="12" borderId="0" xfId="0" applyNumberFormat="1" applyFont="1" applyFill="1" applyAlignment="1">
      <alignment wrapText="1"/>
    </xf>
    <xf numFmtId="0" fontId="24" fillId="13" borderId="18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0" xfId="0" applyFont="1" applyFill="1" applyAlignment="1">
      <alignment wrapText="1"/>
    </xf>
    <xf numFmtId="2" fontId="18" fillId="12" borderId="0" xfId="0" applyNumberFormat="1" applyFont="1" applyFill="1" applyAlignment="1">
      <alignment wrapText="1"/>
    </xf>
    <xf numFmtId="0" fontId="1" fillId="12" borderId="0" xfId="0" applyFont="1" applyFill="1" applyAlignment="1">
      <alignment wrapText="1"/>
    </xf>
    <xf numFmtId="0" fontId="25" fillId="12" borderId="0" xfId="0" applyFont="1" applyFill="1" applyAlignment="1">
      <alignment wrapText="1"/>
    </xf>
    <xf numFmtId="0" fontId="26" fillId="12" borderId="0" xfId="0" applyFont="1" applyFill="1" applyAlignment="1">
      <alignment wrapText="1"/>
    </xf>
    <xf numFmtId="0" fontId="11" fillId="0" borderId="19" xfId="0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33" fillId="0" borderId="0" xfId="0" applyFont="1"/>
    <xf numFmtId="0" fontId="10" fillId="0" borderId="29" xfId="0" applyFont="1" applyFill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4" fillId="0" borderId="24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0" fillId="0" borderId="1" xfId="0" applyFont="1" applyBorder="1"/>
    <xf numFmtId="0" fontId="3" fillId="0" borderId="2" xfId="0" applyFont="1" applyBorder="1"/>
    <xf numFmtId="0" fontId="34" fillId="0" borderId="3" xfId="0" applyFont="1" applyBorder="1" applyAlignment="1">
      <alignment horizontal="center"/>
    </xf>
    <xf numFmtId="2" fontId="34" fillId="0" borderId="11" xfId="0" applyNumberFormat="1" applyFont="1" applyBorder="1" applyAlignment="1">
      <alignment horizontal="center"/>
    </xf>
    <xf numFmtId="0" fontId="33" fillId="0" borderId="22" xfId="0" applyFont="1" applyBorder="1"/>
    <xf numFmtId="0" fontId="33" fillId="0" borderId="23" xfId="0" applyFont="1" applyBorder="1"/>
    <xf numFmtId="0" fontId="34" fillId="0" borderId="23" xfId="0" applyFont="1" applyBorder="1"/>
    <xf numFmtId="2" fontId="34" fillId="0" borderId="10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35" fillId="0" borderId="0" xfId="0" applyFont="1"/>
    <xf numFmtId="49" fontId="3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2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22532" name="Object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22534" name="Object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22536" name="Object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22538" name="Object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6</xdr:row>
          <xdr:rowOff>66675</xdr:rowOff>
        </xdr:from>
        <xdr:to>
          <xdr:col>5</xdr:col>
          <xdr:colOff>390525</xdr:colOff>
          <xdr:row>6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237"/>
  <sheetViews>
    <sheetView topLeftCell="H13" zoomScale="150" zoomScaleNormal="150" workbookViewId="0">
      <selection activeCell="AI20" sqref="AI20"/>
    </sheetView>
  </sheetViews>
  <sheetFormatPr defaultColWidth="15" defaultRowHeight="18.75"/>
  <cols>
    <col min="1" max="1" width="4" style="2" bestFit="1" customWidth="1"/>
    <col min="2" max="2" width="26.140625" style="2" customWidth="1"/>
    <col min="3" max="3" width="29.85546875" style="2" customWidth="1"/>
    <col min="4" max="4" width="7" style="2" customWidth="1"/>
    <col min="5" max="5" width="7.85546875" style="2" customWidth="1"/>
    <col min="6" max="6" width="8" style="2" bestFit="1" customWidth="1"/>
    <col min="7" max="7" width="7.5703125" style="2" bestFit="1" customWidth="1"/>
    <col min="8" max="16" width="4.42578125" style="2" bestFit="1" customWidth="1"/>
    <col min="17" max="17" width="4.5703125" style="2" bestFit="1" customWidth="1"/>
    <col min="18" max="23" width="8.28515625" style="2" hidden="1" customWidth="1"/>
    <col min="24" max="26" width="5.5703125" style="111" bestFit="1" customWidth="1"/>
    <col min="27" max="27" width="6.42578125" style="124" customWidth="1"/>
    <col min="28" max="28" width="5.85546875" style="124" customWidth="1"/>
    <col min="29" max="29" width="6" style="124" customWidth="1"/>
    <col min="30" max="31" width="6" style="16" customWidth="1"/>
    <col min="32" max="34" width="4.42578125" style="17" bestFit="1" customWidth="1"/>
    <col min="35" max="16384" width="15" style="2"/>
  </cols>
  <sheetData>
    <row r="1" spans="1:34" s="90" customFormat="1" ht="21">
      <c r="A1" s="82"/>
      <c r="B1" s="83" t="s">
        <v>0</v>
      </c>
      <c r="C1" s="83" t="s">
        <v>1</v>
      </c>
      <c r="D1" s="83" t="s">
        <v>2</v>
      </c>
      <c r="E1" s="83" t="s">
        <v>3</v>
      </c>
      <c r="F1" s="83" t="s">
        <v>0</v>
      </c>
      <c r="G1" s="83" t="s">
        <v>4</v>
      </c>
      <c r="H1" s="84">
        <v>1.1000000000000001</v>
      </c>
      <c r="I1" s="84">
        <v>1.2</v>
      </c>
      <c r="J1" s="84">
        <v>1.3</v>
      </c>
      <c r="K1" s="85">
        <v>2.1</v>
      </c>
      <c r="L1" s="85">
        <v>2.2000000000000002</v>
      </c>
      <c r="M1" s="86">
        <v>3.1</v>
      </c>
      <c r="N1" s="86">
        <v>3.2</v>
      </c>
      <c r="O1" s="86">
        <v>3.3</v>
      </c>
      <c r="P1" s="86">
        <v>3.4</v>
      </c>
      <c r="Q1" s="86">
        <v>3.5</v>
      </c>
      <c r="R1" s="87">
        <v>4.0999999999999996</v>
      </c>
      <c r="S1" s="87" t="s">
        <v>5</v>
      </c>
      <c r="T1" s="87">
        <v>4.2</v>
      </c>
      <c r="U1" s="87" t="s">
        <v>6</v>
      </c>
      <c r="V1" s="88">
        <v>4.3</v>
      </c>
      <c r="W1" s="88">
        <v>4.4000000000000004</v>
      </c>
      <c r="X1" s="108" t="s">
        <v>5</v>
      </c>
      <c r="Y1" s="109" t="s">
        <v>43</v>
      </c>
      <c r="Z1" s="109" t="s">
        <v>44</v>
      </c>
      <c r="AA1" s="122" t="s">
        <v>6</v>
      </c>
      <c r="AB1" s="122" t="s">
        <v>45</v>
      </c>
      <c r="AC1" s="122" t="s">
        <v>46</v>
      </c>
      <c r="AD1" s="104">
        <v>4.3</v>
      </c>
      <c r="AE1" s="104">
        <v>4.4000000000000004</v>
      </c>
      <c r="AF1" s="89">
        <v>5.0999999999999996</v>
      </c>
      <c r="AG1" s="89">
        <v>5.2</v>
      </c>
      <c r="AH1" s="89">
        <v>5.3</v>
      </c>
    </row>
    <row r="2" spans="1:34">
      <c r="A2" s="75">
        <v>1</v>
      </c>
      <c r="B2" s="75" t="s">
        <v>47</v>
      </c>
      <c r="C2" s="75" t="s">
        <v>85</v>
      </c>
      <c r="D2" s="75">
        <v>0</v>
      </c>
      <c r="E2" s="75">
        <v>0</v>
      </c>
      <c r="F2" s="75">
        <v>1</v>
      </c>
      <c r="G2" s="75">
        <v>0</v>
      </c>
      <c r="H2" s="76">
        <v>5</v>
      </c>
      <c r="I2" s="76">
        <v>5</v>
      </c>
      <c r="J2" s="76">
        <v>5</v>
      </c>
      <c r="K2" s="77">
        <v>5</v>
      </c>
      <c r="L2" s="77">
        <v>5</v>
      </c>
      <c r="M2" s="78">
        <v>5</v>
      </c>
      <c r="N2" s="78">
        <v>5</v>
      </c>
      <c r="O2" s="78">
        <v>5</v>
      </c>
      <c r="P2" s="78">
        <v>5</v>
      </c>
      <c r="Q2" s="78">
        <v>5</v>
      </c>
      <c r="R2" s="79">
        <v>3</v>
      </c>
      <c r="S2" s="79">
        <v>3</v>
      </c>
      <c r="T2" s="79">
        <v>4</v>
      </c>
      <c r="U2" s="79">
        <v>4</v>
      </c>
      <c r="V2" s="80">
        <v>5</v>
      </c>
      <c r="W2" s="80">
        <v>5</v>
      </c>
      <c r="X2" s="110">
        <v>1</v>
      </c>
      <c r="Y2" s="110">
        <v>1</v>
      </c>
      <c r="Z2" s="110">
        <v>1</v>
      </c>
      <c r="AA2" s="123">
        <v>4</v>
      </c>
      <c r="AB2" s="123">
        <v>4</v>
      </c>
      <c r="AC2" s="123">
        <v>4</v>
      </c>
      <c r="AD2" s="105">
        <v>4</v>
      </c>
      <c r="AE2" s="105">
        <v>4</v>
      </c>
      <c r="AF2" s="81">
        <v>3</v>
      </c>
      <c r="AG2" s="81">
        <v>3</v>
      </c>
      <c r="AH2" s="81">
        <v>4</v>
      </c>
    </row>
    <row r="3" spans="1:34">
      <c r="A3" s="75">
        <v>2</v>
      </c>
      <c r="B3" s="75" t="s">
        <v>47</v>
      </c>
      <c r="C3" s="75" t="s">
        <v>85</v>
      </c>
      <c r="D3" s="75">
        <v>0</v>
      </c>
      <c r="E3" s="75">
        <v>0</v>
      </c>
      <c r="F3" s="75">
        <v>1</v>
      </c>
      <c r="G3" s="75">
        <v>0</v>
      </c>
      <c r="H3" s="76">
        <v>4</v>
      </c>
      <c r="I3" s="76">
        <v>4</v>
      </c>
      <c r="J3" s="76">
        <v>4</v>
      </c>
      <c r="K3" s="77">
        <v>5</v>
      </c>
      <c r="L3" s="77">
        <v>5</v>
      </c>
      <c r="M3" s="78">
        <v>5</v>
      </c>
      <c r="N3" s="78">
        <v>5</v>
      </c>
      <c r="O3" s="78">
        <v>5</v>
      </c>
      <c r="P3" s="78">
        <v>5</v>
      </c>
      <c r="Q3" s="78">
        <v>5</v>
      </c>
      <c r="R3" s="79">
        <v>4</v>
      </c>
      <c r="S3" s="79">
        <v>4</v>
      </c>
      <c r="T3" s="79">
        <v>4</v>
      </c>
      <c r="U3" s="79">
        <v>4</v>
      </c>
      <c r="V3" s="80">
        <v>5</v>
      </c>
      <c r="W3" s="80">
        <v>5</v>
      </c>
      <c r="X3" s="110">
        <v>4</v>
      </c>
      <c r="Y3" s="110">
        <v>3</v>
      </c>
      <c r="Z3" s="110">
        <v>3</v>
      </c>
      <c r="AA3" s="123">
        <v>4</v>
      </c>
      <c r="AB3" s="123">
        <v>4</v>
      </c>
      <c r="AC3" s="123">
        <v>3</v>
      </c>
      <c r="AD3" s="105">
        <v>4</v>
      </c>
      <c r="AE3" s="105">
        <v>5</v>
      </c>
      <c r="AF3" s="81">
        <v>4</v>
      </c>
      <c r="AG3" s="81">
        <v>5</v>
      </c>
      <c r="AH3" s="81">
        <v>5</v>
      </c>
    </row>
    <row r="4" spans="1:34">
      <c r="A4" s="75">
        <v>3</v>
      </c>
      <c r="B4" s="75" t="s">
        <v>7</v>
      </c>
      <c r="C4" s="75" t="s">
        <v>85</v>
      </c>
      <c r="D4" s="75">
        <v>0</v>
      </c>
      <c r="E4" s="75">
        <v>1</v>
      </c>
      <c r="F4" s="75">
        <v>1</v>
      </c>
      <c r="G4" s="75">
        <v>0</v>
      </c>
      <c r="H4" s="76">
        <v>4</v>
      </c>
      <c r="I4" s="76">
        <v>5</v>
      </c>
      <c r="J4" s="76">
        <v>3</v>
      </c>
      <c r="K4" s="77">
        <v>5</v>
      </c>
      <c r="L4" s="77">
        <v>5</v>
      </c>
      <c r="M4" s="78">
        <v>4</v>
      </c>
      <c r="N4" s="78">
        <v>5</v>
      </c>
      <c r="O4" s="78">
        <v>5</v>
      </c>
      <c r="P4" s="78">
        <v>5</v>
      </c>
      <c r="Q4" s="78">
        <v>5</v>
      </c>
      <c r="R4" s="79">
        <v>4</v>
      </c>
      <c r="S4" s="79">
        <v>4</v>
      </c>
      <c r="T4" s="79">
        <v>4</v>
      </c>
      <c r="U4" s="79">
        <v>4</v>
      </c>
      <c r="V4" s="80">
        <v>4</v>
      </c>
      <c r="W4" s="80">
        <v>4</v>
      </c>
      <c r="X4" s="110">
        <v>2</v>
      </c>
      <c r="Y4" s="110">
        <v>2</v>
      </c>
      <c r="Z4" s="110">
        <v>2</v>
      </c>
      <c r="AA4" s="123">
        <v>5</v>
      </c>
      <c r="AB4" s="123">
        <v>5</v>
      </c>
      <c r="AC4" s="123">
        <v>5</v>
      </c>
      <c r="AD4" s="105">
        <v>5</v>
      </c>
      <c r="AE4" s="105">
        <v>5</v>
      </c>
      <c r="AF4" s="81">
        <v>5</v>
      </c>
      <c r="AG4" s="81">
        <v>5</v>
      </c>
      <c r="AH4" s="81">
        <v>5</v>
      </c>
    </row>
    <row r="5" spans="1:34">
      <c r="A5" s="75">
        <v>4</v>
      </c>
      <c r="B5" s="75" t="s">
        <v>7</v>
      </c>
      <c r="C5" s="75" t="s">
        <v>85</v>
      </c>
      <c r="D5" s="75">
        <v>0</v>
      </c>
      <c r="E5" s="75">
        <v>0</v>
      </c>
      <c r="F5" s="75">
        <v>1</v>
      </c>
      <c r="G5" s="75">
        <v>0</v>
      </c>
      <c r="H5" s="76">
        <v>4</v>
      </c>
      <c r="I5" s="76">
        <v>4</v>
      </c>
      <c r="J5" s="76">
        <v>3</v>
      </c>
      <c r="K5" s="77">
        <v>5</v>
      </c>
      <c r="L5" s="77">
        <v>5</v>
      </c>
      <c r="M5" s="78">
        <v>4</v>
      </c>
      <c r="N5" s="78">
        <v>3</v>
      </c>
      <c r="O5" s="78">
        <v>3</v>
      </c>
      <c r="P5" s="78">
        <v>4</v>
      </c>
      <c r="Q5" s="78">
        <v>4</v>
      </c>
      <c r="R5" s="79">
        <v>4</v>
      </c>
      <c r="S5" s="79">
        <v>4</v>
      </c>
      <c r="T5" s="79">
        <v>4</v>
      </c>
      <c r="U5" s="79">
        <v>4</v>
      </c>
      <c r="V5" s="80">
        <v>4</v>
      </c>
      <c r="W5" s="80">
        <v>4</v>
      </c>
      <c r="X5" s="110">
        <v>3</v>
      </c>
      <c r="Y5" s="110">
        <v>3</v>
      </c>
      <c r="Z5" s="110">
        <v>3</v>
      </c>
      <c r="AA5" s="123">
        <v>3</v>
      </c>
      <c r="AB5" s="123">
        <v>3</v>
      </c>
      <c r="AC5" s="123">
        <v>3</v>
      </c>
      <c r="AD5" s="105">
        <v>5</v>
      </c>
      <c r="AE5" s="105">
        <v>5</v>
      </c>
      <c r="AF5" s="81">
        <v>5</v>
      </c>
      <c r="AG5" s="81">
        <v>5</v>
      </c>
      <c r="AH5" s="81">
        <v>5</v>
      </c>
    </row>
    <row r="6" spans="1:34">
      <c r="A6" s="75">
        <v>5</v>
      </c>
      <c r="B6" s="75" t="s">
        <v>7</v>
      </c>
      <c r="C6" s="75" t="s">
        <v>85</v>
      </c>
      <c r="D6" s="75">
        <v>0</v>
      </c>
      <c r="E6" s="75">
        <v>0</v>
      </c>
      <c r="F6" s="75">
        <v>1</v>
      </c>
      <c r="G6" s="75">
        <v>0</v>
      </c>
      <c r="H6" s="76">
        <v>4</v>
      </c>
      <c r="I6" s="76">
        <v>4</v>
      </c>
      <c r="J6" s="76">
        <v>4</v>
      </c>
      <c r="K6" s="77">
        <v>4</v>
      </c>
      <c r="L6" s="77">
        <v>4</v>
      </c>
      <c r="M6" s="78">
        <v>4</v>
      </c>
      <c r="N6" s="78">
        <v>4</v>
      </c>
      <c r="O6" s="78">
        <v>4</v>
      </c>
      <c r="P6" s="78">
        <v>4</v>
      </c>
      <c r="Q6" s="78">
        <v>4</v>
      </c>
      <c r="R6" s="79">
        <v>1</v>
      </c>
      <c r="S6" s="79">
        <v>4</v>
      </c>
      <c r="T6" s="79">
        <v>4</v>
      </c>
      <c r="U6" s="79">
        <v>4</v>
      </c>
      <c r="V6" s="80">
        <v>5</v>
      </c>
      <c r="W6" s="80">
        <v>5</v>
      </c>
      <c r="X6" s="110">
        <v>3</v>
      </c>
      <c r="Y6" s="110">
        <v>3</v>
      </c>
      <c r="Z6" s="110">
        <v>3</v>
      </c>
      <c r="AA6" s="123">
        <v>4</v>
      </c>
      <c r="AB6" s="123">
        <v>4</v>
      </c>
      <c r="AC6" s="123">
        <v>4</v>
      </c>
      <c r="AD6" s="105">
        <v>4</v>
      </c>
      <c r="AE6" s="105">
        <v>2</v>
      </c>
      <c r="AF6" s="81">
        <v>3</v>
      </c>
      <c r="AG6" s="81">
        <v>3</v>
      </c>
      <c r="AH6" s="81">
        <v>3</v>
      </c>
    </row>
    <row r="7" spans="1:34">
      <c r="A7" s="75">
        <v>6</v>
      </c>
      <c r="B7" s="75" t="s">
        <v>7</v>
      </c>
      <c r="C7" s="75" t="s">
        <v>85</v>
      </c>
      <c r="D7" s="75">
        <v>0</v>
      </c>
      <c r="E7" s="75">
        <v>0</v>
      </c>
      <c r="F7" s="75">
        <v>1</v>
      </c>
      <c r="G7" s="75">
        <v>0</v>
      </c>
      <c r="H7" s="76">
        <v>4</v>
      </c>
      <c r="I7" s="76">
        <v>4</v>
      </c>
      <c r="J7" s="76">
        <v>3</v>
      </c>
      <c r="K7" s="77">
        <v>3</v>
      </c>
      <c r="L7" s="77">
        <v>4</v>
      </c>
      <c r="M7" s="78">
        <v>4</v>
      </c>
      <c r="N7" s="78">
        <v>4</v>
      </c>
      <c r="O7" s="78">
        <v>4</v>
      </c>
      <c r="P7" s="78">
        <v>4</v>
      </c>
      <c r="Q7" s="78">
        <v>4</v>
      </c>
      <c r="R7" s="79">
        <v>3</v>
      </c>
      <c r="S7" s="79">
        <v>3</v>
      </c>
      <c r="T7" s="79">
        <v>4</v>
      </c>
      <c r="U7" s="79">
        <v>4</v>
      </c>
      <c r="V7" s="80">
        <v>5</v>
      </c>
      <c r="W7" s="80">
        <v>4</v>
      </c>
      <c r="X7" s="110">
        <v>3</v>
      </c>
      <c r="Y7" s="110">
        <v>3</v>
      </c>
      <c r="Z7" s="110">
        <v>3</v>
      </c>
      <c r="AA7" s="123">
        <v>3</v>
      </c>
      <c r="AB7" s="123">
        <v>3</v>
      </c>
      <c r="AC7" s="123">
        <v>3</v>
      </c>
      <c r="AD7" s="105">
        <v>3</v>
      </c>
      <c r="AE7" s="105">
        <v>3</v>
      </c>
      <c r="AF7" s="81">
        <v>4</v>
      </c>
      <c r="AG7" s="81">
        <v>4</v>
      </c>
      <c r="AH7" s="81">
        <v>4</v>
      </c>
    </row>
    <row r="8" spans="1:34">
      <c r="A8" s="75">
        <v>7</v>
      </c>
      <c r="B8" s="75" t="s">
        <v>7</v>
      </c>
      <c r="C8" s="75" t="s">
        <v>85</v>
      </c>
      <c r="D8" s="75">
        <v>0</v>
      </c>
      <c r="E8" s="75">
        <v>0</v>
      </c>
      <c r="F8" s="75">
        <v>1</v>
      </c>
      <c r="G8" s="75">
        <v>0</v>
      </c>
      <c r="H8" s="76">
        <v>4</v>
      </c>
      <c r="I8" s="76">
        <v>5</v>
      </c>
      <c r="J8" s="76">
        <v>5</v>
      </c>
      <c r="K8" s="77">
        <v>5</v>
      </c>
      <c r="L8" s="77">
        <v>5</v>
      </c>
      <c r="M8" s="78">
        <v>5</v>
      </c>
      <c r="N8" s="78">
        <v>4</v>
      </c>
      <c r="O8" s="78">
        <v>5</v>
      </c>
      <c r="P8" s="78">
        <v>5</v>
      </c>
      <c r="Q8" s="78">
        <v>5</v>
      </c>
      <c r="R8" s="79">
        <v>1</v>
      </c>
      <c r="S8" s="79">
        <v>1</v>
      </c>
      <c r="T8" s="79">
        <v>3</v>
      </c>
      <c r="U8" s="79">
        <v>3</v>
      </c>
      <c r="V8" s="80">
        <v>4</v>
      </c>
      <c r="W8" s="80">
        <v>4</v>
      </c>
      <c r="X8" s="110">
        <v>4</v>
      </c>
      <c r="Y8" s="110">
        <v>4</v>
      </c>
      <c r="Z8" s="110">
        <v>5</v>
      </c>
      <c r="AA8" s="123">
        <v>5</v>
      </c>
      <c r="AB8" s="123">
        <v>5</v>
      </c>
      <c r="AC8" s="123">
        <v>5</v>
      </c>
      <c r="AD8" s="105">
        <v>5</v>
      </c>
      <c r="AE8" s="105">
        <v>5</v>
      </c>
      <c r="AF8" s="81">
        <v>5</v>
      </c>
      <c r="AG8" s="81">
        <v>5</v>
      </c>
      <c r="AH8" s="81">
        <v>5</v>
      </c>
    </row>
    <row r="9" spans="1:34">
      <c r="A9" s="75">
        <v>8</v>
      </c>
      <c r="B9" s="75" t="s">
        <v>7</v>
      </c>
      <c r="C9" s="75" t="s">
        <v>88</v>
      </c>
      <c r="D9" s="75">
        <v>1</v>
      </c>
      <c r="E9" s="75">
        <v>0</v>
      </c>
      <c r="F9" s="75">
        <v>1</v>
      </c>
      <c r="G9" s="75">
        <v>0</v>
      </c>
      <c r="H9" s="76">
        <v>5</v>
      </c>
      <c r="I9" s="76">
        <v>5</v>
      </c>
      <c r="J9" s="76">
        <v>4</v>
      </c>
      <c r="K9" s="77">
        <v>5</v>
      </c>
      <c r="L9" s="77">
        <v>5</v>
      </c>
      <c r="M9" s="78">
        <v>5</v>
      </c>
      <c r="N9" s="78">
        <v>5</v>
      </c>
      <c r="O9" s="78">
        <v>5</v>
      </c>
      <c r="P9" s="78">
        <v>5</v>
      </c>
      <c r="Q9" s="78">
        <v>5</v>
      </c>
      <c r="R9" s="79">
        <v>2</v>
      </c>
      <c r="S9" s="79">
        <v>2</v>
      </c>
      <c r="T9" s="79">
        <v>2</v>
      </c>
      <c r="U9" s="79">
        <v>4</v>
      </c>
      <c r="V9" s="80">
        <v>5</v>
      </c>
      <c r="W9" s="80">
        <v>5</v>
      </c>
      <c r="X9" s="110">
        <v>3</v>
      </c>
      <c r="Y9" s="110">
        <v>4</v>
      </c>
      <c r="Z9" s="110">
        <v>4</v>
      </c>
      <c r="AA9" s="123">
        <v>4</v>
      </c>
      <c r="AB9" s="123">
        <v>4</v>
      </c>
      <c r="AC9" s="123">
        <v>4</v>
      </c>
      <c r="AD9" s="105">
        <v>4</v>
      </c>
      <c r="AE9" s="105">
        <v>3</v>
      </c>
      <c r="AF9" s="81">
        <v>3</v>
      </c>
      <c r="AG9" s="81">
        <v>5</v>
      </c>
      <c r="AH9" s="81">
        <v>5</v>
      </c>
    </row>
    <row r="10" spans="1:34">
      <c r="A10" s="75">
        <v>9</v>
      </c>
      <c r="B10" s="75" t="s">
        <v>7</v>
      </c>
      <c r="C10" s="75" t="s">
        <v>88</v>
      </c>
      <c r="D10" s="75">
        <v>0</v>
      </c>
      <c r="E10" s="75">
        <v>1</v>
      </c>
      <c r="F10" s="75">
        <v>1</v>
      </c>
      <c r="G10" s="75">
        <v>0</v>
      </c>
      <c r="H10" s="76">
        <v>5</v>
      </c>
      <c r="I10" s="76">
        <v>3</v>
      </c>
      <c r="J10" s="76">
        <v>4</v>
      </c>
      <c r="K10" s="77">
        <v>5</v>
      </c>
      <c r="L10" s="77">
        <v>5</v>
      </c>
      <c r="M10" s="78">
        <v>5</v>
      </c>
      <c r="N10" s="78">
        <v>5</v>
      </c>
      <c r="O10" s="78">
        <v>5</v>
      </c>
      <c r="P10" s="78">
        <v>5</v>
      </c>
      <c r="Q10" s="78">
        <v>5</v>
      </c>
      <c r="R10" s="79">
        <v>2</v>
      </c>
      <c r="S10" s="79">
        <v>2</v>
      </c>
      <c r="T10" s="79">
        <v>3</v>
      </c>
      <c r="U10" s="79">
        <v>3</v>
      </c>
      <c r="V10" s="80">
        <v>5</v>
      </c>
      <c r="W10" s="80">
        <v>4</v>
      </c>
      <c r="X10" s="110">
        <v>2</v>
      </c>
      <c r="Y10" s="110">
        <v>2</v>
      </c>
      <c r="Z10" s="110">
        <v>2</v>
      </c>
      <c r="AA10" s="123">
        <v>4</v>
      </c>
      <c r="AB10" s="123">
        <v>4</v>
      </c>
      <c r="AC10" s="123">
        <v>4</v>
      </c>
      <c r="AD10" s="105">
        <v>4</v>
      </c>
      <c r="AE10" s="105">
        <v>4</v>
      </c>
      <c r="AF10" s="81">
        <v>4</v>
      </c>
      <c r="AG10" s="81">
        <v>4</v>
      </c>
      <c r="AH10" s="81">
        <v>4</v>
      </c>
    </row>
    <row r="11" spans="1:34">
      <c r="A11" s="75">
        <v>10</v>
      </c>
      <c r="B11" s="75" t="s">
        <v>7</v>
      </c>
      <c r="C11" s="75" t="s">
        <v>88</v>
      </c>
      <c r="D11" s="75">
        <v>1</v>
      </c>
      <c r="E11" s="75">
        <v>0</v>
      </c>
      <c r="F11" s="75">
        <v>0</v>
      </c>
      <c r="G11" s="75">
        <v>0</v>
      </c>
      <c r="H11" s="76">
        <v>4</v>
      </c>
      <c r="I11" s="76">
        <v>4</v>
      </c>
      <c r="J11" s="76">
        <v>4</v>
      </c>
      <c r="K11" s="77">
        <v>4</v>
      </c>
      <c r="L11" s="77">
        <v>4</v>
      </c>
      <c r="M11" s="78">
        <v>4</v>
      </c>
      <c r="N11" s="78">
        <v>4</v>
      </c>
      <c r="O11" s="78">
        <v>4</v>
      </c>
      <c r="P11" s="78">
        <v>4</v>
      </c>
      <c r="Q11" s="78">
        <v>4</v>
      </c>
      <c r="R11" s="79">
        <v>2</v>
      </c>
      <c r="S11" s="79">
        <v>4</v>
      </c>
      <c r="T11" s="79">
        <v>4</v>
      </c>
      <c r="U11" s="79">
        <v>4</v>
      </c>
      <c r="V11" s="80">
        <v>4</v>
      </c>
      <c r="W11" s="80">
        <v>4</v>
      </c>
      <c r="X11" s="110">
        <v>4</v>
      </c>
      <c r="Y11" s="110">
        <v>4</v>
      </c>
      <c r="Z11" s="110">
        <v>4</v>
      </c>
      <c r="AA11" s="123">
        <v>4</v>
      </c>
      <c r="AB11" s="123">
        <v>4</v>
      </c>
      <c r="AC11" s="123">
        <v>4</v>
      </c>
      <c r="AD11" s="105">
        <v>4</v>
      </c>
      <c r="AE11" s="105">
        <v>4</v>
      </c>
      <c r="AF11" s="81">
        <v>3</v>
      </c>
      <c r="AG11" s="81">
        <v>4</v>
      </c>
      <c r="AH11" s="81">
        <v>4</v>
      </c>
    </row>
    <row r="12" spans="1:34">
      <c r="A12" s="75">
        <v>11</v>
      </c>
      <c r="B12" s="75" t="s">
        <v>7</v>
      </c>
      <c r="C12" s="75" t="s">
        <v>88</v>
      </c>
      <c r="D12" s="75">
        <v>0</v>
      </c>
      <c r="E12" s="75">
        <v>0</v>
      </c>
      <c r="F12" s="75">
        <v>1</v>
      </c>
      <c r="G12" s="75">
        <v>0</v>
      </c>
      <c r="H12" s="76">
        <v>4</v>
      </c>
      <c r="I12" s="76">
        <v>4</v>
      </c>
      <c r="J12" s="76">
        <v>4</v>
      </c>
      <c r="K12" s="77">
        <v>4</v>
      </c>
      <c r="L12" s="77">
        <v>4</v>
      </c>
      <c r="M12" s="78">
        <v>4</v>
      </c>
      <c r="N12" s="78">
        <v>4</v>
      </c>
      <c r="O12" s="78">
        <v>4</v>
      </c>
      <c r="P12" s="78">
        <v>4</v>
      </c>
      <c r="Q12" s="78">
        <v>4</v>
      </c>
      <c r="R12" s="79">
        <v>4</v>
      </c>
      <c r="S12" s="79">
        <v>4</v>
      </c>
      <c r="T12" s="79">
        <v>4</v>
      </c>
      <c r="U12" s="79">
        <v>3</v>
      </c>
      <c r="V12" s="80">
        <v>4</v>
      </c>
      <c r="W12" s="80">
        <v>4</v>
      </c>
      <c r="X12" s="110">
        <v>2</v>
      </c>
      <c r="Y12" s="110">
        <v>2</v>
      </c>
      <c r="Z12" s="110">
        <v>2</v>
      </c>
      <c r="AA12" s="123">
        <v>3</v>
      </c>
      <c r="AB12" s="123">
        <v>3</v>
      </c>
      <c r="AC12" s="123">
        <v>3</v>
      </c>
      <c r="AD12" s="105">
        <v>3</v>
      </c>
      <c r="AE12" s="105">
        <v>3</v>
      </c>
      <c r="AF12" s="81">
        <v>3</v>
      </c>
      <c r="AG12" s="81">
        <v>3</v>
      </c>
      <c r="AH12" s="81">
        <v>3</v>
      </c>
    </row>
    <row r="13" spans="1:34">
      <c r="A13" s="75">
        <v>12</v>
      </c>
      <c r="B13" s="75" t="s">
        <v>7</v>
      </c>
      <c r="C13" s="75" t="s">
        <v>88</v>
      </c>
      <c r="D13" s="75">
        <v>0</v>
      </c>
      <c r="E13" s="75">
        <v>0</v>
      </c>
      <c r="F13" s="75">
        <v>1</v>
      </c>
      <c r="G13" s="75">
        <v>0</v>
      </c>
      <c r="H13" s="76">
        <v>4</v>
      </c>
      <c r="I13" s="76">
        <v>4</v>
      </c>
      <c r="J13" s="76">
        <v>5</v>
      </c>
      <c r="K13" s="77">
        <v>4</v>
      </c>
      <c r="L13" s="77">
        <v>4</v>
      </c>
      <c r="M13" s="78">
        <v>4</v>
      </c>
      <c r="N13" s="78">
        <v>4</v>
      </c>
      <c r="O13" s="78">
        <v>4</v>
      </c>
      <c r="P13" s="78">
        <v>5</v>
      </c>
      <c r="Q13" s="78">
        <v>4</v>
      </c>
      <c r="R13" s="79">
        <v>3</v>
      </c>
      <c r="S13" s="79">
        <v>4</v>
      </c>
      <c r="T13" s="79">
        <v>5</v>
      </c>
      <c r="U13" s="79">
        <v>5</v>
      </c>
      <c r="V13" s="80">
        <v>4</v>
      </c>
      <c r="W13" s="80">
        <v>4</v>
      </c>
      <c r="X13" s="110">
        <v>3</v>
      </c>
      <c r="Y13" s="110">
        <v>3</v>
      </c>
      <c r="Z13" s="110">
        <v>3</v>
      </c>
      <c r="AA13" s="123">
        <v>4</v>
      </c>
      <c r="AB13" s="123">
        <v>4</v>
      </c>
      <c r="AC13" s="123">
        <v>4</v>
      </c>
      <c r="AD13" s="105">
        <v>4</v>
      </c>
      <c r="AE13" s="105">
        <v>4</v>
      </c>
      <c r="AF13" s="81">
        <v>4</v>
      </c>
      <c r="AG13" s="81">
        <v>4</v>
      </c>
      <c r="AH13" s="81">
        <v>4</v>
      </c>
    </row>
    <row r="14" spans="1:34">
      <c r="A14" s="75">
        <v>13</v>
      </c>
      <c r="B14" s="75" t="s">
        <v>47</v>
      </c>
      <c r="C14" s="75" t="s">
        <v>89</v>
      </c>
      <c r="D14" s="75">
        <v>1</v>
      </c>
      <c r="E14" s="75">
        <v>0</v>
      </c>
      <c r="F14" s="75">
        <v>0</v>
      </c>
      <c r="G14" s="75">
        <v>0</v>
      </c>
      <c r="H14" s="76">
        <v>5</v>
      </c>
      <c r="I14" s="76">
        <v>3</v>
      </c>
      <c r="J14" s="76">
        <v>5</v>
      </c>
      <c r="K14" s="77">
        <v>5</v>
      </c>
      <c r="L14" s="77">
        <v>5</v>
      </c>
      <c r="M14" s="78">
        <v>5</v>
      </c>
      <c r="N14" s="78">
        <v>4</v>
      </c>
      <c r="O14" s="78">
        <v>4</v>
      </c>
      <c r="P14" s="78">
        <v>5</v>
      </c>
      <c r="Q14" s="78">
        <v>5</v>
      </c>
      <c r="R14" s="79">
        <v>1</v>
      </c>
      <c r="S14" s="79">
        <v>1</v>
      </c>
      <c r="T14" s="79">
        <v>3</v>
      </c>
      <c r="U14" s="79">
        <v>3</v>
      </c>
      <c r="V14" s="80">
        <v>4</v>
      </c>
      <c r="W14" s="80">
        <v>4</v>
      </c>
      <c r="X14" s="110">
        <v>2</v>
      </c>
      <c r="Y14" s="110">
        <v>1</v>
      </c>
      <c r="Z14" s="110">
        <v>1</v>
      </c>
      <c r="AA14" s="123">
        <v>4</v>
      </c>
      <c r="AB14" s="123">
        <v>3</v>
      </c>
      <c r="AC14" s="123">
        <v>3</v>
      </c>
      <c r="AD14" s="105">
        <v>4</v>
      </c>
      <c r="AE14" s="105">
        <v>4</v>
      </c>
      <c r="AF14" s="81">
        <v>4</v>
      </c>
      <c r="AG14" s="81">
        <v>4</v>
      </c>
      <c r="AH14" s="81">
        <v>4</v>
      </c>
    </row>
    <row r="15" spans="1:34">
      <c r="A15" s="75">
        <v>14</v>
      </c>
      <c r="B15" s="75" t="s">
        <v>7</v>
      </c>
      <c r="C15" s="75" t="s">
        <v>85</v>
      </c>
      <c r="D15" s="75">
        <v>0</v>
      </c>
      <c r="E15" s="75">
        <v>1</v>
      </c>
      <c r="F15" s="75">
        <v>0</v>
      </c>
      <c r="G15" s="75">
        <v>0</v>
      </c>
      <c r="H15" s="76">
        <v>4</v>
      </c>
      <c r="I15" s="76">
        <v>4</v>
      </c>
      <c r="J15" s="76">
        <v>4</v>
      </c>
      <c r="K15" s="77">
        <v>4</v>
      </c>
      <c r="L15" s="77">
        <v>4</v>
      </c>
      <c r="M15" s="78">
        <v>4</v>
      </c>
      <c r="N15" s="78">
        <v>4</v>
      </c>
      <c r="O15" s="78">
        <v>4</v>
      </c>
      <c r="P15" s="78">
        <v>4</v>
      </c>
      <c r="Q15" s="78">
        <v>4</v>
      </c>
      <c r="R15" s="79">
        <v>4</v>
      </c>
      <c r="S15" s="79">
        <v>4</v>
      </c>
      <c r="T15" s="79">
        <v>4</v>
      </c>
      <c r="U15" s="79">
        <v>4</v>
      </c>
      <c r="V15" s="80">
        <v>5</v>
      </c>
      <c r="W15" s="80">
        <v>5</v>
      </c>
      <c r="X15" s="110">
        <v>2</v>
      </c>
      <c r="Y15" s="110">
        <v>2</v>
      </c>
      <c r="Z15" s="110">
        <v>2</v>
      </c>
      <c r="AA15" s="123">
        <v>4</v>
      </c>
      <c r="AB15" s="123">
        <v>4</v>
      </c>
      <c r="AC15" s="123">
        <v>4</v>
      </c>
      <c r="AD15" s="105">
        <v>4</v>
      </c>
      <c r="AE15" s="105">
        <v>4</v>
      </c>
      <c r="AF15" s="81">
        <v>4</v>
      </c>
      <c r="AG15" s="81">
        <v>4</v>
      </c>
      <c r="AH15" s="81">
        <v>4</v>
      </c>
    </row>
    <row r="16" spans="1:34" ht="18.75" customHeight="1">
      <c r="A16" s="75">
        <v>15</v>
      </c>
      <c r="B16" s="75" t="s">
        <v>7</v>
      </c>
      <c r="C16" s="75" t="s">
        <v>85</v>
      </c>
      <c r="D16" s="75">
        <v>0</v>
      </c>
      <c r="E16" s="75">
        <v>0</v>
      </c>
      <c r="F16" s="75">
        <v>1</v>
      </c>
      <c r="G16" s="75">
        <v>1</v>
      </c>
      <c r="H16" s="76">
        <v>5</v>
      </c>
      <c r="I16" s="76">
        <v>3</v>
      </c>
      <c r="J16" s="76">
        <v>5</v>
      </c>
      <c r="K16" s="77">
        <v>5</v>
      </c>
      <c r="L16" s="77">
        <v>5</v>
      </c>
      <c r="M16" s="78">
        <v>5</v>
      </c>
      <c r="N16" s="78">
        <v>5</v>
      </c>
      <c r="O16" s="78">
        <v>5</v>
      </c>
      <c r="P16" s="78">
        <v>5</v>
      </c>
      <c r="Q16" s="78">
        <v>5</v>
      </c>
      <c r="R16" s="79">
        <v>5</v>
      </c>
      <c r="S16" s="79">
        <v>5</v>
      </c>
      <c r="T16" s="79">
        <v>5</v>
      </c>
      <c r="U16" s="79">
        <v>5</v>
      </c>
      <c r="V16" s="80">
        <v>5</v>
      </c>
      <c r="W16" s="80">
        <v>5</v>
      </c>
      <c r="X16" s="110">
        <v>5</v>
      </c>
      <c r="Y16" s="110">
        <v>5</v>
      </c>
      <c r="Z16" s="110">
        <v>5</v>
      </c>
      <c r="AA16" s="123">
        <v>5</v>
      </c>
      <c r="AB16" s="123">
        <v>5</v>
      </c>
      <c r="AC16" s="123">
        <v>5</v>
      </c>
      <c r="AD16" s="105">
        <v>5</v>
      </c>
      <c r="AE16" s="105">
        <v>5</v>
      </c>
      <c r="AF16" s="81">
        <v>5</v>
      </c>
      <c r="AG16" s="81">
        <v>5</v>
      </c>
      <c r="AH16" s="81">
        <v>5</v>
      </c>
    </row>
    <row r="17" spans="2:36" s="1" customFormat="1" ht="21">
      <c r="B17" s="2"/>
      <c r="C17" s="2"/>
      <c r="D17" s="118">
        <f>COUNTIF(D2:D16,1)</f>
        <v>3</v>
      </c>
      <c r="E17" s="118">
        <f>COUNTIF(E2:E16,1)</f>
        <v>3</v>
      </c>
      <c r="F17" s="118">
        <f>COUNTIF(F2:F16,1)</f>
        <v>12</v>
      </c>
      <c r="G17" s="118">
        <f>COUNTIF(G2:G16,1)</f>
        <v>1</v>
      </c>
      <c r="H17" s="119">
        <f t="shared" ref="H17:AH17" si="0">AVERAGE(H2:H16)</f>
        <v>4.333333333333333</v>
      </c>
      <c r="I17" s="119">
        <f t="shared" si="0"/>
        <v>4.0666666666666664</v>
      </c>
      <c r="J17" s="119">
        <f t="shared" si="0"/>
        <v>4.1333333333333337</v>
      </c>
      <c r="K17" s="119">
        <f t="shared" si="0"/>
        <v>4.5333333333333332</v>
      </c>
      <c r="L17" s="119">
        <f t="shared" si="0"/>
        <v>4.5999999999999996</v>
      </c>
      <c r="M17" s="119">
        <f t="shared" si="0"/>
        <v>4.4666666666666668</v>
      </c>
      <c r="N17" s="119">
        <f t="shared" si="0"/>
        <v>4.333333333333333</v>
      </c>
      <c r="O17" s="119">
        <f t="shared" si="0"/>
        <v>4.4000000000000004</v>
      </c>
      <c r="P17" s="119">
        <f t="shared" si="0"/>
        <v>4.5999999999999996</v>
      </c>
      <c r="Q17" s="119">
        <f t="shared" si="0"/>
        <v>4.5333333333333332</v>
      </c>
      <c r="R17" s="119">
        <f t="shared" si="0"/>
        <v>2.8666666666666667</v>
      </c>
      <c r="S17" s="119">
        <f t="shared" si="0"/>
        <v>3.2666666666666666</v>
      </c>
      <c r="T17" s="119">
        <f t="shared" si="0"/>
        <v>3.8</v>
      </c>
      <c r="U17" s="119">
        <f t="shared" si="0"/>
        <v>3.8666666666666667</v>
      </c>
      <c r="V17" s="119">
        <f t="shared" si="0"/>
        <v>4.5333333333333332</v>
      </c>
      <c r="W17" s="119">
        <f t="shared" si="0"/>
        <v>4.4000000000000004</v>
      </c>
      <c r="X17" s="119">
        <f t="shared" si="0"/>
        <v>2.8666666666666667</v>
      </c>
      <c r="Y17" s="119">
        <f t="shared" si="0"/>
        <v>2.8</v>
      </c>
      <c r="Z17" s="119">
        <f t="shared" si="0"/>
        <v>2.8666666666666667</v>
      </c>
      <c r="AA17" s="119">
        <f t="shared" si="0"/>
        <v>4</v>
      </c>
      <c r="AB17" s="119">
        <f t="shared" si="0"/>
        <v>3.9333333333333331</v>
      </c>
      <c r="AC17" s="119">
        <f t="shared" si="0"/>
        <v>3.8666666666666667</v>
      </c>
      <c r="AD17" s="119">
        <f t="shared" si="0"/>
        <v>4.1333333333333337</v>
      </c>
      <c r="AE17" s="119">
        <f t="shared" si="0"/>
        <v>4</v>
      </c>
      <c r="AF17" s="119">
        <f t="shared" si="0"/>
        <v>3.9333333333333331</v>
      </c>
      <c r="AG17" s="119">
        <f t="shared" si="0"/>
        <v>4.2</v>
      </c>
      <c r="AH17" s="119">
        <f t="shared" si="0"/>
        <v>4.2666666666666666</v>
      </c>
      <c r="AI17" s="61">
        <f>AVERAGE(H2:Q16,AD2:AH16)</f>
        <v>4.3022222222222224</v>
      </c>
      <c r="AJ17" s="61"/>
    </row>
    <row r="18" spans="2:36" s="1" customFormat="1">
      <c r="B18" s="2"/>
      <c r="C18" s="2"/>
      <c r="D18" s="119">
        <f t="shared" ref="D18:AH18" si="1">STDEV(D2:D16)</f>
        <v>0.41403933560541251</v>
      </c>
      <c r="E18" s="119">
        <f t="shared" si="1"/>
        <v>0.41403933560541251</v>
      </c>
      <c r="F18" s="119">
        <f t="shared" si="1"/>
        <v>0.41403933560541256</v>
      </c>
      <c r="G18" s="119">
        <f t="shared" si="1"/>
        <v>0.2581988897471611</v>
      </c>
      <c r="H18" s="119">
        <f t="shared" si="1"/>
        <v>0.48795003647426521</v>
      </c>
      <c r="I18" s="119">
        <f t="shared" si="1"/>
        <v>0.70373155054899705</v>
      </c>
      <c r="J18" s="119">
        <f t="shared" si="1"/>
        <v>0.74322335295720721</v>
      </c>
      <c r="K18" s="119">
        <f t="shared" si="1"/>
        <v>0.6399404734221853</v>
      </c>
      <c r="L18" s="119">
        <f t="shared" si="1"/>
        <v>0.50709255283711152</v>
      </c>
      <c r="M18" s="119">
        <f t="shared" si="1"/>
        <v>0.51639777949432331</v>
      </c>
      <c r="N18" s="119">
        <f t="shared" si="1"/>
        <v>0.61721339984836654</v>
      </c>
      <c r="O18" s="119">
        <f t="shared" si="1"/>
        <v>0.6324555320336771</v>
      </c>
      <c r="P18" s="119">
        <f t="shared" si="1"/>
        <v>0.50709255283711152</v>
      </c>
      <c r="Q18" s="119">
        <f t="shared" si="1"/>
        <v>0.51639777949432331</v>
      </c>
      <c r="R18" s="119">
        <f t="shared" si="1"/>
        <v>1.3020130933435712</v>
      </c>
      <c r="S18" s="119">
        <f t="shared" si="1"/>
        <v>1.2227992865708155</v>
      </c>
      <c r="T18" s="119">
        <f t="shared" si="1"/>
        <v>0.77459666924148363</v>
      </c>
      <c r="U18" s="119">
        <f t="shared" si="1"/>
        <v>0.63994047342218363</v>
      </c>
      <c r="V18" s="119">
        <f t="shared" si="1"/>
        <v>0.51639777949432331</v>
      </c>
      <c r="W18" s="119">
        <f t="shared" si="1"/>
        <v>0.50709255283711152</v>
      </c>
      <c r="X18" s="119">
        <f t="shared" si="1"/>
        <v>1.0600988273786194</v>
      </c>
      <c r="Y18" s="119">
        <f t="shared" si="1"/>
        <v>1.1464230084422218</v>
      </c>
      <c r="Z18" s="119">
        <f t="shared" si="1"/>
        <v>1.2459458063579461</v>
      </c>
      <c r="AA18" s="119">
        <f t="shared" si="1"/>
        <v>0.65465367070797709</v>
      </c>
      <c r="AB18" s="119">
        <f t="shared" si="1"/>
        <v>0.70373155054899705</v>
      </c>
      <c r="AC18" s="119">
        <f t="shared" si="1"/>
        <v>0.74322335295720587</v>
      </c>
      <c r="AD18" s="119">
        <f t="shared" si="1"/>
        <v>0.6399404734221853</v>
      </c>
      <c r="AE18" s="119">
        <f t="shared" si="1"/>
        <v>0.92582009977255142</v>
      </c>
      <c r="AF18" s="119">
        <f t="shared" si="1"/>
        <v>0.79880863671798041</v>
      </c>
      <c r="AG18" s="119">
        <f t="shared" si="1"/>
        <v>0.77459666924148241</v>
      </c>
      <c r="AH18" s="119">
        <f t="shared" si="1"/>
        <v>0.70373155054899705</v>
      </c>
      <c r="AI18" s="61">
        <f>STDEVA(H2:Q16,AD2:AH16)</f>
        <v>0.6729760957098152</v>
      </c>
      <c r="AJ18" s="61"/>
    </row>
    <row r="19" spans="2:36" s="1" customFormat="1">
      <c r="B19" s="2"/>
      <c r="C19" s="2"/>
      <c r="H19" s="126"/>
      <c r="I19" s="126"/>
      <c r="J19" s="120">
        <f>STDEV(H2:J16)</f>
        <v>0.64978628965393104</v>
      </c>
      <c r="K19" s="127"/>
      <c r="L19" s="120">
        <f>STDEVA(K2:L16)</f>
        <v>0.56832077715593565</v>
      </c>
      <c r="M19" s="128"/>
      <c r="N19" s="128"/>
      <c r="O19" s="128"/>
      <c r="P19" s="128"/>
      <c r="Q19" s="120">
        <f>STDEVA(M2:Q16)</f>
        <v>0.55344946138406115</v>
      </c>
      <c r="R19" s="126"/>
      <c r="S19" s="126"/>
      <c r="T19" s="126"/>
      <c r="U19" s="120">
        <f>STDEVA(S2:U16)</f>
        <v>0.93311685801247379</v>
      </c>
      <c r="V19" s="126"/>
      <c r="W19" s="120">
        <f>STDEVA(U2:W16)</f>
        <v>0.61791438065332382</v>
      </c>
      <c r="X19" s="120"/>
      <c r="Y19" s="126"/>
      <c r="Z19" s="120">
        <f>STDEVA(X2:Z16)</f>
        <v>1.1272564352032197</v>
      </c>
      <c r="AA19" s="126"/>
      <c r="AB19" s="126"/>
      <c r="AC19" s="120">
        <f>STDEVA(AA2:AC16)</f>
        <v>0.68755165095232784</v>
      </c>
      <c r="AD19" s="125"/>
      <c r="AE19" s="120">
        <f>STDEVA(AD2:AE16)</f>
        <v>0.78491525276490126</v>
      </c>
      <c r="AF19" s="126"/>
      <c r="AG19" s="126"/>
      <c r="AH19" s="120">
        <f>STDEVA(AF2:AH16)</f>
        <v>0.75678746866427016</v>
      </c>
    </row>
    <row r="20" spans="2:36" s="1" customFormat="1">
      <c r="B20" s="2"/>
      <c r="C20" s="2"/>
      <c r="H20" s="126"/>
      <c r="I20" s="126"/>
      <c r="J20" s="121">
        <f>AVERAGE(H2:J16)</f>
        <v>4.177777777777778</v>
      </c>
      <c r="K20" s="127"/>
      <c r="L20" s="121">
        <f>AVERAGE(K2:L16)</f>
        <v>4.5666666666666664</v>
      </c>
      <c r="M20" s="128"/>
      <c r="N20" s="128"/>
      <c r="O20" s="128"/>
      <c r="P20" s="128"/>
      <c r="Q20" s="121">
        <f>AVERAGE(M2:Q16)</f>
        <v>4.4666666666666668</v>
      </c>
      <c r="R20" s="128"/>
      <c r="S20" s="128"/>
      <c r="T20" s="128"/>
      <c r="U20" s="121">
        <f>AVERAGE(S2:U16)</f>
        <v>3.6444444444444444</v>
      </c>
      <c r="V20" s="128"/>
      <c r="W20" s="121">
        <f>AVERAGE(U2:W16)</f>
        <v>4.2666666666666666</v>
      </c>
      <c r="X20" s="121"/>
      <c r="Y20" s="128"/>
      <c r="Z20" s="121">
        <f>AVERAGE(X2:Z16)</f>
        <v>2.8444444444444446</v>
      </c>
      <c r="AA20" s="128"/>
      <c r="AB20" s="128"/>
      <c r="AC20" s="121">
        <f>AVERAGE(AA2:AC16)</f>
        <v>3.9333333333333331</v>
      </c>
      <c r="AD20" s="125"/>
      <c r="AE20" s="121">
        <f>AVERAGE(AD2:AE16)</f>
        <v>4.0666666666666664</v>
      </c>
      <c r="AF20" s="128"/>
      <c r="AG20" s="128"/>
      <c r="AH20" s="121">
        <f>AVERAGE(AF2:AH16)</f>
        <v>4.1333333333333337</v>
      </c>
    </row>
    <row r="21" spans="2:36">
      <c r="B21" s="117" t="s">
        <v>7</v>
      </c>
      <c r="C21" s="2">
        <v>12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6">
      <c r="B22" s="117" t="s">
        <v>47</v>
      </c>
      <c r="C22" s="2"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6">
      <c r="C23" s="116">
        <f>SUM(C21:C22)</f>
        <v>15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6">
      <c r="B24" s="94" t="s">
        <v>72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6">
      <c r="B25" s="115" t="s">
        <v>99</v>
      </c>
      <c r="C25" s="2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2:36">
      <c r="B26" s="115" t="s">
        <v>100</v>
      </c>
      <c r="C26" s="2">
        <v>7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2:36">
      <c r="C27" s="116">
        <f>SUBTOTAL(9,C25:C26)</f>
        <v>12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6">
      <c r="B28" s="94" t="s">
        <v>73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6">
      <c r="B29" s="115" t="s">
        <v>100</v>
      </c>
      <c r="C29" s="2">
        <v>2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2:36">
      <c r="B30" s="115" t="s">
        <v>101</v>
      </c>
      <c r="C30" s="2">
        <v>1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2:36">
      <c r="C31" s="116">
        <f>SUBTOTAL(9,C29:C30)</f>
        <v>3</v>
      </c>
      <c r="D31" s="11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2:36"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3:34"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3:34"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3:34"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3:34"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3:34"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3:34"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3:34"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3:34"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3:34">
      <c r="C41" s="5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3:34"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3:34"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3:34"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3:34"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3:34"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3:34"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3:34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4:34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4:34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4:34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4:34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24:34"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24:34"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24:34"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4:34"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4:34"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24:34"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24:34"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24:34"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24:34"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24:34"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24:34"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24:34"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4:34"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4:34"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4:34"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4:34"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4:34"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4:34"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4:34"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4:34"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4:34"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4:34"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4:34"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4:34"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4:34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4:34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4:34"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4:34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4:34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4:34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4:34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4:34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4:34"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4:34"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4:34">
      <c r="D87" s="59"/>
      <c r="E87" s="59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4:34"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4:34"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4:34"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4:34"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4:34"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4:34"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4:34"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4:34"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4:34"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4:34"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4:34"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4:34"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4:34"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4:34"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4:34"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4:34"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4:34"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4:34"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4:34"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4:34"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4:34"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4:34"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4:34"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4:34"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24:34"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24:34"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24:34"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24:34"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24:34"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24:34"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24:34"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24:34"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24:34"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24:34"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24:34"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24:34"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24:34"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24:34"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24:34"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24:34"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24:34"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24:34"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24:34"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24:34"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24:34"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24:34"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24:34"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24:34"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24:34"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24:34"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24:34"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24:34"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24:34"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24:34"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24:34"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24:34"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24:34"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24:34"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24:34"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24:34"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24:34"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24:34"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24:34"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24:34"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24:34"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24:34"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24:34"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24:34"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24:34"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24:34"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24:34"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24:34"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24:34"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24:34"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24:34"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24:34"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24:34"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24:34"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24:34"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24:34"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24:34"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24:34"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24:34"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24:34"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24:34"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24:34"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24:34"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24:34"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24:34"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24:34"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24:34"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24:34"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24:34"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24:34"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24:34"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24:34"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24:34"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24:34"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24:34"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24:34"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24:34"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24:34"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24:34"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24:34"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24:34"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24:34"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24:34"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24:34"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24:34"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24:34"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24:34"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24:34"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24:34"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24:34"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24:34"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24:34"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24:34"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24:34"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24:34"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24:34"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24:34"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1048237" spans="3:3">
      <c r="C1048237" s="2">
        <f>SUBTOTAL(9,C209:C1048236)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8" zoomScale="140" zoomScaleNormal="140" workbookViewId="0">
      <selection activeCell="A36" sqref="A36:XFD36"/>
    </sheetView>
  </sheetViews>
  <sheetFormatPr defaultRowHeight="15"/>
  <cols>
    <col min="1" max="1" width="3.5703125" customWidth="1"/>
    <col min="2" max="2" width="9.140625" customWidth="1"/>
    <col min="7" max="7" width="52.28515625" customWidth="1"/>
  </cols>
  <sheetData>
    <row r="1" spans="2:7" ht="23.25">
      <c r="B1" s="174" t="s">
        <v>41</v>
      </c>
      <c r="C1" s="174"/>
      <c r="D1" s="174"/>
      <c r="E1" s="174"/>
      <c r="F1" s="174"/>
      <c r="G1" s="174"/>
    </row>
    <row r="2" spans="2:7" ht="23.25">
      <c r="B2" s="174" t="s">
        <v>60</v>
      </c>
      <c r="C2" s="174"/>
      <c r="D2" s="174"/>
      <c r="E2" s="174"/>
      <c r="F2" s="174"/>
      <c r="G2" s="174"/>
    </row>
    <row r="3" spans="2:7" s="63" customFormat="1" ht="23.25">
      <c r="B3" s="174" t="s">
        <v>90</v>
      </c>
      <c r="C3" s="174"/>
      <c r="D3" s="174"/>
      <c r="E3" s="174"/>
      <c r="F3" s="174"/>
      <c r="G3" s="174"/>
    </row>
    <row r="4" spans="2:7" s="63" customFormat="1" ht="23.25">
      <c r="B4" s="174" t="s">
        <v>61</v>
      </c>
      <c r="C4" s="174"/>
      <c r="D4" s="174"/>
      <c r="E4" s="174"/>
      <c r="F4" s="174"/>
      <c r="G4" s="174"/>
    </row>
    <row r="5" spans="2:7" ht="21">
      <c r="B5" s="175"/>
      <c r="C5" s="175"/>
      <c r="D5" s="175"/>
      <c r="E5" s="175"/>
      <c r="F5" s="175"/>
      <c r="G5" s="175"/>
    </row>
    <row r="6" spans="2:7" s="43" customFormat="1" ht="21">
      <c r="B6" s="15" t="s">
        <v>59</v>
      </c>
      <c r="C6" s="15"/>
      <c r="D6" s="15"/>
      <c r="E6" s="15"/>
      <c r="F6" s="15"/>
      <c r="G6" s="15"/>
    </row>
    <row r="7" spans="2:7" s="43" customFormat="1" ht="21">
      <c r="B7" s="50" t="s">
        <v>91</v>
      </c>
      <c r="C7" s="50"/>
      <c r="D7" s="50"/>
      <c r="E7" s="50"/>
      <c r="F7" s="50"/>
      <c r="G7" s="56"/>
    </row>
    <row r="8" spans="2:7" s="43" customFormat="1" ht="21">
      <c r="B8" s="50" t="s">
        <v>133</v>
      </c>
      <c r="C8" s="50"/>
      <c r="D8" s="50"/>
      <c r="E8" s="50"/>
      <c r="F8" s="50"/>
      <c r="G8" s="56"/>
    </row>
    <row r="9" spans="2:7" s="43" customFormat="1" ht="21">
      <c r="B9" s="180" t="s">
        <v>83</v>
      </c>
      <c r="C9" s="180"/>
      <c r="D9" s="180"/>
      <c r="E9" s="180"/>
      <c r="F9" s="180"/>
      <c r="G9" s="180"/>
    </row>
    <row r="10" spans="2:7" s="43" customFormat="1" ht="21">
      <c r="B10" s="56" t="s">
        <v>92</v>
      </c>
      <c r="C10" s="50"/>
      <c r="D10" s="50"/>
      <c r="E10" s="50"/>
      <c r="F10" s="50"/>
      <c r="G10" s="50"/>
    </row>
    <row r="11" spans="2:7" s="43" customFormat="1" ht="21">
      <c r="B11" s="50" t="s">
        <v>93</v>
      </c>
      <c r="C11" s="50"/>
      <c r="D11" s="50"/>
      <c r="E11" s="50"/>
      <c r="F11" s="50"/>
      <c r="G11" s="50"/>
    </row>
    <row r="12" spans="2:7" s="43" customFormat="1" ht="21">
      <c r="B12" s="50" t="s">
        <v>94</v>
      </c>
      <c r="C12" s="50"/>
      <c r="D12" s="50"/>
      <c r="E12" s="50"/>
      <c r="F12" s="50"/>
      <c r="G12" s="50"/>
    </row>
    <row r="13" spans="2:7" s="141" customFormat="1" ht="21">
      <c r="C13" s="141" t="s">
        <v>125</v>
      </c>
    </row>
    <row r="14" spans="2:7" s="141" customFormat="1" ht="21">
      <c r="B14" s="141" t="s">
        <v>124</v>
      </c>
    </row>
    <row r="15" spans="2:7" s="141" customFormat="1" ht="21">
      <c r="B15" s="141" t="s">
        <v>126</v>
      </c>
    </row>
    <row r="16" spans="2:7" s="141" customFormat="1" ht="21">
      <c r="C16" s="141" t="s">
        <v>150</v>
      </c>
    </row>
    <row r="17" spans="1:13" s="11" customFormat="1" ht="21">
      <c r="A17" s="11" t="s">
        <v>131</v>
      </c>
      <c r="E17" s="49"/>
      <c r="F17" s="49"/>
      <c r="G17" s="49"/>
    </row>
    <row r="18" spans="1:13" s="14" customFormat="1" ht="21">
      <c r="B18" s="101" t="s">
        <v>148</v>
      </c>
    </row>
    <row r="19" spans="1:13" s="14" customFormat="1" ht="21">
      <c r="B19" s="101" t="s">
        <v>112</v>
      </c>
    </row>
    <row r="20" spans="1:13" s="14" customFormat="1" ht="21">
      <c r="B20" s="101" t="s">
        <v>149</v>
      </c>
    </row>
    <row r="21" spans="1:13" s="14" customFormat="1" ht="21">
      <c r="B21" s="101" t="s">
        <v>113</v>
      </c>
    </row>
    <row r="22" spans="1:13" s="11" customFormat="1" ht="21">
      <c r="A22" s="181" t="s">
        <v>146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13" s="14" customFormat="1" ht="21">
      <c r="B23" s="101" t="s">
        <v>151</v>
      </c>
    </row>
    <row r="24" spans="1:13" s="54" customFormat="1" ht="21">
      <c r="B24" s="180" t="s">
        <v>80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</row>
    <row r="25" spans="1:13" s="54" customFormat="1" ht="21">
      <c r="B25" s="180" t="s">
        <v>141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6" spans="1:13" s="11" customFormat="1" ht="21">
      <c r="A26" s="102"/>
      <c r="B26" s="102" t="s">
        <v>142</v>
      </c>
    </row>
    <row r="27" spans="1:13" s="11" customFormat="1" ht="21">
      <c r="B27" s="177" t="s">
        <v>143</v>
      </c>
      <c r="C27" s="178"/>
      <c r="D27" s="178"/>
      <c r="E27" s="178"/>
      <c r="F27" s="178"/>
      <c r="G27" s="178"/>
      <c r="H27" s="178"/>
    </row>
    <row r="28" spans="1:13" s="11" customFormat="1" ht="21">
      <c r="B28" s="179" t="s">
        <v>144</v>
      </c>
      <c r="C28" s="179"/>
      <c r="D28" s="179"/>
      <c r="E28" s="179"/>
      <c r="F28" s="179"/>
      <c r="G28" s="179"/>
      <c r="H28" s="179"/>
    </row>
    <row r="29" spans="1:13" s="14" customFormat="1" ht="21">
      <c r="B29" s="14" t="s">
        <v>145</v>
      </c>
    </row>
    <row r="30" spans="1:13" s="14" customFormat="1" ht="21"/>
    <row r="31" spans="1:13" s="14" customFormat="1" ht="21"/>
    <row r="32" spans="1:13" s="14" customFormat="1" ht="21"/>
    <row r="33" spans="1:7" s="14" customFormat="1" ht="21"/>
    <row r="34" spans="1:7" s="14" customFormat="1" ht="21"/>
    <row r="35" spans="1:7" s="14" customFormat="1" ht="21"/>
    <row r="36" spans="1:7" s="14" customFormat="1" ht="21"/>
    <row r="37" spans="1:7" s="103" customFormat="1" ht="21">
      <c r="A37" s="180" t="s">
        <v>129</v>
      </c>
      <c r="B37" s="180"/>
      <c r="C37" s="180"/>
      <c r="D37" s="180"/>
      <c r="E37" s="180"/>
      <c r="F37" s="180"/>
      <c r="G37" s="180"/>
    </row>
    <row r="38" spans="1:7" s="44" customFormat="1" ht="21">
      <c r="B38" s="176" t="s">
        <v>147</v>
      </c>
      <c r="C38" s="176"/>
      <c r="D38" s="176"/>
      <c r="E38" s="176"/>
      <c r="F38" s="176"/>
      <c r="G38" s="176"/>
    </row>
    <row r="39" spans="1:7" s="44" customFormat="1" ht="21">
      <c r="B39" s="15" t="s">
        <v>127</v>
      </c>
      <c r="C39" s="15"/>
      <c r="D39" s="15"/>
      <c r="E39" s="15"/>
      <c r="F39" s="15"/>
      <c r="G39" s="15"/>
    </row>
    <row r="40" spans="1:7" s="43" customFormat="1" ht="21">
      <c r="B40" s="14" t="s">
        <v>128</v>
      </c>
      <c r="C40" s="14"/>
      <c r="D40" s="14"/>
      <c r="E40" s="14"/>
      <c r="F40" s="14"/>
      <c r="G40" s="14"/>
    </row>
    <row r="41" spans="1:7" ht="21">
      <c r="B41" s="14"/>
      <c r="C41" s="14"/>
      <c r="D41" s="14"/>
      <c r="E41" s="14"/>
      <c r="F41" s="14"/>
      <c r="G41" s="14"/>
    </row>
    <row r="42" spans="1:7" ht="21">
      <c r="B42" s="14" t="s">
        <v>130</v>
      </c>
      <c r="C42" s="14"/>
      <c r="D42" s="14"/>
      <c r="E42" s="14"/>
      <c r="F42" s="14"/>
      <c r="G42" s="14"/>
    </row>
    <row r="43" spans="1:7" ht="21">
      <c r="B43" s="14"/>
      <c r="C43" s="14"/>
      <c r="D43" s="14"/>
      <c r="E43" s="14"/>
      <c r="F43" s="14"/>
      <c r="G43" s="14"/>
    </row>
    <row r="44" spans="1:7" ht="21">
      <c r="B44" s="14"/>
      <c r="C44" s="14"/>
      <c r="D44" s="14"/>
      <c r="E44" s="14"/>
      <c r="F44" s="14"/>
      <c r="G44" s="14"/>
    </row>
    <row r="45" spans="1:7" ht="21">
      <c r="B45" s="14"/>
      <c r="C45" s="14"/>
      <c r="D45" s="14"/>
      <c r="E45" s="14"/>
      <c r="F45" s="14"/>
      <c r="G45" s="14"/>
    </row>
    <row r="46" spans="1:7" ht="21">
      <c r="B46" s="14"/>
      <c r="C46" s="14"/>
      <c r="D46" s="14"/>
      <c r="E46" s="14"/>
      <c r="F46" s="14"/>
      <c r="G46" s="14"/>
    </row>
    <row r="47" spans="1:7" ht="21">
      <c r="B47" s="14"/>
      <c r="C47" s="14"/>
      <c r="D47" s="14"/>
      <c r="E47" s="14"/>
      <c r="F47" s="14"/>
      <c r="G47" s="14"/>
    </row>
    <row r="48" spans="1:7" ht="21">
      <c r="B48" s="14"/>
      <c r="C48" s="14"/>
      <c r="D48" s="14"/>
      <c r="E48" s="14"/>
      <c r="F48" s="14"/>
      <c r="G48" s="14"/>
    </row>
    <row r="49" spans="2:7" ht="21">
      <c r="B49" s="14"/>
      <c r="C49" s="14"/>
      <c r="D49" s="14"/>
      <c r="E49" s="14"/>
      <c r="F49" s="14"/>
      <c r="G49" s="14"/>
    </row>
    <row r="50" spans="2:7" ht="21">
      <c r="B50" s="14"/>
      <c r="C50" s="14"/>
      <c r="D50" s="14"/>
      <c r="E50" s="14"/>
      <c r="F50" s="14"/>
      <c r="G50" s="14"/>
    </row>
    <row r="51" spans="2:7" ht="21">
      <c r="B51" s="14"/>
      <c r="C51" s="14"/>
      <c r="D51" s="14"/>
      <c r="E51" s="14"/>
      <c r="F51" s="14"/>
      <c r="G51" s="14"/>
    </row>
    <row r="52" spans="2:7" ht="21">
      <c r="B52" s="14"/>
      <c r="C52" s="14"/>
      <c r="D52" s="14"/>
      <c r="E52" s="14"/>
      <c r="F52" s="14"/>
      <c r="G52" s="14"/>
    </row>
  </sheetData>
  <mergeCells count="13">
    <mergeCell ref="B38:G38"/>
    <mergeCell ref="B27:H27"/>
    <mergeCell ref="B28:H28"/>
    <mergeCell ref="B9:G9"/>
    <mergeCell ref="A22:M22"/>
    <mergeCell ref="B24:L24"/>
    <mergeCell ref="B25:L25"/>
    <mergeCell ref="A37:G37"/>
    <mergeCell ref="B1:G1"/>
    <mergeCell ref="B2:G2"/>
    <mergeCell ref="B3:G3"/>
    <mergeCell ref="B4:G4"/>
    <mergeCell ref="B5:G5"/>
  </mergeCells>
  <pageMargins left="0" right="0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130" zoomScaleNormal="130" workbookViewId="0">
      <selection activeCell="D9" sqref="D9"/>
    </sheetView>
  </sheetViews>
  <sheetFormatPr defaultRowHeight="19.5"/>
  <cols>
    <col min="1" max="1" width="5.7109375" style="3" customWidth="1"/>
    <col min="2" max="2" width="7.7109375" style="3" customWidth="1"/>
    <col min="3" max="3" width="9.140625" style="3"/>
    <col min="4" max="4" width="21.85546875" style="3" customWidth="1"/>
    <col min="5" max="5" width="12.28515625" style="3" customWidth="1"/>
    <col min="6" max="6" width="12.140625" style="5" customWidth="1"/>
    <col min="7" max="7" width="13.5703125" style="5" customWidth="1"/>
    <col min="8" max="8" width="17" style="5" customWidth="1"/>
    <col min="9" max="257" width="9.140625" style="3"/>
    <col min="258" max="258" width="10.85546875" style="3" customWidth="1"/>
    <col min="259" max="259" width="9.140625" style="3"/>
    <col min="260" max="260" width="15.42578125" style="3" customWidth="1"/>
    <col min="261" max="261" width="30.85546875" style="3" customWidth="1"/>
    <col min="262" max="262" width="6.85546875" style="3" customWidth="1"/>
    <col min="263" max="263" width="7" style="3" customWidth="1"/>
    <col min="264" max="264" width="13.7109375" style="3" customWidth="1"/>
    <col min="265" max="513" width="9.140625" style="3"/>
    <col min="514" max="514" width="10.85546875" style="3" customWidth="1"/>
    <col min="515" max="515" width="9.140625" style="3"/>
    <col min="516" max="516" width="15.42578125" style="3" customWidth="1"/>
    <col min="517" max="517" width="30.85546875" style="3" customWidth="1"/>
    <col min="518" max="518" width="6.85546875" style="3" customWidth="1"/>
    <col min="519" max="519" width="7" style="3" customWidth="1"/>
    <col min="520" max="520" width="13.7109375" style="3" customWidth="1"/>
    <col min="521" max="769" width="9.140625" style="3"/>
    <col min="770" max="770" width="10.85546875" style="3" customWidth="1"/>
    <col min="771" max="771" width="9.140625" style="3"/>
    <col min="772" max="772" width="15.42578125" style="3" customWidth="1"/>
    <col min="773" max="773" width="30.85546875" style="3" customWidth="1"/>
    <col min="774" max="774" width="6.85546875" style="3" customWidth="1"/>
    <col min="775" max="775" width="7" style="3" customWidth="1"/>
    <col min="776" max="776" width="13.7109375" style="3" customWidth="1"/>
    <col min="777" max="1025" width="9.140625" style="3"/>
    <col min="1026" max="1026" width="10.85546875" style="3" customWidth="1"/>
    <col min="1027" max="1027" width="9.140625" style="3"/>
    <col min="1028" max="1028" width="15.42578125" style="3" customWidth="1"/>
    <col min="1029" max="1029" width="30.85546875" style="3" customWidth="1"/>
    <col min="1030" max="1030" width="6.85546875" style="3" customWidth="1"/>
    <col min="1031" max="1031" width="7" style="3" customWidth="1"/>
    <col min="1032" max="1032" width="13.7109375" style="3" customWidth="1"/>
    <col min="1033" max="1281" width="9.140625" style="3"/>
    <col min="1282" max="1282" width="10.85546875" style="3" customWidth="1"/>
    <col min="1283" max="1283" width="9.140625" style="3"/>
    <col min="1284" max="1284" width="15.42578125" style="3" customWidth="1"/>
    <col min="1285" max="1285" width="30.85546875" style="3" customWidth="1"/>
    <col min="1286" max="1286" width="6.85546875" style="3" customWidth="1"/>
    <col min="1287" max="1287" width="7" style="3" customWidth="1"/>
    <col min="1288" max="1288" width="13.7109375" style="3" customWidth="1"/>
    <col min="1289" max="1537" width="9.140625" style="3"/>
    <col min="1538" max="1538" width="10.85546875" style="3" customWidth="1"/>
    <col min="1539" max="1539" width="9.140625" style="3"/>
    <col min="1540" max="1540" width="15.42578125" style="3" customWidth="1"/>
    <col min="1541" max="1541" width="30.85546875" style="3" customWidth="1"/>
    <col min="1542" max="1542" width="6.85546875" style="3" customWidth="1"/>
    <col min="1543" max="1543" width="7" style="3" customWidth="1"/>
    <col min="1544" max="1544" width="13.7109375" style="3" customWidth="1"/>
    <col min="1545" max="1793" width="9.140625" style="3"/>
    <col min="1794" max="1794" width="10.85546875" style="3" customWidth="1"/>
    <col min="1795" max="1795" width="9.140625" style="3"/>
    <col min="1796" max="1796" width="15.42578125" style="3" customWidth="1"/>
    <col min="1797" max="1797" width="30.85546875" style="3" customWidth="1"/>
    <col min="1798" max="1798" width="6.85546875" style="3" customWidth="1"/>
    <col min="1799" max="1799" width="7" style="3" customWidth="1"/>
    <col min="1800" max="1800" width="13.7109375" style="3" customWidth="1"/>
    <col min="1801" max="2049" width="9.140625" style="3"/>
    <col min="2050" max="2050" width="10.85546875" style="3" customWidth="1"/>
    <col min="2051" max="2051" width="9.140625" style="3"/>
    <col min="2052" max="2052" width="15.42578125" style="3" customWidth="1"/>
    <col min="2053" max="2053" width="30.85546875" style="3" customWidth="1"/>
    <col min="2054" max="2054" width="6.85546875" style="3" customWidth="1"/>
    <col min="2055" max="2055" width="7" style="3" customWidth="1"/>
    <col min="2056" max="2056" width="13.7109375" style="3" customWidth="1"/>
    <col min="2057" max="2305" width="9.140625" style="3"/>
    <col min="2306" max="2306" width="10.85546875" style="3" customWidth="1"/>
    <col min="2307" max="2307" width="9.140625" style="3"/>
    <col min="2308" max="2308" width="15.42578125" style="3" customWidth="1"/>
    <col min="2309" max="2309" width="30.85546875" style="3" customWidth="1"/>
    <col min="2310" max="2310" width="6.85546875" style="3" customWidth="1"/>
    <col min="2311" max="2311" width="7" style="3" customWidth="1"/>
    <col min="2312" max="2312" width="13.7109375" style="3" customWidth="1"/>
    <col min="2313" max="2561" width="9.140625" style="3"/>
    <col min="2562" max="2562" width="10.85546875" style="3" customWidth="1"/>
    <col min="2563" max="2563" width="9.140625" style="3"/>
    <col min="2564" max="2564" width="15.42578125" style="3" customWidth="1"/>
    <col min="2565" max="2565" width="30.85546875" style="3" customWidth="1"/>
    <col min="2566" max="2566" width="6.85546875" style="3" customWidth="1"/>
    <col min="2567" max="2567" width="7" style="3" customWidth="1"/>
    <col min="2568" max="2568" width="13.7109375" style="3" customWidth="1"/>
    <col min="2569" max="2817" width="9.140625" style="3"/>
    <col min="2818" max="2818" width="10.85546875" style="3" customWidth="1"/>
    <col min="2819" max="2819" width="9.140625" style="3"/>
    <col min="2820" max="2820" width="15.42578125" style="3" customWidth="1"/>
    <col min="2821" max="2821" width="30.85546875" style="3" customWidth="1"/>
    <col min="2822" max="2822" width="6.85546875" style="3" customWidth="1"/>
    <col min="2823" max="2823" width="7" style="3" customWidth="1"/>
    <col min="2824" max="2824" width="13.7109375" style="3" customWidth="1"/>
    <col min="2825" max="3073" width="9.140625" style="3"/>
    <col min="3074" max="3074" width="10.85546875" style="3" customWidth="1"/>
    <col min="3075" max="3075" width="9.140625" style="3"/>
    <col min="3076" max="3076" width="15.42578125" style="3" customWidth="1"/>
    <col min="3077" max="3077" width="30.85546875" style="3" customWidth="1"/>
    <col min="3078" max="3078" width="6.85546875" style="3" customWidth="1"/>
    <col min="3079" max="3079" width="7" style="3" customWidth="1"/>
    <col min="3080" max="3080" width="13.7109375" style="3" customWidth="1"/>
    <col min="3081" max="3329" width="9.140625" style="3"/>
    <col min="3330" max="3330" width="10.85546875" style="3" customWidth="1"/>
    <col min="3331" max="3331" width="9.140625" style="3"/>
    <col min="3332" max="3332" width="15.42578125" style="3" customWidth="1"/>
    <col min="3333" max="3333" width="30.85546875" style="3" customWidth="1"/>
    <col min="3334" max="3334" width="6.85546875" style="3" customWidth="1"/>
    <col min="3335" max="3335" width="7" style="3" customWidth="1"/>
    <col min="3336" max="3336" width="13.7109375" style="3" customWidth="1"/>
    <col min="3337" max="3585" width="9.140625" style="3"/>
    <col min="3586" max="3586" width="10.85546875" style="3" customWidth="1"/>
    <col min="3587" max="3587" width="9.140625" style="3"/>
    <col min="3588" max="3588" width="15.42578125" style="3" customWidth="1"/>
    <col min="3589" max="3589" width="30.85546875" style="3" customWidth="1"/>
    <col min="3590" max="3590" width="6.85546875" style="3" customWidth="1"/>
    <col min="3591" max="3591" width="7" style="3" customWidth="1"/>
    <col min="3592" max="3592" width="13.7109375" style="3" customWidth="1"/>
    <col min="3593" max="3841" width="9.140625" style="3"/>
    <col min="3842" max="3842" width="10.85546875" style="3" customWidth="1"/>
    <col min="3843" max="3843" width="9.140625" style="3"/>
    <col min="3844" max="3844" width="15.42578125" style="3" customWidth="1"/>
    <col min="3845" max="3845" width="30.85546875" style="3" customWidth="1"/>
    <col min="3846" max="3846" width="6.85546875" style="3" customWidth="1"/>
    <col min="3847" max="3847" width="7" style="3" customWidth="1"/>
    <col min="3848" max="3848" width="13.7109375" style="3" customWidth="1"/>
    <col min="3849" max="4097" width="9.140625" style="3"/>
    <col min="4098" max="4098" width="10.85546875" style="3" customWidth="1"/>
    <col min="4099" max="4099" width="9.140625" style="3"/>
    <col min="4100" max="4100" width="15.42578125" style="3" customWidth="1"/>
    <col min="4101" max="4101" width="30.85546875" style="3" customWidth="1"/>
    <col min="4102" max="4102" width="6.85546875" style="3" customWidth="1"/>
    <col min="4103" max="4103" width="7" style="3" customWidth="1"/>
    <col min="4104" max="4104" width="13.7109375" style="3" customWidth="1"/>
    <col min="4105" max="4353" width="9.140625" style="3"/>
    <col min="4354" max="4354" width="10.85546875" style="3" customWidth="1"/>
    <col min="4355" max="4355" width="9.140625" style="3"/>
    <col min="4356" max="4356" width="15.42578125" style="3" customWidth="1"/>
    <col min="4357" max="4357" width="30.85546875" style="3" customWidth="1"/>
    <col min="4358" max="4358" width="6.85546875" style="3" customWidth="1"/>
    <col min="4359" max="4359" width="7" style="3" customWidth="1"/>
    <col min="4360" max="4360" width="13.7109375" style="3" customWidth="1"/>
    <col min="4361" max="4609" width="9.140625" style="3"/>
    <col min="4610" max="4610" width="10.85546875" style="3" customWidth="1"/>
    <col min="4611" max="4611" width="9.140625" style="3"/>
    <col min="4612" max="4612" width="15.42578125" style="3" customWidth="1"/>
    <col min="4613" max="4613" width="30.85546875" style="3" customWidth="1"/>
    <col min="4614" max="4614" width="6.85546875" style="3" customWidth="1"/>
    <col min="4615" max="4615" width="7" style="3" customWidth="1"/>
    <col min="4616" max="4616" width="13.7109375" style="3" customWidth="1"/>
    <col min="4617" max="4865" width="9.140625" style="3"/>
    <col min="4866" max="4866" width="10.85546875" style="3" customWidth="1"/>
    <col min="4867" max="4867" width="9.140625" style="3"/>
    <col min="4868" max="4868" width="15.42578125" style="3" customWidth="1"/>
    <col min="4869" max="4869" width="30.85546875" style="3" customWidth="1"/>
    <col min="4870" max="4870" width="6.85546875" style="3" customWidth="1"/>
    <col min="4871" max="4871" width="7" style="3" customWidth="1"/>
    <col min="4872" max="4872" width="13.7109375" style="3" customWidth="1"/>
    <col min="4873" max="5121" width="9.140625" style="3"/>
    <col min="5122" max="5122" width="10.85546875" style="3" customWidth="1"/>
    <col min="5123" max="5123" width="9.140625" style="3"/>
    <col min="5124" max="5124" width="15.42578125" style="3" customWidth="1"/>
    <col min="5125" max="5125" width="30.85546875" style="3" customWidth="1"/>
    <col min="5126" max="5126" width="6.85546875" style="3" customWidth="1"/>
    <col min="5127" max="5127" width="7" style="3" customWidth="1"/>
    <col min="5128" max="5128" width="13.7109375" style="3" customWidth="1"/>
    <col min="5129" max="5377" width="9.140625" style="3"/>
    <col min="5378" max="5378" width="10.85546875" style="3" customWidth="1"/>
    <col min="5379" max="5379" width="9.140625" style="3"/>
    <col min="5380" max="5380" width="15.42578125" style="3" customWidth="1"/>
    <col min="5381" max="5381" width="30.85546875" style="3" customWidth="1"/>
    <col min="5382" max="5382" width="6.85546875" style="3" customWidth="1"/>
    <col min="5383" max="5383" width="7" style="3" customWidth="1"/>
    <col min="5384" max="5384" width="13.7109375" style="3" customWidth="1"/>
    <col min="5385" max="5633" width="9.140625" style="3"/>
    <col min="5634" max="5634" width="10.85546875" style="3" customWidth="1"/>
    <col min="5635" max="5635" width="9.140625" style="3"/>
    <col min="5636" max="5636" width="15.42578125" style="3" customWidth="1"/>
    <col min="5637" max="5637" width="30.85546875" style="3" customWidth="1"/>
    <col min="5638" max="5638" width="6.85546875" style="3" customWidth="1"/>
    <col min="5639" max="5639" width="7" style="3" customWidth="1"/>
    <col min="5640" max="5640" width="13.7109375" style="3" customWidth="1"/>
    <col min="5641" max="5889" width="9.140625" style="3"/>
    <col min="5890" max="5890" width="10.85546875" style="3" customWidth="1"/>
    <col min="5891" max="5891" width="9.140625" style="3"/>
    <col min="5892" max="5892" width="15.42578125" style="3" customWidth="1"/>
    <col min="5893" max="5893" width="30.85546875" style="3" customWidth="1"/>
    <col min="5894" max="5894" width="6.85546875" style="3" customWidth="1"/>
    <col min="5895" max="5895" width="7" style="3" customWidth="1"/>
    <col min="5896" max="5896" width="13.7109375" style="3" customWidth="1"/>
    <col min="5897" max="6145" width="9.140625" style="3"/>
    <col min="6146" max="6146" width="10.85546875" style="3" customWidth="1"/>
    <col min="6147" max="6147" width="9.140625" style="3"/>
    <col min="6148" max="6148" width="15.42578125" style="3" customWidth="1"/>
    <col min="6149" max="6149" width="30.85546875" style="3" customWidth="1"/>
    <col min="6150" max="6150" width="6.85546875" style="3" customWidth="1"/>
    <col min="6151" max="6151" width="7" style="3" customWidth="1"/>
    <col min="6152" max="6152" width="13.7109375" style="3" customWidth="1"/>
    <col min="6153" max="6401" width="9.140625" style="3"/>
    <col min="6402" max="6402" width="10.85546875" style="3" customWidth="1"/>
    <col min="6403" max="6403" width="9.140625" style="3"/>
    <col min="6404" max="6404" width="15.42578125" style="3" customWidth="1"/>
    <col min="6405" max="6405" width="30.85546875" style="3" customWidth="1"/>
    <col min="6406" max="6406" width="6.85546875" style="3" customWidth="1"/>
    <col min="6407" max="6407" width="7" style="3" customWidth="1"/>
    <col min="6408" max="6408" width="13.7109375" style="3" customWidth="1"/>
    <col min="6409" max="6657" width="9.140625" style="3"/>
    <col min="6658" max="6658" width="10.85546875" style="3" customWidth="1"/>
    <col min="6659" max="6659" width="9.140625" style="3"/>
    <col min="6660" max="6660" width="15.42578125" style="3" customWidth="1"/>
    <col min="6661" max="6661" width="30.85546875" style="3" customWidth="1"/>
    <col min="6662" max="6662" width="6.85546875" style="3" customWidth="1"/>
    <col min="6663" max="6663" width="7" style="3" customWidth="1"/>
    <col min="6664" max="6664" width="13.7109375" style="3" customWidth="1"/>
    <col min="6665" max="6913" width="9.140625" style="3"/>
    <col min="6914" max="6914" width="10.85546875" style="3" customWidth="1"/>
    <col min="6915" max="6915" width="9.140625" style="3"/>
    <col min="6916" max="6916" width="15.42578125" style="3" customWidth="1"/>
    <col min="6917" max="6917" width="30.85546875" style="3" customWidth="1"/>
    <col min="6918" max="6918" width="6.85546875" style="3" customWidth="1"/>
    <col min="6919" max="6919" width="7" style="3" customWidth="1"/>
    <col min="6920" max="6920" width="13.7109375" style="3" customWidth="1"/>
    <col min="6921" max="7169" width="9.140625" style="3"/>
    <col min="7170" max="7170" width="10.85546875" style="3" customWidth="1"/>
    <col min="7171" max="7171" width="9.140625" style="3"/>
    <col min="7172" max="7172" width="15.42578125" style="3" customWidth="1"/>
    <col min="7173" max="7173" width="30.85546875" style="3" customWidth="1"/>
    <col min="7174" max="7174" width="6.85546875" style="3" customWidth="1"/>
    <col min="7175" max="7175" width="7" style="3" customWidth="1"/>
    <col min="7176" max="7176" width="13.7109375" style="3" customWidth="1"/>
    <col min="7177" max="7425" width="9.140625" style="3"/>
    <col min="7426" max="7426" width="10.85546875" style="3" customWidth="1"/>
    <col min="7427" max="7427" width="9.140625" style="3"/>
    <col min="7428" max="7428" width="15.42578125" style="3" customWidth="1"/>
    <col min="7429" max="7429" width="30.85546875" style="3" customWidth="1"/>
    <col min="7430" max="7430" width="6.85546875" style="3" customWidth="1"/>
    <col min="7431" max="7431" width="7" style="3" customWidth="1"/>
    <col min="7432" max="7432" width="13.7109375" style="3" customWidth="1"/>
    <col min="7433" max="7681" width="9.140625" style="3"/>
    <col min="7682" max="7682" width="10.85546875" style="3" customWidth="1"/>
    <col min="7683" max="7683" width="9.140625" style="3"/>
    <col min="7684" max="7684" width="15.42578125" style="3" customWidth="1"/>
    <col min="7685" max="7685" width="30.85546875" style="3" customWidth="1"/>
    <col min="7686" max="7686" width="6.85546875" style="3" customWidth="1"/>
    <col min="7687" max="7687" width="7" style="3" customWidth="1"/>
    <col min="7688" max="7688" width="13.7109375" style="3" customWidth="1"/>
    <col min="7689" max="7937" width="9.140625" style="3"/>
    <col min="7938" max="7938" width="10.85546875" style="3" customWidth="1"/>
    <col min="7939" max="7939" width="9.140625" style="3"/>
    <col min="7940" max="7940" width="15.42578125" style="3" customWidth="1"/>
    <col min="7941" max="7941" width="30.85546875" style="3" customWidth="1"/>
    <col min="7942" max="7942" width="6.85546875" style="3" customWidth="1"/>
    <col min="7943" max="7943" width="7" style="3" customWidth="1"/>
    <col min="7944" max="7944" width="13.7109375" style="3" customWidth="1"/>
    <col min="7945" max="8193" width="9.140625" style="3"/>
    <col min="8194" max="8194" width="10.85546875" style="3" customWidth="1"/>
    <col min="8195" max="8195" width="9.140625" style="3"/>
    <col min="8196" max="8196" width="15.42578125" style="3" customWidth="1"/>
    <col min="8197" max="8197" width="30.85546875" style="3" customWidth="1"/>
    <col min="8198" max="8198" width="6.85546875" style="3" customWidth="1"/>
    <col min="8199" max="8199" width="7" style="3" customWidth="1"/>
    <col min="8200" max="8200" width="13.7109375" style="3" customWidth="1"/>
    <col min="8201" max="8449" width="9.140625" style="3"/>
    <col min="8450" max="8450" width="10.85546875" style="3" customWidth="1"/>
    <col min="8451" max="8451" width="9.140625" style="3"/>
    <col min="8452" max="8452" width="15.42578125" style="3" customWidth="1"/>
    <col min="8453" max="8453" width="30.85546875" style="3" customWidth="1"/>
    <col min="8454" max="8454" width="6.85546875" style="3" customWidth="1"/>
    <col min="8455" max="8455" width="7" style="3" customWidth="1"/>
    <col min="8456" max="8456" width="13.7109375" style="3" customWidth="1"/>
    <col min="8457" max="8705" width="9.140625" style="3"/>
    <col min="8706" max="8706" width="10.85546875" style="3" customWidth="1"/>
    <col min="8707" max="8707" width="9.140625" style="3"/>
    <col min="8708" max="8708" width="15.42578125" style="3" customWidth="1"/>
    <col min="8709" max="8709" width="30.85546875" style="3" customWidth="1"/>
    <col min="8710" max="8710" width="6.85546875" style="3" customWidth="1"/>
    <col min="8711" max="8711" width="7" style="3" customWidth="1"/>
    <col min="8712" max="8712" width="13.7109375" style="3" customWidth="1"/>
    <col min="8713" max="8961" width="9.140625" style="3"/>
    <col min="8962" max="8962" width="10.85546875" style="3" customWidth="1"/>
    <col min="8963" max="8963" width="9.140625" style="3"/>
    <col min="8964" max="8964" width="15.42578125" style="3" customWidth="1"/>
    <col min="8965" max="8965" width="30.85546875" style="3" customWidth="1"/>
    <col min="8966" max="8966" width="6.85546875" style="3" customWidth="1"/>
    <col min="8967" max="8967" width="7" style="3" customWidth="1"/>
    <col min="8968" max="8968" width="13.7109375" style="3" customWidth="1"/>
    <col min="8969" max="9217" width="9.140625" style="3"/>
    <col min="9218" max="9218" width="10.85546875" style="3" customWidth="1"/>
    <col min="9219" max="9219" width="9.140625" style="3"/>
    <col min="9220" max="9220" width="15.42578125" style="3" customWidth="1"/>
    <col min="9221" max="9221" width="30.85546875" style="3" customWidth="1"/>
    <col min="9222" max="9222" width="6.85546875" style="3" customWidth="1"/>
    <col min="9223" max="9223" width="7" style="3" customWidth="1"/>
    <col min="9224" max="9224" width="13.7109375" style="3" customWidth="1"/>
    <col min="9225" max="9473" width="9.140625" style="3"/>
    <col min="9474" max="9474" width="10.85546875" style="3" customWidth="1"/>
    <col min="9475" max="9475" width="9.140625" style="3"/>
    <col min="9476" max="9476" width="15.42578125" style="3" customWidth="1"/>
    <col min="9477" max="9477" width="30.85546875" style="3" customWidth="1"/>
    <col min="9478" max="9478" width="6.85546875" style="3" customWidth="1"/>
    <col min="9479" max="9479" width="7" style="3" customWidth="1"/>
    <col min="9480" max="9480" width="13.7109375" style="3" customWidth="1"/>
    <col min="9481" max="9729" width="9.140625" style="3"/>
    <col min="9730" max="9730" width="10.85546875" style="3" customWidth="1"/>
    <col min="9731" max="9731" width="9.140625" style="3"/>
    <col min="9732" max="9732" width="15.42578125" style="3" customWidth="1"/>
    <col min="9733" max="9733" width="30.85546875" style="3" customWidth="1"/>
    <col min="9734" max="9734" width="6.85546875" style="3" customWidth="1"/>
    <col min="9735" max="9735" width="7" style="3" customWidth="1"/>
    <col min="9736" max="9736" width="13.7109375" style="3" customWidth="1"/>
    <col min="9737" max="9985" width="9.140625" style="3"/>
    <col min="9986" max="9986" width="10.85546875" style="3" customWidth="1"/>
    <col min="9987" max="9987" width="9.140625" style="3"/>
    <col min="9988" max="9988" width="15.42578125" style="3" customWidth="1"/>
    <col min="9989" max="9989" width="30.85546875" style="3" customWidth="1"/>
    <col min="9990" max="9990" width="6.85546875" style="3" customWidth="1"/>
    <col min="9991" max="9991" width="7" style="3" customWidth="1"/>
    <col min="9992" max="9992" width="13.7109375" style="3" customWidth="1"/>
    <col min="9993" max="10241" width="9.140625" style="3"/>
    <col min="10242" max="10242" width="10.85546875" style="3" customWidth="1"/>
    <col min="10243" max="10243" width="9.140625" style="3"/>
    <col min="10244" max="10244" width="15.42578125" style="3" customWidth="1"/>
    <col min="10245" max="10245" width="30.85546875" style="3" customWidth="1"/>
    <col min="10246" max="10246" width="6.85546875" style="3" customWidth="1"/>
    <col min="10247" max="10247" width="7" style="3" customWidth="1"/>
    <col min="10248" max="10248" width="13.7109375" style="3" customWidth="1"/>
    <col min="10249" max="10497" width="9.140625" style="3"/>
    <col min="10498" max="10498" width="10.85546875" style="3" customWidth="1"/>
    <col min="10499" max="10499" width="9.140625" style="3"/>
    <col min="10500" max="10500" width="15.42578125" style="3" customWidth="1"/>
    <col min="10501" max="10501" width="30.85546875" style="3" customWidth="1"/>
    <col min="10502" max="10502" width="6.85546875" style="3" customWidth="1"/>
    <col min="10503" max="10503" width="7" style="3" customWidth="1"/>
    <col min="10504" max="10504" width="13.7109375" style="3" customWidth="1"/>
    <col min="10505" max="10753" width="9.140625" style="3"/>
    <col min="10754" max="10754" width="10.85546875" style="3" customWidth="1"/>
    <col min="10755" max="10755" width="9.140625" style="3"/>
    <col min="10756" max="10756" width="15.42578125" style="3" customWidth="1"/>
    <col min="10757" max="10757" width="30.85546875" style="3" customWidth="1"/>
    <col min="10758" max="10758" width="6.85546875" style="3" customWidth="1"/>
    <col min="10759" max="10759" width="7" style="3" customWidth="1"/>
    <col min="10760" max="10760" width="13.7109375" style="3" customWidth="1"/>
    <col min="10761" max="11009" width="9.140625" style="3"/>
    <col min="11010" max="11010" width="10.85546875" style="3" customWidth="1"/>
    <col min="11011" max="11011" width="9.140625" style="3"/>
    <col min="11012" max="11012" width="15.42578125" style="3" customWidth="1"/>
    <col min="11013" max="11013" width="30.85546875" style="3" customWidth="1"/>
    <col min="11014" max="11014" width="6.85546875" style="3" customWidth="1"/>
    <col min="11015" max="11015" width="7" style="3" customWidth="1"/>
    <col min="11016" max="11016" width="13.7109375" style="3" customWidth="1"/>
    <col min="11017" max="11265" width="9.140625" style="3"/>
    <col min="11266" max="11266" width="10.85546875" style="3" customWidth="1"/>
    <col min="11267" max="11267" width="9.140625" style="3"/>
    <col min="11268" max="11268" width="15.42578125" style="3" customWidth="1"/>
    <col min="11269" max="11269" width="30.85546875" style="3" customWidth="1"/>
    <col min="11270" max="11270" width="6.85546875" style="3" customWidth="1"/>
    <col min="11271" max="11271" width="7" style="3" customWidth="1"/>
    <col min="11272" max="11272" width="13.7109375" style="3" customWidth="1"/>
    <col min="11273" max="11521" width="9.140625" style="3"/>
    <col min="11522" max="11522" width="10.85546875" style="3" customWidth="1"/>
    <col min="11523" max="11523" width="9.140625" style="3"/>
    <col min="11524" max="11524" width="15.42578125" style="3" customWidth="1"/>
    <col min="11525" max="11525" width="30.85546875" style="3" customWidth="1"/>
    <col min="11526" max="11526" width="6.85546875" style="3" customWidth="1"/>
    <col min="11527" max="11527" width="7" style="3" customWidth="1"/>
    <col min="11528" max="11528" width="13.7109375" style="3" customWidth="1"/>
    <col min="11529" max="11777" width="9.140625" style="3"/>
    <col min="11778" max="11778" width="10.85546875" style="3" customWidth="1"/>
    <col min="11779" max="11779" width="9.140625" style="3"/>
    <col min="11780" max="11780" width="15.42578125" style="3" customWidth="1"/>
    <col min="11781" max="11781" width="30.85546875" style="3" customWidth="1"/>
    <col min="11782" max="11782" width="6.85546875" style="3" customWidth="1"/>
    <col min="11783" max="11783" width="7" style="3" customWidth="1"/>
    <col min="11784" max="11784" width="13.7109375" style="3" customWidth="1"/>
    <col min="11785" max="12033" width="9.140625" style="3"/>
    <col min="12034" max="12034" width="10.85546875" style="3" customWidth="1"/>
    <col min="12035" max="12035" width="9.140625" style="3"/>
    <col min="12036" max="12036" width="15.42578125" style="3" customWidth="1"/>
    <col min="12037" max="12037" width="30.85546875" style="3" customWidth="1"/>
    <col min="12038" max="12038" width="6.85546875" style="3" customWidth="1"/>
    <col min="12039" max="12039" width="7" style="3" customWidth="1"/>
    <col min="12040" max="12040" width="13.7109375" style="3" customWidth="1"/>
    <col min="12041" max="12289" width="9.140625" style="3"/>
    <col min="12290" max="12290" width="10.85546875" style="3" customWidth="1"/>
    <col min="12291" max="12291" width="9.140625" style="3"/>
    <col min="12292" max="12292" width="15.42578125" style="3" customWidth="1"/>
    <col min="12293" max="12293" width="30.85546875" style="3" customWidth="1"/>
    <col min="12294" max="12294" width="6.85546875" style="3" customWidth="1"/>
    <col min="12295" max="12295" width="7" style="3" customWidth="1"/>
    <col min="12296" max="12296" width="13.7109375" style="3" customWidth="1"/>
    <col min="12297" max="12545" width="9.140625" style="3"/>
    <col min="12546" max="12546" width="10.85546875" style="3" customWidth="1"/>
    <col min="12547" max="12547" width="9.140625" style="3"/>
    <col min="12548" max="12548" width="15.42578125" style="3" customWidth="1"/>
    <col min="12549" max="12549" width="30.85546875" style="3" customWidth="1"/>
    <col min="12550" max="12550" width="6.85546875" style="3" customWidth="1"/>
    <col min="12551" max="12551" width="7" style="3" customWidth="1"/>
    <col min="12552" max="12552" width="13.7109375" style="3" customWidth="1"/>
    <col min="12553" max="12801" width="9.140625" style="3"/>
    <col min="12802" max="12802" width="10.85546875" style="3" customWidth="1"/>
    <col min="12803" max="12803" width="9.140625" style="3"/>
    <col min="12804" max="12804" width="15.42578125" style="3" customWidth="1"/>
    <col min="12805" max="12805" width="30.85546875" style="3" customWidth="1"/>
    <col min="12806" max="12806" width="6.85546875" style="3" customWidth="1"/>
    <col min="12807" max="12807" width="7" style="3" customWidth="1"/>
    <col min="12808" max="12808" width="13.7109375" style="3" customWidth="1"/>
    <col min="12809" max="13057" width="9.140625" style="3"/>
    <col min="13058" max="13058" width="10.85546875" style="3" customWidth="1"/>
    <col min="13059" max="13059" width="9.140625" style="3"/>
    <col min="13060" max="13060" width="15.42578125" style="3" customWidth="1"/>
    <col min="13061" max="13061" width="30.85546875" style="3" customWidth="1"/>
    <col min="13062" max="13062" width="6.85546875" style="3" customWidth="1"/>
    <col min="13063" max="13063" width="7" style="3" customWidth="1"/>
    <col min="13064" max="13064" width="13.7109375" style="3" customWidth="1"/>
    <col min="13065" max="13313" width="9.140625" style="3"/>
    <col min="13314" max="13314" width="10.85546875" style="3" customWidth="1"/>
    <col min="13315" max="13315" width="9.140625" style="3"/>
    <col min="13316" max="13316" width="15.42578125" style="3" customWidth="1"/>
    <col min="13317" max="13317" width="30.85546875" style="3" customWidth="1"/>
    <col min="13318" max="13318" width="6.85546875" style="3" customWidth="1"/>
    <col min="13319" max="13319" width="7" style="3" customWidth="1"/>
    <col min="13320" max="13320" width="13.7109375" style="3" customWidth="1"/>
    <col min="13321" max="13569" width="9.140625" style="3"/>
    <col min="13570" max="13570" width="10.85546875" style="3" customWidth="1"/>
    <col min="13571" max="13571" width="9.140625" style="3"/>
    <col min="13572" max="13572" width="15.42578125" style="3" customWidth="1"/>
    <col min="13573" max="13573" width="30.85546875" style="3" customWidth="1"/>
    <col min="13574" max="13574" width="6.85546875" style="3" customWidth="1"/>
    <col min="13575" max="13575" width="7" style="3" customWidth="1"/>
    <col min="13576" max="13576" width="13.7109375" style="3" customWidth="1"/>
    <col min="13577" max="13825" width="9.140625" style="3"/>
    <col min="13826" max="13826" width="10.85546875" style="3" customWidth="1"/>
    <col min="13827" max="13827" width="9.140625" style="3"/>
    <col min="13828" max="13828" width="15.42578125" style="3" customWidth="1"/>
    <col min="13829" max="13829" width="30.85546875" style="3" customWidth="1"/>
    <col min="13830" max="13830" width="6.85546875" style="3" customWidth="1"/>
    <col min="13831" max="13831" width="7" style="3" customWidth="1"/>
    <col min="13832" max="13832" width="13.7109375" style="3" customWidth="1"/>
    <col min="13833" max="14081" width="9.140625" style="3"/>
    <col min="14082" max="14082" width="10.85546875" style="3" customWidth="1"/>
    <col min="14083" max="14083" width="9.140625" style="3"/>
    <col min="14084" max="14084" width="15.42578125" style="3" customWidth="1"/>
    <col min="14085" max="14085" width="30.85546875" style="3" customWidth="1"/>
    <col min="14086" max="14086" width="6.85546875" style="3" customWidth="1"/>
    <col min="14087" max="14087" width="7" style="3" customWidth="1"/>
    <col min="14088" max="14088" width="13.7109375" style="3" customWidth="1"/>
    <col min="14089" max="14337" width="9.140625" style="3"/>
    <col min="14338" max="14338" width="10.85546875" style="3" customWidth="1"/>
    <col min="14339" max="14339" width="9.140625" style="3"/>
    <col min="14340" max="14340" width="15.42578125" style="3" customWidth="1"/>
    <col min="14341" max="14341" width="30.85546875" style="3" customWidth="1"/>
    <col min="14342" max="14342" width="6.85546875" style="3" customWidth="1"/>
    <col min="14343" max="14343" width="7" style="3" customWidth="1"/>
    <col min="14344" max="14344" width="13.7109375" style="3" customWidth="1"/>
    <col min="14345" max="14593" width="9.140625" style="3"/>
    <col min="14594" max="14594" width="10.85546875" style="3" customWidth="1"/>
    <col min="14595" max="14595" width="9.140625" style="3"/>
    <col min="14596" max="14596" width="15.42578125" style="3" customWidth="1"/>
    <col min="14597" max="14597" width="30.85546875" style="3" customWidth="1"/>
    <col min="14598" max="14598" width="6.85546875" style="3" customWidth="1"/>
    <col min="14599" max="14599" width="7" style="3" customWidth="1"/>
    <col min="14600" max="14600" width="13.7109375" style="3" customWidth="1"/>
    <col min="14601" max="14849" width="9.140625" style="3"/>
    <col min="14850" max="14850" width="10.85546875" style="3" customWidth="1"/>
    <col min="14851" max="14851" width="9.140625" style="3"/>
    <col min="14852" max="14852" width="15.42578125" style="3" customWidth="1"/>
    <col min="14853" max="14853" width="30.85546875" style="3" customWidth="1"/>
    <col min="14854" max="14854" width="6.85546875" style="3" customWidth="1"/>
    <col min="14855" max="14855" width="7" style="3" customWidth="1"/>
    <col min="14856" max="14856" width="13.7109375" style="3" customWidth="1"/>
    <col min="14857" max="15105" width="9.140625" style="3"/>
    <col min="15106" max="15106" width="10.85546875" style="3" customWidth="1"/>
    <col min="15107" max="15107" width="9.140625" style="3"/>
    <col min="15108" max="15108" width="15.42578125" style="3" customWidth="1"/>
    <col min="15109" max="15109" width="30.85546875" style="3" customWidth="1"/>
    <col min="15110" max="15110" width="6.85546875" style="3" customWidth="1"/>
    <col min="15111" max="15111" width="7" style="3" customWidth="1"/>
    <col min="15112" max="15112" width="13.7109375" style="3" customWidth="1"/>
    <col min="15113" max="15361" width="9.140625" style="3"/>
    <col min="15362" max="15362" width="10.85546875" style="3" customWidth="1"/>
    <col min="15363" max="15363" width="9.140625" style="3"/>
    <col min="15364" max="15364" width="15.42578125" style="3" customWidth="1"/>
    <col min="15365" max="15365" width="30.85546875" style="3" customWidth="1"/>
    <col min="15366" max="15366" width="6.85546875" style="3" customWidth="1"/>
    <col min="15367" max="15367" width="7" style="3" customWidth="1"/>
    <col min="15368" max="15368" width="13.7109375" style="3" customWidth="1"/>
    <col min="15369" max="15617" width="9.140625" style="3"/>
    <col min="15618" max="15618" width="10.85546875" style="3" customWidth="1"/>
    <col min="15619" max="15619" width="9.140625" style="3"/>
    <col min="15620" max="15620" width="15.42578125" style="3" customWidth="1"/>
    <col min="15621" max="15621" width="30.85546875" style="3" customWidth="1"/>
    <col min="15622" max="15622" width="6.85546875" style="3" customWidth="1"/>
    <col min="15623" max="15623" width="7" style="3" customWidth="1"/>
    <col min="15624" max="15624" width="13.7109375" style="3" customWidth="1"/>
    <col min="15625" max="15873" width="9.140625" style="3"/>
    <col min="15874" max="15874" width="10.85546875" style="3" customWidth="1"/>
    <col min="15875" max="15875" width="9.140625" style="3"/>
    <col min="15876" max="15876" width="15.42578125" style="3" customWidth="1"/>
    <col min="15877" max="15877" width="30.85546875" style="3" customWidth="1"/>
    <col min="15878" max="15878" width="6.85546875" style="3" customWidth="1"/>
    <col min="15879" max="15879" width="7" style="3" customWidth="1"/>
    <col min="15880" max="15880" width="13.7109375" style="3" customWidth="1"/>
    <col min="15881" max="16129" width="9.140625" style="3"/>
    <col min="16130" max="16130" width="10.85546875" style="3" customWidth="1"/>
    <col min="16131" max="16131" width="9.140625" style="3"/>
    <col min="16132" max="16132" width="15.42578125" style="3" customWidth="1"/>
    <col min="16133" max="16133" width="30.85546875" style="3" customWidth="1"/>
    <col min="16134" max="16134" width="6.85546875" style="3" customWidth="1"/>
    <col min="16135" max="16135" width="7" style="3" customWidth="1"/>
    <col min="16136" max="16136" width="13.7109375" style="3" customWidth="1"/>
    <col min="16137" max="16384" width="9.140625" style="3"/>
  </cols>
  <sheetData>
    <row r="1" spans="1:9">
      <c r="A1" s="182" t="s">
        <v>8</v>
      </c>
      <c r="B1" s="182"/>
      <c r="C1" s="182"/>
      <c r="D1" s="182"/>
      <c r="E1" s="182"/>
      <c r="F1" s="182"/>
      <c r="G1" s="182"/>
      <c r="H1" s="47"/>
    </row>
    <row r="2" spans="1:9">
      <c r="B2" s="60"/>
      <c r="C2" s="60"/>
      <c r="D2" s="60"/>
      <c r="E2" s="60"/>
      <c r="F2" s="60"/>
      <c r="G2" s="60"/>
      <c r="H2" s="60"/>
    </row>
    <row r="3" spans="1:9" s="62" customFormat="1" ht="23.25">
      <c r="B3" s="53" t="s">
        <v>60</v>
      </c>
      <c r="C3" s="53"/>
      <c r="D3" s="53"/>
      <c r="E3" s="53"/>
      <c r="F3" s="53"/>
      <c r="G3" s="53"/>
      <c r="H3" s="53"/>
      <c r="I3" s="53"/>
    </row>
    <row r="4" spans="1:9" s="62" customFormat="1" ht="23.25">
      <c r="B4" s="174" t="s">
        <v>108</v>
      </c>
      <c r="C4" s="174"/>
      <c r="D4" s="174"/>
      <c r="E4" s="174"/>
      <c r="F4" s="174"/>
      <c r="G4" s="174"/>
      <c r="H4" s="53"/>
      <c r="I4" s="53"/>
    </row>
    <row r="5" spans="1:9" s="62" customFormat="1" ht="23.25">
      <c r="B5" s="174" t="s">
        <v>61</v>
      </c>
      <c r="C5" s="174"/>
      <c r="D5" s="174"/>
      <c r="E5" s="174"/>
      <c r="F5" s="174"/>
      <c r="G5" s="174"/>
      <c r="H5" s="53"/>
      <c r="I5" s="53"/>
    </row>
    <row r="6" spans="1:9">
      <c r="B6" s="195"/>
      <c r="C6" s="195"/>
      <c r="D6" s="195"/>
      <c r="E6" s="195"/>
      <c r="F6" s="195"/>
      <c r="G6" s="195"/>
      <c r="H6" s="195"/>
    </row>
    <row r="7" spans="1:9" s="11" customFormat="1" ht="21">
      <c r="B7" s="12" t="s">
        <v>97</v>
      </c>
      <c r="F7" s="49"/>
      <c r="G7" s="49"/>
      <c r="H7" s="49"/>
    </row>
    <row r="8" spans="1:9" s="11" customFormat="1" ht="21">
      <c r="B8" s="132" t="s">
        <v>96</v>
      </c>
      <c r="F8" s="49"/>
      <c r="G8" s="49"/>
      <c r="H8" s="49"/>
    </row>
    <row r="9" spans="1:9" s="11" customFormat="1" ht="21.75" thickBot="1">
      <c r="B9" s="160"/>
      <c r="C9" s="160"/>
      <c r="D9" s="160"/>
      <c r="E9" s="160"/>
      <c r="F9" s="161"/>
      <c r="G9" s="49"/>
    </row>
    <row r="10" spans="1:9" s="11" customFormat="1" ht="22.5" thickTop="1" thickBot="1">
      <c r="B10" s="186" t="s">
        <v>9</v>
      </c>
      <c r="C10" s="187"/>
      <c r="D10" s="188"/>
      <c r="E10" s="133" t="s">
        <v>10</v>
      </c>
      <c r="F10" s="133" t="s">
        <v>11</v>
      </c>
      <c r="G10" s="49"/>
    </row>
    <row r="11" spans="1:9" s="11" customFormat="1" ht="21.75" thickTop="1">
      <c r="B11" s="189" t="s">
        <v>7</v>
      </c>
      <c r="C11" s="190"/>
      <c r="D11" s="191"/>
      <c r="E11" s="129">
        <f>DATA!C21</f>
        <v>12</v>
      </c>
      <c r="F11" s="130">
        <f>E11*100/E13</f>
        <v>80</v>
      </c>
      <c r="G11" s="49"/>
    </row>
    <row r="12" spans="1:9" s="11" customFormat="1" ht="21">
      <c r="B12" s="192" t="s">
        <v>47</v>
      </c>
      <c r="C12" s="193"/>
      <c r="D12" s="194"/>
      <c r="E12" s="131">
        <f>DATA!C22</f>
        <v>3</v>
      </c>
      <c r="F12" s="93">
        <f>E12*100/E13</f>
        <v>20</v>
      </c>
      <c r="G12" s="49"/>
    </row>
    <row r="13" spans="1:9" s="11" customFormat="1" ht="21.75" thickBot="1">
      <c r="B13" s="183" t="s">
        <v>12</v>
      </c>
      <c r="C13" s="184"/>
      <c r="D13" s="185"/>
      <c r="E13" s="162">
        <f>SUM(E11:E12)</f>
        <v>15</v>
      </c>
      <c r="F13" s="163">
        <f>E13*100/E13</f>
        <v>100</v>
      </c>
      <c r="G13" s="49"/>
    </row>
    <row r="14" spans="1:9" s="11" customFormat="1" ht="21.75" thickTop="1">
      <c r="F14" s="49"/>
      <c r="G14" s="49"/>
    </row>
    <row r="15" spans="1:9" s="11" customFormat="1" ht="21">
      <c r="B15" s="132"/>
      <c r="C15" s="11" t="s">
        <v>76</v>
      </c>
      <c r="F15" s="49"/>
      <c r="G15" s="49"/>
    </row>
    <row r="16" spans="1:9" s="11" customFormat="1" ht="21">
      <c r="B16" s="11" t="s">
        <v>95</v>
      </c>
      <c r="F16" s="49"/>
      <c r="G16" s="49"/>
    </row>
    <row r="17" spans="2:8" s="11" customFormat="1" ht="21">
      <c r="F17" s="49"/>
      <c r="G17" s="49"/>
    </row>
    <row r="18" spans="2:8" s="11" customFormat="1" ht="21">
      <c r="B18" s="132" t="s">
        <v>98</v>
      </c>
      <c r="F18" s="49"/>
      <c r="G18" s="49"/>
    </row>
    <row r="19" spans="2:8" s="11" customFormat="1" ht="21">
      <c r="B19" s="132"/>
      <c r="C19" s="11" t="s">
        <v>54</v>
      </c>
      <c r="F19" s="49"/>
      <c r="G19" s="49"/>
    </row>
    <row r="20" spans="2:8" s="11" customFormat="1" ht="21.75" thickBot="1">
      <c r="B20" s="160"/>
      <c r="C20" s="160"/>
      <c r="D20" s="160"/>
      <c r="E20" s="160"/>
      <c r="F20" s="161"/>
      <c r="G20" s="161"/>
    </row>
    <row r="21" spans="2:8" s="11" customFormat="1" ht="22.5" thickTop="1" thickBot="1">
      <c r="B21" s="197" t="s">
        <v>13</v>
      </c>
      <c r="C21" s="197"/>
      <c r="D21" s="197"/>
      <c r="E21" s="197"/>
      <c r="F21" s="133" t="s">
        <v>10</v>
      </c>
      <c r="G21" s="133" t="s">
        <v>11</v>
      </c>
    </row>
    <row r="22" spans="2:8" s="11" customFormat="1" ht="21.75" thickTop="1">
      <c r="B22" s="198" t="s">
        <v>70</v>
      </c>
      <c r="C22" s="198"/>
      <c r="D22" s="198"/>
      <c r="E22" s="198"/>
      <c r="F22" s="164">
        <f>DATA!F17</f>
        <v>12</v>
      </c>
      <c r="G22" s="165">
        <f>F22*100/F$26</f>
        <v>63.157894736842103</v>
      </c>
    </row>
    <row r="23" spans="2:8" s="11" customFormat="1" ht="21">
      <c r="B23" s="199" t="s">
        <v>71</v>
      </c>
      <c r="C23" s="199"/>
      <c r="D23" s="199"/>
      <c r="E23" s="199"/>
      <c r="F23" s="166">
        <f>DATA!D17</f>
        <v>3</v>
      </c>
      <c r="G23" s="165">
        <f>F23*100/F$26</f>
        <v>15.789473684210526</v>
      </c>
    </row>
    <row r="24" spans="2:8" s="11" customFormat="1" ht="21">
      <c r="B24" s="199" t="s">
        <v>14</v>
      </c>
      <c r="C24" s="199"/>
      <c r="D24" s="199"/>
      <c r="E24" s="199"/>
      <c r="F24" s="166">
        <f>DATA!E17</f>
        <v>3</v>
      </c>
      <c r="G24" s="165">
        <f>F24*100/F$26</f>
        <v>15.789473684210526</v>
      </c>
    </row>
    <row r="25" spans="2:8" s="11" customFormat="1" ht="21">
      <c r="B25" s="199" t="s">
        <v>15</v>
      </c>
      <c r="C25" s="199"/>
      <c r="D25" s="199"/>
      <c r="E25" s="199"/>
      <c r="F25" s="166">
        <f>DATA!G17</f>
        <v>1</v>
      </c>
      <c r="G25" s="165">
        <f>F25*100/F$26</f>
        <v>5.2631578947368425</v>
      </c>
    </row>
    <row r="26" spans="2:8" s="11" customFormat="1" ht="21.75" thickBot="1">
      <c r="B26" s="196" t="s">
        <v>12</v>
      </c>
      <c r="C26" s="196"/>
      <c r="D26" s="196"/>
      <c r="E26" s="196"/>
      <c r="F26" s="167">
        <f>SUM(F22:F25)</f>
        <v>19</v>
      </c>
      <c r="G26" s="163">
        <f>F26*100/F$26</f>
        <v>100</v>
      </c>
    </row>
    <row r="27" spans="2:8" s="11" customFormat="1" ht="21.75" thickTop="1">
      <c r="F27" s="49"/>
      <c r="G27" s="49"/>
      <c r="H27" s="49"/>
    </row>
    <row r="28" spans="2:8" s="11" customFormat="1" ht="21">
      <c r="B28" s="54"/>
      <c r="C28" s="11" t="s">
        <v>77</v>
      </c>
      <c r="F28" s="49"/>
      <c r="G28" s="49"/>
      <c r="H28" s="49"/>
    </row>
    <row r="29" spans="2:8" s="11" customFormat="1" ht="21">
      <c r="B29" s="11" t="s">
        <v>78</v>
      </c>
      <c r="F29" s="49"/>
      <c r="G29" s="49"/>
      <c r="H29" s="49"/>
    </row>
    <row r="30" spans="2:8" s="11" customFormat="1" ht="21">
      <c r="B30" s="11" t="s">
        <v>109</v>
      </c>
      <c r="F30" s="49"/>
      <c r="G30" s="49"/>
      <c r="H30" s="49"/>
    </row>
    <row r="31" spans="2:8" s="11" customFormat="1" ht="21">
      <c r="B31" s="11" t="s">
        <v>110</v>
      </c>
      <c r="F31" s="49"/>
      <c r="G31" s="49"/>
      <c r="H31" s="49"/>
    </row>
    <row r="32" spans="2:8" s="11" customFormat="1" ht="21">
      <c r="F32" s="49"/>
      <c r="G32" s="49"/>
      <c r="H32" s="49"/>
    </row>
    <row r="33" spans="2:8" s="11" customFormat="1" ht="21">
      <c r="F33" s="49"/>
      <c r="G33" s="49"/>
      <c r="H33" s="49"/>
    </row>
    <row r="34" spans="2:8" s="168" customFormat="1" ht="21">
      <c r="B34" s="169"/>
      <c r="C34" s="169"/>
      <c r="D34" s="169"/>
      <c r="E34" s="169"/>
      <c r="F34" s="169"/>
      <c r="G34" s="169"/>
      <c r="H34" s="169"/>
    </row>
    <row r="35" spans="2:8" s="168" customFormat="1" ht="21"/>
    <row r="36" spans="2:8" s="168" customFormat="1" ht="21"/>
    <row r="37" spans="2:8" s="168" customFormat="1" ht="21"/>
    <row r="38" spans="2:8" s="168" customFormat="1" ht="21"/>
    <row r="39" spans="2:8" s="168" customFormat="1" ht="21"/>
    <row r="40" spans="2:8" s="168" customFormat="1" ht="21"/>
    <row r="41" spans="2:8" s="168" customFormat="1" ht="21"/>
    <row r="42" spans="2:8" s="168" customFormat="1" ht="21"/>
    <row r="43" spans="2:8" s="168" customFormat="1" ht="21"/>
    <row r="44" spans="2:8" s="168" customFormat="1" ht="21"/>
    <row r="45" spans="2:8" s="168" customFormat="1" ht="21"/>
    <row r="46" spans="2:8" s="168" customFormat="1" ht="21"/>
    <row r="47" spans="2:8" s="168" customFormat="1" ht="21"/>
    <row r="48" spans="2:8" s="168" customFormat="1" ht="21"/>
    <row r="49" spans="2:8" s="168" customFormat="1" ht="21"/>
    <row r="50" spans="2:8" s="168" customFormat="1" ht="21"/>
    <row r="51" spans="2:8" s="11" customFormat="1" ht="21"/>
    <row r="52" spans="2:8" s="11" customFormat="1" ht="21"/>
    <row r="53" spans="2:8" s="11" customFormat="1" ht="21"/>
    <row r="54" spans="2:8" s="11" customFormat="1" ht="21"/>
    <row r="55" spans="2:8" s="11" customFormat="1" ht="21"/>
    <row r="56" spans="2:8" s="11" customFormat="1" ht="21"/>
    <row r="57" spans="2:8" s="54" customFormat="1" ht="21"/>
    <row r="58" spans="2:8" s="54" customFormat="1" ht="21"/>
    <row r="59" spans="2:8" s="54" customFormat="1" ht="21"/>
    <row r="60" spans="2:8" s="54" customFormat="1" ht="21"/>
    <row r="61" spans="2:8" s="54" customFormat="1" ht="21"/>
    <row r="62" spans="2:8" s="54" customFormat="1" ht="21"/>
    <row r="63" spans="2:8" s="54" customFormat="1" ht="21">
      <c r="B63" s="66"/>
      <c r="C63" s="66"/>
    </row>
    <row r="64" spans="2:8" s="11" customFormat="1" ht="21">
      <c r="B64" s="13"/>
      <c r="C64" s="13"/>
      <c r="D64" s="13"/>
      <c r="E64" s="13"/>
      <c r="F64" s="170"/>
      <c r="G64" s="170"/>
      <c r="H64" s="170"/>
    </row>
    <row r="65" spans="2:8" s="11" customFormat="1" ht="21">
      <c r="B65" s="13"/>
      <c r="C65" s="13"/>
      <c r="D65" s="13"/>
      <c r="E65" s="13"/>
      <c r="F65" s="170"/>
      <c r="G65" s="170"/>
      <c r="H65" s="170"/>
    </row>
    <row r="66" spans="2:8" s="11" customFormat="1" ht="21">
      <c r="B66" s="13"/>
      <c r="C66" s="13"/>
      <c r="D66" s="13"/>
      <c r="E66" s="13"/>
      <c r="F66" s="170"/>
      <c r="G66" s="170"/>
      <c r="H66" s="170"/>
    </row>
    <row r="67" spans="2:8" s="11" customFormat="1" ht="21">
      <c r="B67" s="13"/>
      <c r="C67" s="13"/>
      <c r="D67" s="13"/>
      <c r="E67" s="13"/>
      <c r="F67" s="170"/>
      <c r="G67" s="170"/>
      <c r="H67" s="170"/>
    </row>
    <row r="68" spans="2:8" s="11" customFormat="1" ht="21">
      <c r="B68" s="13"/>
      <c r="C68" s="13"/>
      <c r="D68" s="13"/>
      <c r="E68" s="13"/>
      <c r="F68" s="170"/>
      <c r="G68" s="170"/>
      <c r="H68" s="170"/>
    </row>
    <row r="69" spans="2:8" s="11" customFormat="1" ht="21">
      <c r="B69" s="13"/>
      <c r="C69" s="13"/>
      <c r="D69" s="13"/>
      <c r="E69" s="13"/>
      <c r="F69" s="170"/>
      <c r="G69" s="170"/>
      <c r="H69" s="170"/>
    </row>
    <row r="70" spans="2:8" s="11" customFormat="1" ht="21">
      <c r="B70" s="13"/>
      <c r="C70" s="13"/>
      <c r="D70" s="13"/>
      <c r="E70" s="13"/>
      <c r="F70" s="170"/>
      <c r="G70" s="170"/>
      <c r="H70" s="170"/>
    </row>
    <row r="71" spans="2:8">
      <c r="B71" s="6"/>
      <c r="C71" s="6"/>
      <c r="D71" s="6"/>
      <c r="E71" s="6"/>
      <c r="F71" s="7"/>
      <c r="G71" s="7"/>
      <c r="H71" s="7"/>
    </row>
    <row r="72" spans="2:8">
      <c r="B72" s="6"/>
      <c r="C72" s="6"/>
      <c r="D72" s="6"/>
      <c r="E72" s="6"/>
      <c r="F72" s="7"/>
      <c r="G72" s="7"/>
      <c r="H72" s="7"/>
    </row>
    <row r="73" spans="2:8">
      <c r="B73" s="6"/>
      <c r="C73" s="6"/>
      <c r="D73" s="6"/>
      <c r="E73" s="6"/>
      <c r="F73" s="7"/>
      <c r="G73" s="7"/>
      <c r="H73" s="7"/>
    </row>
    <row r="74" spans="2:8">
      <c r="B74" s="6"/>
      <c r="C74" s="6"/>
      <c r="D74" s="6"/>
      <c r="E74" s="6"/>
      <c r="F74" s="7"/>
      <c r="G74" s="7"/>
      <c r="H74" s="7"/>
    </row>
    <row r="75" spans="2:8">
      <c r="B75" s="6"/>
      <c r="C75" s="6"/>
      <c r="D75" s="6"/>
      <c r="E75" s="6"/>
      <c r="F75" s="7"/>
      <c r="G75" s="7"/>
      <c r="H75" s="7"/>
    </row>
  </sheetData>
  <mergeCells count="14">
    <mergeCell ref="B26:E26"/>
    <mergeCell ref="B21:E21"/>
    <mergeCell ref="B22:E22"/>
    <mergeCell ref="B23:E23"/>
    <mergeCell ref="B24:E24"/>
    <mergeCell ref="B25:E25"/>
    <mergeCell ref="A1:G1"/>
    <mergeCell ref="B13:D13"/>
    <mergeCell ref="B10:D10"/>
    <mergeCell ref="B11:D11"/>
    <mergeCell ref="B12:D12"/>
    <mergeCell ref="B4:G4"/>
    <mergeCell ref="B5:G5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30" zoomScaleNormal="130" workbookViewId="0">
      <selection activeCell="B9" sqref="B9"/>
    </sheetView>
  </sheetViews>
  <sheetFormatPr defaultRowHeight="15"/>
  <cols>
    <col min="1" max="1" width="8.140625" customWidth="1"/>
    <col min="2" max="2" width="47.140625" customWidth="1"/>
    <col min="3" max="3" width="12.5703125" customWidth="1"/>
    <col min="4" max="4" width="16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1:8" ht="19.5">
      <c r="B1" s="182" t="s">
        <v>57</v>
      </c>
      <c r="C1" s="182"/>
      <c r="D1" s="182"/>
      <c r="E1" s="47"/>
      <c r="F1" s="47"/>
      <c r="G1" s="47"/>
      <c r="H1" s="47"/>
    </row>
    <row r="2" spans="1:8" ht="19.5">
      <c r="B2" s="60"/>
      <c r="C2" s="60"/>
      <c r="D2" s="60"/>
      <c r="E2" s="47"/>
      <c r="F2" s="47"/>
      <c r="G2" s="47"/>
      <c r="H2" s="47"/>
    </row>
    <row r="3" spans="1:8" s="11" customFormat="1" ht="21">
      <c r="B3" s="48" t="s">
        <v>75</v>
      </c>
      <c r="C3" s="49"/>
      <c r="D3" s="49"/>
    </row>
    <row r="4" spans="1:8" s="11" customFormat="1" ht="21">
      <c r="C4" s="49"/>
      <c r="D4" s="49"/>
    </row>
    <row r="5" spans="1:8" s="11" customFormat="1" ht="21">
      <c r="B5" s="69" t="s">
        <v>74</v>
      </c>
      <c r="C5" s="52" t="s">
        <v>10</v>
      </c>
      <c r="D5" s="68" t="s">
        <v>11</v>
      </c>
    </row>
    <row r="6" spans="1:8" s="11" customFormat="1" ht="21">
      <c r="B6" s="67" t="s">
        <v>7</v>
      </c>
      <c r="C6" s="19">
        <v>12</v>
      </c>
      <c r="D6" s="134">
        <f>C6*100/$C$12</f>
        <v>80</v>
      </c>
    </row>
    <row r="7" spans="1:8" s="11" customFormat="1" ht="21">
      <c r="B7" s="92" t="s">
        <v>100</v>
      </c>
      <c r="C7" s="20">
        <f>DATA!C26</f>
        <v>7</v>
      </c>
      <c r="D7" s="93">
        <f>C7*100/$C$12</f>
        <v>46.666666666666664</v>
      </c>
    </row>
    <row r="8" spans="1:8" s="11" customFormat="1" ht="21">
      <c r="B8" s="92" t="s">
        <v>99</v>
      </c>
      <c r="C8" s="20">
        <f>DATA!C25</f>
        <v>5</v>
      </c>
      <c r="D8" s="93">
        <f>C8*100/$C$12</f>
        <v>33.333333333333336</v>
      </c>
    </row>
    <row r="9" spans="1:8" s="11" customFormat="1" ht="21">
      <c r="B9" s="67" t="s">
        <v>47</v>
      </c>
      <c r="C9" s="19">
        <v>3</v>
      </c>
      <c r="D9" s="134">
        <f>C9*100/$C$12</f>
        <v>20</v>
      </c>
    </row>
    <row r="10" spans="1:8" s="11" customFormat="1" ht="21">
      <c r="B10" s="92" t="s">
        <v>100</v>
      </c>
      <c r="C10" s="20">
        <f>DATA!C29</f>
        <v>2</v>
      </c>
      <c r="D10" s="93">
        <f>C10*100/C$12</f>
        <v>13.333333333333334</v>
      </c>
    </row>
    <row r="11" spans="1:8" s="11" customFormat="1" ht="21">
      <c r="B11" s="92" t="s">
        <v>101</v>
      </c>
      <c r="C11" s="20">
        <f>DATA!C30</f>
        <v>1</v>
      </c>
      <c r="D11" s="93">
        <f>C11*100/C$12</f>
        <v>6.666666666666667</v>
      </c>
    </row>
    <row r="12" spans="1:8" s="70" customFormat="1" ht="21.75" thickBot="1">
      <c r="B12" s="74" t="s">
        <v>12</v>
      </c>
      <c r="C12" s="135">
        <v>15</v>
      </c>
      <c r="D12" s="136">
        <f>C12*100/C$12</f>
        <v>100</v>
      </c>
    </row>
    <row r="13" spans="1:8" ht="20.25" thickTop="1">
      <c r="B13" s="64"/>
      <c r="C13" s="64"/>
      <c r="D13" s="64"/>
    </row>
    <row r="14" spans="1:8" s="11" customFormat="1" ht="21">
      <c r="B14" s="91" t="s">
        <v>79</v>
      </c>
      <c r="C14" s="95"/>
      <c r="D14" s="95"/>
      <c r="E14" s="96"/>
      <c r="F14" s="97"/>
      <c r="G14" s="49"/>
    </row>
    <row r="15" spans="1:8" s="11" customFormat="1" ht="21">
      <c r="A15" s="180" t="s">
        <v>102</v>
      </c>
      <c r="B15" s="180"/>
      <c r="C15" s="180"/>
      <c r="D15" s="180"/>
      <c r="E15" s="96"/>
      <c r="F15" s="97"/>
      <c r="G15" s="49"/>
    </row>
    <row r="16" spans="1:8" s="11" customFormat="1" ht="21">
      <c r="B16" s="11" t="s">
        <v>103</v>
      </c>
      <c r="E16" s="49"/>
      <c r="F16" s="49"/>
      <c r="G16" s="49"/>
    </row>
    <row r="17" spans="1:7" s="11" customFormat="1" ht="21">
      <c r="A17" s="11" t="s">
        <v>105</v>
      </c>
      <c r="E17" s="49"/>
      <c r="F17" s="49"/>
      <c r="G17" s="49"/>
    </row>
    <row r="18" spans="1:7" s="99" customFormat="1" ht="21">
      <c r="A18" s="11" t="s">
        <v>104</v>
      </c>
    </row>
  </sheetData>
  <mergeCells count="2">
    <mergeCell ref="B1:D1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4"/>
  <sheetViews>
    <sheetView topLeftCell="A52" zoomScale="120" zoomScaleNormal="120" workbookViewId="0">
      <selection activeCell="E20" sqref="E20"/>
    </sheetView>
  </sheetViews>
  <sheetFormatPr defaultRowHeight="21"/>
  <cols>
    <col min="1" max="1" width="6.5703125" style="43" customWidth="1"/>
    <col min="2" max="4" width="9.140625" style="43"/>
    <col min="5" max="5" width="36.85546875" style="43" customWidth="1"/>
    <col min="6" max="6" width="5.42578125" style="43" customWidth="1"/>
    <col min="7" max="7" width="5.5703125" style="43" customWidth="1"/>
    <col min="8" max="8" width="12.140625" style="43" customWidth="1"/>
    <col min="9" max="16384" width="9.140625" style="43"/>
  </cols>
  <sheetData>
    <row r="1" spans="2:9" s="11" customFormat="1">
      <c r="B1" s="202" t="s">
        <v>81</v>
      </c>
      <c r="C1" s="202"/>
      <c r="D1" s="202"/>
      <c r="E1" s="202"/>
      <c r="F1" s="202"/>
      <c r="G1" s="202"/>
      <c r="H1" s="202"/>
      <c r="I1" s="54"/>
    </row>
    <row r="2" spans="2:9" s="11" customFormat="1">
      <c r="B2" s="49"/>
      <c r="C2" s="49"/>
      <c r="D2" s="49"/>
      <c r="E2" s="49"/>
      <c r="F2" s="49"/>
      <c r="G2" s="49"/>
      <c r="H2" s="49"/>
      <c r="I2" s="54"/>
    </row>
    <row r="3" spans="2:9" s="11" customFormat="1">
      <c r="B3" s="12" t="s">
        <v>111</v>
      </c>
      <c r="F3" s="49"/>
      <c r="G3" s="49"/>
      <c r="H3" s="49"/>
    </row>
    <row r="4" spans="2:9" s="11" customFormat="1">
      <c r="B4" s="140" t="s">
        <v>134</v>
      </c>
      <c r="C4" s="141"/>
      <c r="D4" s="141"/>
      <c r="E4" s="141"/>
      <c r="F4" s="49"/>
      <c r="G4" s="49"/>
      <c r="H4" s="49"/>
    </row>
    <row r="5" spans="2:9" s="11" customFormat="1" ht="21.75" thickBot="1">
      <c r="B5" s="12"/>
      <c r="F5" s="49"/>
      <c r="G5" s="49"/>
      <c r="H5" s="49"/>
    </row>
    <row r="6" spans="2:9" s="11" customFormat="1" ht="21.75" thickTop="1">
      <c r="B6" s="203" t="s">
        <v>16</v>
      </c>
      <c r="C6" s="204"/>
      <c r="D6" s="204"/>
      <c r="E6" s="205"/>
      <c r="F6" s="209" t="s">
        <v>106</v>
      </c>
      <c r="G6" s="210"/>
      <c r="H6" s="211"/>
    </row>
    <row r="7" spans="2:9" s="11" customFormat="1" ht="42.75" thickBot="1">
      <c r="B7" s="206"/>
      <c r="C7" s="207"/>
      <c r="D7" s="207"/>
      <c r="E7" s="208"/>
      <c r="F7" s="171"/>
      <c r="G7" s="172" t="s">
        <v>17</v>
      </c>
      <c r="H7" s="173" t="s">
        <v>55</v>
      </c>
    </row>
    <row r="8" spans="2:9" s="11" customFormat="1" ht="21.75" thickTop="1">
      <c r="B8" s="142" t="s">
        <v>35</v>
      </c>
      <c r="C8" s="143"/>
      <c r="D8" s="143"/>
      <c r="E8" s="144"/>
      <c r="F8" s="145"/>
      <c r="G8" s="58"/>
      <c r="H8" s="145"/>
      <c r="I8" s="13"/>
    </row>
    <row r="9" spans="2:9" s="11" customFormat="1">
      <c r="B9" s="200" t="s">
        <v>64</v>
      </c>
      <c r="C9" s="200"/>
      <c r="D9" s="200"/>
      <c r="E9" s="200"/>
      <c r="F9" s="137">
        <f>DATA!X17</f>
        <v>2.8666666666666667</v>
      </c>
      <c r="G9" s="137">
        <f>DATA!X18</f>
        <v>1.0600988273786194</v>
      </c>
      <c r="H9" s="20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2:9" s="11" customFormat="1">
      <c r="B10" s="200" t="s">
        <v>65</v>
      </c>
      <c r="C10" s="200"/>
      <c r="D10" s="200"/>
      <c r="E10" s="200"/>
      <c r="F10" s="137">
        <f>DATA!Y17</f>
        <v>2.8</v>
      </c>
      <c r="G10" s="137">
        <f>DATA!Y18</f>
        <v>1.1464230084422218</v>
      </c>
      <c r="H10" s="20" t="str">
        <f t="shared" ref="H10:H12" si="0">IF(F10&gt;4.5,"มากที่สุด",IF(F10&gt;3.5,"มาก",IF(F10&gt;2.5,"ปานกลาง",IF(F10&gt;1.5,"น้อย",IF(F10&lt;=1.5,"น้อยที่สุด")))))</f>
        <v>ปานกลาง</v>
      </c>
    </row>
    <row r="11" spans="2:9" s="11" customFormat="1" ht="20.25" customHeight="1">
      <c r="B11" s="201" t="s">
        <v>66</v>
      </c>
      <c r="C11" s="201"/>
      <c r="D11" s="201"/>
      <c r="E11" s="201"/>
      <c r="F11" s="138">
        <f>DATA!Z17</f>
        <v>2.8666666666666667</v>
      </c>
      <c r="G11" s="138">
        <f>DATA!Z18</f>
        <v>1.2459458063579461</v>
      </c>
      <c r="H11" s="139" t="str">
        <f t="shared" si="0"/>
        <v>ปานกลาง</v>
      </c>
    </row>
    <row r="12" spans="2:9" s="11" customFormat="1" ht="21.75" thickBot="1">
      <c r="B12" s="146"/>
      <c r="C12" s="147"/>
      <c r="D12" s="147"/>
      <c r="E12" s="148" t="s">
        <v>36</v>
      </c>
      <c r="F12" s="68">
        <f>DATA!Z20</f>
        <v>2.8444444444444446</v>
      </c>
      <c r="G12" s="149">
        <f>DATA!Z19</f>
        <v>1.1272564352032197</v>
      </c>
      <c r="H12" s="150" t="str">
        <f t="shared" si="0"/>
        <v>ปานกลาง</v>
      </c>
    </row>
    <row r="13" spans="2:9" s="11" customFormat="1" ht="21.75" thickTop="1">
      <c r="B13" s="151" t="s">
        <v>37</v>
      </c>
      <c r="C13" s="152"/>
      <c r="D13" s="152"/>
      <c r="E13" s="153"/>
      <c r="F13" s="154"/>
      <c r="G13" s="154"/>
      <c r="H13" s="153"/>
    </row>
    <row r="14" spans="2:9" s="11" customFormat="1">
      <c r="B14" s="200" t="s">
        <v>67</v>
      </c>
      <c r="C14" s="200"/>
      <c r="D14" s="200"/>
      <c r="E14" s="200"/>
      <c r="F14" s="137">
        <f>DATA!AA17</f>
        <v>4</v>
      </c>
      <c r="G14" s="137">
        <f>DATA!AA18</f>
        <v>0.65465367070797709</v>
      </c>
      <c r="H14" s="20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2:9" s="11" customFormat="1">
      <c r="B15" s="200" t="s">
        <v>68</v>
      </c>
      <c r="C15" s="200"/>
      <c r="D15" s="200"/>
      <c r="E15" s="200"/>
      <c r="F15" s="137">
        <f>DATA!AB17</f>
        <v>3.9333333333333331</v>
      </c>
      <c r="G15" s="137">
        <f>DATA!AB18</f>
        <v>0.70373155054899705</v>
      </c>
      <c r="H15" s="20" t="str">
        <f t="shared" ref="H15:H17" si="1">IF(F15&gt;4.5,"มากที่สุด",IF(F15&gt;3.5,"มาก",IF(F15&gt;2.5,"ปานกลาง",IF(F15&gt;1.5,"น้อย",IF(F15&lt;=1.5,"น้อยที่สุด")))))</f>
        <v>มาก</v>
      </c>
    </row>
    <row r="16" spans="2:9" s="11" customFormat="1" ht="20.25" customHeight="1">
      <c r="B16" s="201" t="s">
        <v>69</v>
      </c>
      <c r="C16" s="201"/>
      <c r="D16" s="201"/>
      <c r="E16" s="201"/>
      <c r="F16" s="138">
        <f>DATA!AC17</f>
        <v>3.8666666666666667</v>
      </c>
      <c r="G16" s="138">
        <f>DATA!AC18</f>
        <v>0.74322335295720587</v>
      </c>
      <c r="H16" s="139" t="str">
        <f t="shared" si="1"/>
        <v>มาก</v>
      </c>
    </row>
    <row r="17" spans="2:10" s="11" customFormat="1" ht="21.75" thickBot="1">
      <c r="B17" s="155"/>
      <c r="C17" s="156"/>
      <c r="D17" s="157"/>
      <c r="E17" s="148" t="s">
        <v>36</v>
      </c>
      <c r="F17" s="149">
        <f>DATA!AC20</f>
        <v>3.9333333333333331</v>
      </c>
      <c r="G17" s="158">
        <f>DATA!AC19</f>
        <v>0.68755165095232784</v>
      </c>
      <c r="H17" s="150" t="str">
        <f t="shared" si="1"/>
        <v>มาก</v>
      </c>
      <c r="J17" s="159"/>
    </row>
    <row r="18" spans="2:10" s="11" customFormat="1" ht="21.75" thickTop="1">
      <c r="B18" s="13"/>
      <c r="C18" s="13"/>
      <c r="D18" s="13"/>
      <c r="E18" s="13"/>
      <c r="F18" s="170"/>
      <c r="G18" s="170"/>
      <c r="H18" s="170"/>
    </row>
    <row r="19" spans="2:10" s="14" customFormat="1">
      <c r="B19" s="15"/>
      <c r="C19" s="15" t="s">
        <v>140</v>
      </c>
      <c r="D19" s="15"/>
      <c r="E19" s="15"/>
      <c r="F19" s="15"/>
      <c r="G19" s="15"/>
      <c r="H19" s="15"/>
      <c r="I19" s="15"/>
      <c r="J19" s="15"/>
    </row>
    <row r="20" spans="2:10" s="14" customFormat="1">
      <c r="B20" s="15" t="s">
        <v>107</v>
      </c>
      <c r="C20" s="15"/>
      <c r="D20" s="15"/>
      <c r="E20" s="15"/>
      <c r="F20" s="15"/>
      <c r="G20" s="15"/>
      <c r="H20" s="15"/>
      <c r="I20" s="15"/>
      <c r="J20" s="15"/>
    </row>
    <row r="21" spans="2:10" s="14" customFormat="1">
      <c r="B21" s="15" t="s">
        <v>136</v>
      </c>
      <c r="C21" s="15"/>
      <c r="D21" s="15"/>
      <c r="E21" s="15"/>
      <c r="F21" s="15"/>
      <c r="G21" s="15"/>
      <c r="H21" s="15"/>
      <c r="I21" s="15"/>
      <c r="J21" s="15"/>
    </row>
    <row r="22" spans="2:10" s="14" customFormat="1">
      <c r="B22" s="15" t="s">
        <v>137</v>
      </c>
      <c r="C22" s="15"/>
      <c r="D22" s="15"/>
      <c r="E22" s="15"/>
      <c r="F22" s="15"/>
      <c r="G22" s="15"/>
      <c r="H22" s="15"/>
      <c r="I22" s="15"/>
      <c r="J22" s="15"/>
    </row>
    <row r="23" spans="2:10" s="11" customFormat="1">
      <c r="B23" s="66" t="s">
        <v>135</v>
      </c>
      <c r="C23" s="66"/>
      <c r="D23" s="54"/>
      <c r="E23" s="54"/>
      <c r="F23" s="54"/>
      <c r="G23" s="54"/>
      <c r="H23" s="54"/>
      <c r="I23" s="54"/>
      <c r="J23" s="54"/>
    </row>
    <row r="24" spans="2:10" s="11" customFormat="1">
      <c r="B24" s="66" t="s">
        <v>122</v>
      </c>
      <c r="C24" s="66"/>
      <c r="D24" s="54"/>
      <c r="E24" s="54"/>
      <c r="F24" s="54"/>
      <c r="G24" s="54"/>
      <c r="H24" s="54"/>
      <c r="I24" s="54"/>
      <c r="J24" s="54"/>
    </row>
    <row r="25" spans="2:10" s="11" customFormat="1">
      <c r="B25" s="66"/>
      <c r="C25" s="66"/>
      <c r="D25" s="54"/>
      <c r="E25" s="54"/>
      <c r="F25" s="54"/>
      <c r="G25" s="54"/>
      <c r="H25" s="54"/>
      <c r="I25" s="54"/>
      <c r="J25" s="54"/>
    </row>
    <row r="26" spans="2:10" s="11" customFormat="1">
      <c r="B26" s="66"/>
      <c r="C26" s="66"/>
      <c r="D26" s="54"/>
      <c r="E26" s="54"/>
      <c r="F26" s="54"/>
      <c r="G26" s="54"/>
      <c r="H26" s="54"/>
      <c r="I26" s="54"/>
      <c r="J26" s="54"/>
    </row>
    <row r="27" spans="2:10" s="11" customFormat="1">
      <c r="B27" s="66"/>
      <c r="C27" s="66"/>
      <c r="D27" s="54"/>
      <c r="E27" s="54"/>
      <c r="F27" s="54"/>
      <c r="G27" s="54"/>
      <c r="H27" s="54"/>
      <c r="I27" s="54"/>
      <c r="J27" s="54"/>
    </row>
    <row r="28" spans="2:10" s="11" customFormat="1">
      <c r="B28" s="66"/>
      <c r="C28" s="66"/>
      <c r="D28" s="54"/>
      <c r="E28" s="54"/>
      <c r="F28" s="54"/>
      <c r="G28" s="54"/>
      <c r="H28" s="54"/>
      <c r="I28" s="54"/>
      <c r="J28" s="54"/>
    </row>
    <row r="29" spans="2:10" s="11" customFormat="1">
      <c r="B29" s="66"/>
      <c r="C29" s="66"/>
      <c r="D29" s="54"/>
      <c r="E29" s="54"/>
      <c r="F29" s="54"/>
      <c r="G29" s="54"/>
      <c r="H29" s="54"/>
      <c r="I29" s="54"/>
      <c r="J29" s="54"/>
    </row>
    <row r="30" spans="2:10" s="11" customFormat="1">
      <c r="B30" s="66"/>
      <c r="C30" s="66"/>
      <c r="D30" s="54"/>
      <c r="E30" s="54"/>
      <c r="F30" s="54"/>
      <c r="G30" s="54"/>
      <c r="H30" s="54"/>
      <c r="I30" s="54"/>
      <c r="J30" s="54"/>
    </row>
    <row r="31" spans="2:10" s="11" customFormat="1">
      <c r="B31" s="66"/>
      <c r="C31" s="66"/>
      <c r="D31" s="54"/>
      <c r="E31" s="54"/>
      <c r="F31" s="54"/>
      <c r="G31" s="54"/>
      <c r="H31" s="54"/>
      <c r="I31" s="54"/>
      <c r="J31" s="54"/>
    </row>
    <row r="32" spans="2:10" s="11" customFormat="1">
      <c r="B32" s="66"/>
      <c r="C32" s="66"/>
      <c r="D32" s="54"/>
      <c r="E32" s="54"/>
      <c r="F32" s="54"/>
      <c r="G32" s="54"/>
      <c r="H32" s="54"/>
      <c r="I32" s="54"/>
      <c r="J32" s="54"/>
    </row>
    <row r="33" spans="2:10" s="11" customFormat="1">
      <c r="B33" s="66"/>
      <c r="C33" s="66"/>
      <c r="D33" s="54"/>
      <c r="E33" s="54"/>
      <c r="F33" s="54"/>
      <c r="G33" s="54"/>
      <c r="H33" s="54"/>
      <c r="I33" s="54"/>
      <c r="J33" s="54"/>
    </row>
    <row r="34" spans="2:10" s="11" customFormat="1">
      <c r="B34" s="66"/>
      <c r="C34" s="66"/>
      <c r="D34" s="54"/>
      <c r="E34" s="54"/>
      <c r="F34" s="54"/>
      <c r="G34" s="54"/>
      <c r="H34" s="54"/>
      <c r="I34" s="54"/>
      <c r="J34" s="54"/>
    </row>
  </sheetData>
  <mergeCells count="9">
    <mergeCell ref="B14:E14"/>
    <mergeCell ref="B15:E15"/>
    <mergeCell ref="B16:E16"/>
    <mergeCell ref="B1:H1"/>
    <mergeCell ref="B6:E7"/>
    <mergeCell ref="F6:H6"/>
    <mergeCell ref="B9:E9"/>
    <mergeCell ref="B10:E10"/>
    <mergeCell ref="B11:E11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2530" r:id="rId4">
          <objectPr defaultSize="0" autoPict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22530" r:id="rId4"/>
      </mc:Fallback>
    </mc:AlternateContent>
    <mc:AlternateContent xmlns:mc="http://schemas.openxmlformats.org/markup-compatibility/2006">
      <mc:Choice Requires="x14">
        <oleObject progId="Equation.3" shapeId="22532" r:id="rId6">
          <objectPr defaultSize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22532" r:id="rId6"/>
      </mc:Fallback>
    </mc:AlternateContent>
    <mc:AlternateContent xmlns:mc="http://schemas.openxmlformats.org/markup-compatibility/2006">
      <mc:Choice Requires="x14">
        <oleObject progId="Equation.3" shapeId="22534" r:id="rId7">
          <objectPr defaultSize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22534" r:id="rId7"/>
      </mc:Fallback>
    </mc:AlternateContent>
    <mc:AlternateContent xmlns:mc="http://schemas.openxmlformats.org/markup-compatibility/2006">
      <mc:Choice Requires="x14">
        <oleObject progId="Equation.3" shapeId="22536" r:id="rId8">
          <objectPr defaultSize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22536" r:id="rId8"/>
      </mc:Fallback>
    </mc:AlternateContent>
    <mc:AlternateContent xmlns:mc="http://schemas.openxmlformats.org/markup-compatibility/2006">
      <mc:Choice Requires="x14">
        <oleObject progId="Equation.3" shapeId="22538" r:id="rId9">
          <objectPr defaultSize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22538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7"/>
  <sheetViews>
    <sheetView tabSelected="1" zoomScale="130" zoomScaleNormal="130" workbookViewId="0">
      <selection activeCell="H2" sqref="H2"/>
    </sheetView>
  </sheetViews>
  <sheetFormatPr defaultRowHeight="15"/>
  <cols>
    <col min="1" max="1" width="3.5703125" customWidth="1"/>
    <col min="5" max="5" width="33.5703125" customWidth="1"/>
    <col min="6" max="6" width="6" customWidth="1"/>
    <col min="7" max="7" width="7" customWidth="1"/>
    <col min="8" max="8" width="12.7109375" customWidth="1"/>
  </cols>
  <sheetData>
    <row r="1" spans="2:10" s="3" customFormat="1" ht="19.5">
      <c r="B1" s="182" t="s">
        <v>42</v>
      </c>
      <c r="C1" s="182"/>
      <c r="D1" s="182"/>
      <c r="E1" s="182"/>
      <c r="F1" s="182"/>
      <c r="G1" s="182"/>
      <c r="H1" s="182"/>
      <c r="I1" s="8"/>
    </row>
    <row r="2" spans="2:10" s="3" customFormat="1" ht="19.5">
      <c r="B2" s="60"/>
      <c r="C2" s="60"/>
      <c r="D2" s="60"/>
      <c r="E2" s="60"/>
      <c r="F2" s="60"/>
      <c r="G2" s="60"/>
      <c r="H2" s="60"/>
    </row>
    <row r="3" spans="2:10" s="3" customFormat="1" ht="19.5">
      <c r="B3" s="4" t="s">
        <v>34</v>
      </c>
      <c r="F3" s="5"/>
      <c r="G3" s="5"/>
      <c r="H3" s="5"/>
    </row>
    <row r="4" spans="2:10" s="14" customFormat="1" ht="21">
      <c r="B4" s="100" t="s">
        <v>152</v>
      </c>
      <c r="F4" s="98"/>
      <c r="G4" s="98"/>
      <c r="H4" s="98"/>
    </row>
    <row r="5" spans="2:10" s="25" customFormat="1" ht="14.25" customHeight="1" thickBot="1">
      <c r="B5" s="26"/>
      <c r="F5" s="27"/>
      <c r="G5" s="27"/>
      <c r="H5" s="27"/>
    </row>
    <row r="6" spans="2:10" s="25" customFormat="1" ht="20.25" thickTop="1">
      <c r="B6" s="215" t="s">
        <v>16</v>
      </c>
      <c r="C6" s="216"/>
      <c r="D6" s="216"/>
      <c r="E6" s="217"/>
      <c r="F6" s="221" t="s">
        <v>106</v>
      </c>
      <c r="G6" s="222"/>
      <c r="H6" s="223"/>
    </row>
    <row r="7" spans="2:10" s="25" customFormat="1" ht="39">
      <c r="B7" s="218"/>
      <c r="C7" s="219"/>
      <c r="D7" s="219"/>
      <c r="E7" s="220"/>
      <c r="F7" s="36"/>
      <c r="G7" s="51" t="s">
        <v>17</v>
      </c>
      <c r="H7" s="57" t="s">
        <v>55</v>
      </c>
    </row>
    <row r="8" spans="2:10" s="25" customFormat="1" ht="19.5">
      <c r="B8" s="212" t="s">
        <v>18</v>
      </c>
      <c r="C8" s="213"/>
      <c r="D8" s="213"/>
      <c r="E8" s="214"/>
      <c r="F8" s="38"/>
      <c r="G8" s="39"/>
      <c r="H8" s="39"/>
    </row>
    <row r="9" spans="2:10" s="25" customFormat="1" ht="19.5">
      <c r="B9" s="212" t="s">
        <v>19</v>
      </c>
      <c r="C9" s="213"/>
      <c r="D9" s="213"/>
      <c r="E9" s="214"/>
      <c r="F9" s="38">
        <f>DATA!H17</f>
        <v>4.333333333333333</v>
      </c>
      <c r="G9" s="38">
        <f>DATA!H18</f>
        <v>0.48795003647426521</v>
      </c>
      <c r="H9" s="39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25" customFormat="1" ht="19.5">
      <c r="B10" s="37" t="s">
        <v>114</v>
      </c>
      <c r="C10" s="37"/>
      <c r="D10" s="37"/>
      <c r="E10" s="37"/>
      <c r="F10" s="38">
        <f>DATA!I17</f>
        <v>4.0666666666666664</v>
      </c>
      <c r="G10" s="38">
        <f>DATA!I18</f>
        <v>0.70373155054899705</v>
      </c>
      <c r="H10" s="39" t="str">
        <f>IF(F10&gt;4.5,"มากที่สุด",IF(F10&gt;3.5,"มาก",IF(F10&gt;2.5,"ปานกลาง",IF(F10&gt;1.5,"น้อย",IF(F10&lt;=1.5,"น้อยที่สุด")))))</f>
        <v>มาก</v>
      </c>
    </row>
    <row r="11" spans="2:10" s="25" customFormat="1" ht="19.5">
      <c r="B11" s="37" t="s">
        <v>62</v>
      </c>
      <c r="C11" s="37"/>
      <c r="D11" s="37"/>
      <c r="E11" s="37"/>
      <c r="F11" s="38">
        <f>DATA!J17</f>
        <v>4.1333333333333337</v>
      </c>
      <c r="G11" s="38">
        <f>DATA!J18</f>
        <v>0.74322335295720721</v>
      </c>
      <c r="H11" s="39" t="str">
        <f t="shared" ref="H11:H23" si="0">IF(F11&gt;4.5,"มากที่สุด",IF(F11&gt;3.5,"มาก",IF(F11&gt;2.5,"ปานกลาง",IF(F11&gt;1.5,"น้อย",IF(F11&lt;=1.5,"น้อยที่สุด")))))</f>
        <v>มาก</v>
      </c>
    </row>
    <row r="12" spans="2:10" s="25" customFormat="1" ht="19.5">
      <c r="B12" s="224" t="s">
        <v>20</v>
      </c>
      <c r="C12" s="225"/>
      <c r="D12" s="225"/>
      <c r="E12" s="226"/>
      <c r="F12" s="28">
        <f>DATA!J20</f>
        <v>4.177777777777778</v>
      </c>
      <c r="G12" s="28">
        <f>DATA!J19</f>
        <v>0.64978628965393104</v>
      </c>
      <c r="H12" s="29" t="str">
        <f>IF(F12&gt;4.5,"มากที่สุด",IF(F12&gt;3.5,"มาก",IF(F12&gt;2.5,"ปานกลาง",IF(F12&gt;1.5,"น้อย",IF(F12&lt;=1.5,"น้อยที่สุด")))))</f>
        <v>มาก</v>
      </c>
      <c r="J12" s="30"/>
    </row>
    <row r="13" spans="2:10" s="25" customFormat="1" ht="19.5">
      <c r="B13" s="212" t="s">
        <v>21</v>
      </c>
      <c r="C13" s="213"/>
      <c r="D13" s="213"/>
      <c r="E13" s="214"/>
      <c r="F13" s="39"/>
      <c r="G13" s="39"/>
      <c r="H13" s="39"/>
    </row>
    <row r="14" spans="2:10" s="25" customFormat="1" ht="19.5">
      <c r="B14" s="37" t="s">
        <v>22</v>
      </c>
      <c r="C14" s="37"/>
      <c r="D14" s="37"/>
      <c r="E14" s="37"/>
      <c r="F14" s="38">
        <f>DATA!K17</f>
        <v>4.5333333333333332</v>
      </c>
      <c r="G14" s="38">
        <f>DATA!K18</f>
        <v>0.6399404734221853</v>
      </c>
      <c r="H14" s="39" t="str">
        <f t="shared" si="0"/>
        <v>มากที่สุด</v>
      </c>
    </row>
    <row r="15" spans="2:10" s="25" customFormat="1" ht="19.5">
      <c r="B15" s="212" t="s">
        <v>23</v>
      </c>
      <c r="C15" s="213"/>
      <c r="D15" s="213"/>
      <c r="E15" s="214"/>
      <c r="F15" s="38">
        <f>DATA!L17</f>
        <v>4.5999999999999996</v>
      </c>
      <c r="G15" s="38">
        <f>DATA!L18</f>
        <v>0.50709255283711152</v>
      </c>
      <c r="H15" s="39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0" s="25" customFormat="1" ht="19.5">
      <c r="B16" s="227" t="s">
        <v>48</v>
      </c>
      <c r="C16" s="228"/>
      <c r="D16" s="228"/>
      <c r="E16" s="229"/>
      <c r="F16" s="28">
        <f>AVERAGE(F13:F15)</f>
        <v>4.5666666666666664</v>
      </c>
      <c r="G16" s="28">
        <f>DATA!L19</f>
        <v>0.56832077715593565</v>
      </c>
      <c r="H16" s="32" t="str">
        <f t="shared" si="0"/>
        <v>มากที่สุด</v>
      </c>
    </row>
    <row r="17" spans="2:8" s="25" customFormat="1" ht="19.5">
      <c r="B17" s="212" t="s">
        <v>24</v>
      </c>
      <c r="C17" s="213"/>
      <c r="D17" s="213"/>
      <c r="E17" s="214"/>
      <c r="F17" s="38"/>
      <c r="G17" s="38"/>
      <c r="H17" s="39"/>
    </row>
    <row r="18" spans="2:8" s="25" customFormat="1" ht="19.5">
      <c r="B18" s="212" t="s">
        <v>25</v>
      </c>
      <c r="C18" s="213"/>
      <c r="D18" s="213"/>
      <c r="E18" s="214"/>
      <c r="F18" s="38">
        <f>DATA!M17</f>
        <v>4.4666666666666668</v>
      </c>
      <c r="G18" s="38">
        <f>DATA!M18</f>
        <v>0.51639777949432331</v>
      </c>
      <c r="H18" s="39" t="str">
        <f t="shared" si="0"/>
        <v>มาก</v>
      </c>
    </row>
    <row r="19" spans="2:8" s="25" customFormat="1" ht="19.5">
      <c r="B19" s="212" t="s">
        <v>26</v>
      </c>
      <c r="C19" s="213"/>
      <c r="D19" s="213"/>
      <c r="E19" s="214"/>
      <c r="F19" s="38">
        <f>DATA!N17</f>
        <v>4.333333333333333</v>
      </c>
      <c r="G19" s="38">
        <f>DATA!N18</f>
        <v>0.61721339984836654</v>
      </c>
      <c r="H19" s="39" t="str">
        <f t="shared" si="0"/>
        <v>มาก</v>
      </c>
    </row>
    <row r="20" spans="2:8" s="25" customFormat="1" ht="19.5">
      <c r="B20" s="37" t="s">
        <v>27</v>
      </c>
      <c r="C20" s="37"/>
      <c r="D20" s="37"/>
      <c r="E20" s="37"/>
      <c r="F20" s="38">
        <f>DATA!O17</f>
        <v>4.4000000000000004</v>
      </c>
      <c r="G20" s="38">
        <f>DATA!O18</f>
        <v>0.6324555320336771</v>
      </c>
      <c r="H20" s="39" t="str">
        <f t="shared" si="0"/>
        <v>มาก</v>
      </c>
    </row>
    <row r="21" spans="2:8" s="25" customFormat="1" ht="19.5">
      <c r="B21" s="212" t="s">
        <v>28</v>
      </c>
      <c r="C21" s="213"/>
      <c r="D21" s="213"/>
      <c r="E21" s="214"/>
      <c r="F21" s="38">
        <f>DATA!P17</f>
        <v>4.5999999999999996</v>
      </c>
      <c r="G21" s="38">
        <f>DATA!P18</f>
        <v>0.50709255283711152</v>
      </c>
      <c r="H21" s="39" t="str">
        <f t="shared" si="0"/>
        <v>มากที่สุด</v>
      </c>
    </row>
    <row r="22" spans="2:8" s="25" customFormat="1" ht="19.5">
      <c r="B22" s="212" t="s">
        <v>29</v>
      </c>
      <c r="C22" s="213"/>
      <c r="D22" s="213"/>
      <c r="E22" s="214"/>
      <c r="F22" s="38">
        <f>DATA!Q17</f>
        <v>4.5333333333333332</v>
      </c>
      <c r="G22" s="38">
        <f>DATA!Q18</f>
        <v>0.51639777949432331</v>
      </c>
      <c r="H22" s="39" t="str">
        <f t="shared" si="0"/>
        <v>มากที่สุด</v>
      </c>
    </row>
    <row r="23" spans="2:8" s="25" customFormat="1" ht="19.5">
      <c r="B23" s="227" t="s">
        <v>49</v>
      </c>
      <c r="C23" s="228"/>
      <c r="D23" s="228"/>
      <c r="E23" s="229"/>
      <c r="F23" s="28">
        <f>DATA!Q20</f>
        <v>4.4666666666666668</v>
      </c>
      <c r="G23" s="28">
        <f>DATA!Q19</f>
        <v>0.55344946138406115</v>
      </c>
      <c r="H23" s="33" t="str">
        <f t="shared" si="0"/>
        <v>มาก</v>
      </c>
    </row>
    <row r="24" spans="2:8" s="25" customFormat="1" ht="19.5">
      <c r="B24" s="212" t="s">
        <v>84</v>
      </c>
      <c r="C24" s="213"/>
      <c r="D24" s="213"/>
      <c r="E24" s="214"/>
      <c r="F24" s="31"/>
      <c r="G24" s="31"/>
      <c r="H24" s="33"/>
    </row>
    <row r="25" spans="2:8" s="25" customFormat="1" ht="39.75" customHeight="1">
      <c r="B25" s="232" t="s">
        <v>63</v>
      </c>
      <c r="C25" s="233"/>
      <c r="D25" s="233"/>
      <c r="E25" s="234"/>
      <c r="F25" s="45">
        <f>DATA!AD17</f>
        <v>4.1333333333333337</v>
      </c>
      <c r="G25" s="45">
        <f>DATA!AD18</f>
        <v>0.6399404734221853</v>
      </c>
      <c r="H25" s="46" t="str">
        <f t="shared" ref="H25:H27" si="1">IF(F25&gt;4.5,"มากที่สุด",IF(F25&gt;3.5,"มาก",IF(F25&gt;2.5,"ปานกลาง",IF(F25&gt;1.5,"น้อย",IF(F25&lt;=1.5,"น้อยที่สุด")))))</f>
        <v>มาก</v>
      </c>
    </row>
    <row r="26" spans="2:8" s="25" customFormat="1" ht="39.75" customHeight="1">
      <c r="B26" s="235" t="s">
        <v>132</v>
      </c>
      <c r="C26" s="235"/>
      <c r="D26" s="235"/>
      <c r="E26" s="235"/>
      <c r="F26" s="45">
        <f>DATA!AE17</f>
        <v>4</v>
      </c>
      <c r="G26" s="45">
        <f>DATA!AE18</f>
        <v>0.92582009977255142</v>
      </c>
      <c r="H26" s="46" t="str">
        <f t="shared" si="1"/>
        <v>มาก</v>
      </c>
    </row>
    <row r="27" spans="2:8" s="25" customFormat="1" ht="19.5">
      <c r="B27" s="227" t="s">
        <v>58</v>
      </c>
      <c r="C27" s="228"/>
      <c r="D27" s="228"/>
      <c r="E27" s="229"/>
      <c r="F27" s="31">
        <f>DATA!AE20</f>
        <v>4.0666666666666664</v>
      </c>
      <c r="G27" s="31">
        <f>DATA!AE19</f>
        <v>0.78491525276490126</v>
      </c>
      <c r="H27" s="73" t="str">
        <f t="shared" si="1"/>
        <v>มาก</v>
      </c>
    </row>
    <row r="28" spans="2:8" s="25" customFormat="1" ht="19.5">
      <c r="B28" s="212" t="s">
        <v>30</v>
      </c>
      <c r="C28" s="213"/>
      <c r="D28" s="213"/>
      <c r="E28" s="214"/>
      <c r="F28" s="71"/>
      <c r="G28" s="71"/>
      <c r="H28" s="72"/>
    </row>
    <row r="29" spans="2:8" s="25" customFormat="1" ht="19.5">
      <c r="B29" s="37" t="s">
        <v>31</v>
      </c>
      <c r="C29" s="37"/>
      <c r="D29" s="37"/>
      <c r="E29" s="37"/>
      <c r="F29" s="40">
        <f>DATA!AF17</f>
        <v>3.9333333333333331</v>
      </c>
      <c r="G29" s="40">
        <f>DATA!AF18</f>
        <v>0.79880863671798041</v>
      </c>
      <c r="H29" s="39" t="str">
        <f t="shared" ref="H29:H33" si="2">IF(F29&gt;4.5,"มากที่สุด",IF(F29&gt;3.5,"มาก",IF(F29&gt;2.5,"ปานกลาง",IF(F29&gt;1.5,"น้อย",IF(F29&lt;=1.5,"น้อยที่สุด")))))</f>
        <v>มาก</v>
      </c>
    </row>
    <row r="30" spans="2:8" s="25" customFormat="1" ht="21" customHeight="1">
      <c r="B30" s="230" t="s">
        <v>51</v>
      </c>
      <c r="C30" s="231"/>
      <c r="D30" s="231"/>
      <c r="E30" s="231"/>
      <c r="F30" s="41">
        <f>DATA!AG17</f>
        <v>4.2</v>
      </c>
      <c r="G30" s="41">
        <f>DATA!AG18</f>
        <v>0.77459666924148241</v>
      </c>
      <c r="H30" s="42" t="str">
        <f t="shared" si="2"/>
        <v>มาก</v>
      </c>
    </row>
    <row r="31" spans="2:8" s="25" customFormat="1" ht="19.5">
      <c r="B31" s="37" t="s">
        <v>32</v>
      </c>
      <c r="C31" s="37"/>
      <c r="D31" s="37"/>
      <c r="E31" s="37"/>
      <c r="F31" s="40">
        <f>DATA!AH17</f>
        <v>4.2666666666666666</v>
      </c>
      <c r="G31" s="40">
        <f>DATA!AH18</f>
        <v>0.70373155054899705</v>
      </c>
      <c r="H31" s="39" t="str">
        <f t="shared" si="2"/>
        <v>มาก</v>
      </c>
    </row>
    <row r="32" spans="2:8" s="25" customFormat="1" ht="20.25" thickBot="1">
      <c r="B32" s="239" t="s">
        <v>50</v>
      </c>
      <c r="C32" s="240"/>
      <c r="D32" s="240"/>
      <c r="E32" s="241"/>
      <c r="F32" s="106">
        <f>DATA!AH20</f>
        <v>4.1333333333333337</v>
      </c>
      <c r="G32" s="106">
        <f>DATA!AH19</f>
        <v>0.75678746866427016</v>
      </c>
      <c r="H32" s="107" t="str">
        <f t="shared" si="2"/>
        <v>มาก</v>
      </c>
    </row>
    <row r="33" spans="2:8" s="25" customFormat="1" ht="21" thickTop="1" thickBot="1">
      <c r="B33" s="236" t="s">
        <v>33</v>
      </c>
      <c r="C33" s="237"/>
      <c r="D33" s="237"/>
      <c r="E33" s="238"/>
      <c r="F33" s="34">
        <f>DATA!AI17</f>
        <v>4.3022222222222224</v>
      </c>
      <c r="G33" s="34">
        <f>DATA!AI18</f>
        <v>0.6729760957098152</v>
      </c>
      <c r="H33" s="35" t="str">
        <f t="shared" si="2"/>
        <v>มาก</v>
      </c>
    </row>
    <row r="34" spans="2:8" s="22" customFormat="1" ht="20.25" thickTop="1">
      <c r="B34" s="23"/>
      <c r="C34" s="23"/>
      <c r="D34" s="23"/>
      <c r="E34" s="23"/>
      <c r="F34" s="24"/>
      <c r="G34" s="24"/>
      <c r="H34" s="23"/>
    </row>
    <row r="35" spans="2:8" s="22" customFormat="1" ht="19.5">
      <c r="B35" s="23"/>
      <c r="C35" s="23"/>
      <c r="D35" s="23"/>
      <c r="E35" s="23"/>
      <c r="F35" s="24"/>
      <c r="G35" s="24"/>
      <c r="H35" s="23"/>
    </row>
    <row r="36" spans="2:8" s="22" customFormat="1" ht="19.5">
      <c r="B36" s="23"/>
      <c r="C36" s="23"/>
      <c r="D36" s="23"/>
      <c r="E36" s="23"/>
      <c r="F36" s="24"/>
      <c r="G36" s="24"/>
      <c r="H36" s="23"/>
    </row>
    <row r="37" spans="2:8" s="22" customFormat="1" ht="19.5">
      <c r="B37" s="23"/>
      <c r="C37" s="23"/>
      <c r="D37" s="23"/>
      <c r="E37" s="23"/>
      <c r="F37" s="24"/>
      <c r="G37" s="24"/>
      <c r="H37" s="23"/>
    </row>
    <row r="38" spans="2:8" s="3" customFormat="1" ht="19.5">
      <c r="B38" s="182" t="s">
        <v>56</v>
      </c>
      <c r="C38" s="182"/>
      <c r="D38" s="182"/>
      <c r="E38" s="182"/>
      <c r="F38" s="182"/>
      <c r="G38" s="182"/>
      <c r="H38" s="182"/>
    </row>
    <row r="39" spans="2:8" s="3" customFormat="1" ht="19.5">
      <c r="B39" s="9"/>
      <c r="C39" s="9"/>
      <c r="D39" s="9"/>
      <c r="E39" s="9"/>
      <c r="F39" s="10"/>
      <c r="G39" s="10"/>
      <c r="H39" s="9"/>
    </row>
    <row r="40" spans="2:8" s="11" customFormat="1" ht="21">
      <c r="B40" s="58"/>
      <c r="C40" s="242" t="s">
        <v>138</v>
      </c>
      <c r="D40" s="242"/>
      <c r="E40" s="242"/>
      <c r="F40" s="242"/>
      <c r="G40" s="242"/>
      <c r="H40" s="242"/>
    </row>
    <row r="41" spans="2:8" s="11" customFormat="1" ht="21">
      <c r="B41" s="177" t="s">
        <v>115</v>
      </c>
      <c r="C41" s="178"/>
      <c r="D41" s="178"/>
      <c r="E41" s="178"/>
      <c r="F41" s="178"/>
      <c r="G41" s="178"/>
      <c r="H41" s="178"/>
    </row>
    <row r="42" spans="2:8" s="11" customFormat="1" ht="21">
      <c r="B42" s="177" t="s">
        <v>116</v>
      </c>
      <c r="C42" s="178"/>
      <c r="D42" s="178"/>
      <c r="E42" s="178"/>
      <c r="F42" s="178"/>
      <c r="G42" s="178"/>
      <c r="H42" s="178"/>
    </row>
    <row r="43" spans="2:8" s="11" customFormat="1" ht="21">
      <c r="B43" s="55"/>
      <c r="C43" s="177" t="s">
        <v>117</v>
      </c>
      <c r="D43" s="177"/>
      <c r="E43" s="177"/>
      <c r="F43" s="177"/>
      <c r="G43" s="177"/>
      <c r="H43" s="177"/>
    </row>
    <row r="44" spans="2:8" s="11" customFormat="1" ht="21">
      <c r="B44" s="177" t="s">
        <v>121</v>
      </c>
      <c r="C44" s="178"/>
      <c r="D44" s="178"/>
      <c r="E44" s="178"/>
      <c r="F44" s="178"/>
      <c r="G44" s="178"/>
      <c r="H44" s="178"/>
    </row>
    <row r="45" spans="2:8" s="11" customFormat="1" ht="21">
      <c r="B45" s="177" t="s">
        <v>120</v>
      </c>
      <c r="C45" s="178"/>
      <c r="D45" s="178"/>
      <c r="E45" s="178"/>
      <c r="F45" s="178"/>
      <c r="G45" s="178"/>
      <c r="H45" s="178"/>
    </row>
    <row r="46" spans="2:8" s="11" customFormat="1" ht="21">
      <c r="B46" s="179" t="s">
        <v>118</v>
      </c>
      <c r="C46" s="179"/>
      <c r="D46" s="179"/>
      <c r="E46" s="179"/>
      <c r="F46" s="179"/>
      <c r="G46" s="179"/>
      <c r="H46" s="179"/>
    </row>
    <row r="47" spans="2:8" s="14" customFormat="1" ht="21">
      <c r="B47" s="14" t="s">
        <v>119</v>
      </c>
    </row>
  </sheetData>
  <mergeCells count="31">
    <mergeCell ref="B33:E33"/>
    <mergeCell ref="B32:E32"/>
    <mergeCell ref="B45:H45"/>
    <mergeCell ref="B46:H46"/>
    <mergeCell ref="B38:H38"/>
    <mergeCell ref="C40:H40"/>
    <mergeCell ref="B41:H41"/>
    <mergeCell ref="B42:H42"/>
    <mergeCell ref="C43:H43"/>
    <mergeCell ref="B44:H44"/>
    <mergeCell ref="B15:E15"/>
    <mergeCell ref="B16:E16"/>
    <mergeCell ref="B17:E17"/>
    <mergeCell ref="B18:E18"/>
    <mergeCell ref="B19:E19"/>
    <mergeCell ref="B21:E21"/>
    <mergeCell ref="B22:E22"/>
    <mergeCell ref="B23:E23"/>
    <mergeCell ref="B28:E28"/>
    <mergeCell ref="B30:E30"/>
    <mergeCell ref="B24:E24"/>
    <mergeCell ref="B25:E25"/>
    <mergeCell ref="B26:E26"/>
    <mergeCell ref="B27:E27"/>
    <mergeCell ref="B1:H1"/>
    <mergeCell ref="B13:E13"/>
    <mergeCell ref="B6:E7"/>
    <mergeCell ref="F6:H6"/>
    <mergeCell ref="B8:E8"/>
    <mergeCell ref="B9:E9"/>
    <mergeCell ref="B12:E12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257175</xdr:colOff>
                <xdr:row>6</xdr:row>
                <xdr:rowOff>66675</xdr:rowOff>
              </from>
              <to>
                <xdr:col>5</xdr:col>
                <xdr:colOff>390525</xdr:colOff>
                <xdr:row>6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30" zoomScaleNormal="130" workbookViewId="0">
      <selection activeCell="B6" sqref="B6:D6"/>
    </sheetView>
  </sheetViews>
  <sheetFormatPr defaultRowHeight="21"/>
  <cols>
    <col min="1" max="1" width="5.85546875" style="11" customWidth="1"/>
    <col min="2" max="2" width="5.5703125" style="11" customWidth="1"/>
    <col min="3" max="3" width="67.140625" style="11" customWidth="1"/>
    <col min="4" max="4" width="7.42578125" style="11" customWidth="1"/>
    <col min="5" max="256" width="9.140625" style="11"/>
    <col min="257" max="257" width="5.85546875" style="11" customWidth="1"/>
    <col min="258" max="258" width="5.5703125" style="11" customWidth="1"/>
    <col min="259" max="259" width="69.28515625" style="11" customWidth="1"/>
    <col min="260" max="260" width="7.42578125" style="11" customWidth="1"/>
    <col min="261" max="512" width="9.140625" style="11"/>
    <col min="513" max="513" width="5.85546875" style="11" customWidth="1"/>
    <col min="514" max="514" width="5.5703125" style="11" customWidth="1"/>
    <col min="515" max="515" width="69.28515625" style="11" customWidth="1"/>
    <col min="516" max="516" width="7.42578125" style="11" customWidth="1"/>
    <col min="517" max="768" width="9.140625" style="11"/>
    <col min="769" max="769" width="5.85546875" style="11" customWidth="1"/>
    <col min="770" max="770" width="5.5703125" style="11" customWidth="1"/>
    <col min="771" max="771" width="69.28515625" style="11" customWidth="1"/>
    <col min="772" max="772" width="7.42578125" style="11" customWidth="1"/>
    <col min="773" max="1024" width="9.140625" style="11"/>
    <col min="1025" max="1025" width="5.85546875" style="11" customWidth="1"/>
    <col min="1026" max="1026" width="5.5703125" style="11" customWidth="1"/>
    <col min="1027" max="1027" width="69.28515625" style="11" customWidth="1"/>
    <col min="1028" max="1028" width="7.42578125" style="11" customWidth="1"/>
    <col min="1029" max="1280" width="9.140625" style="11"/>
    <col min="1281" max="1281" width="5.85546875" style="11" customWidth="1"/>
    <col min="1282" max="1282" width="5.5703125" style="11" customWidth="1"/>
    <col min="1283" max="1283" width="69.28515625" style="11" customWidth="1"/>
    <col min="1284" max="1284" width="7.42578125" style="11" customWidth="1"/>
    <col min="1285" max="1536" width="9.140625" style="11"/>
    <col min="1537" max="1537" width="5.85546875" style="11" customWidth="1"/>
    <col min="1538" max="1538" width="5.5703125" style="11" customWidth="1"/>
    <col min="1539" max="1539" width="69.28515625" style="11" customWidth="1"/>
    <col min="1540" max="1540" width="7.42578125" style="11" customWidth="1"/>
    <col min="1541" max="1792" width="9.140625" style="11"/>
    <col min="1793" max="1793" width="5.85546875" style="11" customWidth="1"/>
    <col min="1794" max="1794" width="5.5703125" style="11" customWidth="1"/>
    <col min="1795" max="1795" width="69.28515625" style="11" customWidth="1"/>
    <col min="1796" max="1796" width="7.42578125" style="11" customWidth="1"/>
    <col min="1797" max="2048" width="9.140625" style="11"/>
    <col min="2049" max="2049" width="5.85546875" style="11" customWidth="1"/>
    <col min="2050" max="2050" width="5.5703125" style="11" customWidth="1"/>
    <col min="2051" max="2051" width="69.28515625" style="11" customWidth="1"/>
    <col min="2052" max="2052" width="7.42578125" style="11" customWidth="1"/>
    <col min="2053" max="2304" width="9.140625" style="11"/>
    <col min="2305" max="2305" width="5.85546875" style="11" customWidth="1"/>
    <col min="2306" max="2306" width="5.5703125" style="11" customWidth="1"/>
    <col min="2307" max="2307" width="69.28515625" style="11" customWidth="1"/>
    <col min="2308" max="2308" width="7.42578125" style="11" customWidth="1"/>
    <col min="2309" max="2560" width="9.140625" style="11"/>
    <col min="2561" max="2561" width="5.85546875" style="11" customWidth="1"/>
    <col min="2562" max="2562" width="5.5703125" style="11" customWidth="1"/>
    <col min="2563" max="2563" width="69.28515625" style="11" customWidth="1"/>
    <col min="2564" max="2564" width="7.42578125" style="11" customWidth="1"/>
    <col min="2565" max="2816" width="9.140625" style="11"/>
    <col min="2817" max="2817" width="5.85546875" style="11" customWidth="1"/>
    <col min="2818" max="2818" width="5.5703125" style="11" customWidth="1"/>
    <col min="2819" max="2819" width="69.28515625" style="11" customWidth="1"/>
    <col min="2820" max="2820" width="7.42578125" style="11" customWidth="1"/>
    <col min="2821" max="3072" width="9.140625" style="11"/>
    <col min="3073" max="3073" width="5.85546875" style="11" customWidth="1"/>
    <col min="3074" max="3074" width="5.5703125" style="11" customWidth="1"/>
    <col min="3075" max="3075" width="69.28515625" style="11" customWidth="1"/>
    <col min="3076" max="3076" width="7.42578125" style="11" customWidth="1"/>
    <col min="3077" max="3328" width="9.140625" style="11"/>
    <col min="3329" max="3329" width="5.85546875" style="11" customWidth="1"/>
    <col min="3330" max="3330" width="5.5703125" style="11" customWidth="1"/>
    <col min="3331" max="3331" width="69.28515625" style="11" customWidth="1"/>
    <col min="3332" max="3332" width="7.42578125" style="11" customWidth="1"/>
    <col min="3333" max="3584" width="9.140625" style="11"/>
    <col min="3585" max="3585" width="5.85546875" style="11" customWidth="1"/>
    <col min="3586" max="3586" width="5.5703125" style="11" customWidth="1"/>
    <col min="3587" max="3587" width="69.28515625" style="11" customWidth="1"/>
    <col min="3588" max="3588" width="7.42578125" style="11" customWidth="1"/>
    <col min="3589" max="3840" width="9.140625" style="11"/>
    <col min="3841" max="3841" width="5.85546875" style="11" customWidth="1"/>
    <col min="3842" max="3842" width="5.5703125" style="11" customWidth="1"/>
    <col min="3843" max="3843" width="69.28515625" style="11" customWidth="1"/>
    <col min="3844" max="3844" width="7.42578125" style="11" customWidth="1"/>
    <col min="3845" max="4096" width="9.140625" style="11"/>
    <col min="4097" max="4097" width="5.85546875" style="11" customWidth="1"/>
    <col min="4098" max="4098" width="5.5703125" style="11" customWidth="1"/>
    <col min="4099" max="4099" width="69.28515625" style="11" customWidth="1"/>
    <col min="4100" max="4100" width="7.42578125" style="11" customWidth="1"/>
    <col min="4101" max="4352" width="9.140625" style="11"/>
    <col min="4353" max="4353" width="5.85546875" style="11" customWidth="1"/>
    <col min="4354" max="4354" width="5.5703125" style="11" customWidth="1"/>
    <col min="4355" max="4355" width="69.28515625" style="11" customWidth="1"/>
    <col min="4356" max="4356" width="7.42578125" style="11" customWidth="1"/>
    <col min="4357" max="4608" width="9.140625" style="11"/>
    <col min="4609" max="4609" width="5.85546875" style="11" customWidth="1"/>
    <col min="4610" max="4610" width="5.5703125" style="11" customWidth="1"/>
    <col min="4611" max="4611" width="69.28515625" style="11" customWidth="1"/>
    <col min="4612" max="4612" width="7.42578125" style="11" customWidth="1"/>
    <col min="4613" max="4864" width="9.140625" style="11"/>
    <col min="4865" max="4865" width="5.85546875" style="11" customWidth="1"/>
    <col min="4866" max="4866" width="5.5703125" style="11" customWidth="1"/>
    <col min="4867" max="4867" width="69.28515625" style="11" customWidth="1"/>
    <col min="4868" max="4868" width="7.42578125" style="11" customWidth="1"/>
    <col min="4869" max="5120" width="9.140625" style="11"/>
    <col min="5121" max="5121" width="5.85546875" style="11" customWidth="1"/>
    <col min="5122" max="5122" width="5.5703125" style="11" customWidth="1"/>
    <col min="5123" max="5123" width="69.28515625" style="11" customWidth="1"/>
    <col min="5124" max="5124" width="7.42578125" style="11" customWidth="1"/>
    <col min="5125" max="5376" width="9.140625" style="11"/>
    <col min="5377" max="5377" width="5.85546875" style="11" customWidth="1"/>
    <col min="5378" max="5378" width="5.5703125" style="11" customWidth="1"/>
    <col min="5379" max="5379" width="69.28515625" style="11" customWidth="1"/>
    <col min="5380" max="5380" width="7.42578125" style="11" customWidth="1"/>
    <col min="5381" max="5632" width="9.140625" style="11"/>
    <col min="5633" max="5633" width="5.85546875" style="11" customWidth="1"/>
    <col min="5634" max="5634" width="5.5703125" style="11" customWidth="1"/>
    <col min="5635" max="5635" width="69.28515625" style="11" customWidth="1"/>
    <col min="5636" max="5636" width="7.42578125" style="11" customWidth="1"/>
    <col min="5637" max="5888" width="9.140625" style="11"/>
    <col min="5889" max="5889" width="5.85546875" style="11" customWidth="1"/>
    <col min="5890" max="5890" width="5.5703125" style="11" customWidth="1"/>
    <col min="5891" max="5891" width="69.28515625" style="11" customWidth="1"/>
    <col min="5892" max="5892" width="7.42578125" style="11" customWidth="1"/>
    <col min="5893" max="6144" width="9.140625" style="11"/>
    <col min="6145" max="6145" width="5.85546875" style="11" customWidth="1"/>
    <col min="6146" max="6146" width="5.5703125" style="11" customWidth="1"/>
    <col min="6147" max="6147" width="69.28515625" style="11" customWidth="1"/>
    <col min="6148" max="6148" width="7.42578125" style="11" customWidth="1"/>
    <col min="6149" max="6400" width="9.140625" style="11"/>
    <col min="6401" max="6401" width="5.85546875" style="11" customWidth="1"/>
    <col min="6402" max="6402" width="5.5703125" style="11" customWidth="1"/>
    <col min="6403" max="6403" width="69.28515625" style="11" customWidth="1"/>
    <col min="6404" max="6404" width="7.42578125" style="11" customWidth="1"/>
    <col min="6405" max="6656" width="9.140625" style="11"/>
    <col min="6657" max="6657" width="5.85546875" style="11" customWidth="1"/>
    <col min="6658" max="6658" width="5.5703125" style="11" customWidth="1"/>
    <col min="6659" max="6659" width="69.28515625" style="11" customWidth="1"/>
    <col min="6660" max="6660" width="7.42578125" style="11" customWidth="1"/>
    <col min="6661" max="6912" width="9.140625" style="11"/>
    <col min="6913" max="6913" width="5.85546875" style="11" customWidth="1"/>
    <col min="6914" max="6914" width="5.5703125" style="11" customWidth="1"/>
    <col min="6915" max="6915" width="69.28515625" style="11" customWidth="1"/>
    <col min="6916" max="6916" width="7.42578125" style="11" customWidth="1"/>
    <col min="6917" max="7168" width="9.140625" style="11"/>
    <col min="7169" max="7169" width="5.85546875" style="11" customWidth="1"/>
    <col min="7170" max="7170" width="5.5703125" style="11" customWidth="1"/>
    <col min="7171" max="7171" width="69.28515625" style="11" customWidth="1"/>
    <col min="7172" max="7172" width="7.42578125" style="11" customWidth="1"/>
    <col min="7173" max="7424" width="9.140625" style="11"/>
    <col min="7425" max="7425" width="5.85546875" style="11" customWidth="1"/>
    <col min="7426" max="7426" width="5.5703125" style="11" customWidth="1"/>
    <col min="7427" max="7427" width="69.28515625" style="11" customWidth="1"/>
    <col min="7428" max="7428" width="7.42578125" style="11" customWidth="1"/>
    <col min="7429" max="7680" width="9.140625" style="11"/>
    <col min="7681" max="7681" width="5.85546875" style="11" customWidth="1"/>
    <col min="7682" max="7682" width="5.5703125" style="11" customWidth="1"/>
    <col min="7683" max="7683" width="69.28515625" style="11" customWidth="1"/>
    <col min="7684" max="7684" width="7.42578125" style="11" customWidth="1"/>
    <col min="7685" max="7936" width="9.140625" style="11"/>
    <col min="7937" max="7937" width="5.85546875" style="11" customWidth="1"/>
    <col min="7938" max="7938" width="5.5703125" style="11" customWidth="1"/>
    <col min="7939" max="7939" width="69.28515625" style="11" customWidth="1"/>
    <col min="7940" max="7940" width="7.42578125" style="11" customWidth="1"/>
    <col min="7941" max="8192" width="9.140625" style="11"/>
    <col min="8193" max="8193" width="5.85546875" style="11" customWidth="1"/>
    <col min="8194" max="8194" width="5.5703125" style="11" customWidth="1"/>
    <col min="8195" max="8195" width="69.28515625" style="11" customWidth="1"/>
    <col min="8196" max="8196" width="7.42578125" style="11" customWidth="1"/>
    <col min="8197" max="8448" width="9.140625" style="11"/>
    <col min="8449" max="8449" width="5.85546875" style="11" customWidth="1"/>
    <col min="8450" max="8450" width="5.5703125" style="11" customWidth="1"/>
    <col min="8451" max="8451" width="69.28515625" style="11" customWidth="1"/>
    <col min="8452" max="8452" width="7.42578125" style="11" customWidth="1"/>
    <col min="8453" max="8704" width="9.140625" style="11"/>
    <col min="8705" max="8705" width="5.85546875" style="11" customWidth="1"/>
    <col min="8706" max="8706" width="5.5703125" style="11" customWidth="1"/>
    <col min="8707" max="8707" width="69.28515625" style="11" customWidth="1"/>
    <col min="8708" max="8708" width="7.42578125" style="11" customWidth="1"/>
    <col min="8709" max="8960" width="9.140625" style="11"/>
    <col min="8961" max="8961" width="5.85546875" style="11" customWidth="1"/>
    <col min="8962" max="8962" width="5.5703125" style="11" customWidth="1"/>
    <col min="8963" max="8963" width="69.28515625" style="11" customWidth="1"/>
    <col min="8964" max="8964" width="7.42578125" style="11" customWidth="1"/>
    <col min="8965" max="9216" width="9.140625" style="11"/>
    <col min="9217" max="9217" width="5.85546875" style="11" customWidth="1"/>
    <col min="9218" max="9218" width="5.5703125" style="11" customWidth="1"/>
    <col min="9219" max="9219" width="69.28515625" style="11" customWidth="1"/>
    <col min="9220" max="9220" width="7.42578125" style="11" customWidth="1"/>
    <col min="9221" max="9472" width="9.140625" style="11"/>
    <col min="9473" max="9473" width="5.85546875" style="11" customWidth="1"/>
    <col min="9474" max="9474" width="5.5703125" style="11" customWidth="1"/>
    <col min="9475" max="9475" width="69.28515625" style="11" customWidth="1"/>
    <col min="9476" max="9476" width="7.42578125" style="11" customWidth="1"/>
    <col min="9477" max="9728" width="9.140625" style="11"/>
    <col min="9729" max="9729" width="5.85546875" style="11" customWidth="1"/>
    <col min="9730" max="9730" width="5.5703125" style="11" customWidth="1"/>
    <col min="9731" max="9731" width="69.28515625" style="11" customWidth="1"/>
    <col min="9732" max="9732" width="7.42578125" style="11" customWidth="1"/>
    <col min="9733" max="9984" width="9.140625" style="11"/>
    <col min="9985" max="9985" width="5.85546875" style="11" customWidth="1"/>
    <col min="9986" max="9986" width="5.5703125" style="11" customWidth="1"/>
    <col min="9987" max="9987" width="69.28515625" style="11" customWidth="1"/>
    <col min="9988" max="9988" width="7.42578125" style="11" customWidth="1"/>
    <col min="9989" max="10240" width="9.140625" style="11"/>
    <col min="10241" max="10241" width="5.85546875" style="11" customWidth="1"/>
    <col min="10242" max="10242" width="5.5703125" style="11" customWidth="1"/>
    <col min="10243" max="10243" width="69.28515625" style="11" customWidth="1"/>
    <col min="10244" max="10244" width="7.42578125" style="11" customWidth="1"/>
    <col min="10245" max="10496" width="9.140625" style="11"/>
    <col min="10497" max="10497" width="5.85546875" style="11" customWidth="1"/>
    <col min="10498" max="10498" width="5.5703125" style="11" customWidth="1"/>
    <col min="10499" max="10499" width="69.28515625" style="11" customWidth="1"/>
    <col min="10500" max="10500" width="7.42578125" style="11" customWidth="1"/>
    <col min="10501" max="10752" width="9.140625" style="11"/>
    <col min="10753" max="10753" width="5.85546875" style="11" customWidth="1"/>
    <col min="10754" max="10754" width="5.5703125" style="11" customWidth="1"/>
    <col min="10755" max="10755" width="69.28515625" style="11" customWidth="1"/>
    <col min="10756" max="10756" width="7.42578125" style="11" customWidth="1"/>
    <col min="10757" max="11008" width="9.140625" style="11"/>
    <col min="11009" max="11009" width="5.85546875" style="11" customWidth="1"/>
    <col min="11010" max="11010" width="5.5703125" style="11" customWidth="1"/>
    <col min="11011" max="11011" width="69.28515625" style="11" customWidth="1"/>
    <col min="11012" max="11012" width="7.42578125" style="11" customWidth="1"/>
    <col min="11013" max="11264" width="9.140625" style="11"/>
    <col min="11265" max="11265" width="5.85546875" style="11" customWidth="1"/>
    <col min="11266" max="11266" width="5.5703125" style="11" customWidth="1"/>
    <col min="11267" max="11267" width="69.28515625" style="11" customWidth="1"/>
    <col min="11268" max="11268" width="7.42578125" style="11" customWidth="1"/>
    <col min="11269" max="11520" width="9.140625" style="11"/>
    <col min="11521" max="11521" width="5.85546875" style="11" customWidth="1"/>
    <col min="11522" max="11522" width="5.5703125" style="11" customWidth="1"/>
    <col min="11523" max="11523" width="69.28515625" style="11" customWidth="1"/>
    <col min="11524" max="11524" width="7.42578125" style="11" customWidth="1"/>
    <col min="11525" max="11776" width="9.140625" style="11"/>
    <col min="11777" max="11777" width="5.85546875" style="11" customWidth="1"/>
    <col min="11778" max="11778" width="5.5703125" style="11" customWidth="1"/>
    <col min="11779" max="11779" width="69.28515625" style="11" customWidth="1"/>
    <col min="11780" max="11780" width="7.42578125" style="11" customWidth="1"/>
    <col min="11781" max="12032" width="9.140625" style="11"/>
    <col min="12033" max="12033" width="5.85546875" style="11" customWidth="1"/>
    <col min="12034" max="12034" width="5.5703125" style="11" customWidth="1"/>
    <col min="12035" max="12035" width="69.28515625" style="11" customWidth="1"/>
    <col min="12036" max="12036" width="7.42578125" style="11" customWidth="1"/>
    <col min="12037" max="12288" width="9.140625" style="11"/>
    <col min="12289" max="12289" width="5.85546875" style="11" customWidth="1"/>
    <col min="12290" max="12290" width="5.5703125" style="11" customWidth="1"/>
    <col min="12291" max="12291" width="69.28515625" style="11" customWidth="1"/>
    <col min="12292" max="12292" width="7.42578125" style="11" customWidth="1"/>
    <col min="12293" max="12544" width="9.140625" style="11"/>
    <col min="12545" max="12545" width="5.85546875" style="11" customWidth="1"/>
    <col min="12546" max="12546" width="5.5703125" style="11" customWidth="1"/>
    <col min="12547" max="12547" width="69.28515625" style="11" customWidth="1"/>
    <col min="12548" max="12548" width="7.42578125" style="11" customWidth="1"/>
    <col min="12549" max="12800" width="9.140625" style="11"/>
    <col min="12801" max="12801" width="5.85546875" style="11" customWidth="1"/>
    <col min="12802" max="12802" width="5.5703125" style="11" customWidth="1"/>
    <col min="12803" max="12803" width="69.28515625" style="11" customWidth="1"/>
    <col min="12804" max="12804" width="7.42578125" style="11" customWidth="1"/>
    <col min="12805" max="13056" width="9.140625" style="11"/>
    <col min="13057" max="13057" width="5.85546875" style="11" customWidth="1"/>
    <col min="13058" max="13058" width="5.5703125" style="11" customWidth="1"/>
    <col min="13059" max="13059" width="69.28515625" style="11" customWidth="1"/>
    <col min="13060" max="13060" width="7.42578125" style="11" customWidth="1"/>
    <col min="13061" max="13312" width="9.140625" style="11"/>
    <col min="13313" max="13313" width="5.85546875" style="11" customWidth="1"/>
    <col min="13314" max="13314" width="5.5703125" style="11" customWidth="1"/>
    <col min="13315" max="13315" width="69.28515625" style="11" customWidth="1"/>
    <col min="13316" max="13316" width="7.42578125" style="11" customWidth="1"/>
    <col min="13317" max="13568" width="9.140625" style="11"/>
    <col min="13569" max="13569" width="5.85546875" style="11" customWidth="1"/>
    <col min="13570" max="13570" width="5.5703125" style="11" customWidth="1"/>
    <col min="13571" max="13571" width="69.28515625" style="11" customWidth="1"/>
    <col min="13572" max="13572" width="7.42578125" style="11" customWidth="1"/>
    <col min="13573" max="13824" width="9.140625" style="11"/>
    <col min="13825" max="13825" width="5.85546875" style="11" customWidth="1"/>
    <col min="13826" max="13826" width="5.5703125" style="11" customWidth="1"/>
    <col min="13827" max="13827" width="69.28515625" style="11" customWidth="1"/>
    <col min="13828" max="13828" width="7.42578125" style="11" customWidth="1"/>
    <col min="13829" max="14080" width="9.140625" style="11"/>
    <col min="14081" max="14081" width="5.85546875" style="11" customWidth="1"/>
    <col min="14082" max="14082" width="5.5703125" style="11" customWidth="1"/>
    <col min="14083" max="14083" width="69.28515625" style="11" customWidth="1"/>
    <col min="14084" max="14084" width="7.42578125" style="11" customWidth="1"/>
    <col min="14085" max="14336" width="9.140625" style="11"/>
    <col min="14337" max="14337" width="5.85546875" style="11" customWidth="1"/>
    <col min="14338" max="14338" width="5.5703125" style="11" customWidth="1"/>
    <col min="14339" max="14339" width="69.28515625" style="11" customWidth="1"/>
    <col min="14340" max="14340" width="7.42578125" style="11" customWidth="1"/>
    <col min="14341" max="14592" width="9.140625" style="11"/>
    <col min="14593" max="14593" width="5.85546875" style="11" customWidth="1"/>
    <col min="14594" max="14594" width="5.5703125" style="11" customWidth="1"/>
    <col min="14595" max="14595" width="69.28515625" style="11" customWidth="1"/>
    <col min="14596" max="14596" width="7.42578125" style="11" customWidth="1"/>
    <col min="14597" max="14848" width="9.140625" style="11"/>
    <col min="14849" max="14849" width="5.85546875" style="11" customWidth="1"/>
    <col min="14850" max="14850" width="5.5703125" style="11" customWidth="1"/>
    <col min="14851" max="14851" width="69.28515625" style="11" customWidth="1"/>
    <col min="14852" max="14852" width="7.42578125" style="11" customWidth="1"/>
    <col min="14853" max="15104" width="9.140625" style="11"/>
    <col min="15105" max="15105" width="5.85546875" style="11" customWidth="1"/>
    <col min="15106" max="15106" width="5.5703125" style="11" customWidth="1"/>
    <col min="15107" max="15107" width="69.28515625" style="11" customWidth="1"/>
    <col min="15108" max="15108" width="7.42578125" style="11" customWidth="1"/>
    <col min="15109" max="15360" width="9.140625" style="11"/>
    <col min="15361" max="15361" width="5.85546875" style="11" customWidth="1"/>
    <col min="15362" max="15362" width="5.5703125" style="11" customWidth="1"/>
    <col min="15363" max="15363" width="69.28515625" style="11" customWidth="1"/>
    <col min="15364" max="15364" width="7.42578125" style="11" customWidth="1"/>
    <col min="15365" max="15616" width="9.140625" style="11"/>
    <col min="15617" max="15617" width="5.85546875" style="11" customWidth="1"/>
    <col min="15618" max="15618" width="5.5703125" style="11" customWidth="1"/>
    <col min="15619" max="15619" width="69.28515625" style="11" customWidth="1"/>
    <col min="15620" max="15620" width="7.42578125" style="11" customWidth="1"/>
    <col min="15621" max="15872" width="9.140625" style="11"/>
    <col min="15873" max="15873" width="5.85546875" style="11" customWidth="1"/>
    <col min="15874" max="15874" width="5.5703125" style="11" customWidth="1"/>
    <col min="15875" max="15875" width="69.28515625" style="11" customWidth="1"/>
    <col min="15876" max="15876" width="7.42578125" style="11" customWidth="1"/>
    <col min="15877" max="16128" width="9.140625" style="11"/>
    <col min="16129" max="16129" width="5.85546875" style="11" customWidth="1"/>
    <col min="16130" max="16130" width="5.5703125" style="11" customWidth="1"/>
    <col min="16131" max="16131" width="69.28515625" style="11" customWidth="1"/>
    <col min="16132" max="16132" width="7.42578125" style="11" customWidth="1"/>
    <col min="16133" max="16384" width="9.140625" style="11"/>
  </cols>
  <sheetData>
    <row r="1" spans="1:5" ht="21" customHeight="1">
      <c r="A1" s="202" t="s">
        <v>82</v>
      </c>
      <c r="B1" s="202"/>
      <c r="C1" s="202"/>
      <c r="D1" s="202"/>
    </row>
    <row r="2" spans="1:5" ht="21" customHeight="1">
      <c r="A2" s="65"/>
      <c r="B2" s="65"/>
      <c r="C2" s="65"/>
      <c r="D2" s="65"/>
    </row>
    <row r="3" spans="1:5">
      <c r="A3" s="12" t="s">
        <v>38</v>
      </c>
    </row>
    <row r="4" spans="1:5">
      <c r="A4" s="12"/>
    </row>
    <row r="5" spans="1:5">
      <c r="B5" s="11" t="s">
        <v>52</v>
      </c>
    </row>
    <row r="6" spans="1:5">
      <c r="B6" s="180" t="s">
        <v>53</v>
      </c>
      <c r="C6" s="180"/>
      <c r="D6" s="180"/>
    </row>
    <row r="8" spans="1:5">
      <c r="B8" s="18" t="s">
        <v>39</v>
      </c>
      <c r="C8" s="18" t="s">
        <v>16</v>
      </c>
      <c r="D8" s="19" t="s">
        <v>40</v>
      </c>
    </row>
    <row r="9" spans="1:5">
      <c r="B9" s="113">
        <v>1</v>
      </c>
      <c r="C9" s="112" t="s">
        <v>139</v>
      </c>
      <c r="D9" s="114">
        <v>2</v>
      </c>
    </row>
    <row r="10" spans="1:5">
      <c r="B10" s="113">
        <v>2</v>
      </c>
      <c r="C10" s="112" t="s">
        <v>123</v>
      </c>
      <c r="D10" s="114">
        <v>2</v>
      </c>
    </row>
    <row r="11" spans="1:5">
      <c r="B11" s="113">
        <v>3</v>
      </c>
      <c r="C11" s="112" t="s">
        <v>86</v>
      </c>
      <c r="D11" s="114">
        <v>1</v>
      </c>
    </row>
    <row r="12" spans="1:5">
      <c r="B12" s="113">
        <v>4</v>
      </c>
      <c r="C12" s="112" t="s">
        <v>87</v>
      </c>
      <c r="D12" s="114">
        <v>1</v>
      </c>
    </row>
    <row r="13" spans="1:5" s="13" customFormat="1" ht="21.75" thickBot="1">
      <c r="B13" s="243" t="s">
        <v>12</v>
      </c>
      <c r="C13" s="244"/>
      <c r="D13" s="21">
        <f>SUM(D9:D12)</f>
        <v>6</v>
      </c>
      <c r="E13" s="11"/>
    </row>
    <row r="14" spans="1:5" ht="21.75" thickTop="1"/>
  </sheetData>
  <mergeCells count="3">
    <mergeCell ref="A1:D1"/>
    <mergeCell ref="B6:D6"/>
    <mergeCell ref="B13:C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สรุป</vt:lpstr>
      <vt:lpstr>สถานภาพ</vt:lpstr>
      <vt:lpstr>คณะ</vt:lpstr>
      <vt:lpstr>ก่อน-หลัง</vt:lpstr>
      <vt:lpstr>ตาราง 5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2017-04-04T07:59:44Z</cp:lastPrinted>
  <dcterms:created xsi:type="dcterms:W3CDTF">2014-10-15T08:34:52Z</dcterms:created>
  <dcterms:modified xsi:type="dcterms:W3CDTF">2017-04-04T08:02:18Z</dcterms:modified>
</cp:coreProperties>
</file>