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4"/>
  </bookViews>
  <sheets>
    <sheet name="คีย์ข้อมูล" sheetId="6" r:id="rId1"/>
    <sheet name="บทสรุป1" sheetId="1" r:id="rId2"/>
    <sheet name="บทสรุป2" sheetId="5" r:id="rId3"/>
    <sheet name="บทสรุป3" sheetId="2" r:id="rId4"/>
    <sheet name="ข้อเสนอแนะ" sheetId="4" r:id="rId5"/>
    <sheet name="Sheet7" sheetId="7" r:id="rId6"/>
  </sheets>
  <calcPr calcId="145621"/>
</workbook>
</file>

<file path=xl/calcChain.xml><?xml version="1.0" encoding="utf-8"?>
<calcChain xmlns="http://schemas.openxmlformats.org/spreadsheetml/2006/main">
  <c r="B34" i="5" l="1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35" i="5" s="1"/>
  <c r="C23" i="5" l="1"/>
  <c r="C35" i="5"/>
  <c r="C27" i="5"/>
  <c r="C31" i="5"/>
  <c r="C28" i="5"/>
  <c r="C32" i="5"/>
  <c r="C19" i="5"/>
  <c r="C20" i="5"/>
  <c r="C17" i="5"/>
  <c r="C21" i="5"/>
  <c r="C25" i="5"/>
  <c r="C29" i="5"/>
  <c r="C33" i="5"/>
  <c r="C24" i="5"/>
  <c r="C18" i="5"/>
  <c r="C22" i="5"/>
  <c r="C26" i="5"/>
  <c r="C30" i="5"/>
  <c r="C34" i="5"/>
  <c r="C16" i="5"/>
  <c r="D29" i="2" l="1"/>
  <c r="C29" i="2"/>
  <c r="E29" i="2" s="1"/>
  <c r="D26" i="2"/>
  <c r="D25" i="2"/>
  <c r="D24" i="2"/>
  <c r="C26" i="2"/>
  <c r="C25" i="2"/>
  <c r="C24" i="2"/>
  <c r="D22" i="2"/>
  <c r="D21" i="2"/>
  <c r="D20" i="2"/>
  <c r="D19" i="2"/>
  <c r="D18" i="2"/>
  <c r="C21" i="2"/>
  <c r="C20" i="2"/>
  <c r="C19" i="2"/>
  <c r="C18" i="2"/>
  <c r="D16" i="2"/>
  <c r="D15" i="2"/>
  <c r="D14" i="2"/>
  <c r="C15" i="2"/>
  <c r="C14" i="2"/>
  <c r="D12" i="2"/>
  <c r="D11" i="2"/>
  <c r="D10" i="2"/>
  <c r="C11" i="2"/>
  <c r="C10" i="2"/>
  <c r="C12" i="2" s="1"/>
  <c r="P46" i="6"/>
  <c r="P45" i="6"/>
  <c r="O47" i="6"/>
  <c r="N47" i="6"/>
  <c r="K47" i="6"/>
  <c r="G47" i="6"/>
  <c r="E47" i="6"/>
  <c r="E46" i="6"/>
  <c r="F46" i="6"/>
  <c r="G46" i="6"/>
  <c r="H46" i="6"/>
  <c r="I46" i="6"/>
  <c r="J46" i="6"/>
  <c r="K46" i="6"/>
  <c r="L46" i="6"/>
  <c r="M46" i="6"/>
  <c r="N46" i="6"/>
  <c r="O46" i="6"/>
  <c r="D46" i="6"/>
  <c r="E45" i="6"/>
  <c r="F45" i="6"/>
  <c r="G45" i="6"/>
  <c r="H45" i="6"/>
  <c r="I45" i="6"/>
  <c r="J45" i="6"/>
  <c r="K45" i="6"/>
  <c r="L45" i="6"/>
  <c r="M45" i="6"/>
  <c r="N45" i="6"/>
  <c r="O45" i="6"/>
  <c r="D45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6" i="6"/>
  <c r="C22" i="2" l="1"/>
  <c r="C16" i="2"/>
  <c r="D28" i="2"/>
  <c r="C27" i="2"/>
  <c r="C28" i="2" s="1"/>
  <c r="D27" i="2"/>
  <c r="E26" i="2" l="1"/>
  <c r="E25" i="2"/>
  <c r="E24" i="2"/>
  <c r="E21" i="2"/>
  <c r="E20" i="2"/>
  <c r="E19" i="2"/>
  <c r="E18" i="2"/>
  <c r="E15" i="2"/>
  <c r="E16" i="2"/>
  <c r="E11" i="2"/>
  <c r="E10" i="2"/>
  <c r="E12" i="2" l="1"/>
  <c r="E22" i="2"/>
  <c r="E14" i="2"/>
  <c r="E28" i="2"/>
  <c r="E27" i="2"/>
</calcChain>
</file>

<file path=xl/sharedStrings.xml><?xml version="1.0" encoding="utf-8"?>
<sst xmlns="http://schemas.openxmlformats.org/spreadsheetml/2006/main" count="221" uniqueCount="112">
  <si>
    <t>บทสรุปผู้บริหาร</t>
  </si>
  <si>
    <t xml:space="preserve">    </t>
  </si>
  <si>
    <t>ข้อเสนอแนะสำหรับจัดโครงการคือ</t>
  </si>
  <si>
    <t xml:space="preserve">                                                                     - 3 -</t>
  </si>
  <si>
    <t>ตอนที่ 2 การประเมินความพึงพอใจเกี่ยวกับโครงการ</t>
  </si>
  <si>
    <t>รายการ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</si>
  <si>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</si>
  <si>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</si>
  <si>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</si>
  <si>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</si>
  <si>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</si>
  <si>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</si>
  <si>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</si>
  <si>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</si>
  <si>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</si>
  <si>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รวมทุกด้าน</t>
  </si>
  <si>
    <t>ตอนที่ 3 ข้อเสนอแนะอื่นๆ</t>
  </si>
  <si>
    <t>ข้อเสนอแนะเพื่อปรับปรุง</t>
  </si>
  <si>
    <t>ลำดับที่</t>
  </si>
  <si>
    <t>จำนวน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</si>
  <si>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</t>
  </si>
  <si>
    <t>และการศึกษาระดับบัณฑิตศึกษา</t>
  </si>
  <si>
    <t>- 1 -</t>
  </si>
  <si>
    <t>ณ ห้องสัมมนาเอกาทศรถ 209 อาคารเอกาทศรถ มหาวิทยาลัยนเรศวร</t>
  </si>
  <si>
    <t>ตอนที่ 1 ข้อมูลทั่วไปของผู้ตอบแบบสอบถาม</t>
  </si>
  <si>
    <t>คณะ</t>
  </si>
  <si>
    <t>จำนวนและร้อยละ</t>
  </si>
  <si>
    <t>N</t>
  </si>
  <si>
    <t>%</t>
  </si>
  <si>
    <t>รวม</t>
  </si>
  <si>
    <t xml:space="preserve">ผลการประเมินกิจกรรมสัมมนาเชิงปฏิบัติการสำหรับบุคลากรผู้ปฏิบัติงานวิชาการ ระดับบัณฑิตศึกษา
</t>
  </si>
  <si>
    <t>วันพุธที่ 29  ตุลาคม 2557</t>
  </si>
  <si>
    <t>ในวันพุธที่ 29  ตุลาคม 2557  ณ ห้องสัมมนาเอกาทศรถ 209  อาคารเอกาทศรถ มหาวิทยาลัยนเรศวร มีผู้เข้าร่วม</t>
  </si>
  <si>
    <t>โครงการจำนวนทั้งสิ้น 56  คน มีผู้ตอบแบบประเมิน จำนวน 43 คน คิดเป็น ร้อยละ 76.78 ของผู้เข้าร่วมโครงการฯ</t>
  </si>
  <si>
    <t>เจ้าหน้าที่สังกัดคณะ</t>
  </si>
  <si>
    <t>ไม่ระบุ</t>
  </si>
  <si>
    <t>กองบริการการศึกษา</t>
  </si>
  <si>
    <t xml:space="preserve">คณะ </t>
  </si>
  <si>
    <t>สาขา</t>
  </si>
  <si>
    <t>ลำดับ</t>
  </si>
  <si>
    <t>เกษตรศาสตร์ ทรัพยากรธรรมชาติ และสิ่งแวดล้อม</t>
  </si>
  <si>
    <t>วิทยาศาสตร์</t>
  </si>
  <si>
    <t>สาธารณสุขศาสตร์</t>
  </si>
  <si>
    <t>ศึกษาศาสตร์</t>
  </si>
  <si>
    <t>วิทยาลัยพลังงานทดแทน</t>
  </si>
  <si>
    <t>สถาปัตยกรรมศาสตร์</t>
  </si>
  <si>
    <t>วิทยาลัยโลจิสติกส์และโซ่อุปทาน</t>
  </si>
  <si>
    <t>บริหารธุรกิจ เศรษฐศาสตร์และการสื่อสาร</t>
  </si>
  <si>
    <t>วิศวกรรมศาสตร์</t>
  </si>
  <si>
    <t>ทันตแพทย์ศาสตร์</t>
  </si>
  <si>
    <t>สหเวชศาสตร์</t>
  </si>
  <si>
    <t>มนุษยศาสตร์</t>
  </si>
  <si>
    <t>สังคมศาสตร์</t>
  </si>
  <si>
    <t>วิทยาลัยเพื่อการค้นคว้าระดับรากฐาน</t>
  </si>
  <si>
    <t>เภสัชศาสตร์</t>
  </si>
  <si>
    <t>วิทยาศาสตร์การแพทย์</t>
  </si>
  <si>
    <t>แพทย์ศาสตร์</t>
  </si>
  <si>
    <t>ระยะเวลาในการจัดโครงการมากเกินไป</t>
  </si>
  <si>
    <t>จัดโครงการในช่วงต้นปีการศึกษา</t>
  </si>
  <si>
    <t xml:space="preserve">     1.ระยะเวลาในการจัดโครงการมากเกินไป</t>
  </si>
  <si>
    <t xml:space="preserve">     2.จัดโครงการในช่วงต้นปีการศึกษา</t>
  </si>
  <si>
    <t xml:space="preserve">     3.การติดต่อประสานงานกับเจ้าหน้าที่บัณฑิตวิทยาลัย ทางโทรศัพท์สัญญาณ 
ไม่ชัดเจน</t>
  </si>
  <si>
    <t>N =43</t>
  </si>
  <si>
    <t>1.1  ความเหมาะสมของวันจัดโครงการ (วันพุธที่ 29 ตุลาคม 2557)</t>
  </si>
  <si>
    <t>1.2  ความเหมาะสมของระยะเวลาในการจัดโครงการ (09.45 - 12.30 น.)</t>
  </si>
  <si>
    <t>3.1  ความเหมาะสมของสถานที่จัดกิจกรรม</t>
  </si>
  <si>
    <t>3.2  ความเหมาะสมของสื่อที่ใช้ในการจัดกิจกรรม</t>
  </si>
  <si>
    <t>3.3  ความเหมาะสมของเอกสารประกอบกิจกรรม</t>
  </si>
  <si>
    <t>3.4  ความพึงพอใจเกี่ยวกับเอกสารประกอบกิจกรรม</t>
  </si>
  <si>
    <t>4.1 การบรรยายพิเศษ "นโยบายการปฏิบัติงานวิชาการที่เปลี่ยนแปลง"</t>
  </si>
  <si>
    <t>4.2 การบบรรยาย เรื่อง"แนวทางปฏิบัติงานวิชาการที่เปลี่ยนแปลง"</t>
  </si>
  <si>
    <t>4.3 การเสวนา เรื่อง"สารสนเทศและแนวทางปฏิบัติงานวิชาการของคณะ/วิทยาลัย"</t>
  </si>
  <si>
    <t>ด้านคุณภาพของกิจกรรมสัมมนาเชิงปฏิบัติการสำหรับบุคลากรผู้ปฏิบัติงานวิชาการฯ</t>
  </si>
  <si>
    <t>ผลการประเมินกิจกรรมสัมมนาเชิงปฏิบัติการสำหรับบุคลากรผู้ปฏิบัติงานวิชาการ ระดับบัณฑิตศึกษา</t>
  </si>
  <si>
    <t>วันพุธที่ 29 ตุลาคม 2557</t>
  </si>
  <si>
    <t>- 2 -</t>
  </si>
  <si>
    <r>
      <t>ตาราง 2</t>
    </r>
    <r>
      <rPr>
        <sz val="16"/>
        <rFont val="TH SarabunPSK"/>
        <family val="2"/>
      </rPr>
      <t xml:space="preserve">  ผลการประเมินการสัมมนาเชิงปฏิบัติการสำหรับบุคลากรผู้ปฏิบัติงานวิชาการ ระดับบัณฑิตศึกษา ปีการศึกษา 2557</t>
    </r>
  </si>
  <si>
    <t>ณ ห้องสัมมนาเอกาทศรถ 209  อาคารเอกาทศรถ มหาวิทยาลัยนเรศวร</t>
  </si>
  <si>
    <t>ด้านสิ่งอำนวยความสะดวกอยู่ในระดับมากที่สุด (ค่าเฉลี่ย =4.60)  รองลงมาได้แก่ ด้านคุณภาพของกิจกรรมสัมมนาเชิง</t>
  </si>
  <si>
    <t xml:space="preserve">นอกจากนี้เมื่อพิจารณารายข้อพบว่า ความเหมาะสมของเอกสารประกอบกิจกรรม (ค่าเฉลี่ย =4.63) รองลงมาได้แก่ </t>
  </si>
  <si>
    <t xml:space="preserve">     "นโยบายการปฏิบัติงานวิชาการที่เปลี่ยนแปลง"(ค่าเฉลี่ย =4.60)  และความเหมาะสมของสื่อที่ใช้ในการจัดกิจกรรม </t>
  </si>
  <si>
    <t xml:space="preserve">ปฏิบัติการสำหรับบุคลากรผู้ปฏิบัติงานวิชาการฯ (ค่าเฉลี่ย =4.56)   และด้านเจ้าหน้าที่ผู้ให้บริการ (ค่าเฉลี่ย =4.55) </t>
  </si>
  <si>
    <t xml:space="preserve">ความเหมาะสมของสถานที่จัดกิจกรรม  ความพึงพอใจเกี่ยวกับเอกสารประกอบกิจกรรม  และการบรรยายพิเศษ </t>
  </si>
  <si>
    <t xml:space="preserve">       จากตาราง 2  ผลการประเมินการกิจกรรมสัมมนาเชิงปฏิบัติการสำหรับบุคลากรผู้ปฏิบัติงานวิชาการ ระดับบัณฑิตศึกษา</t>
  </si>
  <si>
    <t xml:space="preserve">     บัณฑิตวิทยาลัย ได้จัดกิจกรรมสัมมนาเชิงปฏิบัติการสำหรับบุคลากรผู้ปฏิบัติงานวิชาการ  ระดับบัณฑิตศึกษา</t>
  </si>
  <si>
    <t>ประโยชน์ที่ได้รับจากการเข้าร่วมกิจกรรมฯ</t>
  </si>
  <si>
    <t>ข้อเสนอแนะการประเมินการสัมมนาเชิงปฏิบัติการสำหรับบุคลากรผู้ปฏิบัติงานวิชาการฯ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</si>
  <si>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จำแนกตามสังกัดคณะ</t>
    </r>
  </si>
  <si>
    <t>คณะสหเวชศาสตร์ ร้อยละ 6.98</t>
  </si>
  <si>
    <t>- 3 -</t>
  </si>
  <si>
    <t xml:space="preserve">                                                               - 4 -</t>
  </si>
  <si>
    <t xml:space="preserve">     4.จัดอบรมสัมมนานอกสถานที่ เป็นการเชื่อมความสัมพันธ์ของเครือข่ายบัณฑิตศึกษา</t>
  </si>
  <si>
    <t>แพทยศาสตร์</t>
  </si>
  <si>
    <t>ทันตแพทยศาสตร์</t>
  </si>
  <si>
    <t xml:space="preserve">จากการประเมินกิจกรรมสัมมนาเชิงปฏิบัติการสำหรับบุคลากรผู้ปฏิบัติงานวิชาการ ระดับบัณฑิตศึกษา </t>
  </si>
  <si>
    <t xml:space="preserve">วันพุธที่ 29 ตุลาคม 2557  พบว่า มีเจ้าหน้าที่สังกัดคณะ จำนวนทั้งสิ้น 56 คน และมีผู้ตอบแบบสอบถามจำนวน </t>
  </si>
  <si>
    <t>43 คน คิดเป็นร้อยละ 76.78</t>
  </si>
  <si>
    <t xml:space="preserve">     ผลการประเมินการกิจกรรมสัมมนาเชิงปฏิบัติการสำหรับบุคลากรผู้ปฏิบัติงานวิชาการ  ระดับบัณฑิตศึกษา</t>
  </si>
  <si>
    <t>ในภาพรวมพบว่า ผู้ตอบแบบประเมินมีความพึงพอใจอยู่ในระดับมากที่สุด (ค่าเฉลี่ย =4.53)   และเมื่อพิจารณา</t>
  </si>
  <si>
    <t>รายด้าน พบว่าด้านสิ่งอำนวยความสะดวกอยู่ในระดับมากที่สุด (ค่าเฉลี่ย =4.60)   รองลงมาได้แก่ ด้านคุณภาพ</t>
  </si>
  <si>
    <t>ของกิจกรรมสัมมนาเชิงปฏิบัติการสำหรับบุคลากรผู้ปฏิบัติงานวิชาการฯ (ค่าเฉลี่ย =4.56)  และด้านเจ้าหน้าที่</t>
  </si>
  <si>
    <t xml:space="preserve">ผู้ให้บริการ (ค่าเฉลี่ย =4.55)  นอกจากนี้เมื่อพิจารณารายข้อพบว่า ความเหมาะสมของเอกสารประกอบกิจกรรม </t>
  </si>
  <si>
    <t>(ค่าเฉลี่ย =4.63) รองลงมาได้แก่ ความเหมาะสมของสถานที่จัดกิจกรรม  ความพึงพอใจเกี่ยวกับเอกสารประกอบ</t>
  </si>
  <si>
    <t xml:space="preserve">     กิจกรรม และการบรรยายพิเศษ "นโยบายการปฏิบัติงานวิชาการที่เปลี่ยนแปลง" (ค่าเฉลี่ย =4.60)  และความ</t>
  </si>
  <si>
    <t xml:space="preserve">     เหมาะสมของสื่อที่ใช้ในการจัดกิจกรรม (ค่าเฉลี่ย =4.58) และประโยชน์ที่ได้รับจากการเข้าร่วมกิจกรรมฯ </t>
  </si>
  <si>
    <t xml:space="preserve">     โดยรวมอยู่ในระดับมากที่สุด (ค่าเฉลี่ย =4.52)</t>
  </si>
  <si>
    <t>ร้อยละ 16.28 รองลงมาได้แก่ คณะวิศวกรรมศาสตร์ ร้อยละ 9.30 และคณะบริหารุรกิจ เศรษฐศาสตร์และการสื่อสาร และ</t>
  </si>
  <si>
    <t xml:space="preserve">     จากตาราง 1 แสดงจำนวนร้อยละของผู้ตอบแบบประเมิน พบว่าผู้ตอบแบบประเมินส่วนใหญ่  สังกัดคณะศึกษาศาสตร์ </t>
  </si>
  <si>
    <t xml:space="preserve">ในภาพรวมพบว่า ผู้ตอบแบบประเมินมีความพึงพอใจอยู่ในระดับมากที่สุด  (ค่าเฉลี่ย =4.53)   และเมื่อพิจารณารายด้านพบว่า </t>
  </si>
  <si>
    <t>จัดอบรมสัมมนานอกสถานที่ เป็นการเชื่อมความสัมพันธ์ของเครือข่ายบัณฑิตศึกษา</t>
  </si>
  <si>
    <t>การติดต่อประสานงานกับเจ้าหน้าที่บัณฑิตวิทยาลัย ทางโทรศัพท์สัญญาณ ไม่ชัดเจน</t>
  </si>
  <si>
    <t>(ค่าเฉลี่ย =4.58) และประโยชน์ที่ได้รับจากการเข้าร่วมกิจกรรมฯ โดยรวมอยู่ในระดับมากที่สุด (ค่าเฉลี่ย =4.52)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</si>
</sst>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F400]h:mm:ss\ AM/PM"/>
  </numFmts>
  <fonts count="12" x14ac:knownFonts="1">
    <font>
      <sz val="11"/>
      <color theme="1"/>
      <name val="Tahoma"/>
      <family val="2"/>
      <scheme val="minor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2" fontId="2" fillId="0" borderId="0" xfId="0" applyNumberFormat="1" applyFont="1"/>
    <xf numFmtId="2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left" indent="2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vertical="center" indent="2"/>
    </xf>
    <xf numFmtId="49" fontId="2" fillId="0" borderId="0" xfId="0" applyNumberFormat="1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2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7" fontId="2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 indent="2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/>
    <xf numFmtId="0" fontId="9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10" fillId="0" borderId="5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10" fillId="3" borderId="5" xfId="0" applyFont="1" applyFill="1" applyBorder="1" applyAlignment="1">
      <alignment horizontal="center"/>
    </xf>
    <xf numFmtId="0" fontId="11" fillId="3" borderId="0" xfId="0" applyFont="1" applyFill="1"/>
    <xf numFmtId="0" fontId="10" fillId="4" borderId="5" xfId="0" applyFont="1" applyFill="1" applyBorder="1" applyAlignment="1">
      <alignment horizontal="center"/>
    </xf>
    <xf numFmtId="0" fontId="11" fillId="4" borderId="0" xfId="0" applyFont="1" applyFill="1"/>
    <xf numFmtId="0" fontId="10" fillId="5" borderId="5" xfId="0" applyFont="1" applyFill="1" applyBorder="1" applyAlignment="1">
      <alignment horizontal="center"/>
    </xf>
    <xf numFmtId="0" fontId="11" fillId="5" borderId="0" xfId="0" applyFont="1" applyFill="1"/>
    <xf numFmtId="0" fontId="10" fillId="6" borderId="5" xfId="0" applyFont="1" applyFill="1" applyBorder="1" applyAlignment="1">
      <alignment horizontal="center"/>
    </xf>
    <xf numFmtId="0" fontId="11" fillId="6" borderId="0" xfId="0" applyFont="1" applyFill="1"/>
    <xf numFmtId="0" fontId="2" fillId="0" borderId="3" xfId="0" applyFont="1" applyBorder="1" applyAlignment="1">
      <alignment vertical="top" wrapText="1"/>
    </xf>
    <xf numFmtId="2" fontId="11" fillId="0" borderId="0" xfId="0" applyNumberFormat="1" applyFont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49" fontId="2" fillId="0" borderId="0" xfId="0" applyNumberFormat="1" applyFont="1" applyAlignment="1"/>
    <xf numFmtId="49" fontId="7" fillId="0" borderId="0" xfId="0" applyNumberFormat="1" applyFont="1" applyAlignment="1">
      <alignment horizontal="center"/>
    </xf>
    <xf numFmtId="0" fontId="3" fillId="0" borderId="14" xfId="0" applyFont="1" applyBorder="1"/>
    <xf numFmtId="0" fontId="2" fillId="0" borderId="11" xfId="0" applyFont="1" applyBorder="1"/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/>
    <xf numFmtId="0" fontId="11" fillId="0" borderId="3" xfId="0" applyFont="1" applyBorder="1"/>
    <xf numFmtId="2" fontId="2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87" fontId="3" fillId="0" borderId="1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0" xfId="0" applyNumberFormat="1" applyFont="1" applyAlignment="1"/>
    <xf numFmtId="187" fontId="8" fillId="0" borderId="0" xfId="0" applyNumberFormat="1" applyFont="1" applyAlignmen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19050</xdr:rowOff>
    </xdr:from>
    <xdr:to>
      <xdr:col>2</xdr:col>
      <xdr:colOff>352425</xdr:colOff>
      <xdr:row>7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4772025" y="1885950"/>
          <a:ext cx="104775" cy="171450"/>
        </a:xfrm>
        <a:prstGeom prst="rect">
          <a:avLst/>
        </a:prstGeom>
      </xdr:spPr>
    </xdr:sp>
    <xdr:clientData/>
  </xdr:twoCellAnchor>
  <xdr:twoCellAnchor>
    <xdr:from>
      <xdr:col>2</xdr:col>
      <xdr:colOff>290945</xdr:colOff>
      <xdr:row>7</xdr:row>
      <xdr:rowOff>79664</xdr:rowOff>
    </xdr:from>
    <xdr:to>
      <xdr:col>2</xdr:col>
      <xdr:colOff>395720</xdr:colOff>
      <xdr:row>7</xdr:row>
      <xdr:rowOff>251114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5320" y="1946564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36" zoomScale="110" zoomScaleNormal="110" workbookViewId="0">
      <selection activeCell="C48" sqref="C48"/>
    </sheetView>
  </sheetViews>
  <sheetFormatPr defaultRowHeight="21" x14ac:dyDescent="0.35"/>
  <cols>
    <col min="1" max="1" width="6.75" style="72" customWidth="1"/>
    <col min="2" max="2" width="39.125" style="71" customWidth="1"/>
    <col min="3" max="3" width="40.125" style="71" customWidth="1"/>
    <col min="4" max="4" width="11.25" style="71" bestFit="1" customWidth="1"/>
    <col min="5" max="16384" width="9" style="71"/>
  </cols>
  <sheetData>
    <row r="1" spans="1:15" s="70" customFormat="1" ht="25.5" customHeight="1" x14ac:dyDescent="0.35">
      <c r="A1" s="70" t="s">
        <v>39</v>
      </c>
      <c r="B1" s="70" t="s">
        <v>37</v>
      </c>
      <c r="C1" s="70" t="s">
        <v>38</v>
      </c>
      <c r="D1" s="75">
        <v>1.1000000000000001</v>
      </c>
      <c r="E1" s="75">
        <v>1.2</v>
      </c>
      <c r="F1" s="73">
        <v>2.1</v>
      </c>
      <c r="G1" s="73">
        <v>2.2000000000000002</v>
      </c>
      <c r="H1" s="77">
        <v>3.1</v>
      </c>
      <c r="I1" s="77">
        <v>3.2</v>
      </c>
      <c r="J1" s="77">
        <v>3.3</v>
      </c>
      <c r="K1" s="77">
        <v>3.4</v>
      </c>
      <c r="L1" s="79">
        <v>4.4000000000000004</v>
      </c>
      <c r="M1" s="79">
        <v>4.2</v>
      </c>
      <c r="N1" s="79">
        <v>4.3</v>
      </c>
      <c r="O1" s="81">
        <v>5</v>
      </c>
    </row>
    <row r="2" spans="1:15" x14ac:dyDescent="0.35">
      <c r="A2" s="72">
        <v>1</v>
      </c>
      <c r="B2" s="71" t="s">
        <v>34</v>
      </c>
      <c r="C2" s="71" t="s">
        <v>36</v>
      </c>
      <c r="D2" s="76">
        <v>4</v>
      </c>
      <c r="E2" s="76">
        <v>5</v>
      </c>
      <c r="F2" s="74">
        <v>5</v>
      </c>
      <c r="G2" s="74">
        <v>5</v>
      </c>
      <c r="H2" s="78">
        <v>4</v>
      </c>
      <c r="I2" s="78">
        <v>4</v>
      </c>
      <c r="J2" s="78">
        <v>4</v>
      </c>
      <c r="K2" s="78">
        <v>4</v>
      </c>
      <c r="L2" s="80">
        <v>5</v>
      </c>
      <c r="M2" s="80">
        <v>4</v>
      </c>
      <c r="N2" s="80">
        <v>5</v>
      </c>
      <c r="O2" s="82"/>
    </row>
    <row r="3" spans="1:15" x14ac:dyDescent="0.35">
      <c r="A3" s="72">
        <v>2</v>
      </c>
      <c r="B3" s="71" t="s">
        <v>34</v>
      </c>
      <c r="C3" s="71" t="s">
        <v>40</v>
      </c>
      <c r="D3" s="76">
        <v>4</v>
      </c>
      <c r="E3" s="76">
        <v>4</v>
      </c>
      <c r="F3" s="74">
        <v>4</v>
      </c>
      <c r="G3" s="74">
        <v>4</v>
      </c>
      <c r="H3" s="78">
        <v>5</v>
      </c>
      <c r="I3" s="78">
        <v>5</v>
      </c>
      <c r="J3" s="78">
        <v>5</v>
      </c>
      <c r="K3" s="78">
        <v>5</v>
      </c>
      <c r="L3" s="80">
        <v>5</v>
      </c>
      <c r="M3" s="80">
        <v>5</v>
      </c>
      <c r="N3" s="80">
        <v>5</v>
      </c>
      <c r="O3" s="82"/>
    </row>
    <row r="4" spans="1:15" x14ac:dyDescent="0.35">
      <c r="A4" s="72">
        <v>3</v>
      </c>
      <c r="B4" s="71" t="s">
        <v>34</v>
      </c>
      <c r="C4" s="71" t="s">
        <v>36</v>
      </c>
      <c r="D4" s="76">
        <v>5</v>
      </c>
      <c r="E4" s="76">
        <v>5</v>
      </c>
      <c r="F4" s="74">
        <v>4</v>
      </c>
      <c r="G4" s="74">
        <v>4</v>
      </c>
      <c r="H4" s="78">
        <v>5</v>
      </c>
      <c r="I4" s="78">
        <v>5</v>
      </c>
      <c r="J4" s="78">
        <v>5</v>
      </c>
      <c r="K4" s="78">
        <v>5</v>
      </c>
      <c r="L4" s="80">
        <v>5</v>
      </c>
      <c r="M4" s="80">
        <v>5</v>
      </c>
      <c r="N4" s="80">
        <v>5</v>
      </c>
      <c r="O4" s="82"/>
    </row>
    <row r="5" spans="1:15" x14ac:dyDescent="0.35">
      <c r="A5" s="72">
        <v>4</v>
      </c>
      <c r="B5" s="71" t="s">
        <v>34</v>
      </c>
      <c r="C5" s="71" t="s">
        <v>41</v>
      </c>
      <c r="D5" s="76">
        <v>4</v>
      </c>
      <c r="E5" s="76">
        <v>4</v>
      </c>
      <c r="F5" s="74">
        <v>5</v>
      </c>
      <c r="G5" s="74">
        <v>5</v>
      </c>
      <c r="H5" s="78">
        <v>4</v>
      </c>
      <c r="I5" s="78">
        <v>4</v>
      </c>
      <c r="J5" s="78">
        <v>4</v>
      </c>
      <c r="K5" s="78">
        <v>4</v>
      </c>
      <c r="L5" s="80">
        <v>5</v>
      </c>
      <c r="M5" s="80">
        <v>5</v>
      </c>
      <c r="N5" s="80">
        <v>5</v>
      </c>
      <c r="O5" s="82"/>
    </row>
    <row r="6" spans="1:15" x14ac:dyDescent="0.35">
      <c r="A6" s="72">
        <v>5</v>
      </c>
      <c r="B6" s="71" t="s">
        <v>34</v>
      </c>
      <c r="C6" s="71" t="s">
        <v>41</v>
      </c>
      <c r="D6" s="76">
        <v>5</v>
      </c>
      <c r="E6" s="76">
        <v>5</v>
      </c>
      <c r="F6" s="74">
        <v>5</v>
      </c>
      <c r="G6" s="74">
        <v>5</v>
      </c>
      <c r="H6" s="78">
        <v>5</v>
      </c>
      <c r="I6" s="78">
        <v>5</v>
      </c>
      <c r="J6" s="78">
        <v>5</v>
      </c>
      <c r="K6" s="78">
        <v>5</v>
      </c>
      <c r="L6" s="80">
        <v>5</v>
      </c>
      <c r="M6" s="80">
        <v>5</v>
      </c>
      <c r="N6" s="80">
        <v>5</v>
      </c>
      <c r="O6" s="82"/>
    </row>
    <row r="7" spans="1:15" x14ac:dyDescent="0.35">
      <c r="A7" s="72">
        <v>6</v>
      </c>
      <c r="B7" s="71" t="s">
        <v>34</v>
      </c>
      <c r="C7" s="71" t="s">
        <v>42</v>
      </c>
      <c r="D7" s="76">
        <v>4</v>
      </c>
      <c r="E7" s="76">
        <v>4</v>
      </c>
      <c r="F7" s="74">
        <v>4</v>
      </c>
      <c r="G7" s="74">
        <v>4</v>
      </c>
      <c r="H7" s="78">
        <v>5</v>
      </c>
      <c r="I7" s="78">
        <v>5</v>
      </c>
      <c r="J7" s="78">
        <v>5</v>
      </c>
      <c r="K7" s="78">
        <v>5</v>
      </c>
      <c r="L7" s="80">
        <v>4</v>
      </c>
      <c r="M7" s="80">
        <v>4</v>
      </c>
      <c r="N7" s="80">
        <v>4</v>
      </c>
      <c r="O7" s="82"/>
    </row>
    <row r="8" spans="1:15" x14ac:dyDescent="0.35">
      <c r="A8" s="72">
        <v>7</v>
      </c>
      <c r="B8" s="71" t="s">
        <v>34</v>
      </c>
      <c r="C8" s="71" t="s">
        <v>42</v>
      </c>
      <c r="D8" s="76">
        <v>5</v>
      </c>
      <c r="E8" s="76">
        <v>5</v>
      </c>
      <c r="F8" s="74">
        <v>5</v>
      </c>
      <c r="G8" s="74">
        <v>4</v>
      </c>
      <c r="H8" s="78">
        <v>5</v>
      </c>
      <c r="I8" s="78">
        <v>4</v>
      </c>
      <c r="J8" s="78">
        <v>5</v>
      </c>
      <c r="K8" s="78">
        <v>5</v>
      </c>
      <c r="L8" s="80">
        <v>4</v>
      </c>
      <c r="M8" s="80">
        <v>4</v>
      </c>
      <c r="N8" s="80">
        <v>4</v>
      </c>
      <c r="O8" s="82">
        <v>4</v>
      </c>
    </row>
    <row r="9" spans="1:15" x14ac:dyDescent="0.35">
      <c r="A9" s="72">
        <v>5</v>
      </c>
      <c r="B9" s="71" t="s">
        <v>34</v>
      </c>
      <c r="C9" s="71" t="s">
        <v>43</v>
      </c>
      <c r="D9" s="76">
        <v>5</v>
      </c>
      <c r="E9" s="76">
        <v>5</v>
      </c>
      <c r="F9" s="74">
        <v>5</v>
      </c>
      <c r="G9" s="74">
        <v>5</v>
      </c>
      <c r="H9" s="78">
        <v>5</v>
      </c>
      <c r="I9" s="78">
        <v>5</v>
      </c>
      <c r="J9" s="78">
        <v>5</v>
      </c>
      <c r="K9" s="78">
        <v>5</v>
      </c>
      <c r="L9" s="80">
        <v>5</v>
      </c>
      <c r="M9" s="80">
        <v>5</v>
      </c>
      <c r="N9" s="80">
        <v>5</v>
      </c>
      <c r="O9" s="82">
        <v>5</v>
      </c>
    </row>
    <row r="10" spans="1:15" x14ac:dyDescent="0.35">
      <c r="A10" s="72">
        <v>9</v>
      </c>
      <c r="B10" s="71" t="s">
        <v>34</v>
      </c>
      <c r="C10" s="71" t="s">
        <v>43</v>
      </c>
      <c r="D10" s="76">
        <v>4</v>
      </c>
      <c r="E10" s="76">
        <v>4</v>
      </c>
      <c r="F10" s="74">
        <v>4</v>
      </c>
      <c r="G10" s="74">
        <v>4</v>
      </c>
      <c r="H10" s="78">
        <v>4</v>
      </c>
      <c r="I10" s="78">
        <v>4</v>
      </c>
      <c r="J10" s="78">
        <v>4</v>
      </c>
      <c r="K10" s="78">
        <v>4</v>
      </c>
      <c r="L10" s="80">
        <v>4</v>
      </c>
      <c r="M10" s="80">
        <v>4</v>
      </c>
      <c r="N10" s="80">
        <v>4</v>
      </c>
      <c r="O10" s="82">
        <v>4</v>
      </c>
    </row>
    <row r="11" spans="1:15" x14ac:dyDescent="0.35">
      <c r="A11" s="72">
        <v>10</v>
      </c>
      <c r="B11" s="71" t="s">
        <v>34</v>
      </c>
      <c r="C11" s="71" t="s">
        <v>43</v>
      </c>
      <c r="D11" s="76">
        <v>4</v>
      </c>
      <c r="E11" s="76">
        <v>4</v>
      </c>
      <c r="F11" s="74">
        <v>5</v>
      </c>
      <c r="G11" s="74">
        <v>5</v>
      </c>
      <c r="H11" s="78">
        <v>5</v>
      </c>
      <c r="I11" s="78">
        <v>5</v>
      </c>
      <c r="J11" s="78">
        <v>5</v>
      </c>
      <c r="K11" s="78">
        <v>5</v>
      </c>
      <c r="L11" s="80">
        <v>5</v>
      </c>
      <c r="M11" s="80">
        <v>5</v>
      </c>
      <c r="N11" s="80">
        <v>5</v>
      </c>
      <c r="O11" s="82">
        <v>5</v>
      </c>
    </row>
    <row r="12" spans="1:15" x14ac:dyDescent="0.35">
      <c r="A12" s="72">
        <v>11</v>
      </c>
      <c r="B12" s="71" t="s">
        <v>34</v>
      </c>
      <c r="C12" s="71" t="s">
        <v>43</v>
      </c>
      <c r="D12" s="76">
        <v>4</v>
      </c>
      <c r="E12" s="76">
        <v>4</v>
      </c>
      <c r="F12" s="74">
        <v>4</v>
      </c>
      <c r="G12" s="74">
        <v>4</v>
      </c>
      <c r="H12" s="78">
        <v>4</v>
      </c>
      <c r="I12" s="78">
        <v>4</v>
      </c>
      <c r="J12" s="78">
        <v>4</v>
      </c>
      <c r="K12" s="78">
        <v>4</v>
      </c>
      <c r="L12" s="80">
        <v>4</v>
      </c>
      <c r="M12" s="80">
        <v>4</v>
      </c>
      <c r="N12" s="80">
        <v>4</v>
      </c>
      <c r="O12" s="82">
        <v>4</v>
      </c>
    </row>
    <row r="13" spans="1:15" x14ac:dyDescent="0.35">
      <c r="A13" s="72">
        <v>12</v>
      </c>
      <c r="B13" s="71" t="s">
        <v>34</v>
      </c>
      <c r="C13" s="71" t="s">
        <v>43</v>
      </c>
      <c r="D13" s="76">
        <v>4</v>
      </c>
      <c r="E13" s="76">
        <v>3</v>
      </c>
      <c r="F13" s="74">
        <v>5</v>
      </c>
      <c r="G13" s="74">
        <v>5</v>
      </c>
      <c r="H13" s="78">
        <v>5</v>
      </c>
      <c r="I13" s="78">
        <v>5</v>
      </c>
      <c r="J13" s="78">
        <v>5</v>
      </c>
      <c r="K13" s="78">
        <v>5</v>
      </c>
      <c r="L13" s="80">
        <v>5</v>
      </c>
      <c r="M13" s="80">
        <v>5</v>
      </c>
      <c r="N13" s="80">
        <v>5</v>
      </c>
      <c r="O13" s="82">
        <v>5</v>
      </c>
    </row>
    <row r="14" spans="1:15" x14ac:dyDescent="0.35">
      <c r="A14" s="72">
        <v>13</v>
      </c>
      <c r="B14" s="71" t="s">
        <v>34</v>
      </c>
      <c r="C14" s="71" t="s">
        <v>43</v>
      </c>
      <c r="D14" s="76">
        <v>5</v>
      </c>
      <c r="E14" s="76">
        <v>5</v>
      </c>
      <c r="F14" s="74">
        <v>5</v>
      </c>
      <c r="G14" s="74">
        <v>5</v>
      </c>
      <c r="H14" s="78">
        <v>5</v>
      </c>
      <c r="I14" s="78">
        <v>5</v>
      </c>
      <c r="J14" s="78">
        <v>5</v>
      </c>
      <c r="K14" s="78">
        <v>5</v>
      </c>
      <c r="L14" s="80">
        <v>5</v>
      </c>
      <c r="M14" s="80">
        <v>5</v>
      </c>
      <c r="N14" s="80">
        <v>5</v>
      </c>
      <c r="O14" s="82">
        <v>5</v>
      </c>
    </row>
    <row r="15" spans="1:15" x14ac:dyDescent="0.35">
      <c r="A15" s="72">
        <v>14</v>
      </c>
      <c r="B15" s="71" t="s">
        <v>34</v>
      </c>
      <c r="C15" s="71" t="s">
        <v>43</v>
      </c>
      <c r="D15" s="76">
        <v>4</v>
      </c>
      <c r="E15" s="76">
        <v>4</v>
      </c>
      <c r="F15" s="74">
        <v>4</v>
      </c>
      <c r="G15" s="74">
        <v>4</v>
      </c>
      <c r="H15" s="78">
        <v>4</v>
      </c>
      <c r="I15" s="78">
        <v>4</v>
      </c>
      <c r="J15" s="78">
        <v>4</v>
      </c>
      <c r="K15" s="78">
        <v>4</v>
      </c>
      <c r="L15" s="80">
        <v>4</v>
      </c>
      <c r="M15" s="80">
        <v>4</v>
      </c>
      <c r="N15" s="80">
        <v>4</v>
      </c>
      <c r="O15" s="82">
        <v>4</v>
      </c>
    </row>
    <row r="16" spans="1:15" x14ac:dyDescent="0.35">
      <c r="A16" s="72">
        <v>15</v>
      </c>
      <c r="B16" s="71" t="s">
        <v>34</v>
      </c>
      <c r="C16" s="71" t="s">
        <v>44</v>
      </c>
      <c r="D16" s="76">
        <v>4</v>
      </c>
      <c r="E16" s="76">
        <v>4</v>
      </c>
      <c r="F16" s="74">
        <v>4</v>
      </c>
      <c r="G16" s="74">
        <v>4</v>
      </c>
      <c r="H16" s="78">
        <v>4</v>
      </c>
      <c r="I16" s="78">
        <v>4</v>
      </c>
      <c r="J16" s="78">
        <v>4</v>
      </c>
      <c r="K16" s="78">
        <v>4</v>
      </c>
      <c r="L16" s="80">
        <v>4</v>
      </c>
      <c r="M16" s="80">
        <v>4</v>
      </c>
      <c r="N16" s="80">
        <v>4</v>
      </c>
      <c r="O16" s="82">
        <v>4</v>
      </c>
    </row>
    <row r="17" spans="1:15" x14ac:dyDescent="0.35">
      <c r="A17" s="72">
        <v>16</v>
      </c>
      <c r="B17" s="71" t="s">
        <v>34</v>
      </c>
      <c r="C17" s="71" t="s">
        <v>44</v>
      </c>
      <c r="D17" s="76">
        <v>5</v>
      </c>
      <c r="E17" s="76">
        <v>5</v>
      </c>
      <c r="F17" s="74">
        <v>5</v>
      </c>
      <c r="G17" s="74">
        <v>5</v>
      </c>
      <c r="H17" s="78">
        <v>5</v>
      </c>
      <c r="I17" s="78">
        <v>5</v>
      </c>
      <c r="J17" s="78">
        <v>5</v>
      </c>
      <c r="K17" s="78">
        <v>5</v>
      </c>
      <c r="L17" s="80">
        <v>5</v>
      </c>
      <c r="M17" s="80">
        <v>5</v>
      </c>
      <c r="N17" s="80">
        <v>5</v>
      </c>
      <c r="O17" s="82">
        <v>5</v>
      </c>
    </row>
    <row r="18" spans="1:15" x14ac:dyDescent="0.35">
      <c r="A18" s="72">
        <v>17</v>
      </c>
      <c r="B18" s="71" t="s">
        <v>34</v>
      </c>
      <c r="C18" s="71" t="s">
        <v>45</v>
      </c>
      <c r="D18" s="76">
        <v>5</v>
      </c>
      <c r="E18" s="76">
        <v>4</v>
      </c>
      <c r="F18" s="74">
        <v>5</v>
      </c>
      <c r="G18" s="74">
        <v>5</v>
      </c>
      <c r="H18" s="78">
        <v>5</v>
      </c>
      <c r="I18" s="78">
        <v>5</v>
      </c>
      <c r="J18" s="78">
        <v>5</v>
      </c>
      <c r="K18" s="78">
        <v>5</v>
      </c>
      <c r="L18" s="80">
        <v>5</v>
      </c>
      <c r="M18" s="80">
        <v>5</v>
      </c>
      <c r="N18" s="80">
        <v>5</v>
      </c>
      <c r="O18" s="82">
        <v>5</v>
      </c>
    </row>
    <row r="19" spans="1:15" x14ac:dyDescent="0.35">
      <c r="A19" s="72">
        <v>18</v>
      </c>
      <c r="B19" s="71" t="s">
        <v>34</v>
      </c>
      <c r="C19" s="71" t="s">
        <v>45</v>
      </c>
      <c r="D19" s="76">
        <v>4</v>
      </c>
      <c r="E19" s="76">
        <v>4</v>
      </c>
      <c r="F19" s="74">
        <v>5</v>
      </c>
      <c r="G19" s="74">
        <v>5</v>
      </c>
      <c r="H19" s="78">
        <v>4</v>
      </c>
      <c r="I19" s="78">
        <v>4</v>
      </c>
      <c r="J19" s="78">
        <v>5</v>
      </c>
      <c r="K19" s="78">
        <v>5</v>
      </c>
      <c r="L19" s="80">
        <v>4</v>
      </c>
      <c r="M19" s="80">
        <v>4</v>
      </c>
      <c r="N19" s="80">
        <v>4</v>
      </c>
      <c r="O19" s="82">
        <v>4</v>
      </c>
    </row>
    <row r="20" spans="1:15" x14ac:dyDescent="0.35">
      <c r="A20" s="72">
        <v>19</v>
      </c>
      <c r="B20" s="71" t="s">
        <v>34</v>
      </c>
      <c r="C20" s="71" t="s">
        <v>46</v>
      </c>
      <c r="D20" s="76">
        <v>5</v>
      </c>
      <c r="E20" s="76">
        <v>5</v>
      </c>
      <c r="F20" s="74">
        <v>5</v>
      </c>
      <c r="G20" s="74">
        <v>5</v>
      </c>
      <c r="H20" s="78">
        <v>5</v>
      </c>
      <c r="I20" s="78">
        <v>5</v>
      </c>
      <c r="J20" s="78">
        <v>5</v>
      </c>
      <c r="K20" s="78">
        <v>4</v>
      </c>
      <c r="L20" s="80">
        <v>5</v>
      </c>
      <c r="M20" s="80">
        <v>5</v>
      </c>
      <c r="N20" s="80">
        <v>5</v>
      </c>
      <c r="O20" s="82"/>
    </row>
    <row r="21" spans="1:15" x14ac:dyDescent="0.35">
      <c r="A21" s="72">
        <v>20</v>
      </c>
      <c r="B21" s="71" t="s">
        <v>34</v>
      </c>
      <c r="C21" s="71" t="s">
        <v>47</v>
      </c>
      <c r="D21" s="76">
        <v>3</v>
      </c>
      <c r="E21" s="76">
        <v>3</v>
      </c>
      <c r="F21" s="74">
        <v>4</v>
      </c>
      <c r="G21" s="74">
        <v>4</v>
      </c>
      <c r="H21" s="78">
        <v>4</v>
      </c>
      <c r="I21" s="78">
        <v>4</v>
      </c>
      <c r="J21" s="78">
        <v>4</v>
      </c>
      <c r="K21" s="78">
        <v>4</v>
      </c>
      <c r="L21" s="80">
        <v>4</v>
      </c>
      <c r="M21" s="80">
        <v>4</v>
      </c>
      <c r="N21" s="80">
        <v>3</v>
      </c>
      <c r="O21" s="82"/>
    </row>
    <row r="22" spans="1:15" x14ac:dyDescent="0.35">
      <c r="A22" s="72">
        <v>21</v>
      </c>
      <c r="B22" s="71" t="s">
        <v>34</v>
      </c>
      <c r="C22" s="71" t="s">
        <v>47</v>
      </c>
      <c r="D22" s="76">
        <v>4</v>
      </c>
      <c r="E22" s="76">
        <v>4</v>
      </c>
      <c r="F22" s="74">
        <v>4</v>
      </c>
      <c r="G22" s="74">
        <v>4</v>
      </c>
      <c r="H22" s="78">
        <v>4</v>
      </c>
      <c r="I22" s="78">
        <v>4</v>
      </c>
      <c r="J22" s="78">
        <v>4</v>
      </c>
      <c r="K22" s="78">
        <v>4</v>
      </c>
      <c r="L22" s="80">
        <v>4</v>
      </c>
      <c r="M22" s="80">
        <v>4</v>
      </c>
      <c r="N22" s="80">
        <v>4</v>
      </c>
      <c r="O22" s="82"/>
    </row>
    <row r="23" spans="1:15" x14ac:dyDescent="0.35">
      <c r="A23" s="72">
        <v>22</v>
      </c>
      <c r="B23" s="71" t="s">
        <v>34</v>
      </c>
      <c r="C23" s="71" t="s">
        <v>47</v>
      </c>
      <c r="D23" s="76">
        <v>4</v>
      </c>
      <c r="E23" s="76">
        <v>4</v>
      </c>
      <c r="F23" s="74">
        <v>4</v>
      </c>
      <c r="G23" s="74">
        <v>4</v>
      </c>
      <c r="H23" s="78">
        <v>4</v>
      </c>
      <c r="I23" s="78">
        <v>4</v>
      </c>
      <c r="J23" s="78">
        <v>4</v>
      </c>
      <c r="K23" s="78">
        <v>4</v>
      </c>
      <c r="L23" s="80">
        <v>4</v>
      </c>
      <c r="M23" s="80">
        <v>4</v>
      </c>
      <c r="N23" s="80">
        <v>4</v>
      </c>
      <c r="O23" s="82">
        <v>4</v>
      </c>
    </row>
    <row r="24" spans="1:15" x14ac:dyDescent="0.35">
      <c r="A24" s="72">
        <v>23</v>
      </c>
      <c r="B24" s="71" t="s">
        <v>34</v>
      </c>
      <c r="C24" s="71" t="s">
        <v>48</v>
      </c>
      <c r="D24" s="76">
        <v>5</v>
      </c>
      <c r="E24" s="76">
        <v>5</v>
      </c>
      <c r="F24" s="74">
        <v>4</v>
      </c>
      <c r="G24" s="74">
        <v>5</v>
      </c>
      <c r="H24" s="78">
        <v>4</v>
      </c>
      <c r="I24" s="78">
        <v>3</v>
      </c>
      <c r="J24" s="78">
        <v>4</v>
      </c>
      <c r="K24" s="78">
        <v>4</v>
      </c>
      <c r="L24" s="80">
        <v>4</v>
      </c>
      <c r="M24" s="80">
        <v>4</v>
      </c>
      <c r="N24" s="80">
        <v>4</v>
      </c>
      <c r="O24" s="82">
        <v>4</v>
      </c>
    </row>
    <row r="25" spans="1:15" x14ac:dyDescent="0.35">
      <c r="A25" s="72">
        <v>24</v>
      </c>
      <c r="B25" s="71" t="s">
        <v>34</v>
      </c>
      <c r="C25" s="71" t="s">
        <v>48</v>
      </c>
      <c r="D25" s="76">
        <v>4</v>
      </c>
      <c r="E25" s="76">
        <v>4</v>
      </c>
      <c r="F25" s="74">
        <v>5</v>
      </c>
      <c r="G25" s="74">
        <v>5</v>
      </c>
      <c r="H25" s="78">
        <v>5</v>
      </c>
      <c r="I25" s="78">
        <v>5</v>
      </c>
      <c r="J25" s="78">
        <v>5</v>
      </c>
      <c r="K25" s="78">
        <v>5</v>
      </c>
      <c r="L25" s="80">
        <v>5</v>
      </c>
      <c r="M25" s="80">
        <v>5</v>
      </c>
      <c r="N25" s="80">
        <v>5</v>
      </c>
      <c r="O25" s="82"/>
    </row>
    <row r="26" spans="1:15" x14ac:dyDescent="0.35">
      <c r="A26" s="72">
        <v>25</v>
      </c>
      <c r="B26" s="71" t="s">
        <v>34</v>
      </c>
      <c r="C26" s="71" t="s">
        <v>48</v>
      </c>
      <c r="D26" s="76">
        <v>5</v>
      </c>
      <c r="E26" s="76">
        <v>5</v>
      </c>
      <c r="F26" s="74">
        <v>5</v>
      </c>
      <c r="G26" s="74">
        <v>5</v>
      </c>
      <c r="H26" s="78">
        <v>5</v>
      </c>
      <c r="I26" s="78">
        <v>5</v>
      </c>
      <c r="J26" s="78">
        <v>5</v>
      </c>
      <c r="K26" s="78">
        <v>5</v>
      </c>
      <c r="L26" s="80">
        <v>5</v>
      </c>
      <c r="M26" s="80">
        <v>5</v>
      </c>
      <c r="N26" s="80">
        <v>5</v>
      </c>
      <c r="O26" s="82">
        <v>5</v>
      </c>
    </row>
    <row r="27" spans="1:15" x14ac:dyDescent="0.35">
      <c r="A27" s="72">
        <v>26</v>
      </c>
      <c r="B27" s="71" t="s">
        <v>34</v>
      </c>
      <c r="C27" s="71" t="s">
        <v>49</v>
      </c>
      <c r="D27" s="76">
        <v>4</v>
      </c>
      <c r="E27" s="76">
        <v>4</v>
      </c>
      <c r="F27" s="74">
        <v>4</v>
      </c>
      <c r="G27" s="74">
        <v>4</v>
      </c>
      <c r="H27" s="78">
        <v>4</v>
      </c>
      <c r="I27" s="78">
        <v>4</v>
      </c>
      <c r="J27" s="78">
        <v>4</v>
      </c>
      <c r="K27" s="78">
        <v>4</v>
      </c>
      <c r="L27" s="80">
        <v>4</v>
      </c>
      <c r="M27" s="80">
        <v>4</v>
      </c>
      <c r="N27" s="80">
        <v>4</v>
      </c>
      <c r="O27" s="82"/>
    </row>
    <row r="28" spans="1:15" x14ac:dyDescent="0.35">
      <c r="A28" s="72">
        <v>27</v>
      </c>
      <c r="B28" s="71" t="s">
        <v>34</v>
      </c>
      <c r="C28" s="71" t="s">
        <v>49</v>
      </c>
      <c r="D28" s="76">
        <v>4</v>
      </c>
      <c r="E28" s="76">
        <v>4</v>
      </c>
      <c r="F28" s="74">
        <v>5</v>
      </c>
      <c r="G28" s="74">
        <v>5</v>
      </c>
      <c r="H28" s="78">
        <v>5</v>
      </c>
      <c r="I28" s="78">
        <v>5</v>
      </c>
      <c r="J28" s="78">
        <v>5</v>
      </c>
      <c r="K28" s="78">
        <v>5</v>
      </c>
      <c r="L28" s="80">
        <v>5</v>
      </c>
      <c r="M28" s="80">
        <v>5</v>
      </c>
      <c r="N28" s="80">
        <v>5</v>
      </c>
      <c r="O28" s="82">
        <v>5</v>
      </c>
    </row>
    <row r="29" spans="1:15" x14ac:dyDescent="0.35">
      <c r="A29" s="72">
        <v>28</v>
      </c>
      <c r="B29" s="71" t="s">
        <v>34</v>
      </c>
      <c r="C29" s="71" t="s">
        <v>48</v>
      </c>
      <c r="D29" s="76">
        <v>5</v>
      </c>
      <c r="E29" s="76">
        <v>5</v>
      </c>
      <c r="F29" s="74">
        <v>5</v>
      </c>
      <c r="G29" s="74">
        <v>5</v>
      </c>
      <c r="H29" s="78">
        <v>5</v>
      </c>
      <c r="I29" s="78">
        <v>5</v>
      </c>
      <c r="J29" s="78">
        <v>5</v>
      </c>
      <c r="K29" s="78">
        <v>5</v>
      </c>
      <c r="L29" s="80">
        <v>5</v>
      </c>
      <c r="M29" s="80">
        <v>4</v>
      </c>
      <c r="N29" s="80">
        <v>4</v>
      </c>
      <c r="O29" s="82"/>
    </row>
    <row r="30" spans="1:15" x14ac:dyDescent="0.35">
      <c r="A30" s="72">
        <v>29</v>
      </c>
      <c r="B30" s="71" t="s">
        <v>34</v>
      </c>
      <c r="C30" s="71" t="s">
        <v>50</v>
      </c>
      <c r="D30" s="76">
        <v>4</v>
      </c>
      <c r="E30" s="76">
        <v>4</v>
      </c>
      <c r="F30" s="74">
        <v>4</v>
      </c>
      <c r="G30" s="74">
        <v>4</v>
      </c>
      <c r="H30" s="78">
        <v>5</v>
      </c>
      <c r="I30" s="78">
        <v>5</v>
      </c>
      <c r="J30" s="78">
        <v>5</v>
      </c>
      <c r="K30" s="78">
        <v>5</v>
      </c>
      <c r="L30" s="80">
        <v>4</v>
      </c>
      <c r="M30" s="80">
        <v>4</v>
      </c>
      <c r="N30" s="80">
        <v>4</v>
      </c>
      <c r="O30" s="82">
        <v>5</v>
      </c>
    </row>
    <row r="31" spans="1:15" x14ac:dyDescent="0.35">
      <c r="A31" s="72">
        <v>30</v>
      </c>
      <c r="B31" s="71" t="s">
        <v>34</v>
      </c>
      <c r="C31" s="71" t="s">
        <v>50</v>
      </c>
      <c r="D31" s="76">
        <v>4</v>
      </c>
      <c r="E31" s="76">
        <v>4</v>
      </c>
      <c r="F31" s="74">
        <v>4</v>
      </c>
      <c r="G31" s="74">
        <v>4</v>
      </c>
      <c r="H31" s="78">
        <v>5</v>
      </c>
      <c r="I31" s="78">
        <v>5</v>
      </c>
      <c r="J31" s="78">
        <v>5</v>
      </c>
      <c r="K31" s="78">
        <v>5</v>
      </c>
      <c r="L31" s="80">
        <v>5</v>
      </c>
      <c r="M31" s="80">
        <v>5</v>
      </c>
      <c r="N31" s="80">
        <v>5</v>
      </c>
      <c r="O31" s="82">
        <v>5</v>
      </c>
    </row>
    <row r="32" spans="1:15" x14ac:dyDescent="0.35">
      <c r="A32" s="72">
        <v>31</v>
      </c>
      <c r="B32" s="71" t="s">
        <v>34</v>
      </c>
      <c r="C32" s="71" t="s">
        <v>51</v>
      </c>
      <c r="D32" s="76">
        <v>4</v>
      </c>
      <c r="E32" s="76">
        <v>4</v>
      </c>
      <c r="F32" s="74">
        <v>5</v>
      </c>
      <c r="G32" s="74">
        <v>5</v>
      </c>
      <c r="H32" s="78">
        <v>4</v>
      </c>
      <c r="I32" s="78">
        <v>5</v>
      </c>
      <c r="J32" s="78">
        <v>5</v>
      </c>
      <c r="K32" s="78">
        <v>5</v>
      </c>
      <c r="L32" s="80">
        <v>5</v>
      </c>
      <c r="M32" s="80">
        <v>5</v>
      </c>
      <c r="N32" s="80">
        <v>4</v>
      </c>
      <c r="O32" s="82"/>
    </row>
    <row r="33" spans="1:16" x14ac:dyDescent="0.35">
      <c r="A33" s="72">
        <v>32</v>
      </c>
      <c r="B33" s="71" t="s">
        <v>34</v>
      </c>
      <c r="C33" s="71" t="s">
        <v>51</v>
      </c>
      <c r="D33" s="76">
        <v>4</v>
      </c>
      <c r="E33" s="76">
        <v>4</v>
      </c>
      <c r="F33" s="74">
        <v>5</v>
      </c>
      <c r="G33" s="74">
        <v>5</v>
      </c>
      <c r="H33" s="78">
        <v>4</v>
      </c>
      <c r="I33" s="78">
        <v>4</v>
      </c>
      <c r="J33" s="78">
        <v>5</v>
      </c>
      <c r="K33" s="78">
        <v>5</v>
      </c>
      <c r="L33" s="80">
        <v>5</v>
      </c>
      <c r="M33" s="80">
        <v>5</v>
      </c>
      <c r="N33" s="80">
        <v>4</v>
      </c>
      <c r="O33" s="82"/>
    </row>
    <row r="34" spans="1:16" x14ac:dyDescent="0.35">
      <c r="A34" s="72">
        <v>33</v>
      </c>
      <c r="B34" s="71" t="s">
        <v>34</v>
      </c>
      <c r="C34" s="71" t="s">
        <v>52</v>
      </c>
      <c r="D34" s="76">
        <v>5</v>
      </c>
      <c r="E34" s="76">
        <v>5</v>
      </c>
      <c r="F34" s="74">
        <v>4</v>
      </c>
      <c r="G34" s="74">
        <v>4</v>
      </c>
      <c r="H34" s="78">
        <v>5</v>
      </c>
      <c r="I34" s="78">
        <v>5</v>
      </c>
      <c r="J34" s="78">
        <v>5</v>
      </c>
      <c r="K34" s="78">
        <v>4</v>
      </c>
      <c r="L34" s="80">
        <v>4</v>
      </c>
      <c r="M34" s="80">
        <v>5</v>
      </c>
      <c r="N34" s="80">
        <v>5</v>
      </c>
      <c r="O34" s="82">
        <v>5</v>
      </c>
    </row>
    <row r="35" spans="1:16" x14ac:dyDescent="0.35">
      <c r="A35" s="72">
        <v>34</v>
      </c>
      <c r="B35" s="71" t="s">
        <v>34</v>
      </c>
      <c r="C35" s="71" t="s">
        <v>52</v>
      </c>
      <c r="D35" s="76">
        <v>5</v>
      </c>
      <c r="E35" s="76">
        <v>5</v>
      </c>
      <c r="F35" s="74">
        <v>5</v>
      </c>
      <c r="G35" s="74">
        <v>5</v>
      </c>
      <c r="H35" s="78">
        <v>5</v>
      </c>
      <c r="I35" s="78">
        <v>5</v>
      </c>
      <c r="J35" s="78">
        <v>5</v>
      </c>
      <c r="K35" s="78">
        <v>5</v>
      </c>
      <c r="L35" s="80">
        <v>5</v>
      </c>
      <c r="M35" s="80">
        <v>5</v>
      </c>
      <c r="N35" s="80">
        <v>5</v>
      </c>
      <c r="O35" s="82"/>
    </row>
    <row r="36" spans="1:16" x14ac:dyDescent="0.35">
      <c r="A36" s="72">
        <v>35</v>
      </c>
      <c r="B36" s="71" t="s">
        <v>34</v>
      </c>
      <c r="C36" s="71" t="s">
        <v>53</v>
      </c>
      <c r="D36" s="76">
        <v>4</v>
      </c>
      <c r="E36" s="76">
        <v>3</v>
      </c>
      <c r="F36" s="74">
        <v>4</v>
      </c>
      <c r="G36" s="74">
        <v>4</v>
      </c>
      <c r="H36" s="78">
        <v>4</v>
      </c>
      <c r="I36" s="78">
        <v>5</v>
      </c>
      <c r="J36" s="78">
        <v>4</v>
      </c>
      <c r="K36" s="78">
        <v>4</v>
      </c>
      <c r="L36" s="80">
        <v>4</v>
      </c>
      <c r="M36" s="80">
        <v>4</v>
      </c>
      <c r="N36" s="80">
        <v>4</v>
      </c>
      <c r="O36" s="82">
        <v>4</v>
      </c>
    </row>
    <row r="37" spans="1:16" x14ac:dyDescent="0.35">
      <c r="A37" s="72">
        <v>36</v>
      </c>
      <c r="B37" s="71" t="s">
        <v>34</v>
      </c>
      <c r="C37" s="71" t="s">
        <v>50</v>
      </c>
      <c r="D37" s="76">
        <v>5</v>
      </c>
      <c r="E37" s="76">
        <v>5</v>
      </c>
      <c r="F37" s="74">
        <v>5</v>
      </c>
      <c r="G37" s="74">
        <v>5</v>
      </c>
      <c r="H37" s="78">
        <v>5</v>
      </c>
      <c r="I37" s="78">
        <v>5</v>
      </c>
      <c r="J37" s="78">
        <v>4</v>
      </c>
      <c r="K37" s="78">
        <v>4</v>
      </c>
      <c r="L37" s="80">
        <v>5</v>
      </c>
      <c r="M37" s="80">
        <v>4</v>
      </c>
      <c r="N37" s="80">
        <v>5</v>
      </c>
      <c r="O37" s="82">
        <v>4</v>
      </c>
    </row>
    <row r="38" spans="1:16" x14ac:dyDescent="0.35">
      <c r="A38" s="72">
        <v>37</v>
      </c>
      <c r="B38" s="71" t="s">
        <v>34</v>
      </c>
      <c r="C38" s="71" t="s">
        <v>54</v>
      </c>
      <c r="D38" s="76">
        <v>4</v>
      </c>
      <c r="E38" s="76">
        <v>4</v>
      </c>
      <c r="F38" s="74">
        <v>4</v>
      </c>
      <c r="G38" s="74">
        <v>4</v>
      </c>
      <c r="H38" s="78">
        <v>4</v>
      </c>
      <c r="I38" s="78">
        <v>3</v>
      </c>
      <c r="J38" s="78">
        <v>4</v>
      </c>
      <c r="K38" s="78">
        <v>4</v>
      </c>
      <c r="L38" s="80">
        <v>4</v>
      </c>
      <c r="M38" s="80">
        <v>4</v>
      </c>
      <c r="N38" s="80">
        <v>4</v>
      </c>
      <c r="O38" s="82"/>
    </row>
    <row r="39" spans="1:16" x14ac:dyDescent="0.35">
      <c r="A39" s="72">
        <v>38</v>
      </c>
      <c r="B39" s="71" t="s">
        <v>34</v>
      </c>
      <c r="C39" s="71" t="s">
        <v>55</v>
      </c>
      <c r="D39" s="76">
        <v>4</v>
      </c>
      <c r="E39" s="76">
        <v>4</v>
      </c>
      <c r="F39" s="74">
        <v>5</v>
      </c>
      <c r="G39" s="74">
        <v>5</v>
      </c>
      <c r="H39" s="78">
        <v>5</v>
      </c>
      <c r="I39" s="78">
        <v>5</v>
      </c>
      <c r="J39" s="78">
        <v>5</v>
      </c>
      <c r="K39" s="78">
        <v>5</v>
      </c>
      <c r="L39" s="80">
        <v>5</v>
      </c>
      <c r="M39" s="80">
        <v>5</v>
      </c>
      <c r="N39" s="80">
        <v>5</v>
      </c>
      <c r="O39" s="82">
        <v>5</v>
      </c>
    </row>
    <row r="40" spans="1:16" x14ac:dyDescent="0.35">
      <c r="A40" s="72">
        <v>39</v>
      </c>
      <c r="B40" s="71" t="s">
        <v>34</v>
      </c>
      <c r="C40" s="71" t="s">
        <v>55</v>
      </c>
      <c r="D40" s="76">
        <v>4</v>
      </c>
      <c r="E40" s="76">
        <v>4</v>
      </c>
      <c r="F40" s="74">
        <v>4</v>
      </c>
      <c r="G40" s="74">
        <v>4</v>
      </c>
      <c r="H40" s="78">
        <v>4</v>
      </c>
      <c r="I40" s="78">
        <v>4</v>
      </c>
      <c r="J40" s="78">
        <v>4</v>
      </c>
      <c r="K40" s="78">
        <v>4</v>
      </c>
      <c r="L40" s="80">
        <v>5</v>
      </c>
      <c r="M40" s="80">
        <v>5</v>
      </c>
      <c r="N40" s="80">
        <v>5</v>
      </c>
      <c r="O40" s="82">
        <v>4</v>
      </c>
    </row>
    <row r="41" spans="1:16" x14ac:dyDescent="0.35">
      <c r="A41" s="72">
        <v>40</v>
      </c>
      <c r="B41" s="71" t="s">
        <v>34</v>
      </c>
      <c r="C41" s="71" t="s">
        <v>56</v>
      </c>
      <c r="D41" s="76">
        <v>5</v>
      </c>
      <c r="E41" s="76">
        <v>5</v>
      </c>
      <c r="F41" s="74">
        <v>5</v>
      </c>
      <c r="G41" s="74">
        <v>5</v>
      </c>
      <c r="H41" s="78">
        <v>5</v>
      </c>
      <c r="I41" s="78">
        <v>5</v>
      </c>
      <c r="J41" s="78">
        <v>5</v>
      </c>
      <c r="K41" s="78">
        <v>5</v>
      </c>
      <c r="L41" s="80">
        <v>5</v>
      </c>
      <c r="M41" s="80">
        <v>5</v>
      </c>
      <c r="N41" s="80">
        <v>5</v>
      </c>
      <c r="O41" s="82"/>
    </row>
    <row r="42" spans="1:16" x14ac:dyDescent="0.35">
      <c r="A42" s="72">
        <v>41</v>
      </c>
      <c r="B42" s="71" t="s">
        <v>34</v>
      </c>
      <c r="C42" s="71" t="s">
        <v>56</v>
      </c>
      <c r="D42" s="76">
        <v>4</v>
      </c>
      <c r="E42" s="76">
        <v>4</v>
      </c>
      <c r="F42" s="74">
        <v>4</v>
      </c>
      <c r="G42" s="74">
        <v>4</v>
      </c>
      <c r="H42" s="78">
        <v>5</v>
      </c>
      <c r="I42" s="78">
        <v>5</v>
      </c>
      <c r="J42" s="78">
        <v>5</v>
      </c>
      <c r="K42" s="78">
        <v>5</v>
      </c>
      <c r="L42" s="80">
        <v>4</v>
      </c>
      <c r="M42" s="80">
        <v>4</v>
      </c>
      <c r="N42" s="80">
        <v>4</v>
      </c>
      <c r="O42" s="82">
        <v>4</v>
      </c>
    </row>
    <row r="43" spans="1:16" x14ac:dyDescent="0.35">
      <c r="A43" s="72">
        <v>42</v>
      </c>
      <c r="B43" s="71" t="s">
        <v>34</v>
      </c>
      <c r="D43" s="76"/>
      <c r="E43" s="76"/>
      <c r="F43" s="74">
        <v>5</v>
      </c>
      <c r="G43" s="74">
        <v>4</v>
      </c>
      <c r="H43" s="78">
        <v>5</v>
      </c>
      <c r="I43" s="78">
        <v>5</v>
      </c>
      <c r="J43" s="78">
        <v>4</v>
      </c>
      <c r="K43" s="78"/>
      <c r="L43" s="80"/>
      <c r="M43" s="80"/>
      <c r="N43" s="80"/>
      <c r="O43" s="82"/>
    </row>
    <row r="44" spans="1:16" x14ac:dyDescent="0.35">
      <c r="A44" s="72">
        <v>43</v>
      </c>
      <c r="B44" s="71" t="s">
        <v>34</v>
      </c>
      <c r="D44" s="76">
        <v>5</v>
      </c>
      <c r="E44" s="76">
        <v>5</v>
      </c>
      <c r="F44" s="74">
        <v>5</v>
      </c>
      <c r="G44" s="74">
        <v>5</v>
      </c>
      <c r="H44" s="78">
        <v>5</v>
      </c>
      <c r="I44" s="78">
        <v>5</v>
      </c>
      <c r="J44" s="78">
        <v>5</v>
      </c>
      <c r="K44" s="78">
        <v>5</v>
      </c>
      <c r="L44" s="80">
        <v>5</v>
      </c>
      <c r="M44" s="80">
        <v>5</v>
      </c>
      <c r="N44" s="80">
        <v>5</v>
      </c>
      <c r="O44" s="82">
        <v>5</v>
      </c>
    </row>
    <row r="45" spans="1:16" x14ac:dyDescent="0.35">
      <c r="D45" s="84">
        <f>AVERAGE(D2:D44)</f>
        <v>4.3571428571428568</v>
      </c>
      <c r="E45" s="84">
        <f t="shared" ref="E45:O45" si="0">AVERAGE(E2:E44)</f>
        <v>4.3095238095238093</v>
      </c>
      <c r="F45" s="84">
        <f t="shared" si="0"/>
        <v>4.558139534883721</v>
      </c>
      <c r="G45" s="84">
        <f t="shared" si="0"/>
        <v>4.5348837209302326</v>
      </c>
      <c r="H45" s="84">
        <f t="shared" si="0"/>
        <v>4.6046511627906979</v>
      </c>
      <c r="I45" s="84">
        <f t="shared" si="0"/>
        <v>4.5813953488372094</v>
      </c>
      <c r="J45" s="84">
        <f t="shared" si="0"/>
        <v>4.6279069767441863</v>
      </c>
      <c r="K45" s="84">
        <f t="shared" si="0"/>
        <v>4.5952380952380949</v>
      </c>
      <c r="L45" s="84">
        <f t="shared" si="0"/>
        <v>4.5952380952380949</v>
      </c>
      <c r="M45" s="84">
        <f t="shared" si="0"/>
        <v>4.5476190476190474</v>
      </c>
      <c r="N45" s="84">
        <f t="shared" si="0"/>
        <v>4.5238095238095237</v>
      </c>
      <c r="O45" s="84">
        <f t="shared" si="0"/>
        <v>4.5199999999999996</v>
      </c>
      <c r="P45" s="84">
        <f>AVERAGE(D2:O44)</f>
        <v>4.5304878048780486</v>
      </c>
    </row>
    <row r="46" spans="1:16" x14ac:dyDescent="0.35">
      <c r="B46" s="71" t="s">
        <v>34</v>
      </c>
      <c r="C46" s="71">
        <f>COUNTIF(B2:B44,"เจ้าหน้าที่สังกัดคณะ")</f>
        <v>43</v>
      </c>
      <c r="D46" s="84">
        <f>STDEVA(D2:D44)</f>
        <v>0.53289035029313425</v>
      </c>
      <c r="E46" s="84">
        <f t="shared" ref="E46:O46" si="1">STDEVA(E2:E44)</f>
        <v>0.60437814193075368</v>
      </c>
      <c r="F46" s="84">
        <f t="shared" si="1"/>
        <v>0.50248551655959095</v>
      </c>
      <c r="G46" s="84">
        <f t="shared" si="1"/>
        <v>0.5046845884077501</v>
      </c>
      <c r="H46" s="84">
        <f t="shared" si="1"/>
        <v>0.49471179121551623</v>
      </c>
      <c r="I46" s="84">
        <f t="shared" si="1"/>
        <v>0.58686244593945713</v>
      </c>
      <c r="J46" s="84">
        <f t="shared" si="1"/>
        <v>0.48908348756353315</v>
      </c>
      <c r="K46" s="84">
        <f t="shared" si="1"/>
        <v>0.49679577241454626</v>
      </c>
      <c r="L46" s="84">
        <f t="shared" si="1"/>
        <v>0.49679577241454626</v>
      </c>
      <c r="M46" s="84">
        <f t="shared" si="1"/>
        <v>0.50376053895074935</v>
      </c>
      <c r="N46" s="84">
        <f t="shared" si="1"/>
        <v>0.55163151531395727</v>
      </c>
      <c r="O46" s="84">
        <f t="shared" si="1"/>
        <v>0.50990195135927885</v>
      </c>
      <c r="P46" s="84">
        <f>STDEVA(D2:O44)</f>
        <v>0.52734334538732475</v>
      </c>
    </row>
    <row r="47" spans="1:16" x14ac:dyDescent="0.35">
      <c r="E47" s="84">
        <f>STDEVA(D2:E44)</f>
        <v>0.56682020126513655</v>
      </c>
      <c r="G47" s="84">
        <f>STDEVA(F2:G44)</f>
        <v>0.50075182873440272</v>
      </c>
      <c r="K47" s="84">
        <f>STDEVA(H2:K44)</f>
        <v>0.51426168851988829</v>
      </c>
      <c r="N47" s="84">
        <f>STDEVA(L2:N44)</f>
        <v>0.51467357508316913</v>
      </c>
      <c r="O47" s="84">
        <f>STDEVA(O2:O44)</f>
        <v>0.50990195135927885</v>
      </c>
    </row>
    <row r="48" spans="1:16" x14ac:dyDescent="0.35">
      <c r="B48" s="71" t="s">
        <v>40</v>
      </c>
      <c r="C48" s="71">
        <f>COUNTIF(C2:C44,"เกษตรศาสตร์ ทรัพยากรธรรมชาติ และสิ่งแวดล้อม")</f>
        <v>1</v>
      </c>
    </row>
    <row r="49" spans="2:3" x14ac:dyDescent="0.35">
      <c r="B49" s="71" t="s">
        <v>36</v>
      </c>
      <c r="C49" s="71">
        <f>COUNTIF(C2:C44,"กองบริการการศึกษา")</f>
        <v>2</v>
      </c>
    </row>
    <row r="50" spans="2:3" x14ac:dyDescent="0.35">
      <c r="B50" s="71" t="s">
        <v>41</v>
      </c>
      <c r="C50" s="71">
        <f>COUNTIF(C2:C44,"วิทยาศาสตร์")</f>
        <v>2</v>
      </c>
    </row>
    <row r="51" spans="2:3" x14ac:dyDescent="0.35">
      <c r="B51" s="71" t="s">
        <v>42</v>
      </c>
      <c r="C51" s="71">
        <f>COUNTIF(C2:C44,"สาธารณสุขศาสตร์")</f>
        <v>2</v>
      </c>
    </row>
    <row r="52" spans="2:3" x14ac:dyDescent="0.35">
      <c r="B52" s="71" t="s">
        <v>43</v>
      </c>
      <c r="C52" s="71">
        <f>COUNTIF(C2:C44,"ศึกษาศาสตร์")</f>
        <v>7</v>
      </c>
    </row>
    <row r="53" spans="2:3" x14ac:dyDescent="0.35">
      <c r="B53" s="71" t="s">
        <v>44</v>
      </c>
      <c r="C53" s="71">
        <f>COUNTIF(C2:C44,"วิทยาลัยพลังงานทดแทน")</f>
        <v>2</v>
      </c>
    </row>
    <row r="54" spans="2:3" x14ac:dyDescent="0.35">
      <c r="B54" s="71" t="s">
        <v>45</v>
      </c>
      <c r="C54" s="71">
        <f>COUNTIF(C2:C44,"สถาปัตยกรรมศาสตร์")</f>
        <v>2</v>
      </c>
    </row>
    <row r="55" spans="2:3" x14ac:dyDescent="0.35">
      <c r="B55" s="71" t="s">
        <v>46</v>
      </c>
      <c r="C55" s="71">
        <f>COUNTIF(C2:C44,"วิทยาลัยโลจิสติกส์และโซ่อุปทาน")</f>
        <v>1</v>
      </c>
    </row>
    <row r="56" spans="2:3" x14ac:dyDescent="0.35">
      <c r="B56" s="71" t="s">
        <v>47</v>
      </c>
      <c r="C56" s="71">
        <f>COUNTIF(C2:C44,"บริหารธุรกิจ เศรษฐศาสตร์และการสื่อสาร")</f>
        <v>3</v>
      </c>
    </row>
    <row r="57" spans="2:3" x14ac:dyDescent="0.35">
      <c r="B57" s="71" t="s">
        <v>49</v>
      </c>
      <c r="C57" s="71">
        <f>COUNTIF(C2:C44,"ทันตแพทย์ศาสตร์")</f>
        <v>2</v>
      </c>
    </row>
    <row r="58" spans="2:3" x14ac:dyDescent="0.35">
      <c r="B58" s="71" t="s">
        <v>48</v>
      </c>
      <c r="C58" s="71">
        <f>COUNTIF(C2:C44,"วิศวกรรมศาสตร์")</f>
        <v>4</v>
      </c>
    </row>
    <row r="59" spans="2:3" x14ac:dyDescent="0.35">
      <c r="B59" s="71" t="s">
        <v>50</v>
      </c>
      <c r="C59" s="71">
        <f>COUNTIF(C2:C44,"สหเวชศาสตร์")</f>
        <v>3</v>
      </c>
    </row>
    <row r="60" spans="2:3" x14ac:dyDescent="0.35">
      <c r="B60" s="71" t="s">
        <v>51</v>
      </c>
      <c r="C60" s="71">
        <f>COUNTIF(C2:C44,"มนุษยศาสตร์")</f>
        <v>2</v>
      </c>
    </row>
    <row r="61" spans="2:3" x14ac:dyDescent="0.35">
      <c r="B61" s="71" t="s">
        <v>52</v>
      </c>
      <c r="C61" s="71">
        <f>COUNTIF(C2:C44,"สังคมศาสตร์")</f>
        <v>2</v>
      </c>
    </row>
    <row r="62" spans="2:3" x14ac:dyDescent="0.35">
      <c r="B62" s="71" t="s">
        <v>53</v>
      </c>
      <c r="C62" s="71">
        <f>COUNTIF(C2:C44,"วิทยาลัยเพื่อการค้นคว้าระดับรากฐาน")</f>
        <v>1</v>
      </c>
    </row>
    <row r="63" spans="2:3" x14ac:dyDescent="0.35">
      <c r="B63" s="71" t="s">
        <v>54</v>
      </c>
      <c r="C63" s="71">
        <f>COUNTIF(C2:C44,"เภสัชศาสตร์")</f>
        <v>1</v>
      </c>
    </row>
    <row r="64" spans="2:3" x14ac:dyDescent="0.35">
      <c r="B64" s="71" t="s">
        <v>55</v>
      </c>
      <c r="C64" s="71">
        <f>COUNTIF(C2:C44,"วิทยาศาสตร์การแพทย์")</f>
        <v>2</v>
      </c>
    </row>
    <row r="65" spans="2:3" x14ac:dyDescent="0.35">
      <c r="B65" s="71" t="s">
        <v>56</v>
      </c>
      <c r="C65" s="71">
        <f>COUNTIF(C2:C44,"แพทย์ศาสตร์")</f>
        <v>2</v>
      </c>
    </row>
    <row r="66" spans="2:3" x14ac:dyDescent="0.35">
      <c r="B66" s="71" t="s">
        <v>35</v>
      </c>
      <c r="C66" s="71"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opLeftCell="A13" zoomScaleNormal="100" workbookViewId="0">
      <selection activeCell="J19" sqref="J19"/>
    </sheetView>
  </sheetViews>
  <sheetFormatPr defaultRowHeight="21" x14ac:dyDescent="0.35"/>
  <cols>
    <col min="1" max="1" width="6.25" style="1" customWidth="1"/>
    <col min="2" max="2" width="3.375" style="1" customWidth="1"/>
    <col min="3" max="10" width="6.25" style="1" customWidth="1"/>
    <col min="11" max="11" width="9" style="1"/>
    <col min="12" max="12" width="13" style="1" customWidth="1"/>
    <col min="13" max="13" width="9" style="1" customWidth="1"/>
    <col min="14" max="255" width="9" style="1"/>
    <col min="256" max="256" width="6.25" style="1" customWidth="1"/>
    <col min="257" max="257" width="3.375" style="1" customWidth="1"/>
    <col min="258" max="265" width="6.25" style="1" customWidth="1"/>
    <col min="266" max="511" width="9" style="1"/>
    <col min="512" max="512" width="6.25" style="1" customWidth="1"/>
    <col min="513" max="513" width="3.375" style="1" customWidth="1"/>
    <col min="514" max="521" width="6.25" style="1" customWidth="1"/>
    <col min="522" max="767" width="9" style="1"/>
    <col min="768" max="768" width="6.25" style="1" customWidth="1"/>
    <col min="769" max="769" width="3.375" style="1" customWidth="1"/>
    <col min="770" max="777" width="6.25" style="1" customWidth="1"/>
    <col min="778" max="1023" width="9" style="1"/>
    <col min="1024" max="1024" width="6.25" style="1" customWidth="1"/>
    <col min="1025" max="1025" width="3.375" style="1" customWidth="1"/>
    <col min="1026" max="1033" width="6.25" style="1" customWidth="1"/>
    <col min="1034" max="1279" width="9" style="1"/>
    <col min="1280" max="1280" width="6.25" style="1" customWidth="1"/>
    <col min="1281" max="1281" width="3.375" style="1" customWidth="1"/>
    <col min="1282" max="1289" width="6.25" style="1" customWidth="1"/>
    <col min="1290" max="1535" width="9" style="1"/>
    <col min="1536" max="1536" width="6.25" style="1" customWidth="1"/>
    <col min="1537" max="1537" width="3.375" style="1" customWidth="1"/>
    <col min="1538" max="1545" width="6.25" style="1" customWidth="1"/>
    <col min="1546" max="1791" width="9" style="1"/>
    <col min="1792" max="1792" width="6.25" style="1" customWidth="1"/>
    <col min="1793" max="1793" width="3.375" style="1" customWidth="1"/>
    <col min="1794" max="1801" width="6.25" style="1" customWidth="1"/>
    <col min="1802" max="2047" width="9" style="1"/>
    <col min="2048" max="2048" width="6.25" style="1" customWidth="1"/>
    <col min="2049" max="2049" width="3.375" style="1" customWidth="1"/>
    <col min="2050" max="2057" width="6.25" style="1" customWidth="1"/>
    <col min="2058" max="2303" width="9" style="1"/>
    <col min="2304" max="2304" width="6.25" style="1" customWidth="1"/>
    <col min="2305" max="2305" width="3.375" style="1" customWidth="1"/>
    <col min="2306" max="2313" width="6.25" style="1" customWidth="1"/>
    <col min="2314" max="2559" width="9" style="1"/>
    <col min="2560" max="2560" width="6.25" style="1" customWidth="1"/>
    <col min="2561" max="2561" width="3.375" style="1" customWidth="1"/>
    <col min="2562" max="2569" width="6.25" style="1" customWidth="1"/>
    <col min="2570" max="2815" width="9" style="1"/>
    <col min="2816" max="2816" width="6.25" style="1" customWidth="1"/>
    <col min="2817" max="2817" width="3.375" style="1" customWidth="1"/>
    <col min="2818" max="2825" width="6.25" style="1" customWidth="1"/>
    <col min="2826" max="3071" width="9" style="1"/>
    <col min="3072" max="3072" width="6.25" style="1" customWidth="1"/>
    <col min="3073" max="3073" width="3.375" style="1" customWidth="1"/>
    <col min="3074" max="3081" width="6.25" style="1" customWidth="1"/>
    <col min="3082" max="3327" width="9" style="1"/>
    <col min="3328" max="3328" width="6.25" style="1" customWidth="1"/>
    <col min="3329" max="3329" width="3.375" style="1" customWidth="1"/>
    <col min="3330" max="3337" width="6.25" style="1" customWidth="1"/>
    <col min="3338" max="3583" width="9" style="1"/>
    <col min="3584" max="3584" width="6.25" style="1" customWidth="1"/>
    <col min="3585" max="3585" width="3.375" style="1" customWidth="1"/>
    <col min="3586" max="3593" width="6.25" style="1" customWidth="1"/>
    <col min="3594" max="3839" width="9" style="1"/>
    <col min="3840" max="3840" width="6.25" style="1" customWidth="1"/>
    <col min="3841" max="3841" width="3.375" style="1" customWidth="1"/>
    <col min="3842" max="3849" width="6.25" style="1" customWidth="1"/>
    <col min="3850" max="4095" width="9" style="1"/>
    <col min="4096" max="4096" width="6.25" style="1" customWidth="1"/>
    <col min="4097" max="4097" width="3.375" style="1" customWidth="1"/>
    <col min="4098" max="4105" width="6.25" style="1" customWidth="1"/>
    <col min="4106" max="4351" width="9" style="1"/>
    <col min="4352" max="4352" width="6.25" style="1" customWidth="1"/>
    <col min="4353" max="4353" width="3.375" style="1" customWidth="1"/>
    <col min="4354" max="4361" width="6.25" style="1" customWidth="1"/>
    <col min="4362" max="4607" width="9" style="1"/>
    <col min="4608" max="4608" width="6.25" style="1" customWidth="1"/>
    <col min="4609" max="4609" width="3.375" style="1" customWidth="1"/>
    <col min="4610" max="4617" width="6.25" style="1" customWidth="1"/>
    <col min="4618" max="4863" width="9" style="1"/>
    <col min="4864" max="4864" width="6.25" style="1" customWidth="1"/>
    <col min="4865" max="4865" width="3.375" style="1" customWidth="1"/>
    <col min="4866" max="4873" width="6.25" style="1" customWidth="1"/>
    <col min="4874" max="5119" width="9" style="1"/>
    <col min="5120" max="5120" width="6.25" style="1" customWidth="1"/>
    <col min="5121" max="5121" width="3.375" style="1" customWidth="1"/>
    <col min="5122" max="5129" width="6.25" style="1" customWidth="1"/>
    <col min="5130" max="5375" width="9" style="1"/>
    <col min="5376" max="5376" width="6.25" style="1" customWidth="1"/>
    <col min="5377" max="5377" width="3.375" style="1" customWidth="1"/>
    <col min="5378" max="5385" width="6.25" style="1" customWidth="1"/>
    <col min="5386" max="5631" width="9" style="1"/>
    <col min="5632" max="5632" width="6.25" style="1" customWidth="1"/>
    <col min="5633" max="5633" width="3.375" style="1" customWidth="1"/>
    <col min="5634" max="5641" width="6.25" style="1" customWidth="1"/>
    <col min="5642" max="5887" width="9" style="1"/>
    <col min="5888" max="5888" width="6.25" style="1" customWidth="1"/>
    <col min="5889" max="5889" width="3.375" style="1" customWidth="1"/>
    <col min="5890" max="5897" width="6.25" style="1" customWidth="1"/>
    <col min="5898" max="6143" width="9" style="1"/>
    <col min="6144" max="6144" width="6.25" style="1" customWidth="1"/>
    <col min="6145" max="6145" width="3.375" style="1" customWidth="1"/>
    <col min="6146" max="6153" width="6.25" style="1" customWidth="1"/>
    <col min="6154" max="6399" width="9" style="1"/>
    <col min="6400" max="6400" width="6.25" style="1" customWidth="1"/>
    <col min="6401" max="6401" width="3.375" style="1" customWidth="1"/>
    <col min="6402" max="6409" width="6.25" style="1" customWidth="1"/>
    <col min="6410" max="6655" width="9" style="1"/>
    <col min="6656" max="6656" width="6.25" style="1" customWidth="1"/>
    <col min="6657" max="6657" width="3.375" style="1" customWidth="1"/>
    <col min="6658" max="6665" width="6.25" style="1" customWidth="1"/>
    <col min="6666" max="6911" width="9" style="1"/>
    <col min="6912" max="6912" width="6.25" style="1" customWidth="1"/>
    <col min="6913" max="6913" width="3.375" style="1" customWidth="1"/>
    <col min="6914" max="6921" width="6.25" style="1" customWidth="1"/>
    <col min="6922" max="7167" width="9" style="1"/>
    <col min="7168" max="7168" width="6.25" style="1" customWidth="1"/>
    <col min="7169" max="7169" width="3.375" style="1" customWidth="1"/>
    <col min="7170" max="7177" width="6.25" style="1" customWidth="1"/>
    <col min="7178" max="7423" width="9" style="1"/>
    <col min="7424" max="7424" width="6.25" style="1" customWidth="1"/>
    <col min="7425" max="7425" width="3.375" style="1" customWidth="1"/>
    <col min="7426" max="7433" width="6.25" style="1" customWidth="1"/>
    <col min="7434" max="7679" width="9" style="1"/>
    <col min="7680" max="7680" width="6.25" style="1" customWidth="1"/>
    <col min="7681" max="7681" width="3.375" style="1" customWidth="1"/>
    <col min="7682" max="7689" width="6.25" style="1" customWidth="1"/>
    <col min="7690" max="7935" width="9" style="1"/>
    <col min="7936" max="7936" width="6.25" style="1" customWidth="1"/>
    <col min="7937" max="7937" width="3.375" style="1" customWidth="1"/>
    <col min="7938" max="7945" width="6.25" style="1" customWidth="1"/>
    <col min="7946" max="8191" width="9" style="1"/>
    <col min="8192" max="8192" width="6.25" style="1" customWidth="1"/>
    <col min="8193" max="8193" width="3.375" style="1" customWidth="1"/>
    <col min="8194" max="8201" width="6.25" style="1" customWidth="1"/>
    <col min="8202" max="8447" width="9" style="1"/>
    <col min="8448" max="8448" width="6.25" style="1" customWidth="1"/>
    <col min="8449" max="8449" width="3.375" style="1" customWidth="1"/>
    <col min="8450" max="8457" width="6.25" style="1" customWidth="1"/>
    <col min="8458" max="8703" width="9" style="1"/>
    <col min="8704" max="8704" width="6.25" style="1" customWidth="1"/>
    <col min="8705" max="8705" width="3.375" style="1" customWidth="1"/>
    <col min="8706" max="8713" width="6.25" style="1" customWidth="1"/>
    <col min="8714" max="8959" width="9" style="1"/>
    <col min="8960" max="8960" width="6.25" style="1" customWidth="1"/>
    <col min="8961" max="8961" width="3.375" style="1" customWidth="1"/>
    <col min="8962" max="8969" width="6.25" style="1" customWidth="1"/>
    <col min="8970" max="9215" width="9" style="1"/>
    <col min="9216" max="9216" width="6.25" style="1" customWidth="1"/>
    <col min="9217" max="9217" width="3.375" style="1" customWidth="1"/>
    <col min="9218" max="9225" width="6.25" style="1" customWidth="1"/>
    <col min="9226" max="9471" width="9" style="1"/>
    <col min="9472" max="9472" width="6.25" style="1" customWidth="1"/>
    <col min="9473" max="9473" width="3.375" style="1" customWidth="1"/>
    <col min="9474" max="9481" width="6.25" style="1" customWidth="1"/>
    <col min="9482" max="9727" width="9" style="1"/>
    <col min="9728" max="9728" width="6.25" style="1" customWidth="1"/>
    <col min="9729" max="9729" width="3.375" style="1" customWidth="1"/>
    <col min="9730" max="9737" width="6.25" style="1" customWidth="1"/>
    <col min="9738" max="9983" width="9" style="1"/>
    <col min="9984" max="9984" width="6.25" style="1" customWidth="1"/>
    <col min="9985" max="9985" width="3.375" style="1" customWidth="1"/>
    <col min="9986" max="9993" width="6.25" style="1" customWidth="1"/>
    <col min="9994" max="10239" width="9" style="1"/>
    <col min="10240" max="10240" width="6.25" style="1" customWidth="1"/>
    <col min="10241" max="10241" width="3.375" style="1" customWidth="1"/>
    <col min="10242" max="10249" width="6.25" style="1" customWidth="1"/>
    <col min="10250" max="10495" width="9" style="1"/>
    <col min="10496" max="10496" width="6.25" style="1" customWidth="1"/>
    <col min="10497" max="10497" width="3.375" style="1" customWidth="1"/>
    <col min="10498" max="10505" width="6.25" style="1" customWidth="1"/>
    <col min="10506" max="10751" width="9" style="1"/>
    <col min="10752" max="10752" width="6.25" style="1" customWidth="1"/>
    <col min="10753" max="10753" width="3.375" style="1" customWidth="1"/>
    <col min="10754" max="10761" width="6.25" style="1" customWidth="1"/>
    <col min="10762" max="11007" width="9" style="1"/>
    <col min="11008" max="11008" width="6.25" style="1" customWidth="1"/>
    <col min="11009" max="11009" width="3.375" style="1" customWidth="1"/>
    <col min="11010" max="11017" width="6.25" style="1" customWidth="1"/>
    <col min="11018" max="11263" width="9" style="1"/>
    <col min="11264" max="11264" width="6.25" style="1" customWidth="1"/>
    <col min="11265" max="11265" width="3.375" style="1" customWidth="1"/>
    <col min="11266" max="11273" width="6.25" style="1" customWidth="1"/>
    <col min="11274" max="11519" width="9" style="1"/>
    <col min="11520" max="11520" width="6.25" style="1" customWidth="1"/>
    <col min="11521" max="11521" width="3.375" style="1" customWidth="1"/>
    <col min="11522" max="11529" width="6.25" style="1" customWidth="1"/>
    <col min="11530" max="11775" width="9" style="1"/>
    <col min="11776" max="11776" width="6.25" style="1" customWidth="1"/>
    <col min="11777" max="11777" width="3.375" style="1" customWidth="1"/>
    <col min="11778" max="11785" width="6.25" style="1" customWidth="1"/>
    <col min="11786" max="12031" width="9" style="1"/>
    <col min="12032" max="12032" width="6.25" style="1" customWidth="1"/>
    <col min="12033" max="12033" width="3.375" style="1" customWidth="1"/>
    <col min="12034" max="12041" width="6.25" style="1" customWidth="1"/>
    <col min="12042" max="12287" width="9" style="1"/>
    <col min="12288" max="12288" width="6.25" style="1" customWidth="1"/>
    <col min="12289" max="12289" width="3.375" style="1" customWidth="1"/>
    <col min="12290" max="12297" width="6.25" style="1" customWidth="1"/>
    <col min="12298" max="12543" width="9" style="1"/>
    <col min="12544" max="12544" width="6.25" style="1" customWidth="1"/>
    <col min="12545" max="12545" width="3.375" style="1" customWidth="1"/>
    <col min="12546" max="12553" width="6.25" style="1" customWidth="1"/>
    <col min="12554" max="12799" width="9" style="1"/>
    <col min="12800" max="12800" width="6.25" style="1" customWidth="1"/>
    <col min="12801" max="12801" width="3.375" style="1" customWidth="1"/>
    <col min="12802" max="12809" width="6.25" style="1" customWidth="1"/>
    <col min="12810" max="13055" width="9" style="1"/>
    <col min="13056" max="13056" width="6.25" style="1" customWidth="1"/>
    <col min="13057" max="13057" width="3.375" style="1" customWidth="1"/>
    <col min="13058" max="13065" width="6.25" style="1" customWidth="1"/>
    <col min="13066" max="13311" width="9" style="1"/>
    <col min="13312" max="13312" width="6.25" style="1" customWidth="1"/>
    <col min="13313" max="13313" width="3.375" style="1" customWidth="1"/>
    <col min="13314" max="13321" width="6.25" style="1" customWidth="1"/>
    <col min="13322" max="13567" width="9" style="1"/>
    <col min="13568" max="13568" width="6.25" style="1" customWidth="1"/>
    <col min="13569" max="13569" width="3.375" style="1" customWidth="1"/>
    <col min="13570" max="13577" width="6.25" style="1" customWidth="1"/>
    <col min="13578" max="13823" width="9" style="1"/>
    <col min="13824" max="13824" width="6.25" style="1" customWidth="1"/>
    <col min="13825" max="13825" width="3.375" style="1" customWidth="1"/>
    <col min="13826" max="13833" width="6.25" style="1" customWidth="1"/>
    <col min="13834" max="14079" width="9" style="1"/>
    <col min="14080" max="14080" width="6.25" style="1" customWidth="1"/>
    <col min="14081" max="14081" width="3.375" style="1" customWidth="1"/>
    <col min="14082" max="14089" width="6.25" style="1" customWidth="1"/>
    <col min="14090" max="14335" width="9" style="1"/>
    <col min="14336" max="14336" width="6.25" style="1" customWidth="1"/>
    <col min="14337" max="14337" width="3.375" style="1" customWidth="1"/>
    <col min="14338" max="14345" width="6.25" style="1" customWidth="1"/>
    <col min="14346" max="14591" width="9" style="1"/>
    <col min="14592" max="14592" width="6.25" style="1" customWidth="1"/>
    <col min="14593" max="14593" width="3.375" style="1" customWidth="1"/>
    <col min="14594" max="14601" width="6.25" style="1" customWidth="1"/>
    <col min="14602" max="14847" width="9" style="1"/>
    <col min="14848" max="14848" width="6.25" style="1" customWidth="1"/>
    <col min="14849" max="14849" width="3.375" style="1" customWidth="1"/>
    <col min="14850" max="14857" width="6.25" style="1" customWidth="1"/>
    <col min="14858" max="15103" width="9" style="1"/>
    <col min="15104" max="15104" width="6.25" style="1" customWidth="1"/>
    <col min="15105" max="15105" width="3.375" style="1" customWidth="1"/>
    <col min="15106" max="15113" width="6.25" style="1" customWidth="1"/>
    <col min="15114" max="15359" width="9" style="1"/>
    <col min="15360" max="15360" width="6.25" style="1" customWidth="1"/>
    <col min="15361" max="15361" width="3.375" style="1" customWidth="1"/>
    <col min="15362" max="15369" width="6.25" style="1" customWidth="1"/>
    <col min="15370" max="15615" width="9" style="1"/>
    <col min="15616" max="15616" width="6.25" style="1" customWidth="1"/>
    <col min="15617" max="15617" width="3.375" style="1" customWidth="1"/>
    <col min="15618" max="15625" width="6.25" style="1" customWidth="1"/>
    <col min="15626" max="15871" width="9" style="1"/>
    <col min="15872" max="15872" width="6.25" style="1" customWidth="1"/>
    <col min="15873" max="15873" width="3.375" style="1" customWidth="1"/>
    <col min="15874" max="15881" width="6.25" style="1" customWidth="1"/>
    <col min="15882" max="16127" width="9" style="1"/>
    <col min="16128" max="16128" width="6.25" style="1" customWidth="1"/>
    <col min="16129" max="16129" width="3.375" style="1" customWidth="1"/>
    <col min="16130" max="16137" width="6.25" style="1" customWidth="1"/>
    <col min="16138" max="16384" width="9" style="1"/>
  </cols>
  <sheetData>
    <row r="2" spans="1:13" ht="23.25" x14ac:dyDescent="0.3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3.25" x14ac:dyDescent="0.35">
      <c r="A3" s="98" t="s">
        <v>73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23.25" x14ac:dyDescent="0.35">
      <c r="A4" s="98" t="s">
        <v>74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23.25" x14ac:dyDescent="0.35">
      <c r="A5" s="98" t="s">
        <v>77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x14ac:dyDescent="0.35">
      <c r="B6" s="2"/>
    </row>
    <row r="7" spans="1:13" s="4" customFormat="1" x14ac:dyDescent="0.35">
      <c r="A7" s="3"/>
      <c r="B7" s="3" t="s">
        <v>94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4" customFormat="1" x14ac:dyDescent="0.35">
      <c r="A8" s="3" t="s">
        <v>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4" customFormat="1" x14ac:dyDescent="0.35">
      <c r="A9" s="3" t="s">
        <v>96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7" customFormat="1" x14ac:dyDescent="0.35">
      <c r="A10" s="7" t="s">
        <v>1</v>
      </c>
      <c r="B10" s="36" t="s">
        <v>97</v>
      </c>
      <c r="C10" s="36"/>
      <c r="D10" s="36"/>
      <c r="E10" s="37"/>
      <c r="F10" s="37"/>
      <c r="G10" s="37"/>
    </row>
    <row r="11" spans="1:13" s="7" customFormat="1" x14ac:dyDescent="0.35">
      <c r="A11" s="38" t="s">
        <v>98</v>
      </c>
      <c r="B11" s="39"/>
      <c r="C11" s="39"/>
      <c r="D11" s="39"/>
      <c r="E11" s="39"/>
      <c r="F11" s="39"/>
      <c r="G11" s="39"/>
    </row>
    <row r="12" spans="1:13" s="7" customFormat="1" x14ac:dyDescent="0.35">
      <c r="A12" s="39" t="s">
        <v>99</v>
      </c>
      <c r="B12" s="39"/>
      <c r="C12" s="39"/>
      <c r="D12" s="39"/>
      <c r="E12" s="39"/>
      <c r="F12" s="39"/>
      <c r="G12" s="39"/>
    </row>
    <row r="13" spans="1:13" s="7" customFormat="1" x14ac:dyDescent="0.35">
      <c r="A13" s="39" t="s">
        <v>100</v>
      </c>
      <c r="B13" s="39"/>
      <c r="C13" s="39"/>
      <c r="D13" s="39"/>
      <c r="E13" s="39"/>
      <c r="F13" s="39"/>
      <c r="G13" s="39"/>
    </row>
    <row r="14" spans="1:13" s="7" customFormat="1" x14ac:dyDescent="0.35">
      <c r="A14" s="38" t="s">
        <v>101</v>
      </c>
      <c r="B14" s="38"/>
      <c r="C14" s="38"/>
      <c r="D14" s="38"/>
      <c r="E14" s="38"/>
      <c r="F14" s="38"/>
      <c r="G14" s="38"/>
    </row>
    <row r="15" spans="1:13" s="7" customFormat="1" x14ac:dyDescent="0.35">
      <c r="A15" s="38" t="s">
        <v>102</v>
      </c>
      <c r="B15" s="38"/>
      <c r="C15" s="38"/>
      <c r="D15" s="38"/>
      <c r="E15" s="38"/>
      <c r="F15" s="38"/>
      <c r="G15" s="38"/>
    </row>
    <row r="16" spans="1:13" s="7" customFormat="1" x14ac:dyDescent="0.35">
      <c r="A16" s="7" t="s">
        <v>103</v>
      </c>
    </row>
    <row r="17" spans="1:13" s="89" customFormat="1" x14ac:dyDescent="0.35">
      <c r="A17" s="89" t="s">
        <v>104</v>
      </c>
    </row>
    <row r="18" spans="1:13" s="94" customFormat="1" x14ac:dyDescent="0.35">
      <c r="A18" s="94" t="s">
        <v>105</v>
      </c>
    </row>
    <row r="19" spans="1:13" x14ac:dyDescent="0.35">
      <c r="A19" s="5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5">
      <c r="A20" s="1" t="s">
        <v>59</v>
      </c>
    </row>
    <row r="21" spans="1:13" x14ac:dyDescent="0.35">
      <c r="A21" s="1" t="s">
        <v>60</v>
      </c>
    </row>
    <row r="22" spans="1:13" s="42" customFormat="1" x14ac:dyDescent="0.35">
      <c r="A22" s="42" t="s">
        <v>61</v>
      </c>
    </row>
    <row r="23" spans="1:13" x14ac:dyDescent="0.35">
      <c r="A23" s="1" t="s">
        <v>91</v>
      </c>
    </row>
  </sheetData>
  <mergeCells count="4">
    <mergeCell ref="A2:M2"/>
    <mergeCell ref="A3:M3"/>
    <mergeCell ref="A4:M4"/>
    <mergeCell ref="A5:M5"/>
  </mergeCells>
  <pageMargins left="0.70866141732283472" right="0.70866141732283472" top="0.55118110236220474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7" zoomScale="110" zoomScaleNormal="110" workbookViewId="0">
      <selection activeCell="C43" sqref="C43"/>
    </sheetView>
  </sheetViews>
  <sheetFormatPr defaultRowHeight="21" x14ac:dyDescent="0.35"/>
  <cols>
    <col min="1" max="1" width="40.875" style="7" customWidth="1"/>
    <col min="2" max="2" width="17.75" style="44" customWidth="1"/>
    <col min="3" max="3" width="18.75" style="44" customWidth="1"/>
    <col min="4" max="4" width="8.75" style="7" customWidth="1"/>
    <col min="5" max="252" width="9" style="7"/>
    <col min="253" max="253" width="16.875" style="7" customWidth="1"/>
    <col min="254" max="255" width="15.75" style="7" customWidth="1"/>
    <col min="256" max="256" width="8.75" style="7" customWidth="1"/>
    <col min="257" max="508" width="9" style="7"/>
    <col min="509" max="509" width="16.875" style="7" customWidth="1"/>
    <col min="510" max="511" width="15.75" style="7" customWidth="1"/>
    <col min="512" max="512" width="8.75" style="7" customWidth="1"/>
    <col min="513" max="764" width="9" style="7"/>
    <col min="765" max="765" width="16.875" style="7" customWidth="1"/>
    <col min="766" max="767" width="15.75" style="7" customWidth="1"/>
    <col min="768" max="768" width="8.75" style="7" customWidth="1"/>
    <col min="769" max="1020" width="9" style="7"/>
    <col min="1021" max="1021" width="16.875" style="7" customWidth="1"/>
    <col min="1022" max="1023" width="15.75" style="7" customWidth="1"/>
    <col min="1024" max="1024" width="8.75" style="7" customWidth="1"/>
    <col min="1025" max="1276" width="9" style="7"/>
    <col min="1277" max="1277" width="16.875" style="7" customWidth="1"/>
    <col min="1278" max="1279" width="15.75" style="7" customWidth="1"/>
    <col min="1280" max="1280" width="8.75" style="7" customWidth="1"/>
    <col min="1281" max="1532" width="9" style="7"/>
    <col min="1533" max="1533" width="16.875" style="7" customWidth="1"/>
    <col min="1534" max="1535" width="15.75" style="7" customWidth="1"/>
    <col min="1536" max="1536" width="8.75" style="7" customWidth="1"/>
    <col min="1537" max="1788" width="9" style="7"/>
    <col min="1789" max="1789" width="16.875" style="7" customWidth="1"/>
    <col min="1790" max="1791" width="15.75" style="7" customWidth="1"/>
    <col min="1792" max="1792" width="8.75" style="7" customWidth="1"/>
    <col min="1793" max="2044" width="9" style="7"/>
    <col min="2045" max="2045" width="16.875" style="7" customWidth="1"/>
    <col min="2046" max="2047" width="15.75" style="7" customWidth="1"/>
    <col min="2048" max="2048" width="8.75" style="7" customWidth="1"/>
    <col min="2049" max="2300" width="9" style="7"/>
    <col min="2301" max="2301" width="16.875" style="7" customWidth="1"/>
    <col min="2302" max="2303" width="15.75" style="7" customWidth="1"/>
    <col min="2304" max="2304" width="8.75" style="7" customWidth="1"/>
    <col min="2305" max="2556" width="9" style="7"/>
    <col min="2557" max="2557" width="16.875" style="7" customWidth="1"/>
    <col min="2558" max="2559" width="15.75" style="7" customWidth="1"/>
    <col min="2560" max="2560" width="8.75" style="7" customWidth="1"/>
    <col min="2561" max="2812" width="9" style="7"/>
    <col min="2813" max="2813" width="16.875" style="7" customWidth="1"/>
    <col min="2814" max="2815" width="15.75" style="7" customWidth="1"/>
    <col min="2816" max="2816" width="8.75" style="7" customWidth="1"/>
    <col min="2817" max="3068" width="9" style="7"/>
    <col min="3069" max="3069" width="16.875" style="7" customWidth="1"/>
    <col min="3070" max="3071" width="15.75" style="7" customWidth="1"/>
    <col min="3072" max="3072" width="8.75" style="7" customWidth="1"/>
    <col min="3073" max="3324" width="9" style="7"/>
    <col min="3325" max="3325" width="16.875" style="7" customWidth="1"/>
    <col min="3326" max="3327" width="15.75" style="7" customWidth="1"/>
    <col min="3328" max="3328" width="8.75" style="7" customWidth="1"/>
    <col min="3329" max="3580" width="9" style="7"/>
    <col min="3581" max="3581" width="16.875" style="7" customWidth="1"/>
    <col min="3582" max="3583" width="15.75" style="7" customWidth="1"/>
    <col min="3584" max="3584" width="8.75" style="7" customWidth="1"/>
    <col min="3585" max="3836" width="9" style="7"/>
    <col min="3837" max="3837" width="16.875" style="7" customWidth="1"/>
    <col min="3838" max="3839" width="15.75" style="7" customWidth="1"/>
    <col min="3840" max="3840" width="8.75" style="7" customWidth="1"/>
    <col min="3841" max="4092" width="9" style="7"/>
    <col min="4093" max="4093" width="16.875" style="7" customWidth="1"/>
    <col min="4094" max="4095" width="15.75" style="7" customWidth="1"/>
    <col min="4096" max="4096" width="8.75" style="7" customWidth="1"/>
    <col min="4097" max="4348" width="9" style="7"/>
    <col min="4349" max="4349" width="16.875" style="7" customWidth="1"/>
    <col min="4350" max="4351" width="15.75" style="7" customWidth="1"/>
    <col min="4352" max="4352" width="8.75" style="7" customWidth="1"/>
    <col min="4353" max="4604" width="9" style="7"/>
    <col min="4605" max="4605" width="16.875" style="7" customWidth="1"/>
    <col min="4606" max="4607" width="15.75" style="7" customWidth="1"/>
    <col min="4608" max="4608" width="8.75" style="7" customWidth="1"/>
    <col min="4609" max="4860" width="9" style="7"/>
    <col min="4861" max="4861" width="16.875" style="7" customWidth="1"/>
    <col min="4862" max="4863" width="15.75" style="7" customWidth="1"/>
    <col min="4864" max="4864" width="8.75" style="7" customWidth="1"/>
    <col min="4865" max="5116" width="9" style="7"/>
    <col min="5117" max="5117" width="16.875" style="7" customWidth="1"/>
    <col min="5118" max="5119" width="15.75" style="7" customWidth="1"/>
    <col min="5120" max="5120" width="8.75" style="7" customWidth="1"/>
    <col min="5121" max="5372" width="9" style="7"/>
    <col min="5373" max="5373" width="16.875" style="7" customWidth="1"/>
    <col min="5374" max="5375" width="15.75" style="7" customWidth="1"/>
    <col min="5376" max="5376" width="8.75" style="7" customWidth="1"/>
    <col min="5377" max="5628" width="9" style="7"/>
    <col min="5629" max="5629" width="16.875" style="7" customWidth="1"/>
    <col min="5630" max="5631" width="15.75" style="7" customWidth="1"/>
    <col min="5632" max="5632" width="8.75" style="7" customWidth="1"/>
    <col min="5633" max="5884" width="9" style="7"/>
    <col min="5885" max="5885" width="16.875" style="7" customWidth="1"/>
    <col min="5886" max="5887" width="15.75" style="7" customWidth="1"/>
    <col min="5888" max="5888" width="8.75" style="7" customWidth="1"/>
    <col min="5889" max="6140" width="9" style="7"/>
    <col min="6141" max="6141" width="16.875" style="7" customWidth="1"/>
    <col min="6142" max="6143" width="15.75" style="7" customWidth="1"/>
    <col min="6144" max="6144" width="8.75" style="7" customWidth="1"/>
    <col min="6145" max="6396" width="9" style="7"/>
    <col min="6397" max="6397" width="16.875" style="7" customWidth="1"/>
    <col min="6398" max="6399" width="15.75" style="7" customWidth="1"/>
    <col min="6400" max="6400" width="8.75" style="7" customWidth="1"/>
    <col min="6401" max="6652" width="9" style="7"/>
    <col min="6653" max="6653" width="16.875" style="7" customWidth="1"/>
    <col min="6654" max="6655" width="15.75" style="7" customWidth="1"/>
    <col min="6656" max="6656" width="8.75" style="7" customWidth="1"/>
    <col min="6657" max="6908" width="9" style="7"/>
    <col min="6909" max="6909" width="16.875" style="7" customWidth="1"/>
    <col min="6910" max="6911" width="15.75" style="7" customWidth="1"/>
    <col min="6912" max="6912" width="8.75" style="7" customWidth="1"/>
    <col min="6913" max="7164" width="9" style="7"/>
    <col min="7165" max="7165" width="16.875" style="7" customWidth="1"/>
    <col min="7166" max="7167" width="15.75" style="7" customWidth="1"/>
    <col min="7168" max="7168" width="8.75" style="7" customWidth="1"/>
    <col min="7169" max="7420" width="9" style="7"/>
    <col min="7421" max="7421" width="16.875" style="7" customWidth="1"/>
    <col min="7422" max="7423" width="15.75" style="7" customWidth="1"/>
    <col min="7424" max="7424" width="8.75" style="7" customWidth="1"/>
    <col min="7425" max="7676" width="9" style="7"/>
    <col min="7677" max="7677" width="16.875" style="7" customWidth="1"/>
    <col min="7678" max="7679" width="15.75" style="7" customWidth="1"/>
    <col min="7680" max="7680" width="8.75" style="7" customWidth="1"/>
    <col min="7681" max="7932" width="9" style="7"/>
    <col min="7933" max="7933" width="16.875" style="7" customWidth="1"/>
    <col min="7934" max="7935" width="15.75" style="7" customWidth="1"/>
    <col min="7936" max="7936" width="8.75" style="7" customWidth="1"/>
    <col min="7937" max="8188" width="9" style="7"/>
    <col min="8189" max="8189" width="16.875" style="7" customWidth="1"/>
    <col min="8190" max="8191" width="15.75" style="7" customWidth="1"/>
    <col min="8192" max="8192" width="8.75" style="7" customWidth="1"/>
    <col min="8193" max="8444" width="9" style="7"/>
    <col min="8445" max="8445" width="16.875" style="7" customWidth="1"/>
    <col min="8446" max="8447" width="15.75" style="7" customWidth="1"/>
    <col min="8448" max="8448" width="8.75" style="7" customWidth="1"/>
    <col min="8449" max="8700" width="9" style="7"/>
    <col min="8701" max="8701" width="16.875" style="7" customWidth="1"/>
    <col min="8702" max="8703" width="15.75" style="7" customWidth="1"/>
    <col min="8704" max="8704" width="8.75" style="7" customWidth="1"/>
    <col min="8705" max="8956" width="9" style="7"/>
    <col min="8957" max="8957" width="16.875" style="7" customWidth="1"/>
    <col min="8958" max="8959" width="15.75" style="7" customWidth="1"/>
    <col min="8960" max="8960" width="8.75" style="7" customWidth="1"/>
    <col min="8961" max="9212" width="9" style="7"/>
    <col min="9213" max="9213" width="16.875" style="7" customWidth="1"/>
    <col min="9214" max="9215" width="15.75" style="7" customWidth="1"/>
    <col min="9216" max="9216" width="8.75" style="7" customWidth="1"/>
    <col min="9217" max="9468" width="9" style="7"/>
    <col min="9469" max="9469" width="16.875" style="7" customWidth="1"/>
    <col min="9470" max="9471" width="15.75" style="7" customWidth="1"/>
    <col min="9472" max="9472" width="8.75" style="7" customWidth="1"/>
    <col min="9473" max="9724" width="9" style="7"/>
    <col min="9725" max="9725" width="16.875" style="7" customWidth="1"/>
    <col min="9726" max="9727" width="15.75" style="7" customWidth="1"/>
    <col min="9728" max="9728" width="8.75" style="7" customWidth="1"/>
    <col min="9729" max="9980" width="9" style="7"/>
    <col min="9981" max="9981" width="16.875" style="7" customWidth="1"/>
    <col min="9982" max="9983" width="15.75" style="7" customWidth="1"/>
    <col min="9984" max="9984" width="8.75" style="7" customWidth="1"/>
    <col min="9985" max="10236" width="9" style="7"/>
    <col min="10237" max="10237" width="16.875" style="7" customWidth="1"/>
    <col min="10238" max="10239" width="15.75" style="7" customWidth="1"/>
    <col min="10240" max="10240" width="8.75" style="7" customWidth="1"/>
    <col min="10241" max="10492" width="9" style="7"/>
    <col min="10493" max="10493" width="16.875" style="7" customWidth="1"/>
    <col min="10494" max="10495" width="15.75" style="7" customWidth="1"/>
    <col min="10496" max="10496" width="8.75" style="7" customWidth="1"/>
    <col min="10497" max="10748" width="9" style="7"/>
    <col min="10749" max="10749" width="16.875" style="7" customWidth="1"/>
    <col min="10750" max="10751" width="15.75" style="7" customWidth="1"/>
    <col min="10752" max="10752" width="8.75" style="7" customWidth="1"/>
    <col min="10753" max="11004" width="9" style="7"/>
    <col min="11005" max="11005" width="16.875" style="7" customWidth="1"/>
    <col min="11006" max="11007" width="15.75" style="7" customWidth="1"/>
    <col min="11008" max="11008" width="8.75" style="7" customWidth="1"/>
    <col min="11009" max="11260" width="9" style="7"/>
    <col min="11261" max="11261" width="16.875" style="7" customWidth="1"/>
    <col min="11262" max="11263" width="15.75" style="7" customWidth="1"/>
    <col min="11264" max="11264" width="8.75" style="7" customWidth="1"/>
    <col min="11265" max="11516" width="9" style="7"/>
    <col min="11517" max="11517" width="16.875" style="7" customWidth="1"/>
    <col min="11518" max="11519" width="15.75" style="7" customWidth="1"/>
    <col min="11520" max="11520" width="8.75" style="7" customWidth="1"/>
    <col min="11521" max="11772" width="9" style="7"/>
    <col min="11773" max="11773" width="16.875" style="7" customWidth="1"/>
    <col min="11774" max="11775" width="15.75" style="7" customWidth="1"/>
    <col min="11776" max="11776" width="8.75" style="7" customWidth="1"/>
    <col min="11777" max="12028" width="9" style="7"/>
    <col min="12029" max="12029" width="16.875" style="7" customWidth="1"/>
    <col min="12030" max="12031" width="15.75" style="7" customWidth="1"/>
    <col min="12032" max="12032" width="8.75" style="7" customWidth="1"/>
    <col min="12033" max="12284" width="9" style="7"/>
    <col min="12285" max="12285" width="16.875" style="7" customWidth="1"/>
    <col min="12286" max="12287" width="15.75" style="7" customWidth="1"/>
    <col min="12288" max="12288" width="8.75" style="7" customWidth="1"/>
    <col min="12289" max="12540" width="9" style="7"/>
    <col min="12541" max="12541" width="16.875" style="7" customWidth="1"/>
    <col min="12542" max="12543" width="15.75" style="7" customWidth="1"/>
    <col min="12544" max="12544" width="8.75" style="7" customWidth="1"/>
    <col min="12545" max="12796" width="9" style="7"/>
    <col min="12797" max="12797" width="16.875" style="7" customWidth="1"/>
    <col min="12798" max="12799" width="15.75" style="7" customWidth="1"/>
    <col min="12800" max="12800" width="8.75" style="7" customWidth="1"/>
    <col min="12801" max="13052" width="9" style="7"/>
    <col min="13053" max="13053" width="16.875" style="7" customWidth="1"/>
    <col min="13054" max="13055" width="15.75" style="7" customWidth="1"/>
    <col min="13056" max="13056" width="8.75" style="7" customWidth="1"/>
    <col min="13057" max="13308" width="9" style="7"/>
    <col min="13309" max="13309" width="16.875" style="7" customWidth="1"/>
    <col min="13310" max="13311" width="15.75" style="7" customWidth="1"/>
    <col min="13312" max="13312" width="8.75" style="7" customWidth="1"/>
    <col min="13313" max="13564" width="9" style="7"/>
    <col min="13565" max="13565" width="16.875" style="7" customWidth="1"/>
    <col min="13566" max="13567" width="15.75" style="7" customWidth="1"/>
    <col min="13568" max="13568" width="8.75" style="7" customWidth="1"/>
    <col min="13569" max="13820" width="9" style="7"/>
    <col min="13821" max="13821" width="16.875" style="7" customWidth="1"/>
    <col min="13822" max="13823" width="15.75" style="7" customWidth="1"/>
    <col min="13824" max="13824" width="8.75" style="7" customWidth="1"/>
    <col min="13825" max="14076" width="9" style="7"/>
    <col min="14077" max="14077" width="16.875" style="7" customWidth="1"/>
    <col min="14078" max="14079" width="15.75" style="7" customWidth="1"/>
    <col min="14080" max="14080" width="8.75" style="7" customWidth="1"/>
    <col min="14081" max="14332" width="9" style="7"/>
    <col min="14333" max="14333" width="16.875" style="7" customWidth="1"/>
    <col min="14334" max="14335" width="15.75" style="7" customWidth="1"/>
    <col min="14336" max="14336" width="8.75" style="7" customWidth="1"/>
    <col min="14337" max="14588" width="9" style="7"/>
    <col min="14589" max="14589" width="16.875" style="7" customWidth="1"/>
    <col min="14590" max="14591" width="15.75" style="7" customWidth="1"/>
    <col min="14592" max="14592" width="8.75" style="7" customWidth="1"/>
    <col min="14593" max="14844" width="9" style="7"/>
    <col min="14845" max="14845" width="16.875" style="7" customWidth="1"/>
    <col min="14846" max="14847" width="15.75" style="7" customWidth="1"/>
    <col min="14848" max="14848" width="8.75" style="7" customWidth="1"/>
    <col min="14849" max="15100" width="9" style="7"/>
    <col min="15101" max="15101" width="16.875" style="7" customWidth="1"/>
    <col min="15102" max="15103" width="15.75" style="7" customWidth="1"/>
    <col min="15104" max="15104" width="8.75" style="7" customWidth="1"/>
    <col min="15105" max="15356" width="9" style="7"/>
    <col min="15357" max="15357" width="16.875" style="7" customWidth="1"/>
    <col min="15358" max="15359" width="15.75" style="7" customWidth="1"/>
    <col min="15360" max="15360" width="8.75" style="7" customWidth="1"/>
    <col min="15361" max="15612" width="9" style="7"/>
    <col min="15613" max="15613" width="16.875" style="7" customWidth="1"/>
    <col min="15614" max="15615" width="15.75" style="7" customWidth="1"/>
    <col min="15616" max="15616" width="8.75" style="7" customWidth="1"/>
    <col min="15617" max="15868" width="9" style="7"/>
    <col min="15869" max="15869" width="16.875" style="7" customWidth="1"/>
    <col min="15870" max="15871" width="15.75" style="7" customWidth="1"/>
    <col min="15872" max="15872" width="8.75" style="7" customWidth="1"/>
    <col min="15873" max="16124" width="9" style="7"/>
    <col min="16125" max="16125" width="16.875" style="7" customWidth="1"/>
    <col min="16126" max="16127" width="15.75" style="7" customWidth="1"/>
    <col min="16128" max="16128" width="8.75" style="7" customWidth="1"/>
    <col min="16129" max="16384" width="9" style="7"/>
  </cols>
  <sheetData>
    <row r="1" spans="1:4" x14ac:dyDescent="0.35">
      <c r="A1" s="99" t="s">
        <v>22</v>
      </c>
      <c r="B1" s="99"/>
      <c r="C1" s="99"/>
      <c r="D1" s="99"/>
    </row>
    <row r="2" spans="1:4" x14ac:dyDescent="0.35">
      <c r="A2" s="50"/>
      <c r="B2" s="50"/>
      <c r="C2" s="50"/>
      <c r="D2" s="50"/>
    </row>
    <row r="3" spans="1:4" ht="23.25" x14ac:dyDescent="0.35">
      <c r="A3" s="100" t="s">
        <v>30</v>
      </c>
      <c r="B3" s="101"/>
      <c r="C3" s="101"/>
      <c r="D3" s="101"/>
    </row>
    <row r="4" spans="1:4" ht="23.25" x14ac:dyDescent="0.35">
      <c r="A4" s="102" t="s">
        <v>31</v>
      </c>
      <c r="B4" s="102"/>
      <c r="C4" s="102"/>
      <c r="D4" s="102"/>
    </row>
    <row r="5" spans="1:4" ht="23.25" x14ac:dyDescent="0.35">
      <c r="A5" s="102" t="s">
        <v>23</v>
      </c>
      <c r="B5" s="102"/>
      <c r="C5" s="102"/>
      <c r="D5" s="102"/>
    </row>
    <row r="6" spans="1:4" x14ac:dyDescent="0.35">
      <c r="A6" s="69"/>
      <c r="B6" s="69"/>
      <c r="C6" s="69"/>
      <c r="D6" s="69"/>
    </row>
    <row r="7" spans="1:4" x14ac:dyDescent="0.35">
      <c r="A7" s="11" t="s">
        <v>84</v>
      </c>
      <c r="B7" s="11"/>
      <c r="C7" s="11"/>
      <c r="D7" s="11"/>
    </row>
    <row r="8" spans="1:4" x14ac:dyDescent="0.35">
      <c r="A8" s="11" t="s">
        <v>32</v>
      </c>
      <c r="B8" s="11"/>
      <c r="C8" s="11"/>
      <c r="D8" s="11"/>
    </row>
    <row r="9" spans="1:4" x14ac:dyDescent="0.35">
      <c r="A9" s="11" t="s">
        <v>33</v>
      </c>
      <c r="B9" s="11"/>
      <c r="C9" s="11"/>
      <c r="D9" s="11"/>
    </row>
    <row r="10" spans="1:4" x14ac:dyDescent="0.35">
      <c r="A10" s="44"/>
    </row>
    <row r="11" spans="1:4" x14ac:dyDescent="0.35">
      <c r="A11" s="8" t="s">
        <v>24</v>
      </c>
    </row>
    <row r="12" spans="1:4" x14ac:dyDescent="0.35">
      <c r="A12" s="8" t="s">
        <v>87</v>
      </c>
    </row>
    <row r="14" spans="1:4" s="61" customFormat="1" x14ac:dyDescent="0.2">
      <c r="A14" s="103" t="s">
        <v>25</v>
      </c>
      <c r="B14" s="105" t="s">
        <v>26</v>
      </c>
      <c r="C14" s="106"/>
    </row>
    <row r="15" spans="1:4" x14ac:dyDescent="0.35">
      <c r="A15" s="104"/>
      <c r="B15" s="13" t="s">
        <v>27</v>
      </c>
      <c r="C15" s="13" t="s">
        <v>28</v>
      </c>
    </row>
    <row r="16" spans="1:4" x14ac:dyDescent="0.35">
      <c r="A16" s="95" t="s">
        <v>40</v>
      </c>
      <c r="B16" s="16">
        <f>คีย์ข้อมูล!C48</f>
        <v>1</v>
      </c>
      <c r="C16" s="28">
        <f>B16*100/$B$35</f>
        <v>2.3255813953488373</v>
      </c>
    </row>
    <row r="17" spans="1:3" x14ac:dyDescent="0.35">
      <c r="A17" s="95" t="s">
        <v>36</v>
      </c>
      <c r="B17" s="16">
        <f>คีย์ข้อมูล!C49</f>
        <v>2</v>
      </c>
      <c r="C17" s="28">
        <f t="shared" ref="C17:C35" si="0">B17*100/$B$35</f>
        <v>4.6511627906976747</v>
      </c>
    </row>
    <row r="18" spans="1:3" x14ac:dyDescent="0.35">
      <c r="A18" s="95" t="s">
        <v>41</v>
      </c>
      <c r="B18" s="16">
        <f>คีย์ข้อมูล!C50</f>
        <v>2</v>
      </c>
      <c r="C18" s="28">
        <f t="shared" si="0"/>
        <v>4.6511627906976747</v>
      </c>
    </row>
    <row r="19" spans="1:3" x14ac:dyDescent="0.35">
      <c r="A19" s="95" t="s">
        <v>42</v>
      </c>
      <c r="B19" s="16">
        <f>คีย์ข้อมูล!C51</f>
        <v>2</v>
      </c>
      <c r="C19" s="28">
        <f t="shared" si="0"/>
        <v>4.6511627906976747</v>
      </c>
    </row>
    <row r="20" spans="1:3" x14ac:dyDescent="0.35">
      <c r="A20" s="95" t="s">
        <v>43</v>
      </c>
      <c r="B20" s="16">
        <f>คีย์ข้อมูล!C52</f>
        <v>7</v>
      </c>
      <c r="C20" s="28">
        <f t="shared" si="0"/>
        <v>16.279069767441861</v>
      </c>
    </row>
    <row r="21" spans="1:3" x14ac:dyDescent="0.35">
      <c r="A21" s="95" t="s">
        <v>44</v>
      </c>
      <c r="B21" s="16">
        <f>คีย์ข้อมูล!C53</f>
        <v>2</v>
      </c>
      <c r="C21" s="28">
        <f t="shared" si="0"/>
        <v>4.6511627906976747</v>
      </c>
    </row>
    <row r="22" spans="1:3" x14ac:dyDescent="0.35">
      <c r="A22" s="95" t="s">
        <v>45</v>
      </c>
      <c r="B22" s="16">
        <f>คีย์ข้อมูล!C54</f>
        <v>2</v>
      </c>
      <c r="C22" s="28">
        <f t="shared" si="0"/>
        <v>4.6511627906976747</v>
      </c>
    </row>
    <row r="23" spans="1:3" x14ac:dyDescent="0.35">
      <c r="A23" s="95" t="s">
        <v>46</v>
      </c>
      <c r="B23" s="16">
        <f>คีย์ข้อมูล!C55</f>
        <v>1</v>
      </c>
      <c r="C23" s="28">
        <f t="shared" si="0"/>
        <v>2.3255813953488373</v>
      </c>
    </row>
    <row r="24" spans="1:3" x14ac:dyDescent="0.35">
      <c r="A24" s="95" t="s">
        <v>47</v>
      </c>
      <c r="B24" s="16">
        <f>คีย์ข้อมูล!C56</f>
        <v>3</v>
      </c>
      <c r="C24" s="28">
        <f t="shared" si="0"/>
        <v>6.9767441860465116</v>
      </c>
    </row>
    <row r="25" spans="1:3" x14ac:dyDescent="0.35">
      <c r="A25" s="95" t="s">
        <v>93</v>
      </c>
      <c r="B25" s="16">
        <f>คีย์ข้อมูล!C57</f>
        <v>2</v>
      </c>
      <c r="C25" s="28">
        <f t="shared" si="0"/>
        <v>4.6511627906976747</v>
      </c>
    </row>
    <row r="26" spans="1:3" x14ac:dyDescent="0.35">
      <c r="A26" s="95" t="s">
        <v>48</v>
      </c>
      <c r="B26" s="16">
        <f>คีย์ข้อมูล!C58</f>
        <v>4</v>
      </c>
      <c r="C26" s="28">
        <f t="shared" si="0"/>
        <v>9.3023255813953494</v>
      </c>
    </row>
    <row r="27" spans="1:3" x14ac:dyDescent="0.35">
      <c r="A27" s="95" t="s">
        <v>50</v>
      </c>
      <c r="B27" s="16">
        <f>คีย์ข้อมูล!C59</f>
        <v>3</v>
      </c>
      <c r="C27" s="28">
        <f t="shared" si="0"/>
        <v>6.9767441860465116</v>
      </c>
    </row>
    <row r="28" spans="1:3" x14ac:dyDescent="0.35">
      <c r="A28" s="95" t="s">
        <v>51</v>
      </c>
      <c r="B28" s="16">
        <f>คีย์ข้อมูล!C60</f>
        <v>2</v>
      </c>
      <c r="C28" s="28">
        <f t="shared" si="0"/>
        <v>4.6511627906976747</v>
      </c>
    </row>
    <row r="29" spans="1:3" x14ac:dyDescent="0.35">
      <c r="A29" s="95" t="s">
        <v>52</v>
      </c>
      <c r="B29" s="16">
        <f>คีย์ข้อมูล!C61</f>
        <v>2</v>
      </c>
      <c r="C29" s="28">
        <f t="shared" si="0"/>
        <v>4.6511627906976747</v>
      </c>
    </row>
    <row r="30" spans="1:3" x14ac:dyDescent="0.35">
      <c r="A30" s="95" t="s">
        <v>53</v>
      </c>
      <c r="B30" s="16">
        <f>คีย์ข้อมูล!C62</f>
        <v>1</v>
      </c>
      <c r="C30" s="28">
        <f t="shared" si="0"/>
        <v>2.3255813953488373</v>
      </c>
    </row>
    <row r="31" spans="1:3" x14ac:dyDescent="0.35">
      <c r="A31" s="95" t="s">
        <v>54</v>
      </c>
      <c r="B31" s="16">
        <f>คีย์ข้อมูล!C63</f>
        <v>1</v>
      </c>
      <c r="C31" s="28">
        <f t="shared" si="0"/>
        <v>2.3255813953488373</v>
      </c>
    </row>
    <row r="32" spans="1:3" x14ac:dyDescent="0.35">
      <c r="A32" s="95" t="s">
        <v>55</v>
      </c>
      <c r="B32" s="16">
        <f>คีย์ข้อมูล!C64</f>
        <v>2</v>
      </c>
      <c r="C32" s="28">
        <f t="shared" si="0"/>
        <v>4.6511627906976747</v>
      </c>
    </row>
    <row r="33" spans="1:4" x14ac:dyDescent="0.35">
      <c r="A33" s="95" t="s">
        <v>92</v>
      </c>
      <c r="B33" s="16">
        <f>คีย์ข้อมูล!C65</f>
        <v>2</v>
      </c>
      <c r="C33" s="28">
        <f t="shared" si="0"/>
        <v>4.6511627906976747</v>
      </c>
    </row>
    <row r="34" spans="1:4" x14ac:dyDescent="0.35">
      <c r="A34" s="95" t="s">
        <v>35</v>
      </c>
      <c r="B34" s="16">
        <f>คีย์ข้อมูล!C66</f>
        <v>2</v>
      </c>
      <c r="C34" s="28">
        <f t="shared" si="0"/>
        <v>4.6511627906976747</v>
      </c>
    </row>
    <row r="35" spans="1:4" x14ac:dyDescent="0.35">
      <c r="A35" s="13" t="s">
        <v>29</v>
      </c>
      <c r="B35" s="13">
        <f>SUM(B16:B34)</f>
        <v>43</v>
      </c>
      <c r="C35" s="97">
        <f t="shared" si="0"/>
        <v>100</v>
      </c>
    </row>
    <row r="36" spans="1:4" x14ac:dyDescent="0.35">
      <c r="A36" s="49"/>
      <c r="B36" s="49"/>
      <c r="C36" s="96"/>
    </row>
    <row r="37" spans="1:4" x14ac:dyDescent="0.35">
      <c r="A37" s="49"/>
      <c r="B37" s="49"/>
      <c r="C37" s="96"/>
    </row>
    <row r="38" spans="1:4" x14ac:dyDescent="0.35">
      <c r="A38" s="99" t="s">
        <v>75</v>
      </c>
      <c r="B38" s="99"/>
      <c r="C38" s="99"/>
      <c r="D38" s="99"/>
    </row>
    <row r="39" spans="1:4" x14ac:dyDescent="0.35">
      <c r="A39" s="90"/>
      <c r="B39" s="90"/>
      <c r="C39" s="90"/>
      <c r="D39" s="90"/>
    </row>
    <row r="40" spans="1:4" x14ac:dyDescent="0.35">
      <c r="A40" s="7" t="s">
        <v>107</v>
      </c>
    </row>
    <row r="41" spans="1:4" x14ac:dyDescent="0.35">
      <c r="A41" s="7" t="s">
        <v>106</v>
      </c>
    </row>
    <row r="42" spans="1:4" x14ac:dyDescent="0.35">
      <c r="A42" s="56" t="s">
        <v>88</v>
      </c>
    </row>
  </sheetData>
  <mergeCells count="7">
    <mergeCell ref="A38:D38"/>
    <mergeCell ref="A1:D1"/>
    <mergeCell ref="A3:D3"/>
    <mergeCell ref="A4:D4"/>
    <mergeCell ref="A5:D5"/>
    <mergeCell ref="A14:A15"/>
    <mergeCell ref="B14:C14"/>
  </mergeCells>
  <pageMargins left="0.70866141732283472" right="0.70866141732283472" top="0.55118110236220474" bottom="0.74803149606299213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28" zoomScale="110" zoomScaleNormal="110" workbookViewId="0">
      <selection activeCell="B41" sqref="B41"/>
    </sheetView>
  </sheetViews>
  <sheetFormatPr defaultRowHeight="19.5" x14ac:dyDescent="0.3"/>
  <cols>
    <col min="1" max="1" width="3.25" style="51" customWidth="1"/>
    <col min="2" max="2" width="61.5" style="51" customWidth="1"/>
    <col min="3" max="3" width="8.5" style="51" customWidth="1"/>
    <col min="4" max="4" width="7.25" style="51" customWidth="1"/>
    <col min="5" max="5" width="11.75" style="51" customWidth="1"/>
    <col min="6" max="6" width="10.5" style="51" customWidth="1"/>
    <col min="7" max="7" width="13.625" style="51" customWidth="1"/>
    <col min="8" max="256" width="9" style="51"/>
    <col min="257" max="257" width="2.75" style="51" customWidth="1"/>
    <col min="258" max="258" width="47.125" style="51" customWidth="1"/>
    <col min="259" max="261" width="8.625" style="51" customWidth="1"/>
    <col min="262" max="512" width="9" style="51"/>
    <col min="513" max="513" width="2.75" style="51" customWidth="1"/>
    <col min="514" max="514" width="47.125" style="51" customWidth="1"/>
    <col min="515" max="517" width="8.625" style="51" customWidth="1"/>
    <col min="518" max="768" width="9" style="51"/>
    <col min="769" max="769" width="2.75" style="51" customWidth="1"/>
    <col min="770" max="770" width="47.125" style="51" customWidth="1"/>
    <col min="771" max="773" width="8.625" style="51" customWidth="1"/>
    <col min="774" max="1024" width="9" style="51"/>
    <col min="1025" max="1025" width="2.75" style="51" customWidth="1"/>
    <col min="1026" max="1026" width="47.125" style="51" customWidth="1"/>
    <col min="1027" max="1029" width="8.625" style="51" customWidth="1"/>
    <col min="1030" max="1280" width="9" style="51"/>
    <col min="1281" max="1281" width="2.75" style="51" customWidth="1"/>
    <col min="1282" max="1282" width="47.125" style="51" customWidth="1"/>
    <col min="1283" max="1285" width="8.625" style="51" customWidth="1"/>
    <col min="1286" max="1536" width="9" style="51"/>
    <col min="1537" max="1537" width="2.75" style="51" customWidth="1"/>
    <col min="1538" max="1538" width="47.125" style="51" customWidth="1"/>
    <col min="1539" max="1541" width="8.625" style="51" customWidth="1"/>
    <col min="1542" max="1792" width="9" style="51"/>
    <col min="1793" max="1793" width="2.75" style="51" customWidth="1"/>
    <col min="1794" max="1794" width="47.125" style="51" customWidth="1"/>
    <col min="1795" max="1797" width="8.625" style="51" customWidth="1"/>
    <col min="1798" max="2048" width="9" style="51"/>
    <col min="2049" max="2049" width="2.75" style="51" customWidth="1"/>
    <col min="2050" max="2050" width="47.125" style="51" customWidth="1"/>
    <col min="2051" max="2053" width="8.625" style="51" customWidth="1"/>
    <col min="2054" max="2304" width="9" style="51"/>
    <col min="2305" max="2305" width="2.75" style="51" customWidth="1"/>
    <col min="2306" max="2306" width="47.125" style="51" customWidth="1"/>
    <col min="2307" max="2309" width="8.625" style="51" customWidth="1"/>
    <col min="2310" max="2560" width="9" style="51"/>
    <col min="2561" max="2561" width="2.75" style="51" customWidth="1"/>
    <col min="2562" max="2562" width="47.125" style="51" customWidth="1"/>
    <col min="2563" max="2565" width="8.625" style="51" customWidth="1"/>
    <col min="2566" max="2816" width="9" style="51"/>
    <col min="2817" max="2817" width="2.75" style="51" customWidth="1"/>
    <col min="2818" max="2818" width="47.125" style="51" customWidth="1"/>
    <col min="2819" max="2821" width="8.625" style="51" customWidth="1"/>
    <col min="2822" max="3072" width="9" style="51"/>
    <col min="3073" max="3073" width="2.75" style="51" customWidth="1"/>
    <col min="3074" max="3074" width="47.125" style="51" customWidth="1"/>
    <col min="3075" max="3077" width="8.625" style="51" customWidth="1"/>
    <col min="3078" max="3328" width="9" style="51"/>
    <col min="3329" max="3329" width="2.75" style="51" customWidth="1"/>
    <col min="3330" max="3330" width="47.125" style="51" customWidth="1"/>
    <col min="3331" max="3333" width="8.625" style="51" customWidth="1"/>
    <col min="3334" max="3584" width="9" style="51"/>
    <col min="3585" max="3585" width="2.75" style="51" customWidth="1"/>
    <col min="3586" max="3586" width="47.125" style="51" customWidth="1"/>
    <col min="3587" max="3589" width="8.625" style="51" customWidth="1"/>
    <col min="3590" max="3840" width="9" style="51"/>
    <col min="3841" max="3841" width="2.75" style="51" customWidth="1"/>
    <col min="3842" max="3842" width="47.125" style="51" customWidth="1"/>
    <col min="3843" max="3845" width="8.625" style="51" customWidth="1"/>
    <col min="3846" max="4096" width="9" style="51"/>
    <col min="4097" max="4097" width="2.75" style="51" customWidth="1"/>
    <col min="4098" max="4098" width="47.125" style="51" customWidth="1"/>
    <col min="4099" max="4101" width="8.625" style="51" customWidth="1"/>
    <col min="4102" max="4352" width="9" style="51"/>
    <col min="4353" max="4353" width="2.75" style="51" customWidth="1"/>
    <col min="4354" max="4354" width="47.125" style="51" customWidth="1"/>
    <col min="4355" max="4357" width="8.625" style="51" customWidth="1"/>
    <col min="4358" max="4608" width="9" style="51"/>
    <col min="4609" max="4609" width="2.75" style="51" customWidth="1"/>
    <col min="4610" max="4610" width="47.125" style="51" customWidth="1"/>
    <col min="4611" max="4613" width="8.625" style="51" customWidth="1"/>
    <col min="4614" max="4864" width="9" style="51"/>
    <col min="4865" max="4865" width="2.75" style="51" customWidth="1"/>
    <col min="4866" max="4866" width="47.125" style="51" customWidth="1"/>
    <col min="4867" max="4869" width="8.625" style="51" customWidth="1"/>
    <col min="4870" max="5120" width="9" style="51"/>
    <col min="5121" max="5121" width="2.75" style="51" customWidth="1"/>
    <col min="5122" max="5122" width="47.125" style="51" customWidth="1"/>
    <col min="5123" max="5125" width="8.625" style="51" customWidth="1"/>
    <col min="5126" max="5376" width="9" style="51"/>
    <col min="5377" max="5377" width="2.75" style="51" customWidth="1"/>
    <col min="5378" max="5378" width="47.125" style="51" customWidth="1"/>
    <col min="5379" max="5381" width="8.625" style="51" customWidth="1"/>
    <col min="5382" max="5632" width="9" style="51"/>
    <col min="5633" max="5633" width="2.75" style="51" customWidth="1"/>
    <col min="5634" max="5634" width="47.125" style="51" customWidth="1"/>
    <col min="5635" max="5637" width="8.625" style="51" customWidth="1"/>
    <col min="5638" max="5888" width="9" style="51"/>
    <col min="5889" max="5889" width="2.75" style="51" customWidth="1"/>
    <col min="5890" max="5890" width="47.125" style="51" customWidth="1"/>
    <col min="5891" max="5893" width="8.625" style="51" customWidth="1"/>
    <col min="5894" max="6144" width="9" style="51"/>
    <col min="6145" max="6145" width="2.75" style="51" customWidth="1"/>
    <col min="6146" max="6146" width="47.125" style="51" customWidth="1"/>
    <col min="6147" max="6149" width="8.625" style="51" customWidth="1"/>
    <col min="6150" max="6400" width="9" style="51"/>
    <col min="6401" max="6401" width="2.75" style="51" customWidth="1"/>
    <col min="6402" max="6402" width="47.125" style="51" customWidth="1"/>
    <col min="6403" max="6405" width="8.625" style="51" customWidth="1"/>
    <col min="6406" max="6656" width="9" style="51"/>
    <col min="6657" max="6657" width="2.75" style="51" customWidth="1"/>
    <col min="6658" max="6658" width="47.125" style="51" customWidth="1"/>
    <col min="6659" max="6661" width="8.625" style="51" customWidth="1"/>
    <col min="6662" max="6912" width="9" style="51"/>
    <col min="6913" max="6913" width="2.75" style="51" customWidth="1"/>
    <col min="6914" max="6914" width="47.125" style="51" customWidth="1"/>
    <col min="6915" max="6917" width="8.625" style="51" customWidth="1"/>
    <col min="6918" max="7168" width="9" style="51"/>
    <col min="7169" max="7169" width="2.75" style="51" customWidth="1"/>
    <col min="7170" max="7170" width="47.125" style="51" customWidth="1"/>
    <col min="7171" max="7173" width="8.625" style="51" customWidth="1"/>
    <col min="7174" max="7424" width="9" style="51"/>
    <col min="7425" max="7425" width="2.75" style="51" customWidth="1"/>
    <col min="7426" max="7426" width="47.125" style="51" customWidth="1"/>
    <col min="7427" max="7429" width="8.625" style="51" customWidth="1"/>
    <col min="7430" max="7680" width="9" style="51"/>
    <col min="7681" max="7681" width="2.75" style="51" customWidth="1"/>
    <col min="7682" max="7682" width="47.125" style="51" customWidth="1"/>
    <col min="7683" max="7685" width="8.625" style="51" customWidth="1"/>
    <col min="7686" max="7936" width="9" style="51"/>
    <col min="7937" max="7937" width="2.75" style="51" customWidth="1"/>
    <col min="7938" max="7938" width="47.125" style="51" customWidth="1"/>
    <col min="7939" max="7941" width="8.625" style="51" customWidth="1"/>
    <col min="7942" max="8192" width="9" style="51"/>
    <col min="8193" max="8193" width="2.75" style="51" customWidth="1"/>
    <col min="8194" max="8194" width="47.125" style="51" customWidth="1"/>
    <col min="8195" max="8197" width="8.625" style="51" customWidth="1"/>
    <col min="8198" max="8448" width="9" style="51"/>
    <col min="8449" max="8449" width="2.75" style="51" customWidth="1"/>
    <col min="8450" max="8450" width="47.125" style="51" customWidth="1"/>
    <col min="8451" max="8453" width="8.625" style="51" customWidth="1"/>
    <col min="8454" max="8704" width="9" style="51"/>
    <col min="8705" max="8705" width="2.75" style="51" customWidth="1"/>
    <col min="8706" max="8706" width="47.125" style="51" customWidth="1"/>
    <col min="8707" max="8709" width="8.625" style="51" customWidth="1"/>
    <col min="8710" max="8960" width="9" style="51"/>
    <col min="8961" max="8961" width="2.75" style="51" customWidth="1"/>
    <col min="8962" max="8962" width="47.125" style="51" customWidth="1"/>
    <col min="8963" max="8965" width="8.625" style="51" customWidth="1"/>
    <col min="8966" max="9216" width="9" style="51"/>
    <col min="9217" max="9217" width="2.75" style="51" customWidth="1"/>
    <col min="9218" max="9218" width="47.125" style="51" customWidth="1"/>
    <col min="9219" max="9221" width="8.625" style="51" customWidth="1"/>
    <col min="9222" max="9472" width="9" style="51"/>
    <col min="9473" max="9473" width="2.75" style="51" customWidth="1"/>
    <col min="9474" max="9474" width="47.125" style="51" customWidth="1"/>
    <col min="9475" max="9477" width="8.625" style="51" customWidth="1"/>
    <col min="9478" max="9728" width="9" style="51"/>
    <col min="9729" max="9729" width="2.75" style="51" customWidth="1"/>
    <col min="9730" max="9730" width="47.125" style="51" customWidth="1"/>
    <col min="9731" max="9733" width="8.625" style="51" customWidth="1"/>
    <col min="9734" max="9984" width="9" style="51"/>
    <col min="9985" max="9985" width="2.75" style="51" customWidth="1"/>
    <col min="9986" max="9986" width="47.125" style="51" customWidth="1"/>
    <col min="9987" max="9989" width="8.625" style="51" customWidth="1"/>
    <col min="9990" max="10240" width="9" style="51"/>
    <col min="10241" max="10241" width="2.75" style="51" customWidth="1"/>
    <col min="10242" max="10242" width="47.125" style="51" customWidth="1"/>
    <col min="10243" max="10245" width="8.625" style="51" customWidth="1"/>
    <col min="10246" max="10496" width="9" style="51"/>
    <col min="10497" max="10497" width="2.75" style="51" customWidth="1"/>
    <col min="10498" max="10498" width="47.125" style="51" customWidth="1"/>
    <col min="10499" max="10501" width="8.625" style="51" customWidth="1"/>
    <col min="10502" max="10752" width="9" style="51"/>
    <col min="10753" max="10753" width="2.75" style="51" customWidth="1"/>
    <col min="10754" max="10754" width="47.125" style="51" customWidth="1"/>
    <col min="10755" max="10757" width="8.625" style="51" customWidth="1"/>
    <col min="10758" max="11008" width="9" style="51"/>
    <col min="11009" max="11009" width="2.75" style="51" customWidth="1"/>
    <col min="11010" max="11010" width="47.125" style="51" customWidth="1"/>
    <col min="11011" max="11013" width="8.625" style="51" customWidth="1"/>
    <col min="11014" max="11264" width="9" style="51"/>
    <col min="11265" max="11265" width="2.75" style="51" customWidth="1"/>
    <col min="11266" max="11266" width="47.125" style="51" customWidth="1"/>
    <col min="11267" max="11269" width="8.625" style="51" customWidth="1"/>
    <col min="11270" max="11520" width="9" style="51"/>
    <col min="11521" max="11521" width="2.75" style="51" customWidth="1"/>
    <col min="11522" max="11522" width="47.125" style="51" customWidth="1"/>
    <col min="11523" max="11525" width="8.625" style="51" customWidth="1"/>
    <col min="11526" max="11776" width="9" style="51"/>
    <col min="11777" max="11777" width="2.75" style="51" customWidth="1"/>
    <col min="11778" max="11778" width="47.125" style="51" customWidth="1"/>
    <col min="11779" max="11781" width="8.625" style="51" customWidth="1"/>
    <col min="11782" max="12032" width="9" style="51"/>
    <col min="12033" max="12033" width="2.75" style="51" customWidth="1"/>
    <col min="12034" max="12034" width="47.125" style="51" customWidth="1"/>
    <col min="12035" max="12037" width="8.625" style="51" customWidth="1"/>
    <col min="12038" max="12288" width="9" style="51"/>
    <col min="12289" max="12289" width="2.75" style="51" customWidth="1"/>
    <col min="12290" max="12290" width="47.125" style="51" customWidth="1"/>
    <col min="12291" max="12293" width="8.625" style="51" customWidth="1"/>
    <col min="12294" max="12544" width="9" style="51"/>
    <col min="12545" max="12545" width="2.75" style="51" customWidth="1"/>
    <col min="12546" max="12546" width="47.125" style="51" customWidth="1"/>
    <col min="12547" max="12549" width="8.625" style="51" customWidth="1"/>
    <col min="12550" max="12800" width="9" style="51"/>
    <col min="12801" max="12801" width="2.75" style="51" customWidth="1"/>
    <col min="12802" max="12802" width="47.125" style="51" customWidth="1"/>
    <col min="12803" max="12805" width="8.625" style="51" customWidth="1"/>
    <col min="12806" max="13056" width="9" style="51"/>
    <col min="13057" max="13057" width="2.75" style="51" customWidth="1"/>
    <col min="13058" max="13058" width="47.125" style="51" customWidth="1"/>
    <col min="13059" max="13061" width="8.625" style="51" customWidth="1"/>
    <col min="13062" max="13312" width="9" style="51"/>
    <col min="13313" max="13313" width="2.75" style="51" customWidth="1"/>
    <col min="13314" max="13314" width="47.125" style="51" customWidth="1"/>
    <col min="13315" max="13317" width="8.625" style="51" customWidth="1"/>
    <col min="13318" max="13568" width="9" style="51"/>
    <col min="13569" max="13569" width="2.75" style="51" customWidth="1"/>
    <col min="13570" max="13570" width="47.125" style="51" customWidth="1"/>
    <col min="13571" max="13573" width="8.625" style="51" customWidth="1"/>
    <col min="13574" max="13824" width="9" style="51"/>
    <col min="13825" max="13825" width="2.75" style="51" customWidth="1"/>
    <col min="13826" max="13826" width="47.125" style="51" customWidth="1"/>
    <col min="13827" max="13829" width="8.625" style="51" customWidth="1"/>
    <col min="13830" max="14080" width="9" style="51"/>
    <col min="14081" max="14081" width="2.75" style="51" customWidth="1"/>
    <col min="14082" max="14082" width="47.125" style="51" customWidth="1"/>
    <col min="14083" max="14085" width="8.625" style="51" customWidth="1"/>
    <col min="14086" max="14336" width="9" style="51"/>
    <col min="14337" max="14337" width="2.75" style="51" customWidth="1"/>
    <col min="14338" max="14338" width="47.125" style="51" customWidth="1"/>
    <col min="14339" max="14341" width="8.625" style="51" customWidth="1"/>
    <col min="14342" max="14592" width="9" style="51"/>
    <col min="14593" max="14593" width="2.75" style="51" customWidth="1"/>
    <col min="14594" max="14594" width="47.125" style="51" customWidth="1"/>
    <col min="14595" max="14597" width="8.625" style="51" customWidth="1"/>
    <col min="14598" max="14848" width="9" style="51"/>
    <col min="14849" max="14849" width="2.75" style="51" customWidth="1"/>
    <col min="14850" max="14850" width="47.125" style="51" customWidth="1"/>
    <col min="14851" max="14853" width="8.625" style="51" customWidth="1"/>
    <col min="14854" max="15104" width="9" style="51"/>
    <col min="15105" max="15105" width="2.75" style="51" customWidth="1"/>
    <col min="15106" max="15106" width="47.125" style="51" customWidth="1"/>
    <col min="15107" max="15109" width="8.625" style="51" customWidth="1"/>
    <col min="15110" max="15360" width="9" style="51"/>
    <col min="15361" max="15361" width="2.75" style="51" customWidth="1"/>
    <col min="15362" max="15362" width="47.125" style="51" customWidth="1"/>
    <col min="15363" max="15365" width="8.625" style="51" customWidth="1"/>
    <col min="15366" max="15616" width="9" style="51"/>
    <col min="15617" max="15617" width="2.75" style="51" customWidth="1"/>
    <col min="15618" max="15618" width="47.125" style="51" customWidth="1"/>
    <col min="15619" max="15621" width="8.625" style="51" customWidth="1"/>
    <col min="15622" max="15872" width="9" style="51"/>
    <col min="15873" max="15873" width="2.75" style="51" customWidth="1"/>
    <col min="15874" max="15874" width="47.125" style="51" customWidth="1"/>
    <col min="15875" max="15877" width="8.625" style="51" customWidth="1"/>
    <col min="15878" max="16128" width="9" style="51"/>
    <col min="16129" max="16129" width="2.75" style="51" customWidth="1"/>
    <col min="16130" max="16130" width="47.125" style="51" customWidth="1"/>
    <col min="16131" max="16133" width="8.625" style="51" customWidth="1"/>
    <col min="16134" max="16384" width="9" style="51"/>
  </cols>
  <sheetData>
    <row r="1" spans="1:5" s="7" customFormat="1" ht="21" x14ac:dyDescent="0.35">
      <c r="A1" s="6" t="s">
        <v>3</v>
      </c>
      <c r="B1" s="107" t="s">
        <v>89</v>
      </c>
      <c r="C1" s="107"/>
      <c r="D1" s="107"/>
      <c r="E1" s="107"/>
    </row>
    <row r="2" spans="1:5" s="7" customFormat="1" ht="21" x14ac:dyDescent="0.35"/>
    <row r="3" spans="1:5" s="7" customFormat="1" ht="21" x14ac:dyDescent="0.35">
      <c r="A3" s="8" t="s">
        <v>4</v>
      </c>
    </row>
    <row r="4" spans="1:5" s="9" customFormat="1" ht="21" x14ac:dyDescent="0.35">
      <c r="A4" s="108" t="s">
        <v>76</v>
      </c>
      <c r="B4" s="109"/>
      <c r="C4" s="109"/>
      <c r="D4" s="109"/>
      <c r="E4" s="109"/>
    </row>
    <row r="5" spans="1:5" s="9" customFormat="1" ht="21" x14ac:dyDescent="0.35">
      <c r="A5" s="10"/>
      <c r="B5" s="11"/>
      <c r="C5" s="11"/>
      <c r="D5" s="11"/>
      <c r="E5" s="11"/>
    </row>
    <row r="6" spans="1:5" s="9" customFormat="1" ht="21" x14ac:dyDescent="0.35">
      <c r="A6" s="10"/>
      <c r="B6" s="11"/>
      <c r="C6" s="12"/>
      <c r="D6" s="12"/>
      <c r="E6" s="12"/>
    </row>
    <row r="7" spans="1:5" s="7" customFormat="1" ht="21" x14ac:dyDescent="0.35">
      <c r="A7" s="110" t="s">
        <v>5</v>
      </c>
      <c r="B7" s="111"/>
      <c r="C7" s="112" t="s">
        <v>62</v>
      </c>
      <c r="D7" s="112"/>
      <c r="E7" s="13" t="s">
        <v>6</v>
      </c>
    </row>
    <row r="8" spans="1:5" s="7" customFormat="1" ht="21" x14ac:dyDescent="0.35">
      <c r="A8" s="14"/>
      <c r="B8" s="15"/>
      <c r="C8" s="16"/>
      <c r="D8" s="17" t="s">
        <v>7</v>
      </c>
      <c r="E8" s="13" t="s">
        <v>8</v>
      </c>
    </row>
    <row r="9" spans="1:5" s="7" customFormat="1" ht="21" x14ac:dyDescent="0.35">
      <c r="A9" s="18">
        <v>1</v>
      </c>
      <c r="B9" s="8" t="s">
        <v>9</v>
      </c>
      <c r="C9" s="19"/>
      <c r="D9" s="19"/>
      <c r="E9" s="19"/>
    </row>
    <row r="10" spans="1:5" s="7" customFormat="1" ht="21" x14ac:dyDescent="0.35">
      <c r="A10" s="20"/>
      <c r="B10" s="7" t="s">
        <v>63</v>
      </c>
      <c r="C10" s="21">
        <f>คีย์ข้อมูล!D45</f>
        <v>4.3571428571428568</v>
      </c>
      <c r="D10" s="21">
        <f>คีย์ข้อมูล!D46</f>
        <v>0.53289035029313425</v>
      </c>
      <c r="E10" s="22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s="7" customFormat="1" ht="21" x14ac:dyDescent="0.35">
      <c r="A11" s="23"/>
      <c r="B11" s="24" t="s">
        <v>64</v>
      </c>
      <c r="C11" s="25">
        <f>คีย์ข้อมูล!E45</f>
        <v>4.3095238095238093</v>
      </c>
      <c r="D11" s="25">
        <f>คีย์ข้อมูล!E46</f>
        <v>0.60437814193075368</v>
      </c>
      <c r="E11" s="22" t="str">
        <f>IF(C11&gt;4.5,"มากที่สุด",IF(C11&gt;3.5,"มาก",IF(C11&gt;2.5,"ปานกลาง",IF(C11&gt;1.5,"น้อย",IF(C11&lt;=1.5,"น้อยที่สุด")))))</f>
        <v>มาก</v>
      </c>
    </row>
    <row r="12" spans="1:5" s="7" customFormat="1" ht="21" x14ac:dyDescent="0.35">
      <c r="A12" s="26"/>
      <c r="B12" s="27" t="s">
        <v>10</v>
      </c>
      <c r="C12" s="28">
        <f>AVERAGE(C10:C11)</f>
        <v>4.333333333333333</v>
      </c>
      <c r="D12" s="28">
        <f>คีย์ข้อมูล!E47</f>
        <v>0.56682020126513655</v>
      </c>
      <c r="E12" s="16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5" s="7" customFormat="1" ht="21" x14ac:dyDescent="0.35">
      <c r="A13" s="18">
        <v>2</v>
      </c>
      <c r="B13" s="8" t="s">
        <v>11</v>
      </c>
      <c r="C13" s="29"/>
      <c r="D13" s="29"/>
      <c r="E13" s="30"/>
    </row>
    <row r="14" spans="1:5" s="7" customFormat="1" ht="21" x14ac:dyDescent="0.35">
      <c r="A14" s="20"/>
      <c r="B14" s="31" t="s">
        <v>12</v>
      </c>
      <c r="C14" s="21">
        <f>คีย์ข้อมูล!F45</f>
        <v>4.558139534883721</v>
      </c>
      <c r="D14" s="21">
        <f>คีย์ข้อมูล!F46</f>
        <v>0.50248551655959095</v>
      </c>
      <c r="E14" s="22" t="str">
        <f>IF(C14&gt;4.5,"มากที่สุด",IF(C14&gt;3.5,"มาก",IF(C14&gt;2.5,"ปานกลาง",IF(C14&gt;1.5,"น้อย",IF(C14&lt;=1.5,"น้อยที่สุด")))))</f>
        <v>มากที่สุด</v>
      </c>
    </row>
    <row r="15" spans="1:5" s="7" customFormat="1" ht="21" x14ac:dyDescent="0.35">
      <c r="A15" s="20"/>
      <c r="B15" s="7" t="s">
        <v>13</v>
      </c>
      <c r="C15" s="21">
        <f>คีย์ข้อมูล!G45</f>
        <v>4.5348837209302326</v>
      </c>
      <c r="D15" s="21">
        <f>คีย์ข้อมูล!G46</f>
        <v>0.5046845884077501</v>
      </c>
      <c r="E15" s="22" t="str">
        <f t="shared" ref="E15:E27" si="0">IF(C15&gt;4.5,"มากที่สุด",IF(C15&gt;3.5,"มาก",IF(C15&gt;2.5,"ปานกลาง",IF(C15&gt;1.5,"น้อย",IF(C15&lt;=1.5,"น้อยที่สุด")))))</f>
        <v>มากที่สุด</v>
      </c>
    </row>
    <row r="16" spans="1:5" s="7" customFormat="1" ht="21" x14ac:dyDescent="0.35">
      <c r="A16" s="26"/>
      <c r="B16" s="27" t="s">
        <v>10</v>
      </c>
      <c r="C16" s="28">
        <f>AVERAGE(C14:C15)</f>
        <v>4.5465116279069768</v>
      </c>
      <c r="D16" s="28">
        <f>คีย์ข้อมูล!G47</f>
        <v>0.50075182873440272</v>
      </c>
      <c r="E16" s="16" t="str">
        <f t="shared" si="0"/>
        <v>มากที่สุด</v>
      </c>
    </row>
    <row r="17" spans="1:7" s="7" customFormat="1" ht="21" x14ac:dyDescent="0.35">
      <c r="A17" s="18">
        <v>3</v>
      </c>
      <c r="B17" s="8" t="s">
        <v>14</v>
      </c>
      <c r="C17" s="29"/>
      <c r="D17" s="29"/>
      <c r="E17" s="22"/>
    </row>
    <row r="18" spans="1:7" s="7" customFormat="1" ht="21" x14ac:dyDescent="0.35">
      <c r="A18" s="20"/>
      <c r="B18" s="7" t="s">
        <v>65</v>
      </c>
      <c r="C18" s="21">
        <f>คีย์ข้อมูล!H45</f>
        <v>4.6046511627906979</v>
      </c>
      <c r="D18" s="21">
        <f>คีย์ข้อมูล!H46</f>
        <v>0.49471179121551623</v>
      </c>
      <c r="E18" s="22" t="str">
        <f t="shared" si="0"/>
        <v>มากที่สุด</v>
      </c>
    </row>
    <row r="19" spans="1:7" s="7" customFormat="1" ht="21" x14ac:dyDescent="0.35">
      <c r="A19" s="20"/>
      <c r="B19" s="7" t="s">
        <v>66</v>
      </c>
      <c r="C19" s="21">
        <f>คีย์ข้อมูล!I45</f>
        <v>4.5813953488372094</v>
      </c>
      <c r="D19" s="21">
        <f>คีย์ข้อมูล!I46</f>
        <v>0.58686244593945713</v>
      </c>
      <c r="E19" s="22" t="str">
        <f t="shared" si="0"/>
        <v>มากที่สุด</v>
      </c>
    </row>
    <row r="20" spans="1:7" s="7" customFormat="1" ht="21" x14ac:dyDescent="0.35">
      <c r="A20" s="20"/>
      <c r="B20" s="7" t="s">
        <v>67</v>
      </c>
      <c r="C20" s="21">
        <f>คีย์ข้อมูล!J45</f>
        <v>4.6279069767441863</v>
      </c>
      <c r="D20" s="21">
        <f>คีย์ข้อมูล!J46</f>
        <v>0.48908348756353315</v>
      </c>
      <c r="E20" s="22" t="str">
        <f t="shared" si="0"/>
        <v>มากที่สุด</v>
      </c>
    </row>
    <row r="21" spans="1:7" s="7" customFormat="1" ht="21" x14ac:dyDescent="0.35">
      <c r="A21" s="20"/>
      <c r="B21" s="7" t="s">
        <v>68</v>
      </c>
      <c r="C21" s="21">
        <f>คีย์ข้อมูล!K45</f>
        <v>4.5952380952380949</v>
      </c>
      <c r="D21" s="21">
        <f>คีย์ข้อมูล!K46</f>
        <v>0.49679577241454626</v>
      </c>
      <c r="E21" s="22" t="str">
        <f t="shared" si="0"/>
        <v>มากที่สุด</v>
      </c>
    </row>
    <row r="22" spans="1:7" s="7" customFormat="1" ht="21" x14ac:dyDescent="0.35">
      <c r="A22" s="26"/>
      <c r="B22" s="27" t="s">
        <v>10</v>
      </c>
      <c r="C22" s="28">
        <f>AVERAGE(C18:C21)</f>
        <v>4.6022978959025469</v>
      </c>
      <c r="D22" s="28">
        <f>คีย์ข้อมูล!K47</f>
        <v>0.51426168851988829</v>
      </c>
      <c r="E22" s="16" t="str">
        <f t="shared" si="0"/>
        <v>มากที่สุด</v>
      </c>
    </row>
    <row r="23" spans="1:7" s="7" customFormat="1" ht="21" x14ac:dyDescent="0.35">
      <c r="A23" s="18">
        <v>4</v>
      </c>
      <c r="B23" s="91" t="s">
        <v>72</v>
      </c>
      <c r="C23" s="21"/>
      <c r="D23" s="21"/>
      <c r="E23" s="32"/>
    </row>
    <row r="24" spans="1:7" s="7" customFormat="1" ht="21" x14ac:dyDescent="0.35">
      <c r="A24" s="20"/>
      <c r="B24" s="92" t="s">
        <v>69</v>
      </c>
      <c r="C24" s="21">
        <f>คีย์ข้อมูล!L45</f>
        <v>4.5952380952380949</v>
      </c>
      <c r="D24" s="33">
        <f>คีย์ข้อมูล!L46</f>
        <v>0.49679577241454626</v>
      </c>
      <c r="E24" s="22" t="str">
        <f t="shared" si="0"/>
        <v>มากที่สุด</v>
      </c>
    </row>
    <row r="25" spans="1:7" s="7" customFormat="1" ht="21" x14ac:dyDescent="0.35">
      <c r="A25" s="20"/>
      <c r="B25" s="92" t="s">
        <v>70</v>
      </c>
      <c r="C25" s="21">
        <f>คีย์ข้อมูล!M45</f>
        <v>4.5476190476190474</v>
      </c>
      <c r="D25" s="21">
        <f>คีย์ข้อมูล!M46</f>
        <v>0.50376053895074935</v>
      </c>
      <c r="E25" s="22" t="str">
        <f t="shared" si="0"/>
        <v>มากที่สุด</v>
      </c>
    </row>
    <row r="26" spans="1:7" s="7" customFormat="1" ht="21" x14ac:dyDescent="0.35">
      <c r="A26" s="20"/>
      <c r="B26" s="92" t="s">
        <v>71</v>
      </c>
      <c r="C26" s="21">
        <f>คีย์ข้อมูล!N45</f>
        <v>4.5238095238095237</v>
      </c>
      <c r="D26" s="33">
        <f>คีย์ข้อมูล!N46</f>
        <v>0.55163151531395727</v>
      </c>
      <c r="E26" s="34" t="str">
        <f t="shared" si="0"/>
        <v>มากที่สุด</v>
      </c>
    </row>
    <row r="27" spans="1:7" s="7" customFormat="1" ht="21" x14ac:dyDescent="0.35">
      <c r="A27" s="35"/>
      <c r="B27" s="93" t="s">
        <v>10</v>
      </c>
      <c r="C27" s="28">
        <f>AVERAGE(C24:C26)</f>
        <v>4.5555555555555554</v>
      </c>
      <c r="D27" s="28">
        <f>SUM(D24:D26)</f>
        <v>1.5521878266792528</v>
      </c>
      <c r="E27" s="34" t="str">
        <f t="shared" si="0"/>
        <v>มากที่สุด</v>
      </c>
    </row>
    <row r="28" spans="1:7" s="7" customFormat="1" ht="21" x14ac:dyDescent="0.35">
      <c r="A28" s="113" t="s">
        <v>15</v>
      </c>
      <c r="B28" s="114"/>
      <c r="C28" s="85">
        <f>AVERAGE(C24:C27,C27,C18:C21,C14:C15,C10:C11,C18:C21,C14:C15,C10:C11)</f>
        <v>4.5293114661885436</v>
      </c>
      <c r="D28" s="85">
        <f>AVERAGE(D24:D26,D18:D21,D14:D15,D10:D11)</f>
        <v>0.52400726554577581</v>
      </c>
      <c r="E28" s="86" t="str">
        <f>IF(C28&gt;4.5,"มากที่สุด",IF(C28&gt;3.5,"มาก",IF(C28&gt;2.5,"ปานกลาง",IF(C28&gt;1.5,"น้อย",IF(C28&lt;=1.5,"น้อยที่สุด")))))</f>
        <v>มากที่สุด</v>
      </c>
    </row>
    <row r="29" spans="1:7" s="7" customFormat="1" ht="21" x14ac:dyDescent="0.35">
      <c r="A29" s="88">
        <v>5</v>
      </c>
      <c r="B29" s="87" t="s">
        <v>85</v>
      </c>
      <c r="C29" s="28">
        <f>คีย์ข้อมูล!O45</f>
        <v>4.5199999999999996</v>
      </c>
      <c r="D29" s="28">
        <f>คีย์ข้อมูล!O46</f>
        <v>0.50990195135927885</v>
      </c>
      <c r="E29" s="13" t="str">
        <f>IF(C29&gt;4.5,"มากที่สุด",IF(C29&gt;3.5,"มาก",IF(C29&gt;2.5,"ปานกลาง",IF(C29&gt;1.5,"น้อย",IF(C29&lt;=1.5,"น้อยที่สุด")))))</f>
        <v>มากที่สุด</v>
      </c>
    </row>
    <row r="30" spans="1:7" s="7" customFormat="1" ht="21" x14ac:dyDescent="0.35"/>
    <row r="31" spans="1:7" s="7" customFormat="1" ht="21" x14ac:dyDescent="0.35">
      <c r="A31" s="7" t="s">
        <v>1</v>
      </c>
      <c r="B31" s="36" t="s">
        <v>83</v>
      </c>
      <c r="C31" s="36"/>
      <c r="D31" s="36"/>
      <c r="E31" s="37"/>
      <c r="F31" s="37"/>
      <c r="G31" s="37"/>
    </row>
    <row r="32" spans="1:7" s="7" customFormat="1" ht="21" x14ac:dyDescent="0.35">
      <c r="A32" s="38" t="s">
        <v>108</v>
      </c>
      <c r="B32" s="39"/>
      <c r="C32" s="39"/>
      <c r="D32" s="39"/>
      <c r="E32" s="39"/>
      <c r="F32" s="39"/>
      <c r="G32" s="39"/>
    </row>
    <row r="33" spans="1:7" s="7" customFormat="1" ht="21" x14ac:dyDescent="0.35">
      <c r="A33" s="39" t="s">
        <v>78</v>
      </c>
      <c r="B33" s="39"/>
      <c r="C33" s="39"/>
      <c r="D33" s="39"/>
      <c r="E33" s="39"/>
      <c r="F33" s="39"/>
      <c r="G33" s="39"/>
    </row>
    <row r="34" spans="1:7" s="7" customFormat="1" ht="21" x14ac:dyDescent="0.35">
      <c r="A34" s="39" t="s">
        <v>81</v>
      </c>
      <c r="B34" s="39"/>
      <c r="C34" s="39"/>
      <c r="D34" s="39"/>
      <c r="E34" s="39"/>
      <c r="F34" s="39"/>
      <c r="G34" s="39"/>
    </row>
    <row r="35" spans="1:7" s="7" customFormat="1" ht="21" x14ac:dyDescent="0.35">
      <c r="A35" s="38" t="s">
        <v>79</v>
      </c>
      <c r="B35" s="38"/>
      <c r="C35" s="38"/>
      <c r="D35" s="38"/>
      <c r="E35" s="38"/>
      <c r="F35" s="38"/>
      <c r="G35" s="38"/>
    </row>
    <row r="36" spans="1:7" s="7" customFormat="1" ht="21" x14ac:dyDescent="0.35">
      <c r="A36" s="38" t="s">
        <v>82</v>
      </c>
      <c r="B36" s="38"/>
      <c r="C36" s="38"/>
      <c r="D36" s="38"/>
      <c r="E36" s="38"/>
      <c r="F36" s="38"/>
      <c r="G36" s="38"/>
    </row>
    <row r="37" spans="1:7" s="7" customFormat="1" ht="21" x14ac:dyDescent="0.35">
      <c r="A37" s="7" t="s">
        <v>80</v>
      </c>
    </row>
    <row r="38" spans="1:7" s="7" customFormat="1" ht="21" x14ac:dyDescent="0.35">
      <c r="A38" s="6"/>
      <c r="B38" s="6" t="s">
        <v>111</v>
      </c>
      <c r="C38" s="6"/>
      <c r="D38" s="6"/>
      <c r="E38" s="6"/>
      <c r="F38" s="6"/>
      <c r="G38" s="6"/>
    </row>
    <row r="39" spans="1:7" s="7" customFormat="1" ht="21" x14ac:dyDescent="0.35">
      <c r="A39" s="40"/>
      <c r="B39" s="41"/>
      <c r="C39" s="41"/>
      <c r="D39" s="41"/>
      <c r="E39" s="41"/>
      <c r="F39" s="41"/>
      <c r="G39" s="41"/>
    </row>
    <row r="40" spans="1:7" s="7" customFormat="1" ht="21" x14ac:dyDescent="0.35">
      <c r="A40" s="40"/>
      <c r="B40" s="41"/>
      <c r="C40" s="41"/>
      <c r="D40" s="41"/>
      <c r="E40" s="41"/>
      <c r="F40" s="41"/>
      <c r="G40" s="41"/>
    </row>
    <row r="41" spans="1:7" s="7" customFormat="1" ht="21" x14ac:dyDescent="0.35">
      <c r="A41" s="40"/>
      <c r="B41" s="41"/>
      <c r="C41" s="41"/>
      <c r="D41" s="41"/>
      <c r="E41" s="41"/>
      <c r="F41" s="41"/>
      <c r="G41" s="41"/>
    </row>
    <row r="42" spans="1:7" s="7" customFormat="1" ht="21" x14ac:dyDescent="0.35">
      <c r="A42" s="40"/>
      <c r="B42" s="41"/>
      <c r="C42" s="41"/>
      <c r="D42" s="41"/>
      <c r="E42" s="41"/>
      <c r="F42" s="41"/>
      <c r="G42" s="41"/>
    </row>
    <row r="43" spans="1:7" s="7" customFormat="1" ht="21" x14ac:dyDescent="0.35">
      <c r="A43" s="40"/>
      <c r="B43" s="41"/>
      <c r="C43" s="41"/>
      <c r="D43" s="41"/>
      <c r="E43" s="41"/>
      <c r="F43" s="41"/>
      <c r="G43" s="41"/>
    </row>
    <row r="44" spans="1:7" s="7" customFormat="1" ht="21" x14ac:dyDescent="0.35">
      <c r="A44" s="40"/>
      <c r="B44" s="41"/>
      <c r="C44" s="41"/>
      <c r="D44" s="41"/>
      <c r="E44" s="41"/>
      <c r="F44" s="41"/>
      <c r="G44" s="41"/>
    </row>
    <row r="45" spans="1:7" s="7" customFormat="1" ht="21" x14ac:dyDescent="0.35">
      <c r="A45" s="40"/>
      <c r="B45" s="41"/>
      <c r="C45" s="41"/>
      <c r="D45" s="41"/>
      <c r="E45" s="41"/>
      <c r="F45" s="41"/>
      <c r="G45" s="41"/>
    </row>
    <row r="46" spans="1:7" s="7" customFormat="1" ht="21" x14ac:dyDescent="0.35">
      <c r="A46" s="40"/>
      <c r="B46" s="41"/>
      <c r="C46" s="41"/>
      <c r="D46" s="41"/>
      <c r="E46" s="41"/>
      <c r="F46" s="41"/>
      <c r="G46" s="41"/>
    </row>
    <row r="47" spans="1:7" s="7" customFormat="1" ht="21" x14ac:dyDescent="0.35">
      <c r="A47" s="40"/>
      <c r="B47" s="41"/>
      <c r="C47" s="41"/>
      <c r="D47" s="41"/>
      <c r="E47" s="41"/>
      <c r="F47" s="41"/>
      <c r="G47" s="41"/>
    </row>
    <row r="48" spans="1:7" s="7" customFormat="1" ht="21" x14ac:dyDescent="0.35">
      <c r="A48" s="41"/>
      <c r="B48" s="41"/>
      <c r="C48" s="41"/>
      <c r="D48" s="41"/>
      <c r="E48" s="41"/>
      <c r="F48" s="41"/>
      <c r="G48" s="41"/>
    </row>
    <row r="49" spans="1:9" s="7" customFormat="1" ht="21" x14ac:dyDescent="0.35">
      <c r="A49" s="41"/>
      <c r="B49" s="41"/>
      <c r="C49" s="41"/>
      <c r="D49" s="41"/>
      <c r="E49" s="41"/>
      <c r="F49" s="41"/>
      <c r="G49" s="41"/>
    </row>
    <row r="50" spans="1:9" s="7" customFormat="1" ht="21" x14ac:dyDescent="0.35">
      <c r="A50" s="41"/>
      <c r="B50" s="41"/>
      <c r="C50" s="41"/>
      <c r="D50" s="41"/>
      <c r="E50" s="41"/>
      <c r="F50" s="41"/>
      <c r="G50" s="41"/>
    </row>
    <row r="51" spans="1:9" s="7" customFormat="1" ht="21" x14ac:dyDescent="0.35">
      <c r="A51" s="41"/>
      <c r="B51" s="41"/>
      <c r="C51" s="41"/>
      <c r="D51" s="41"/>
      <c r="E51" s="41"/>
      <c r="F51" s="41"/>
      <c r="G51" s="41"/>
    </row>
    <row r="52" spans="1:9" s="7" customFormat="1" ht="21" x14ac:dyDescent="0.35">
      <c r="A52" s="41"/>
      <c r="B52" s="41"/>
      <c r="C52" s="41"/>
      <c r="D52" s="41"/>
      <c r="E52" s="41"/>
      <c r="F52" s="41"/>
      <c r="G52" s="41"/>
    </row>
    <row r="53" spans="1:9" s="7" customFormat="1" ht="21" x14ac:dyDescent="0.35">
      <c r="A53" s="41"/>
      <c r="B53" s="41"/>
      <c r="C53" s="41"/>
      <c r="D53" s="41"/>
      <c r="E53" s="41"/>
      <c r="F53" s="41"/>
      <c r="G53" s="41"/>
    </row>
    <row r="54" spans="1:9" s="7" customFormat="1" ht="21" x14ac:dyDescent="0.35">
      <c r="A54" s="41"/>
      <c r="B54" s="41"/>
      <c r="C54" s="41"/>
      <c r="D54" s="41"/>
      <c r="E54" s="41"/>
      <c r="F54" s="41"/>
      <c r="G54" s="41"/>
    </row>
    <row r="55" spans="1:9" s="7" customFormat="1" ht="21" x14ac:dyDescent="0.35">
      <c r="A55" s="41"/>
      <c r="B55" s="41"/>
      <c r="C55" s="41"/>
      <c r="D55" s="41"/>
      <c r="E55" s="41"/>
      <c r="F55" s="41"/>
      <c r="G55" s="41"/>
    </row>
    <row r="56" spans="1:9" s="7" customFormat="1" ht="21" x14ac:dyDescent="0.35">
      <c r="A56" s="41"/>
      <c r="B56" s="41"/>
      <c r="C56" s="41"/>
      <c r="D56" s="41"/>
      <c r="E56" s="41"/>
      <c r="F56" s="41"/>
      <c r="G56" s="41"/>
    </row>
    <row r="57" spans="1:9" s="7" customFormat="1" ht="21" x14ac:dyDescent="0.35">
      <c r="A57" s="42"/>
      <c r="B57" s="42"/>
      <c r="C57" s="42"/>
      <c r="D57" s="42"/>
      <c r="E57" s="42"/>
      <c r="F57" s="42"/>
      <c r="G57" s="42"/>
    </row>
    <row r="58" spans="1:9" s="7" customFormat="1" ht="21" x14ac:dyDescent="0.35">
      <c r="A58" s="6"/>
      <c r="B58" s="6"/>
      <c r="C58" s="6"/>
      <c r="D58" s="6"/>
      <c r="E58" s="6"/>
      <c r="F58" s="6"/>
      <c r="G58" s="6"/>
    </row>
    <row r="59" spans="1:9" s="7" customFormat="1" ht="21" x14ac:dyDescent="0.35">
      <c r="A59" s="43"/>
      <c r="E59" s="44"/>
      <c r="F59" s="44"/>
      <c r="G59" s="44"/>
    </row>
    <row r="60" spans="1:9" s="7" customFormat="1" ht="21" x14ac:dyDescent="0.35">
      <c r="A60" s="45"/>
      <c r="E60" s="44"/>
      <c r="F60" s="44"/>
      <c r="G60" s="44"/>
    </row>
    <row r="61" spans="1:9" s="7" customFormat="1" ht="21" x14ac:dyDescent="0.35">
      <c r="A61" s="45"/>
      <c r="E61" s="44"/>
      <c r="F61" s="44"/>
      <c r="G61" s="44"/>
    </row>
    <row r="62" spans="1:9" s="7" customFormat="1" ht="21" x14ac:dyDescent="0.35">
      <c r="A62" s="46"/>
      <c r="B62" s="46"/>
      <c r="C62" s="47"/>
      <c r="D62" s="47"/>
      <c r="E62" s="48"/>
      <c r="F62" s="48"/>
      <c r="G62" s="49"/>
      <c r="I62" s="1"/>
    </row>
    <row r="63" spans="1:9" s="7" customFormat="1" ht="21" x14ac:dyDescent="0.35">
      <c r="A63" s="46"/>
      <c r="B63" s="46"/>
      <c r="C63" s="47"/>
      <c r="D63" s="47"/>
      <c r="E63" s="48"/>
      <c r="F63" s="48"/>
      <c r="G63" s="49"/>
      <c r="I63" s="1"/>
    </row>
    <row r="64" spans="1:9" s="7" customFormat="1" ht="21" x14ac:dyDescent="0.35">
      <c r="A64" s="46"/>
      <c r="B64" s="46"/>
      <c r="C64" s="47"/>
      <c r="D64" s="47"/>
      <c r="E64" s="48"/>
      <c r="F64" s="48"/>
      <c r="G64" s="49"/>
      <c r="I64" s="1"/>
    </row>
    <row r="65" spans="1:9" s="7" customFormat="1" ht="21" x14ac:dyDescent="0.35">
      <c r="A65" s="46"/>
      <c r="B65" s="46"/>
      <c r="C65" s="47"/>
      <c r="D65" s="47"/>
      <c r="E65" s="48"/>
      <c r="F65" s="48"/>
      <c r="G65" s="49"/>
      <c r="I65" s="1"/>
    </row>
    <row r="66" spans="1:9" s="7" customFormat="1" ht="21" x14ac:dyDescent="0.35">
      <c r="A66" s="46"/>
      <c r="B66" s="46"/>
      <c r="C66" s="47"/>
      <c r="D66" s="47"/>
      <c r="E66" s="48"/>
      <c r="F66" s="48"/>
      <c r="G66" s="49"/>
      <c r="I66" s="1"/>
    </row>
    <row r="67" spans="1:9" s="7" customFormat="1" ht="21" x14ac:dyDescent="0.35">
      <c r="A67" s="46"/>
      <c r="B67" s="46"/>
      <c r="C67" s="47"/>
      <c r="D67" s="47"/>
      <c r="E67" s="48"/>
      <c r="F67" s="48"/>
      <c r="G67" s="49"/>
      <c r="I67" s="1"/>
    </row>
    <row r="68" spans="1:9" s="7" customFormat="1" ht="21" x14ac:dyDescent="0.35">
      <c r="A68" s="46"/>
      <c r="B68" s="46"/>
      <c r="C68" s="47"/>
      <c r="D68" s="47"/>
      <c r="E68" s="48"/>
      <c r="F68" s="48"/>
      <c r="G68" s="49"/>
      <c r="I68" s="1"/>
    </row>
    <row r="69" spans="1:9" s="7" customFormat="1" ht="21" x14ac:dyDescent="0.35">
      <c r="A69" s="46"/>
      <c r="B69" s="46"/>
      <c r="C69" s="47"/>
      <c r="D69" s="47"/>
      <c r="E69" s="48"/>
      <c r="F69" s="48"/>
      <c r="G69" s="49"/>
      <c r="I69" s="1"/>
    </row>
    <row r="70" spans="1:9" s="7" customFormat="1" ht="21" x14ac:dyDescent="0.35">
      <c r="A70" s="46"/>
      <c r="B70" s="46"/>
      <c r="C70" s="47"/>
      <c r="D70" s="47"/>
      <c r="E70" s="48"/>
      <c r="F70" s="48"/>
      <c r="G70" s="49"/>
      <c r="I70" s="1"/>
    </row>
    <row r="71" spans="1:9" s="7" customFormat="1" ht="21" x14ac:dyDescent="0.35">
      <c r="A71" s="115"/>
      <c r="B71" s="115"/>
      <c r="C71" s="115"/>
      <c r="D71" s="115"/>
      <c r="E71" s="115"/>
      <c r="F71" s="115"/>
      <c r="G71" s="115"/>
      <c r="I71" s="1"/>
    </row>
    <row r="72" spans="1:9" s="7" customFormat="1" ht="21" x14ac:dyDescent="0.35">
      <c r="A72" s="6"/>
      <c r="B72" s="6"/>
      <c r="C72" s="6"/>
      <c r="D72" s="6"/>
      <c r="E72" s="6"/>
      <c r="F72" s="6"/>
      <c r="G72" s="6"/>
      <c r="I72" s="1"/>
    </row>
    <row r="73" spans="1:9" s="7" customFormat="1" ht="21" x14ac:dyDescent="0.35">
      <c r="A73" s="43"/>
      <c r="E73" s="44"/>
      <c r="F73" s="44"/>
      <c r="G73" s="44"/>
    </row>
    <row r="74" spans="1:9" s="7" customFormat="1" ht="21" x14ac:dyDescent="0.35">
      <c r="E74" s="44"/>
      <c r="F74" s="44"/>
      <c r="G74" s="44"/>
    </row>
    <row r="75" spans="1:9" s="7" customFormat="1" ht="21" x14ac:dyDescent="0.35">
      <c r="E75" s="44"/>
      <c r="F75" s="44"/>
      <c r="G75" s="44"/>
    </row>
    <row r="76" spans="1:9" s="7" customFormat="1" ht="21" x14ac:dyDescent="0.35">
      <c r="E76" s="44"/>
      <c r="F76" s="44"/>
      <c r="G76" s="44"/>
    </row>
    <row r="77" spans="1:9" s="7" customFormat="1" ht="21" x14ac:dyDescent="0.35"/>
    <row r="78" spans="1:9" s="7" customFormat="1" ht="21" x14ac:dyDescent="0.35"/>
    <row r="79" spans="1:9" s="7" customFormat="1" ht="21" x14ac:dyDescent="0.35">
      <c r="A79" s="107"/>
      <c r="B79" s="107"/>
      <c r="C79" s="107"/>
      <c r="D79" s="107"/>
      <c r="E79" s="107"/>
      <c r="F79" s="107"/>
      <c r="G79" s="107"/>
    </row>
    <row r="80" spans="1:9" x14ac:dyDescent="0.3">
      <c r="A80" s="50"/>
      <c r="B80" s="50"/>
      <c r="C80" s="50"/>
      <c r="D80" s="50"/>
      <c r="E80" s="50"/>
      <c r="F80" s="50"/>
      <c r="G80" s="50"/>
    </row>
    <row r="81" spans="2:7" x14ac:dyDescent="0.3">
      <c r="B81" s="52"/>
      <c r="C81" s="52"/>
      <c r="D81" s="52"/>
      <c r="E81" s="53"/>
      <c r="F81" s="54"/>
      <c r="G81" s="55"/>
    </row>
  </sheetData>
  <mergeCells count="7">
    <mergeCell ref="A79:G79"/>
    <mergeCell ref="B1:E1"/>
    <mergeCell ref="A4:E4"/>
    <mergeCell ref="A7:B7"/>
    <mergeCell ref="C7:D7"/>
    <mergeCell ref="A28:B28"/>
    <mergeCell ref="A71:G71"/>
  </mergeCells>
  <pageMargins left="0.70866141732283472" right="0.70866141732283472" top="0.55118110236220474" bottom="0.74803149606299213" header="0.31496062992125984" footer="0.31496062992125984"/>
  <pageSetup paperSize="9" scale="8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110" zoomScaleNormal="110" workbookViewId="0">
      <selection activeCell="F6" sqref="F6"/>
    </sheetView>
  </sheetViews>
  <sheetFormatPr defaultRowHeight="21" x14ac:dyDescent="0.35"/>
  <cols>
    <col min="1" max="1" width="4.625" style="7" customWidth="1"/>
    <col min="2" max="2" width="7.375" style="7" customWidth="1"/>
    <col min="3" max="3" width="60" style="7" customWidth="1"/>
    <col min="4" max="254" width="9" style="7"/>
    <col min="255" max="255" width="4.625" style="7" customWidth="1"/>
    <col min="256" max="256" width="4.75" style="7" customWidth="1"/>
    <col min="257" max="257" width="45.875" style="7" customWidth="1"/>
    <col min="258" max="510" width="9" style="7"/>
    <col min="511" max="511" width="4.625" style="7" customWidth="1"/>
    <col min="512" max="512" width="4.75" style="7" customWidth="1"/>
    <col min="513" max="513" width="45.875" style="7" customWidth="1"/>
    <col min="514" max="766" width="9" style="7"/>
    <col min="767" max="767" width="4.625" style="7" customWidth="1"/>
    <col min="768" max="768" width="4.75" style="7" customWidth="1"/>
    <col min="769" max="769" width="45.875" style="7" customWidth="1"/>
    <col min="770" max="1022" width="9" style="7"/>
    <col min="1023" max="1023" width="4.625" style="7" customWidth="1"/>
    <col min="1024" max="1024" width="4.75" style="7" customWidth="1"/>
    <col min="1025" max="1025" width="45.875" style="7" customWidth="1"/>
    <col min="1026" max="1278" width="9" style="7"/>
    <col min="1279" max="1279" width="4.625" style="7" customWidth="1"/>
    <col min="1280" max="1280" width="4.75" style="7" customWidth="1"/>
    <col min="1281" max="1281" width="45.875" style="7" customWidth="1"/>
    <col min="1282" max="1534" width="9" style="7"/>
    <col min="1535" max="1535" width="4.625" style="7" customWidth="1"/>
    <col min="1536" max="1536" width="4.75" style="7" customWidth="1"/>
    <col min="1537" max="1537" width="45.875" style="7" customWidth="1"/>
    <col min="1538" max="1790" width="9" style="7"/>
    <col min="1791" max="1791" width="4.625" style="7" customWidth="1"/>
    <col min="1792" max="1792" width="4.75" style="7" customWidth="1"/>
    <col min="1793" max="1793" width="45.875" style="7" customWidth="1"/>
    <col min="1794" max="2046" width="9" style="7"/>
    <col min="2047" max="2047" width="4.625" style="7" customWidth="1"/>
    <col min="2048" max="2048" width="4.75" style="7" customWidth="1"/>
    <col min="2049" max="2049" width="45.875" style="7" customWidth="1"/>
    <col min="2050" max="2302" width="9" style="7"/>
    <col min="2303" max="2303" width="4.625" style="7" customWidth="1"/>
    <col min="2304" max="2304" width="4.75" style="7" customWidth="1"/>
    <col min="2305" max="2305" width="45.875" style="7" customWidth="1"/>
    <col min="2306" max="2558" width="9" style="7"/>
    <col min="2559" max="2559" width="4.625" style="7" customWidth="1"/>
    <col min="2560" max="2560" width="4.75" style="7" customWidth="1"/>
    <col min="2561" max="2561" width="45.875" style="7" customWidth="1"/>
    <col min="2562" max="2814" width="9" style="7"/>
    <col min="2815" max="2815" width="4.625" style="7" customWidth="1"/>
    <col min="2816" max="2816" width="4.75" style="7" customWidth="1"/>
    <col min="2817" max="2817" width="45.875" style="7" customWidth="1"/>
    <col min="2818" max="3070" width="9" style="7"/>
    <col min="3071" max="3071" width="4.625" style="7" customWidth="1"/>
    <col min="3072" max="3072" width="4.75" style="7" customWidth="1"/>
    <col min="3073" max="3073" width="45.875" style="7" customWidth="1"/>
    <col min="3074" max="3326" width="9" style="7"/>
    <col min="3327" max="3327" width="4.625" style="7" customWidth="1"/>
    <col min="3328" max="3328" width="4.75" style="7" customWidth="1"/>
    <col min="3329" max="3329" width="45.875" style="7" customWidth="1"/>
    <col min="3330" max="3582" width="9" style="7"/>
    <col min="3583" max="3583" width="4.625" style="7" customWidth="1"/>
    <col min="3584" max="3584" width="4.75" style="7" customWidth="1"/>
    <col min="3585" max="3585" width="45.875" style="7" customWidth="1"/>
    <col min="3586" max="3838" width="9" style="7"/>
    <col min="3839" max="3839" width="4.625" style="7" customWidth="1"/>
    <col min="3840" max="3840" width="4.75" style="7" customWidth="1"/>
    <col min="3841" max="3841" width="45.875" style="7" customWidth="1"/>
    <col min="3842" max="4094" width="9" style="7"/>
    <col min="4095" max="4095" width="4.625" style="7" customWidth="1"/>
    <col min="4096" max="4096" width="4.75" style="7" customWidth="1"/>
    <col min="4097" max="4097" width="45.875" style="7" customWidth="1"/>
    <col min="4098" max="4350" width="9" style="7"/>
    <col min="4351" max="4351" width="4.625" style="7" customWidth="1"/>
    <col min="4352" max="4352" width="4.75" style="7" customWidth="1"/>
    <col min="4353" max="4353" width="45.875" style="7" customWidth="1"/>
    <col min="4354" max="4606" width="9" style="7"/>
    <col min="4607" max="4607" width="4.625" style="7" customWidth="1"/>
    <col min="4608" max="4608" width="4.75" style="7" customWidth="1"/>
    <col min="4609" max="4609" width="45.875" style="7" customWidth="1"/>
    <col min="4610" max="4862" width="9" style="7"/>
    <col min="4863" max="4863" width="4.625" style="7" customWidth="1"/>
    <col min="4864" max="4864" width="4.75" style="7" customWidth="1"/>
    <col min="4865" max="4865" width="45.875" style="7" customWidth="1"/>
    <col min="4866" max="5118" width="9" style="7"/>
    <col min="5119" max="5119" width="4.625" style="7" customWidth="1"/>
    <col min="5120" max="5120" width="4.75" style="7" customWidth="1"/>
    <col min="5121" max="5121" width="45.875" style="7" customWidth="1"/>
    <col min="5122" max="5374" width="9" style="7"/>
    <col min="5375" max="5375" width="4.625" style="7" customWidth="1"/>
    <col min="5376" max="5376" width="4.75" style="7" customWidth="1"/>
    <col min="5377" max="5377" width="45.875" style="7" customWidth="1"/>
    <col min="5378" max="5630" width="9" style="7"/>
    <col min="5631" max="5631" width="4.625" style="7" customWidth="1"/>
    <col min="5632" max="5632" width="4.75" style="7" customWidth="1"/>
    <col min="5633" max="5633" width="45.875" style="7" customWidth="1"/>
    <col min="5634" max="5886" width="9" style="7"/>
    <col min="5887" max="5887" width="4.625" style="7" customWidth="1"/>
    <col min="5888" max="5888" width="4.75" style="7" customWidth="1"/>
    <col min="5889" max="5889" width="45.875" style="7" customWidth="1"/>
    <col min="5890" max="6142" width="9" style="7"/>
    <col min="6143" max="6143" width="4.625" style="7" customWidth="1"/>
    <col min="6144" max="6144" width="4.75" style="7" customWidth="1"/>
    <col min="6145" max="6145" width="45.875" style="7" customWidth="1"/>
    <col min="6146" max="6398" width="9" style="7"/>
    <col min="6399" max="6399" width="4.625" style="7" customWidth="1"/>
    <col min="6400" max="6400" width="4.75" style="7" customWidth="1"/>
    <col min="6401" max="6401" width="45.875" style="7" customWidth="1"/>
    <col min="6402" max="6654" width="9" style="7"/>
    <col min="6655" max="6655" width="4.625" style="7" customWidth="1"/>
    <col min="6656" max="6656" width="4.75" style="7" customWidth="1"/>
    <col min="6657" max="6657" width="45.875" style="7" customWidth="1"/>
    <col min="6658" max="6910" width="9" style="7"/>
    <col min="6911" max="6911" width="4.625" style="7" customWidth="1"/>
    <col min="6912" max="6912" width="4.75" style="7" customWidth="1"/>
    <col min="6913" max="6913" width="45.875" style="7" customWidth="1"/>
    <col min="6914" max="7166" width="9" style="7"/>
    <col min="7167" max="7167" width="4.625" style="7" customWidth="1"/>
    <col min="7168" max="7168" width="4.75" style="7" customWidth="1"/>
    <col min="7169" max="7169" width="45.875" style="7" customWidth="1"/>
    <col min="7170" max="7422" width="9" style="7"/>
    <col min="7423" max="7423" width="4.625" style="7" customWidth="1"/>
    <col min="7424" max="7424" width="4.75" style="7" customWidth="1"/>
    <col min="7425" max="7425" width="45.875" style="7" customWidth="1"/>
    <col min="7426" max="7678" width="9" style="7"/>
    <col min="7679" max="7679" width="4.625" style="7" customWidth="1"/>
    <col min="7680" max="7680" width="4.75" style="7" customWidth="1"/>
    <col min="7681" max="7681" width="45.875" style="7" customWidth="1"/>
    <col min="7682" max="7934" width="9" style="7"/>
    <col min="7935" max="7935" width="4.625" style="7" customWidth="1"/>
    <col min="7936" max="7936" width="4.75" style="7" customWidth="1"/>
    <col min="7937" max="7937" width="45.875" style="7" customWidth="1"/>
    <col min="7938" max="8190" width="9" style="7"/>
    <col min="8191" max="8191" width="4.625" style="7" customWidth="1"/>
    <col min="8192" max="8192" width="4.75" style="7" customWidth="1"/>
    <col min="8193" max="8193" width="45.875" style="7" customWidth="1"/>
    <col min="8194" max="8446" width="9" style="7"/>
    <col min="8447" max="8447" width="4.625" style="7" customWidth="1"/>
    <col min="8448" max="8448" width="4.75" style="7" customWidth="1"/>
    <col min="8449" max="8449" width="45.875" style="7" customWidth="1"/>
    <col min="8450" max="8702" width="9" style="7"/>
    <col min="8703" max="8703" width="4.625" style="7" customWidth="1"/>
    <col min="8704" max="8704" width="4.75" style="7" customWidth="1"/>
    <col min="8705" max="8705" width="45.875" style="7" customWidth="1"/>
    <col min="8706" max="8958" width="9" style="7"/>
    <col min="8959" max="8959" width="4.625" style="7" customWidth="1"/>
    <col min="8960" max="8960" width="4.75" style="7" customWidth="1"/>
    <col min="8961" max="8961" width="45.875" style="7" customWidth="1"/>
    <col min="8962" max="9214" width="9" style="7"/>
    <col min="9215" max="9215" width="4.625" style="7" customWidth="1"/>
    <col min="9216" max="9216" width="4.75" style="7" customWidth="1"/>
    <col min="9217" max="9217" width="45.875" style="7" customWidth="1"/>
    <col min="9218" max="9470" width="9" style="7"/>
    <col min="9471" max="9471" width="4.625" style="7" customWidth="1"/>
    <col min="9472" max="9472" width="4.75" style="7" customWidth="1"/>
    <col min="9473" max="9473" width="45.875" style="7" customWidth="1"/>
    <col min="9474" max="9726" width="9" style="7"/>
    <col min="9727" max="9727" width="4.625" style="7" customWidth="1"/>
    <col min="9728" max="9728" width="4.75" style="7" customWidth="1"/>
    <col min="9729" max="9729" width="45.875" style="7" customWidth="1"/>
    <col min="9730" max="9982" width="9" style="7"/>
    <col min="9983" max="9983" width="4.625" style="7" customWidth="1"/>
    <col min="9984" max="9984" width="4.75" style="7" customWidth="1"/>
    <col min="9985" max="9985" width="45.875" style="7" customWidth="1"/>
    <col min="9986" max="10238" width="9" style="7"/>
    <col min="10239" max="10239" width="4.625" style="7" customWidth="1"/>
    <col min="10240" max="10240" width="4.75" style="7" customWidth="1"/>
    <col min="10241" max="10241" width="45.875" style="7" customWidth="1"/>
    <col min="10242" max="10494" width="9" style="7"/>
    <col min="10495" max="10495" width="4.625" style="7" customWidth="1"/>
    <col min="10496" max="10496" width="4.75" style="7" customWidth="1"/>
    <col min="10497" max="10497" width="45.875" style="7" customWidth="1"/>
    <col min="10498" max="10750" width="9" style="7"/>
    <col min="10751" max="10751" width="4.625" style="7" customWidth="1"/>
    <col min="10752" max="10752" width="4.75" style="7" customWidth="1"/>
    <col min="10753" max="10753" width="45.875" style="7" customWidth="1"/>
    <col min="10754" max="11006" width="9" style="7"/>
    <col min="11007" max="11007" width="4.625" style="7" customWidth="1"/>
    <col min="11008" max="11008" width="4.75" style="7" customWidth="1"/>
    <col min="11009" max="11009" width="45.875" style="7" customWidth="1"/>
    <col min="11010" max="11262" width="9" style="7"/>
    <col min="11263" max="11263" width="4.625" style="7" customWidth="1"/>
    <col min="11264" max="11264" width="4.75" style="7" customWidth="1"/>
    <col min="11265" max="11265" width="45.875" style="7" customWidth="1"/>
    <col min="11266" max="11518" width="9" style="7"/>
    <col min="11519" max="11519" width="4.625" style="7" customWidth="1"/>
    <col min="11520" max="11520" width="4.75" style="7" customWidth="1"/>
    <col min="11521" max="11521" width="45.875" style="7" customWidth="1"/>
    <col min="11522" max="11774" width="9" style="7"/>
    <col min="11775" max="11775" width="4.625" style="7" customWidth="1"/>
    <col min="11776" max="11776" width="4.75" style="7" customWidth="1"/>
    <col min="11777" max="11777" width="45.875" style="7" customWidth="1"/>
    <col min="11778" max="12030" width="9" style="7"/>
    <col min="12031" max="12031" width="4.625" style="7" customWidth="1"/>
    <col min="12032" max="12032" width="4.75" style="7" customWidth="1"/>
    <col min="12033" max="12033" width="45.875" style="7" customWidth="1"/>
    <col min="12034" max="12286" width="9" style="7"/>
    <col min="12287" max="12287" width="4.625" style="7" customWidth="1"/>
    <col min="12288" max="12288" width="4.75" style="7" customWidth="1"/>
    <col min="12289" max="12289" width="45.875" style="7" customWidth="1"/>
    <col min="12290" max="12542" width="9" style="7"/>
    <col min="12543" max="12543" width="4.625" style="7" customWidth="1"/>
    <col min="12544" max="12544" width="4.75" style="7" customWidth="1"/>
    <col min="12545" max="12545" width="45.875" style="7" customWidth="1"/>
    <col min="12546" max="12798" width="9" style="7"/>
    <col min="12799" max="12799" width="4.625" style="7" customWidth="1"/>
    <col min="12800" max="12800" width="4.75" style="7" customWidth="1"/>
    <col min="12801" max="12801" width="45.875" style="7" customWidth="1"/>
    <col min="12802" max="13054" width="9" style="7"/>
    <col min="13055" max="13055" width="4.625" style="7" customWidth="1"/>
    <col min="13056" max="13056" width="4.75" style="7" customWidth="1"/>
    <col min="13057" max="13057" width="45.875" style="7" customWidth="1"/>
    <col min="13058" max="13310" width="9" style="7"/>
    <col min="13311" max="13311" width="4.625" style="7" customWidth="1"/>
    <col min="13312" max="13312" width="4.75" style="7" customWidth="1"/>
    <col min="13313" max="13313" width="45.875" style="7" customWidth="1"/>
    <col min="13314" max="13566" width="9" style="7"/>
    <col min="13567" max="13567" width="4.625" style="7" customWidth="1"/>
    <col min="13568" max="13568" width="4.75" style="7" customWidth="1"/>
    <col min="13569" max="13569" width="45.875" style="7" customWidth="1"/>
    <col min="13570" max="13822" width="9" style="7"/>
    <col min="13823" max="13823" width="4.625" style="7" customWidth="1"/>
    <col min="13824" max="13824" width="4.75" style="7" customWidth="1"/>
    <col min="13825" max="13825" width="45.875" style="7" customWidth="1"/>
    <col min="13826" max="14078" width="9" style="7"/>
    <col min="14079" max="14079" width="4.625" style="7" customWidth="1"/>
    <col min="14080" max="14080" width="4.75" style="7" customWidth="1"/>
    <col min="14081" max="14081" width="45.875" style="7" customWidth="1"/>
    <col min="14082" max="14334" width="9" style="7"/>
    <col min="14335" max="14335" width="4.625" style="7" customWidth="1"/>
    <col min="14336" max="14336" width="4.75" style="7" customWidth="1"/>
    <col min="14337" max="14337" width="45.875" style="7" customWidth="1"/>
    <col min="14338" max="14590" width="9" style="7"/>
    <col min="14591" max="14591" width="4.625" style="7" customWidth="1"/>
    <col min="14592" max="14592" width="4.75" style="7" customWidth="1"/>
    <col min="14593" max="14593" width="45.875" style="7" customWidth="1"/>
    <col min="14594" max="14846" width="9" style="7"/>
    <col min="14847" max="14847" width="4.625" style="7" customWidth="1"/>
    <col min="14848" max="14848" width="4.75" style="7" customWidth="1"/>
    <col min="14849" max="14849" width="45.875" style="7" customWidth="1"/>
    <col min="14850" max="15102" width="9" style="7"/>
    <col min="15103" max="15103" width="4.625" style="7" customWidth="1"/>
    <col min="15104" max="15104" width="4.75" style="7" customWidth="1"/>
    <col min="15105" max="15105" width="45.875" style="7" customWidth="1"/>
    <col min="15106" max="15358" width="9" style="7"/>
    <col min="15359" max="15359" width="4.625" style="7" customWidth="1"/>
    <col min="15360" max="15360" width="4.75" style="7" customWidth="1"/>
    <col min="15361" max="15361" width="45.875" style="7" customWidth="1"/>
    <col min="15362" max="15614" width="9" style="7"/>
    <col min="15615" max="15615" width="4.625" style="7" customWidth="1"/>
    <col min="15616" max="15616" width="4.75" style="7" customWidth="1"/>
    <col min="15617" max="15617" width="45.875" style="7" customWidth="1"/>
    <col min="15618" max="15870" width="9" style="7"/>
    <col min="15871" max="15871" width="4.625" style="7" customWidth="1"/>
    <col min="15872" max="15872" width="4.75" style="7" customWidth="1"/>
    <col min="15873" max="15873" width="45.875" style="7" customWidth="1"/>
    <col min="15874" max="16126" width="9" style="7"/>
    <col min="16127" max="16127" width="4.625" style="7" customWidth="1"/>
    <col min="16128" max="16128" width="4.75" style="7" customWidth="1"/>
    <col min="16129" max="16129" width="45.875" style="7" customWidth="1"/>
    <col min="16130" max="16384" width="9" style="7"/>
  </cols>
  <sheetData>
    <row r="1" spans="1:6" x14ac:dyDescent="0.35">
      <c r="A1" s="56"/>
      <c r="B1" s="116" t="s">
        <v>90</v>
      </c>
      <c r="C1" s="116"/>
      <c r="D1" s="116"/>
      <c r="E1" s="116"/>
      <c r="F1" s="116"/>
    </row>
    <row r="2" spans="1:6" x14ac:dyDescent="0.35">
      <c r="A2" s="56"/>
      <c r="B2" s="57"/>
      <c r="C2" s="57"/>
      <c r="D2" s="57"/>
      <c r="E2" s="57"/>
    </row>
    <row r="3" spans="1:6" x14ac:dyDescent="0.35">
      <c r="A3" s="56"/>
      <c r="B3" s="58" t="s">
        <v>16</v>
      </c>
      <c r="C3" s="59"/>
      <c r="D3" s="59"/>
      <c r="E3" s="59"/>
    </row>
    <row r="4" spans="1:6" x14ac:dyDescent="0.35">
      <c r="A4" s="60">
        <v>3.1</v>
      </c>
      <c r="B4" s="117" t="s">
        <v>86</v>
      </c>
      <c r="C4" s="117"/>
    </row>
    <row r="5" spans="1:6" x14ac:dyDescent="0.35">
      <c r="A5" s="61"/>
      <c r="B5" s="117" t="s">
        <v>17</v>
      </c>
      <c r="C5" s="117"/>
    </row>
    <row r="6" spans="1:6" x14ac:dyDescent="0.35">
      <c r="A6" s="61"/>
      <c r="B6" s="62"/>
      <c r="C6" s="62"/>
    </row>
    <row r="7" spans="1:6" x14ac:dyDescent="0.35">
      <c r="A7" s="61"/>
      <c r="B7" s="63" t="s">
        <v>18</v>
      </c>
      <c r="C7" s="13" t="s">
        <v>5</v>
      </c>
      <c r="D7" s="13" t="s">
        <v>19</v>
      </c>
      <c r="E7" s="44"/>
    </row>
    <row r="8" spans="1:6" x14ac:dyDescent="0.35">
      <c r="B8" s="64">
        <v>1</v>
      </c>
      <c r="C8" s="65" t="s">
        <v>57</v>
      </c>
      <c r="D8" s="64">
        <v>1</v>
      </c>
      <c r="E8" s="66"/>
    </row>
    <row r="9" spans="1:6" x14ac:dyDescent="0.35">
      <c r="B9" s="68">
        <v>2</v>
      </c>
      <c r="C9" s="65" t="s">
        <v>58</v>
      </c>
      <c r="D9" s="64">
        <v>1</v>
      </c>
      <c r="E9" s="66"/>
    </row>
    <row r="10" spans="1:6" x14ac:dyDescent="0.35">
      <c r="B10" s="64">
        <v>3</v>
      </c>
      <c r="C10" s="65" t="s">
        <v>110</v>
      </c>
      <c r="D10" s="64">
        <v>2</v>
      </c>
      <c r="E10" s="66"/>
    </row>
    <row r="11" spans="1:6" x14ac:dyDescent="0.35">
      <c r="B11" s="67"/>
    </row>
    <row r="12" spans="1:6" x14ac:dyDescent="0.35">
      <c r="A12" s="8">
        <v>3.2</v>
      </c>
      <c r="B12" s="62" t="s">
        <v>20</v>
      </c>
      <c r="C12" s="62"/>
    </row>
    <row r="13" spans="1:6" x14ac:dyDescent="0.35">
      <c r="B13" s="117" t="s">
        <v>21</v>
      </c>
      <c r="C13" s="117"/>
    </row>
    <row r="14" spans="1:6" x14ac:dyDescent="0.35">
      <c r="B14" s="62"/>
      <c r="C14" s="62"/>
    </row>
    <row r="15" spans="1:6" x14ac:dyDescent="0.35">
      <c r="A15" s="61"/>
      <c r="B15" s="63" t="s">
        <v>18</v>
      </c>
      <c r="C15" s="13" t="s">
        <v>5</v>
      </c>
      <c r="D15" s="13" t="s">
        <v>19</v>
      </c>
      <c r="E15" s="44"/>
    </row>
    <row r="16" spans="1:6" x14ac:dyDescent="0.35">
      <c r="B16" s="64">
        <v>1</v>
      </c>
      <c r="C16" s="83" t="s">
        <v>109</v>
      </c>
      <c r="D16" s="64">
        <v>5</v>
      </c>
      <c r="E16" s="66"/>
    </row>
    <row r="17" spans="2:2" x14ac:dyDescent="0.35">
      <c r="B17" s="67"/>
    </row>
    <row r="18" spans="2:2" x14ac:dyDescent="0.35">
      <c r="B18" s="44"/>
    </row>
  </sheetData>
  <mergeCells count="4">
    <mergeCell ref="B1:F1"/>
    <mergeCell ref="B4:C4"/>
    <mergeCell ref="B5:C5"/>
    <mergeCell ref="B13:C13"/>
  </mergeCells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บทสรุป1</vt:lpstr>
      <vt:lpstr>บทสรุป2</vt:lpstr>
      <vt:lpstr>บทสรุป3</vt:lpstr>
      <vt:lpstr>ข้อเสนอแนะ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2014-11-05T07:52:36Z</dcterms:modified>
</cp:coreProperties>
</file>