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8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'คีย์'!$A$4:$U$33</definedName>
  </definedNames>
  <calcPr fullCalcOnLoad="1"/>
</workbook>
</file>

<file path=xl/sharedStrings.xml><?xml version="1.0" encoding="utf-8"?>
<sst xmlns="http://schemas.openxmlformats.org/spreadsheetml/2006/main" count="117" uniqueCount="106">
  <si>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</si>
  <si>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</si>
  <si>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</si>
  <si>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</si>
  <si>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</si>
  <si>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</si>
  <si>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</si>
  <si>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</si>
  <si>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</si>
  <si>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</si>
  <si>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</si>
  <si>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</si>
  <si>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</si>
  <si>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 xml:space="preserve"> </t>
  </si>
  <si>
    <t>ที่</t>
  </si>
  <si>
    <t xml:space="preserve"> - 2 -</t>
  </si>
  <si>
    <t>สังกัด</t>
  </si>
  <si>
    <t>เจ้าหน้าที่งานวิชาการ</t>
  </si>
  <si>
    <t>เจ้าหน้าที่งานแผนและสารสนเทศ</t>
  </si>
  <si>
    <t>ตอนที่ 2  ความคิดเห็นเกี่ยวกับกิจกรรมฯ</t>
  </si>
  <si>
    <t>1. ด้านกระบวนการขั้นตอนการให้บริการ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</si>
  <si>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</si>
  <si>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</si>
  <si>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</si>
  <si>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</si>
  <si>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>หัวหน้าสำนักงาน/หัวหน้างาน</t>
  </si>
  <si>
    <t>เจ้าหน้าที่งานอำนวยการ</t>
  </si>
  <si>
    <t>เจ้าหน้าที่งานวิจัยและวิเทศสัมพันธ์</t>
  </si>
  <si>
    <t>เจ้าหน้าที่สำนักพิมพ์มหาวิทยาลัยนเรศวร</t>
  </si>
  <si>
    <t>4.1.1</t>
  </si>
  <si>
    <t>4.1.2</t>
  </si>
  <si>
    <t>4.2.1</t>
  </si>
  <si>
    <t>4.2.2</t>
  </si>
  <si>
    <t>ผลการประเมินกิจกรรมการเขียนงานวิจัยสถาบัน</t>
  </si>
  <si>
    <t>ณ ห้องประชุมบัณฑิตวิทยาลัย TA 107 อาคารมหาธรรมราชา มหาวิทยาลัยนเรศวร</t>
  </si>
  <si>
    <t>วันที่  29  สิงหาคม 2557</t>
  </si>
  <si>
    <t xml:space="preserve">      จากการจัดกิจกรรมการเขียนงานวิจัยสถาบัน ในวันที่ 29 สิงหาคม 2557 ณ ห้องประชุมบัณฑิตวิทยาลัย</t>
  </si>
  <si>
    <t xml:space="preserve">มีผู้ตอบแบบประเมิน จำนวน 27 คน คิดเป็นร้อยละ 100.00 โดยมีรายละเอียดดังนี้ </t>
  </si>
  <si>
    <t xml:space="preserve">               จากตาราง 1 พบว่า ผู้ตอบแบบประเมินส่วนใหญ่เป็นหัวหน้าสำนักงานเลขานุการ/หัวหน้างาน </t>
  </si>
  <si>
    <t>N = 27</t>
  </si>
  <si>
    <t xml:space="preserve">    1.1 ความสะดวกในการลงทะเบียน</t>
  </si>
  <si>
    <t xml:space="preserve">    1.3 ความเหมาะสมของระยะเวลาในการจัดกิจกรรมฯ (08.30 - 12.30 น.)</t>
  </si>
  <si>
    <t xml:space="preserve">   3.1 ความเหมาะสมของขนาดห้องจัดกิจกรรมฯ</t>
  </si>
  <si>
    <t xml:space="preserve">   3.2 ความชัดเจนของจอภาพนำเสนอ</t>
  </si>
  <si>
    <t xml:space="preserve">   3.3 ความชัดเจนของระบบเสียงภายในห้องจัดกิจกรรมฯ</t>
  </si>
  <si>
    <t xml:space="preserve">   3.4 ความสว่างภายในห้องจัดกิจกรรมฯ</t>
  </si>
  <si>
    <t xml:space="preserve">   3.5 ความสะอาดของสถานที่จัดกิจกรรมฯ</t>
  </si>
  <si>
    <t>4. ด้านคุณภาพการให้บริการ (กิจกรรมการเขียนงานวิจัยสถาบัน)</t>
  </si>
  <si>
    <t xml:space="preserve">   4.1 ความรู้และความสามารถในการถ่ายทอดความรู้ของวิทยากร </t>
  </si>
  <si>
    <t xml:space="preserve">         (คุณวลุลี โพธิรังสิยากร)</t>
  </si>
  <si>
    <t>5. ด้านเอกสารประกอบการอบรม</t>
  </si>
  <si>
    <t xml:space="preserve">   5.1 ความชัดเจน ความสมบูรณ์ของเอกสารประกอบการจัดกิจกรรมฯ</t>
  </si>
  <si>
    <t xml:space="preserve">   5.2 เนื้อหาสาระของเอกสารประกอบกิจกรรมตรงตามความต้องการของท่าน</t>
  </si>
  <si>
    <t xml:space="preserve">   5.3 ประโยชน์ที่ได้รับจากเอกสารประกอบการจัดกิจกรรมการเขียนงานวิจัยสถาบัน</t>
  </si>
  <si>
    <t>งานวิจัยสถาบัน อยู่ในระดับปานกลาง ค่าเฉลี่ย 3.44</t>
  </si>
  <si>
    <t>อยู่ในระดับมาก ค่าเฉลี่ย 4.22</t>
  </si>
  <si>
    <t>งานวิจัยสถาบัน อยู่ในระดับมาก ค่าเฉลี่ย 4.22</t>
  </si>
  <si>
    <t xml:space="preserve">    1.2 ความเหมาะสมของวันจัดกิจกรรมฯ (วันศุกร์ที่ 29 สิงหาคม 2557)</t>
  </si>
  <si>
    <t>ความชัดเจนของจอภาพนำเสนอ และความชัดเจนของระบบเสียงภายในห้องจัดกิจกรรมฯ (ค่าเฉลี่ย 4.59)</t>
  </si>
  <si>
    <t xml:space="preserve">       จากการจัดกิจกรรมการเขียนงานวิจัยสถาบัน ในวันที่ 29 สิงหาคม 2557 ณ ห้องประชุมบัณฑิตวิทยาลัย</t>
  </si>
  <si>
    <t xml:space="preserve">TA 107 อาคารมหาธรรมราชา มหาวิทยาลัยนเรศวร พบว่า มีผู้เข้าร่วมโครงการจำนวนทั้งสิ้น 27 คน และ </t>
  </si>
  <si>
    <t>และเจ้าหน้าที่งานวิชาการ ร้อยละ 22.22 เจ้าหน้าที่งานอำนวยการ เจ้าหน้าที่งานแผนและสารสนเทศ</t>
  </si>
  <si>
    <t>และเจ้าหน้าที่งานวิจัยและวิเทศสัมพันธ์ ร้อยละ 14.81 และเจ้าหน้าที่สำนักพิมพ์มหาวิทยาลัยนเรศวร</t>
  </si>
  <si>
    <t>มหาวิทยาลัยนเรศวร ร้อยละ 11.11</t>
  </si>
  <si>
    <t>งานแผนและสารสนเทศ และเจ้าหน้าที่งานวิจัยและวิเทศสัมพันธ์ ร้อยละ 14.81 และเจ้าหน้าที่สำนักพิมพ์</t>
  </si>
  <si>
    <t>เลขานุการ/หัวหน้างาน และเจ้าหน้าที่งานวิชาการ ร้อยละ 22.22  เจ้าหน้าที่งานอำนวยการ เจ้าหน้าที่-</t>
  </si>
  <si>
    <t>รวมด้านเอกสารประกอบการอบรม</t>
  </si>
  <si>
    <t>รวมด้านคุณภาพการให้บริการ</t>
  </si>
  <si>
    <t>รวมด้านสิ่งอำนวยความสะดวก</t>
  </si>
  <si>
    <t>ระดับปานกลาง ค่าเฉลี่ย 3.37</t>
  </si>
  <si>
    <t xml:space="preserve">       ก่อนเข้ารับการอบรมผู้ตอบแบบประเมินมีความรู้ความเข้าใจเกี่ยวกับการเขียนงานวิจัยสถาบันอยู่ใน</t>
  </si>
  <si>
    <t xml:space="preserve">       หลังเข้ารับการอบรมผู้ตอบแบบประเมินมีความรู้ความเข้าใจเกี่ยวกับการเขียนงานวิจัยสถาบันอยู่ใน</t>
  </si>
  <si>
    <t>ระดับมาก ค่าเฉลี่ย 4.22</t>
  </si>
  <si>
    <t>รวมด้านเจ้าหน้าที่ผู้ให้บริการ</t>
  </si>
  <si>
    <t>รวมด้านกระบวนการขั้นตอนการให้บริการ</t>
  </si>
  <si>
    <t>ต้องการให้จัดกิจกรรมแบบนี้อีกทุกๆ 6 เดือน</t>
  </si>
  <si>
    <t>ค่าเฉลี่ย 3.37</t>
  </si>
  <si>
    <t xml:space="preserve">     2.1 ก่อนเข้ารับการอบรมผู้ตอบแบบประเมินมีความรู้ความเข้าใจเกี่ยวกับการเขียนงานวิจัยสถาบัน อยู่ในระดับปานกลาง </t>
  </si>
  <si>
    <t>อยู่ในระดับปานกลาง ค่าเฉลี่ย 3.44</t>
  </si>
  <si>
    <t xml:space="preserve">     2.2 ก่อนเข้ารับการอบรมผู้ตอบแบบประเมินมีความรู้ความเข้าใจเกี่ยวกับการกำหนดชื่อเรื่อง การเขียนงานวิจัยสถาบัน</t>
  </si>
  <si>
    <t>ค่าเฉลี่ย 4.22</t>
  </si>
  <si>
    <t xml:space="preserve">     2.3 หลังเข้ารับการอบรมผู้ตอบแบบประเมินมีความรู้ความเข้าใจเกี่ยวกับการเขียนงานวิจัยสถาบัน อยู่ในระดับมาก</t>
  </si>
  <si>
    <t xml:space="preserve">     2.4 หลังเข้ารับการอบรมผู้ตอบแบบประเมินมีความรู้ความเข้าใจเกี่ยวกับการกำหนดชื่อเรื่อง การเขียนงานวิจัยสถาบัน</t>
  </si>
  <si>
    <t xml:space="preserve">ระดับมาก (ค่าเฉลี่ย 4.39) เมื่อพิจารณารายด้าน พบว่า ด้านที่มีค่าเฉลี่ยสูงที่สุด คือ ด้านคุณภาพการให้บริการ </t>
  </si>
  <si>
    <t>(ค่าเฉลี่ย = 4.74) รองลงมาได้แก่ ด้านเจ้าหน้าที่ผู้ให้บริการ (ค่าเฉลี่ย 4.63) เมื่อพิจารณารายข้อ พบว่า ข้อที่มี</t>
  </si>
  <si>
    <t xml:space="preserve">ค่าเฉลี่ยสูงที่สุด คือ ความรู้และความสามารถในการถ่ายทอดความรู้ของวิทยากรคุณวลุลี โพธิรังสิยากร (ค่าเฉลี่ย 4.74) </t>
  </si>
  <si>
    <t>รองลงมาได้แก่ ความเหมาะสมของวันจัดกิจกรรมฯ วันศุกร์ที่ 29 สิงหาคม 2557 เจ้าหน้าที่ให้บริการด้วยความเต็มใจ</t>
  </si>
  <si>
    <t>ยิ้มแย้มแจ่มใส และเจ้าหน้าที่ให้บริการด้วยความรวดเร็ว (ค่าเฉลี่ย 4.63) และความเหมาะสมของระยะเวลาในการจัด</t>
  </si>
  <si>
    <t xml:space="preserve">อยู่ในระดับมาก (ค่าเฉลี่ย 4.39) เมื่อพิจารณารายด้าน พบว่า ด้านที่มีค่าเฉลี่ยสูงที่สุด คือ ด้านคุณภาพการให้บริการ </t>
  </si>
  <si>
    <t xml:space="preserve">(ค่าเฉลี่ย = 4.74) รองลงมาได้แก่ ด้านเจ้าหน้าที่ผู้ให้บริการ (ค่าเฉลี่ย 4.63) เมื่อพิจารณารายข้อ พบว่า ข้อที่มีค่าเฉลี่ยสูงที่สุด </t>
  </si>
  <si>
    <t xml:space="preserve">คือ ความรู้และความสามารถในการถ่ายทอดความรู้ของวิทยากรคุณวลุลี โพธิรังสิยากร (ค่าเฉลี่ย 4.74) รองลงมา ได้แก่ </t>
  </si>
  <si>
    <t>ความเหมาะสมของวันจัดกิจกรรมฯ วันศุกร์ที่ 29 สิงหาคม 2557 เจ้าหน้าที่ให้บริการด้วยความเต็มใจ ยิ้มแย้มแจ่มใส และ</t>
  </si>
  <si>
    <t xml:space="preserve">เจ้าหน้าที่ให้บริการด้วยความรวดเร็ว (ค่าเฉลี่ย 4.63) และความเหมาะสมของระยะเวลาในการจัดกิจกรรม (08.30 - 12.30 น.) </t>
  </si>
  <si>
    <t>กิจกรรม (08.30 - 12.30 น.) ความชัดเจนของจอภาพนำเสนอ และความชัดเจนของระบบเสียงภายในห้องจัดกิจกรรม</t>
  </si>
  <si>
    <t xml:space="preserve">       ก่อนเข้ารับการอบรมผู้ตอบแบบประเมินมีความรู้ความเข้าใจเกี่ยวกับการกำหนดชื่อเรื่องการเขียน</t>
  </si>
  <si>
    <t xml:space="preserve">       หลังเข้ารับการอบรมผู้ตอบแบบประเมินมีความรู้ความเข้าใจเกี่ยวกับการกำหนดชื่อเรื่องการเขียน</t>
  </si>
  <si>
    <t xml:space="preserve">       การประเมินความคิดเห็นเกี่ยวกับการจัดกิจกรรมฯ พบว่า ผู้ตอบแบบประเมินมีความคิดเห็นโดยรวมอยู่ใน</t>
  </si>
  <si>
    <t>(ค่าเฉลี่ย 4.59) ตามลำดับ</t>
  </si>
  <si>
    <r>
      <rPr>
        <u val="single"/>
        <sz val="16"/>
        <rFont val="TH SarabunPSK"/>
        <family val="2"/>
      </rPr>
      <t>ตาราง 1</t>
    </r>
    <r>
      <rPr>
        <sz val="16"/>
        <rFont val="TH SarabunPSK"/>
        <family val="2"/>
      </rPr>
      <t xml:space="preserve">  แสดงจำนวนและร้อยละของผู้ตอบแบบประเมิน จำแนกตามสถานภาพ</t>
    </r>
  </si>
  <si>
    <t xml:space="preserve">        จากตาราง 2 การประเมินความคิดเห็นเกี่ยวกับการจัดกิจกรรมฯ พบว่า ผู้ตอบแบบประเมินมีความคิดเห็นโดยรวม</t>
  </si>
  <si>
    <r>
      <rPr>
        <u val="single"/>
        <sz val="16"/>
        <rFont val="TH SarabunPSK"/>
        <family val="2"/>
      </rPr>
      <t>ตาราง 2</t>
    </r>
    <r>
      <rPr>
        <sz val="16"/>
        <rFont val="TH SarabunPSK"/>
        <family val="2"/>
      </rPr>
      <t xml:space="preserve">  แสดงค่าเฉลี่ย  ส่วนเบี่ยงเบนมาตรฐาน และระดับความคิดเห็นเกี่ยวกับกิจกรรมฯ</t>
    </r>
  </si>
  <si>
    <t>ผู้บริหารบัณฑิตวิทยาลัย</t>
  </si>
  <si>
    <t>N = 28</t>
  </si>
  <si>
    <t>ร้อยละ 11.11 และผู้บริหารบัณฑิตวิทยาลัย 3.6</t>
  </si>
  <si>
    <t xml:space="preserve">TA 107 อาคารมหาธรรมราชา มหาวิทยาลัยนเรศวร พบว่า มีผู้เข้าร่วมโครงการจำนวนทั้งสิ้น 29 คน และ </t>
  </si>
  <si>
    <t>มีผู้ตอบแบบประเมิน จำนวน 28 คน คิดเป็นร้อยละ 96.6 ผู้ตอบแบบประเมินส่วนใหญ่เป็นหัวหน้าสำนักงาน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</si>
</sst>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u val="single"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6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2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4" fillId="40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4" fontId="4" fillId="0" borderId="0" xfId="0" applyNumberFormat="1" applyFont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6"/>
  <sheetViews>
    <sheetView zoomScale="110" zoomScaleNormal="110" zoomScalePageLayoutView="0" workbookViewId="0" topLeftCell="C1">
      <pane ySplit="4" topLeftCell="A8" activePane="bottomLeft" state="frozen"/>
      <selection pane="topLeft" activeCell="A1" sqref="A1"/>
      <selection pane="bottomLeft" activeCell="C41" sqref="C41"/>
    </sheetView>
  </sheetViews>
  <sheetFormatPr defaultColWidth="8.7109375" defaultRowHeight="12.75"/>
  <cols>
    <col min="1" max="1" width="7.00390625" style="4" customWidth="1"/>
    <col min="2" max="2" width="10.140625" style="4" customWidth="1"/>
    <col min="3" max="3" width="37.7109375" style="4" bestFit="1" customWidth="1"/>
    <col min="4" max="21" width="5.00390625" style="4" customWidth="1"/>
    <col min="22" max="16384" width="8.7109375" style="1" customWidth="1"/>
  </cols>
  <sheetData>
    <row r="3" spans="1:21" ht="24">
      <c r="A3" s="18" t="s">
        <v>0</v>
      </c>
      <c r="B3" s="20"/>
      <c r="C3" s="19" t="s">
        <v>12</v>
      </c>
      <c r="D3" s="29"/>
      <c r="E3" s="29"/>
      <c r="F3" s="29"/>
      <c r="G3" s="29"/>
      <c r="H3" s="29"/>
      <c r="I3" s="29"/>
      <c r="J3" s="29"/>
      <c r="K3" s="30"/>
      <c r="L3" s="30"/>
      <c r="M3" s="30"/>
      <c r="N3" s="29"/>
      <c r="O3" s="29"/>
      <c r="P3" s="29"/>
      <c r="Q3" s="29"/>
      <c r="R3" s="29"/>
      <c r="S3" s="29"/>
      <c r="T3" s="29"/>
      <c r="U3" s="29"/>
    </row>
    <row r="4" spans="1:21" ht="24">
      <c r="A4" s="18"/>
      <c r="B4" s="20"/>
      <c r="C4" s="19"/>
      <c r="D4" s="40">
        <v>1.1</v>
      </c>
      <c r="E4" s="40">
        <v>1.2</v>
      </c>
      <c r="F4" s="40">
        <v>1.3</v>
      </c>
      <c r="G4" s="36">
        <v>2.1</v>
      </c>
      <c r="H4" s="36">
        <v>2.2</v>
      </c>
      <c r="I4" s="43">
        <v>3.1</v>
      </c>
      <c r="J4" s="43">
        <v>3.2</v>
      </c>
      <c r="K4" s="43">
        <v>3.3</v>
      </c>
      <c r="L4" s="43">
        <v>3.4</v>
      </c>
      <c r="M4" s="43">
        <v>3.5</v>
      </c>
      <c r="N4" s="44" t="s">
        <v>29</v>
      </c>
      <c r="O4" s="44" t="s">
        <v>30</v>
      </c>
      <c r="P4" s="44" t="s">
        <v>31</v>
      </c>
      <c r="Q4" s="44" t="s">
        <v>32</v>
      </c>
      <c r="R4" s="44">
        <v>4.3</v>
      </c>
      <c r="S4" s="60">
        <v>5.1</v>
      </c>
      <c r="T4" s="60">
        <v>5.2</v>
      </c>
      <c r="U4" s="60">
        <v>5.3</v>
      </c>
    </row>
    <row r="5" spans="1:23" ht="24">
      <c r="A5" s="4">
        <v>1</v>
      </c>
      <c r="C5" s="4">
        <v>1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3</v>
      </c>
      <c r="O5" s="4">
        <v>3</v>
      </c>
      <c r="P5" s="4">
        <v>4</v>
      </c>
      <c r="Q5" s="4">
        <v>4</v>
      </c>
      <c r="R5" s="4">
        <v>5</v>
      </c>
      <c r="S5" s="4">
        <v>5</v>
      </c>
      <c r="T5" s="4">
        <v>5</v>
      </c>
      <c r="U5" s="4">
        <v>5</v>
      </c>
      <c r="W5" s="23">
        <f aca="true" t="shared" si="0" ref="W5:W12">AVERAGE(D5:U5)</f>
        <v>4.666666666666667</v>
      </c>
    </row>
    <row r="6" spans="1:23" ht="24">
      <c r="A6" s="4">
        <v>2</v>
      </c>
      <c r="C6" s="4">
        <v>1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5</v>
      </c>
      <c r="K6" s="4">
        <v>5</v>
      </c>
      <c r="L6" s="4">
        <v>5</v>
      </c>
      <c r="M6" s="4">
        <v>5</v>
      </c>
      <c r="N6" s="4">
        <v>3</v>
      </c>
      <c r="O6" s="4">
        <v>3</v>
      </c>
      <c r="P6" s="4">
        <v>4</v>
      </c>
      <c r="Q6" s="4">
        <v>4</v>
      </c>
      <c r="R6" s="4">
        <v>5</v>
      </c>
      <c r="S6" s="4">
        <v>4</v>
      </c>
      <c r="T6" s="4">
        <v>4</v>
      </c>
      <c r="U6" s="4">
        <v>4</v>
      </c>
      <c r="W6" s="23">
        <f t="shared" si="0"/>
        <v>4.5</v>
      </c>
    </row>
    <row r="7" spans="1:23" ht="24">
      <c r="A7" s="4">
        <v>3</v>
      </c>
      <c r="C7" s="4">
        <v>1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  <c r="T7" s="4">
        <v>5</v>
      </c>
      <c r="U7" s="4">
        <v>5</v>
      </c>
      <c r="W7" s="23">
        <f t="shared" si="0"/>
        <v>5</v>
      </c>
    </row>
    <row r="8" spans="1:23" ht="24">
      <c r="A8" s="4">
        <v>4</v>
      </c>
      <c r="C8" s="4">
        <v>1</v>
      </c>
      <c r="D8" s="4">
        <v>4</v>
      </c>
      <c r="E8" s="4">
        <v>5</v>
      </c>
      <c r="F8" s="4">
        <v>4</v>
      </c>
      <c r="G8" s="4">
        <v>5</v>
      </c>
      <c r="H8" s="4">
        <v>4</v>
      </c>
      <c r="I8" s="4">
        <v>4</v>
      </c>
      <c r="J8" s="4">
        <v>5</v>
      </c>
      <c r="K8" s="4">
        <v>5</v>
      </c>
      <c r="L8" s="4">
        <v>4</v>
      </c>
      <c r="M8" s="4">
        <v>4</v>
      </c>
      <c r="N8" s="4">
        <v>3</v>
      </c>
      <c r="O8" s="4">
        <v>4</v>
      </c>
      <c r="P8" s="4">
        <v>5</v>
      </c>
      <c r="Q8" s="4">
        <v>5</v>
      </c>
      <c r="R8" s="4">
        <v>5</v>
      </c>
      <c r="S8" s="4">
        <v>4</v>
      </c>
      <c r="T8" s="4">
        <v>5</v>
      </c>
      <c r="U8" s="4">
        <v>5</v>
      </c>
      <c r="W8" s="23">
        <f t="shared" si="0"/>
        <v>4.444444444444445</v>
      </c>
    </row>
    <row r="9" spans="1:23" ht="24">
      <c r="A9" s="4">
        <v>5</v>
      </c>
      <c r="C9" s="4">
        <v>1</v>
      </c>
      <c r="D9" s="4">
        <v>4</v>
      </c>
      <c r="E9" s="4">
        <v>5</v>
      </c>
      <c r="F9" s="4">
        <v>5</v>
      </c>
      <c r="G9" s="4">
        <v>5</v>
      </c>
      <c r="H9" s="4">
        <v>5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3</v>
      </c>
      <c r="O9" s="4">
        <v>3</v>
      </c>
      <c r="P9" s="4">
        <v>5</v>
      </c>
      <c r="Q9" s="4">
        <v>5</v>
      </c>
      <c r="R9" s="4">
        <v>5</v>
      </c>
      <c r="S9" s="4">
        <v>4</v>
      </c>
      <c r="T9" s="4">
        <v>4</v>
      </c>
      <c r="U9" s="4">
        <v>4</v>
      </c>
      <c r="W9" s="23">
        <f t="shared" si="0"/>
        <v>4.277777777777778</v>
      </c>
    </row>
    <row r="10" spans="1:23" ht="24">
      <c r="A10" s="4">
        <v>6</v>
      </c>
      <c r="C10" s="4">
        <v>1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4</v>
      </c>
      <c r="J10" s="4">
        <v>5</v>
      </c>
      <c r="K10" s="4">
        <v>5</v>
      </c>
      <c r="L10" s="4">
        <v>5</v>
      </c>
      <c r="M10" s="4">
        <v>5</v>
      </c>
      <c r="N10" s="4">
        <v>3</v>
      </c>
      <c r="O10" s="4">
        <v>3</v>
      </c>
      <c r="P10" s="4">
        <v>4</v>
      </c>
      <c r="Q10" s="4">
        <v>4</v>
      </c>
      <c r="R10" s="4">
        <v>5</v>
      </c>
      <c r="S10" s="4">
        <v>5</v>
      </c>
      <c r="T10" s="4">
        <v>5</v>
      </c>
      <c r="U10" s="4">
        <v>5</v>
      </c>
      <c r="W10" s="23">
        <f t="shared" si="0"/>
        <v>4.611111111111111</v>
      </c>
    </row>
    <row r="11" spans="1:23" ht="24">
      <c r="A11" s="4">
        <v>7</v>
      </c>
      <c r="C11" s="4">
        <v>4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4">
        <v>4</v>
      </c>
      <c r="O11" s="4">
        <v>4</v>
      </c>
      <c r="P11" s="4">
        <v>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W11" s="23">
        <f t="shared" si="0"/>
        <v>4</v>
      </c>
    </row>
    <row r="12" spans="1:23" ht="24">
      <c r="A12" s="4">
        <v>8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O12" s="4">
        <v>4</v>
      </c>
      <c r="P12" s="4">
        <v>4</v>
      </c>
      <c r="Q12" s="4">
        <v>4</v>
      </c>
      <c r="R12" s="4">
        <v>4</v>
      </c>
      <c r="S12" s="4">
        <v>4</v>
      </c>
      <c r="T12" s="4">
        <v>4</v>
      </c>
      <c r="U12" s="4">
        <v>4</v>
      </c>
      <c r="W12" s="23">
        <f t="shared" si="0"/>
        <v>4</v>
      </c>
    </row>
    <row r="13" spans="1:23" ht="24">
      <c r="A13" s="4">
        <v>9</v>
      </c>
      <c r="C13" s="4">
        <v>4</v>
      </c>
      <c r="D13" s="4">
        <v>4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4</v>
      </c>
      <c r="L13" s="4">
        <v>4</v>
      </c>
      <c r="M13" s="4">
        <v>4</v>
      </c>
      <c r="N13" s="4">
        <v>3</v>
      </c>
      <c r="O13" s="4">
        <v>3</v>
      </c>
      <c r="P13" s="4">
        <v>4</v>
      </c>
      <c r="Q13" s="4">
        <v>4</v>
      </c>
      <c r="R13" s="4">
        <v>5</v>
      </c>
      <c r="S13" s="4">
        <v>4</v>
      </c>
      <c r="T13" s="4">
        <v>4</v>
      </c>
      <c r="U13" s="4">
        <v>4</v>
      </c>
      <c r="W13" s="23">
        <f>AVERAGE(J13:U13)</f>
        <v>3.9166666666666665</v>
      </c>
    </row>
    <row r="14" spans="1:23" ht="24">
      <c r="A14" s="4">
        <v>10</v>
      </c>
      <c r="C14" s="4">
        <v>4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3</v>
      </c>
      <c r="O14" s="4">
        <v>3</v>
      </c>
      <c r="P14" s="4">
        <v>4</v>
      </c>
      <c r="Q14" s="4">
        <v>4</v>
      </c>
      <c r="R14" s="4">
        <v>5</v>
      </c>
      <c r="S14" s="4">
        <v>5</v>
      </c>
      <c r="T14" s="4">
        <v>5</v>
      </c>
      <c r="U14" s="4">
        <v>5</v>
      </c>
      <c r="W14" s="23">
        <f>AVERAGE(C14:U14)</f>
        <v>4.631578947368421</v>
      </c>
    </row>
    <row r="15" spans="1:23" ht="24">
      <c r="A15" s="4">
        <v>11</v>
      </c>
      <c r="C15" s="4">
        <v>3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4">
        <v>5</v>
      </c>
      <c r="L15" s="4">
        <v>5</v>
      </c>
      <c r="M15" s="4">
        <v>5</v>
      </c>
      <c r="N15" s="4">
        <v>2</v>
      </c>
      <c r="O15" s="4">
        <v>2</v>
      </c>
      <c r="P15" s="4">
        <v>4</v>
      </c>
      <c r="Q15" s="4">
        <v>4</v>
      </c>
      <c r="R15" s="4">
        <v>5</v>
      </c>
      <c r="S15" s="4">
        <v>5</v>
      </c>
      <c r="T15" s="4">
        <v>5</v>
      </c>
      <c r="U15" s="4">
        <v>5</v>
      </c>
      <c r="W15" s="23">
        <f aca="true" t="shared" si="1" ref="W15:W32">AVERAGE(D15:U15)</f>
        <v>4.555555555555555</v>
      </c>
    </row>
    <row r="16" spans="1:23" ht="24">
      <c r="A16" s="4">
        <v>12</v>
      </c>
      <c r="C16" s="4">
        <v>3</v>
      </c>
      <c r="D16" s="4">
        <v>4</v>
      </c>
      <c r="E16" s="4">
        <v>4</v>
      </c>
      <c r="F16" s="4">
        <v>4</v>
      </c>
      <c r="G16" s="4">
        <v>4</v>
      </c>
      <c r="H16" s="4">
        <v>5</v>
      </c>
      <c r="I16" s="4">
        <v>5</v>
      </c>
      <c r="J16" s="4">
        <v>5</v>
      </c>
      <c r="K16" s="4">
        <v>5</v>
      </c>
      <c r="L16" s="4">
        <v>5</v>
      </c>
      <c r="M16" s="4">
        <v>4</v>
      </c>
      <c r="N16" s="4">
        <v>4</v>
      </c>
      <c r="O16" s="4">
        <v>4</v>
      </c>
      <c r="P16" s="4">
        <v>4</v>
      </c>
      <c r="Q16" s="4">
        <v>4</v>
      </c>
      <c r="R16" s="4">
        <v>4</v>
      </c>
      <c r="S16" s="4">
        <v>4</v>
      </c>
      <c r="T16" s="4">
        <v>4</v>
      </c>
      <c r="U16" s="4">
        <v>4</v>
      </c>
      <c r="W16" s="23">
        <f t="shared" si="1"/>
        <v>4.277777777777778</v>
      </c>
    </row>
    <row r="17" spans="1:23" ht="24">
      <c r="A17" s="4">
        <v>13</v>
      </c>
      <c r="C17" s="4">
        <v>3</v>
      </c>
      <c r="D17" s="4">
        <v>4</v>
      </c>
      <c r="E17" s="4">
        <v>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4">
        <v>3</v>
      </c>
      <c r="O17" s="4">
        <v>3</v>
      </c>
      <c r="P17" s="4">
        <v>4</v>
      </c>
      <c r="Q17" s="4">
        <v>4</v>
      </c>
      <c r="R17" s="4">
        <v>4</v>
      </c>
      <c r="S17" s="4">
        <v>3</v>
      </c>
      <c r="T17" s="4">
        <v>4</v>
      </c>
      <c r="U17" s="4">
        <v>4</v>
      </c>
      <c r="W17" s="23">
        <f t="shared" si="1"/>
        <v>3.8333333333333335</v>
      </c>
    </row>
    <row r="18" spans="1:23" ht="24">
      <c r="A18" s="4">
        <v>14</v>
      </c>
      <c r="C18" s="4">
        <v>3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  <c r="I18" s="4">
        <v>5</v>
      </c>
      <c r="J18" s="4">
        <v>5</v>
      </c>
      <c r="K18" s="4">
        <v>5</v>
      </c>
      <c r="L18" s="4">
        <v>5</v>
      </c>
      <c r="M18" s="4">
        <v>5</v>
      </c>
      <c r="N18" s="4">
        <v>3</v>
      </c>
      <c r="O18" s="4">
        <v>3</v>
      </c>
      <c r="P18" s="4">
        <v>4</v>
      </c>
      <c r="Q18" s="4">
        <v>4</v>
      </c>
      <c r="R18" s="4">
        <v>5</v>
      </c>
      <c r="S18" s="4">
        <v>5</v>
      </c>
      <c r="T18" s="4">
        <v>5</v>
      </c>
      <c r="U18" s="4">
        <v>5</v>
      </c>
      <c r="W18" s="23">
        <f t="shared" si="1"/>
        <v>4.666666666666667</v>
      </c>
    </row>
    <row r="19" spans="1:23" ht="24">
      <c r="A19" s="4">
        <v>15</v>
      </c>
      <c r="C19" s="4">
        <v>3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  <c r="J19" s="4">
        <v>5</v>
      </c>
      <c r="K19" s="4">
        <v>5</v>
      </c>
      <c r="L19" s="4">
        <v>5</v>
      </c>
      <c r="M19" s="4">
        <v>5</v>
      </c>
      <c r="N19" s="4">
        <v>4</v>
      </c>
      <c r="O19" s="4">
        <v>4</v>
      </c>
      <c r="P19" s="4">
        <v>5</v>
      </c>
      <c r="Q19" s="4">
        <v>5</v>
      </c>
      <c r="R19" s="4">
        <v>5</v>
      </c>
      <c r="S19" s="4">
        <v>5</v>
      </c>
      <c r="T19" s="4">
        <v>5</v>
      </c>
      <c r="U19" s="4">
        <v>5</v>
      </c>
      <c r="W19" s="23">
        <f t="shared" si="1"/>
        <v>4.888888888888889</v>
      </c>
    </row>
    <row r="20" spans="1:23" ht="24">
      <c r="A20" s="4">
        <v>16</v>
      </c>
      <c r="C20" s="4">
        <v>3</v>
      </c>
      <c r="D20" s="4">
        <v>5</v>
      </c>
      <c r="E20" s="4">
        <v>5</v>
      </c>
      <c r="F20" s="4">
        <v>5</v>
      </c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4">
        <v>5</v>
      </c>
      <c r="N20" s="4">
        <v>3</v>
      </c>
      <c r="O20" s="4">
        <v>4</v>
      </c>
      <c r="P20" s="4">
        <v>4</v>
      </c>
      <c r="Q20" s="4">
        <v>4</v>
      </c>
      <c r="R20" s="4">
        <v>5</v>
      </c>
      <c r="S20" s="4">
        <v>5</v>
      </c>
      <c r="T20" s="4">
        <v>5</v>
      </c>
      <c r="U20" s="4">
        <v>5</v>
      </c>
      <c r="W20" s="23">
        <f t="shared" si="1"/>
        <v>4.722222222222222</v>
      </c>
    </row>
    <row r="21" spans="1:23" ht="24">
      <c r="A21" s="4">
        <v>17</v>
      </c>
      <c r="C21" s="4">
        <v>2</v>
      </c>
      <c r="D21" s="4">
        <v>5</v>
      </c>
      <c r="E21" s="4">
        <v>5</v>
      </c>
      <c r="F21" s="4">
        <v>5</v>
      </c>
      <c r="G21" s="4">
        <v>5</v>
      </c>
      <c r="H21" s="4">
        <v>5</v>
      </c>
      <c r="I21" s="4">
        <v>4</v>
      </c>
      <c r="J21" s="4">
        <v>5</v>
      </c>
      <c r="K21" s="4">
        <v>5</v>
      </c>
      <c r="L21" s="4">
        <v>5</v>
      </c>
      <c r="M21" s="4">
        <v>5</v>
      </c>
      <c r="N21" s="4">
        <v>3</v>
      </c>
      <c r="O21" s="4">
        <v>3</v>
      </c>
      <c r="P21" s="4">
        <v>4</v>
      </c>
      <c r="Q21" s="4">
        <v>4</v>
      </c>
      <c r="R21" s="4">
        <v>5</v>
      </c>
      <c r="S21" s="4">
        <v>4</v>
      </c>
      <c r="T21" s="4">
        <v>4</v>
      </c>
      <c r="U21" s="4">
        <v>4</v>
      </c>
      <c r="W21" s="23">
        <f t="shared" si="1"/>
        <v>4.444444444444445</v>
      </c>
    </row>
    <row r="22" spans="1:23" ht="24">
      <c r="A22" s="4">
        <v>18</v>
      </c>
      <c r="C22" s="4">
        <v>2</v>
      </c>
      <c r="D22" s="4">
        <v>4</v>
      </c>
      <c r="E22" s="4">
        <v>4</v>
      </c>
      <c r="F22" s="4">
        <v>4</v>
      </c>
      <c r="G22" s="4">
        <v>4</v>
      </c>
      <c r="H22" s="4">
        <v>4</v>
      </c>
      <c r="I22" s="4">
        <v>4</v>
      </c>
      <c r="J22" s="4">
        <v>4</v>
      </c>
      <c r="K22" s="4">
        <v>4</v>
      </c>
      <c r="L22" s="4">
        <v>4</v>
      </c>
      <c r="M22" s="4">
        <v>4</v>
      </c>
      <c r="N22" s="4">
        <v>3</v>
      </c>
      <c r="O22" s="4">
        <v>3</v>
      </c>
      <c r="P22" s="4">
        <v>4</v>
      </c>
      <c r="Q22" s="4">
        <v>4</v>
      </c>
      <c r="R22" s="4">
        <v>5</v>
      </c>
      <c r="S22" s="4">
        <v>4</v>
      </c>
      <c r="T22" s="4">
        <v>4</v>
      </c>
      <c r="U22" s="4">
        <v>4</v>
      </c>
      <c r="W22" s="23">
        <f t="shared" si="1"/>
        <v>3.9444444444444446</v>
      </c>
    </row>
    <row r="23" spans="1:23" ht="24">
      <c r="A23" s="4">
        <v>19</v>
      </c>
      <c r="C23" s="4">
        <v>2</v>
      </c>
      <c r="D23" s="4">
        <v>4</v>
      </c>
      <c r="E23" s="4">
        <v>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3</v>
      </c>
      <c r="O23" s="4">
        <v>3</v>
      </c>
      <c r="P23" s="4">
        <v>4</v>
      </c>
      <c r="Q23" s="4">
        <v>4</v>
      </c>
      <c r="R23" s="4">
        <v>4</v>
      </c>
      <c r="S23" s="4">
        <v>4</v>
      </c>
      <c r="T23" s="4">
        <v>4</v>
      </c>
      <c r="U23" s="4">
        <v>4</v>
      </c>
      <c r="W23" s="23">
        <f t="shared" si="1"/>
        <v>3.888888888888889</v>
      </c>
    </row>
    <row r="24" spans="1:23" ht="24">
      <c r="A24" s="4">
        <v>20</v>
      </c>
      <c r="C24" s="4">
        <v>2</v>
      </c>
      <c r="D24" s="4">
        <v>4</v>
      </c>
      <c r="E24" s="4">
        <v>4</v>
      </c>
      <c r="F24" s="4">
        <v>4</v>
      </c>
      <c r="G24" s="4">
        <v>4</v>
      </c>
      <c r="H24" s="4">
        <v>4</v>
      </c>
      <c r="I24" s="4">
        <v>4</v>
      </c>
      <c r="J24" s="4">
        <v>4</v>
      </c>
      <c r="K24" s="4">
        <v>4</v>
      </c>
      <c r="L24" s="4">
        <v>4</v>
      </c>
      <c r="M24" s="4">
        <v>4</v>
      </c>
      <c r="N24" s="4">
        <v>2</v>
      </c>
      <c r="O24" s="4">
        <v>2</v>
      </c>
      <c r="P24" s="4">
        <v>3</v>
      </c>
      <c r="Q24" s="4">
        <v>3</v>
      </c>
      <c r="R24" s="4">
        <v>4</v>
      </c>
      <c r="S24" s="4">
        <v>3</v>
      </c>
      <c r="T24" s="4">
        <v>3</v>
      </c>
      <c r="U24" s="4">
        <v>4</v>
      </c>
      <c r="W24" s="23">
        <f t="shared" si="1"/>
        <v>3.5555555555555554</v>
      </c>
    </row>
    <row r="25" spans="1:23" ht="24">
      <c r="A25" s="4">
        <v>21</v>
      </c>
      <c r="C25" s="4">
        <v>6</v>
      </c>
      <c r="D25" s="4">
        <v>4</v>
      </c>
      <c r="E25" s="4">
        <v>5</v>
      </c>
      <c r="F25" s="4">
        <v>5</v>
      </c>
      <c r="G25" s="4">
        <v>5</v>
      </c>
      <c r="H25" s="4">
        <v>5</v>
      </c>
      <c r="I25" s="4">
        <v>5</v>
      </c>
      <c r="J25" s="4">
        <v>5</v>
      </c>
      <c r="K25" s="4">
        <v>5</v>
      </c>
      <c r="L25" s="4">
        <v>5</v>
      </c>
      <c r="M25" s="4">
        <v>5</v>
      </c>
      <c r="N25" s="4">
        <v>5</v>
      </c>
      <c r="O25" s="4">
        <v>5</v>
      </c>
      <c r="P25" s="4">
        <v>5</v>
      </c>
      <c r="Q25" s="4">
        <v>5</v>
      </c>
      <c r="R25" s="4">
        <v>5</v>
      </c>
      <c r="S25" s="4">
        <v>5</v>
      </c>
      <c r="T25" s="4">
        <v>5</v>
      </c>
      <c r="U25" s="4">
        <v>5</v>
      </c>
      <c r="W25" s="23">
        <f t="shared" si="1"/>
        <v>4.944444444444445</v>
      </c>
    </row>
    <row r="26" spans="1:23" ht="24">
      <c r="A26" s="4">
        <v>22</v>
      </c>
      <c r="C26" s="4">
        <v>6</v>
      </c>
      <c r="D26" s="4">
        <v>4</v>
      </c>
      <c r="E26" s="4">
        <v>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4</v>
      </c>
      <c r="N26" s="4">
        <v>3</v>
      </c>
      <c r="O26" s="4">
        <v>3</v>
      </c>
      <c r="P26" s="4">
        <v>4</v>
      </c>
      <c r="Q26" s="4">
        <v>4</v>
      </c>
      <c r="R26" s="4">
        <v>5</v>
      </c>
      <c r="S26" s="4">
        <v>3</v>
      </c>
      <c r="T26" s="4">
        <v>3</v>
      </c>
      <c r="U26" s="4">
        <v>4</v>
      </c>
      <c r="W26" s="23">
        <f t="shared" si="1"/>
        <v>3.8333333333333335</v>
      </c>
    </row>
    <row r="27" spans="1:23" ht="24">
      <c r="A27" s="4">
        <v>23</v>
      </c>
      <c r="C27" s="4">
        <v>6</v>
      </c>
      <c r="D27" s="4">
        <v>5</v>
      </c>
      <c r="E27" s="4">
        <v>5</v>
      </c>
      <c r="F27" s="4">
        <v>5</v>
      </c>
      <c r="G27" s="4">
        <v>5</v>
      </c>
      <c r="H27" s="4">
        <v>5</v>
      </c>
      <c r="I27" s="4">
        <v>5</v>
      </c>
      <c r="J27" s="4">
        <v>5</v>
      </c>
      <c r="K27" s="4">
        <v>5</v>
      </c>
      <c r="L27" s="4">
        <v>5</v>
      </c>
      <c r="M27" s="4">
        <v>5</v>
      </c>
      <c r="N27" s="4">
        <v>5</v>
      </c>
      <c r="O27" s="4">
        <v>5</v>
      </c>
      <c r="P27" s="4">
        <v>5</v>
      </c>
      <c r="Q27" s="4">
        <v>5</v>
      </c>
      <c r="R27" s="4">
        <v>5</v>
      </c>
      <c r="S27" s="4">
        <v>5</v>
      </c>
      <c r="T27" s="4">
        <v>5</v>
      </c>
      <c r="U27" s="4">
        <v>5</v>
      </c>
      <c r="W27" s="23">
        <f t="shared" si="1"/>
        <v>5</v>
      </c>
    </row>
    <row r="28" spans="1:23" ht="24">
      <c r="A28" s="4">
        <v>24</v>
      </c>
      <c r="C28" s="4">
        <v>5</v>
      </c>
      <c r="D28" s="4">
        <v>5</v>
      </c>
      <c r="E28" s="4">
        <v>5</v>
      </c>
      <c r="F28" s="4">
        <v>5</v>
      </c>
      <c r="G28" s="4">
        <v>5</v>
      </c>
      <c r="H28" s="4">
        <v>5</v>
      </c>
      <c r="I28" s="4">
        <v>5</v>
      </c>
      <c r="J28" s="4">
        <v>5</v>
      </c>
      <c r="K28" s="4">
        <v>5</v>
      </c>
      <c r="L28" s="4">
        <v>5</v>
      </c>
      <c r="M28" s="4">
        <v>5</v>
      </c>
      <c r="N28" s="4">
        <v>3</v>
      </c>
      <c r="O28" s="4">
        <v>3</v>
      </c>
      <c r="P28" s="4">
        <v>4</v>
      </c>
      <c r="Q28" s="4">
        <v>4</v>
      </c>
      <c r="R28" s="4">
        <v>4</v>
      </c>
      <c r="S28" s="4">
        <v>4</v>
      </c>
      <c r="T28" s="4">
        <v>4</v>
      </c>
      <c r="U28" s="4">
        <v>4</v>
      </c>
      <c r="W28" s="23">
        <f t="shared" si="1"/>
        <v>4.444444444444445</v>
      </c>
    </row>
    <row r="29" spans="1:23" ht="24">
      <c r="A29" s="4">
        <v>25</v>
      </c>
      <c r="C29" s="4">
        <v>5</v>
      </c>
      <c r="D29" s="4">
        <v>5</v>
      </c>
      <c r="E29" s="4">
        <v>5</v>
      </c>
      <c r="F29" s="4">
        <v>5</v>
      </c>
      <c r="G29" s="4">
        <v>5</v>
      </c>
      <c r="H29" s="4">
        <v>5</v>
      </c>
      <c r="I29" s="4">
        <v>5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O29" s="4">
        <v>5</v>
      </c>
      <c r="P29" s="4">
        <v>5</v>
      </c>
      <c r="Q29" s="4">
        <v>5</v>
      </c>
      <c r="R29" s="4">
        <v>5</v>
      </c>
      <c r="S29" s="4">
        <v>5</v>
      </c>
      <c r="T29" s="4">
        <v>5</v>
      </c>
      <c r="U29" s="4">
        <v>5</v>
      </c>
      <c r="W29" s="23">
        <f t="shared" si="1"/>
        <v>5</v>
      </c>
    </row>
    <row r="30" spans="1:23" ht="24">
      <c r="A30" s="4">
        <v>26</v>
      </c>
      <c r="C30" s="4">
        <v>5</v>
      </c>
      <c r="D30" s="4">
        <v>4</v>
      </c>
      <c r="E30" s="4">
        <v>4</v>
      </c>
      <c r="F30" s="4">
        <v>4</v>
      </c>
      <c r="G30" s="4">
        <v>4</v>
      </c>
      <c r="H30" s="4">
        <v>4</v>
      </c>
      <c r="I30" s="4">
        <v>4</v>
      </c>
      <c r="J30" s="4">
        <v>4</v>
      </c>
      <c r="K30" s="4">
        <v>4</v>
      </c>
      <c r="L30" s="4">
        <v>4</v>
      </c>
      <c r="M30" s="4">
        <v>4</v>
      </c>
      <c r="N30" s="4">
        <v>3</v>
      </c>
      <c r="O30" s="4">
        <v>3</v>
      </c>
      <c r="P30" s="4">
        <v>4</v>
      </c>
      <c r="Q30" s="4">
        <v>4</v>
      </c>
      <c r="R30" s="4">
        <v>5</v>
      </c>
      <c r="S30" s="4">
        <v>4</v>
      </c>
      <c r="T30" s="4">
        <v>4</v>
      </c>
      <c r="U30" s="4">
        <v>5</v>
      </c>
      <c r="W30" s="23">
        <f t="shared" si="1"/>
        <v>4</v>
      </c>
    </row>
    <row r="31" spans="1:23" ht="24">
      <c r="A31" s="4">
        <v>27</v>
      </c>
      <c r="C31" s="4">
        <v>5</v>
      </c>
      <c r="D31" s="4">
        <v>5</v>
      </c>
      <c r="E31" s="4">
        <v>5</v>
      </c>
      <c r="F31" s="4">
        <v>5</v>
      </c>
      <c r="G31" s="4">
        <v>5</v>
      </c>
      <c r="H31" s="4">
        <v>5</v>
      </c>
      <c r="I31" s="4">
        <v>4</v>
      </c>
      <c r="J31" s="4">
        <v>4</v>
      </c>
      <c r="K31" s="4">
        <v>4</v>
      </c>
      <c r="L31" s="4">
        <v>4</v>
      </c>
      <c r="M31" s="4">
        <v>4</v>
      </c>
      <c r="N31" s="4">
        <v>3</v>
      </c>
      <c r="O31" s="4">
        <v>3</v>
      </c>
      <c r="P31" s="4">
        <v>4</v>
      </c>
      <c r="Q31" s="4">
        <v>4</v>
      </c>
      <c r="R31" s="4">
        <v>5</v>
      </c>
      <c r="S31" s="4">
        <v>5</v>
      </c>
      <c r="T31" s="4">
        <v>5</v>
      </c>
      <c r="U31" s="4">
        <v>5</v>
      </c>
      <c r="W31" s="23">
        <f t="shared" si="1"/>
        <v>4.388888888888889</v>
      </c>
    </row>
    <row r="32" spans="3:23" ht="24">
      <c r="C32" s="4">
        <v>7</v>
      </c>
      <c r="D32" s="4">
        <v>5</v>
      </c>
      <c r="E32" s="4">
        <v>5</v>
      </c>
      <c r="F32" s="4">
        <v>5</v>
      </c>
      <c r="G32" s="4">
        <v>5</v>
      </c>
      <c r="H32" s="4">
        <v>5</v>
      </c>
      <c r="I32" s="4">
        <v>5</v>
      </c>
      <c r="J32" s="4">
        <v>5</v>
      </c>
      <c r="K32" s="4">
        <v>5</v>
      </c>
      <c r="L32" s="4">
        <v>5</v>
      </c>
      <c r="M32" s="4">
        <v>5</v>
      </c>
      <c r="N32" s="4">
        <v>3</v>
      </c>
      <c r="O32" s="4">
        <v>4</v>
      </c>
      <c r="P32" s="4">
        <v>5</v>
      </c>
      <c r="Q32" s="4">
        <v>5</v>
      </c>
      <c r="R32" s="4">
        <v>5</v>
      </c>
      <c r="S32" s="4">
        <v>5</v>
      </c>
      <c r="T32" s="4">
        <v>5</v>
      </c>
      <c r="U32" s="4">
        <v>5</v>
      </c>
      <c r="W32" s="23">
        <f t="shared" si="1"/>
        <v>4.833333333333333</v>
      </c>
    </row>
    <row r="34" spans="2:3" ht="24">
      <c r="B34" s="37"/>
      <c r="C34" s="37" t="s">
        <v>16</v>
      </c>
    </row>
    <row r="35" spans="1:23" ht="24">
      <c r="A35" s="4">
        <v>6</v>
      </c>
      <c r="B35" s="29">
        <f>COUNTIF(C5:C31,1)</f>
        <v>6</v>
      </c>
      <c r="C35" s="39" t="s">
        <v>25</v>
      </c>
      <c r="D35" s="21">
        <f aca="true" t="shared" si="2" ref="D35:U35">AVERAGE(D5:D32)</f>
        <v>4.535714285714286</v>
      </c>
      <c r="E35" s="21">
        <f t="shared" si="2"/>
        <v>4.642857142857143</v>
      </c>
      <c r="F35" s="21">
        <f t="shared" si="2"/>
        <v>4.607142857142857</v>
      </c>
      <c r="G35" s="21">
        <f t="shared" si="2"/>
        <v>4.642857142857143</v>
      </c>
      <c r="H35" s="21">
        <f t="shared" si="2"/>
        <v>4.642857142857143</v>
      </c>
      <c r="I35" s="21">
        <f t="shared" si="2"/>
        <v>4.5</v>
      </c>
      <c r="J35" s="21">
        <f t="shared" si="2"/>
        <v>4.607142857142857</v>
      </c>
      <c r="K35" s="21">
        <f t="shared" si="2"/>
        <v>4.607142857142857</v>
      </c>
      <c r="L35" s="21">
        <f t="shared" si="2"/>
        <v>4.571428571428571</v>
      </c>
      <c r="M35" s="21">
        <f t="shared" si="2"/>
        <v>4.535714285714286</v>
      </c>
      <c r="N35" s="21">
        <f t="shared" si="2"/>
        <v>3.357142857142857</v>
      </c>
      <c r="O35" s="21">
        <f t="shared" si="2"/>
        <v>3.4642857142857144</v>
      </c>
      <c r="P35" s="21">
        <f t="shared" si="2"/>
        <v>4.25</v>
      </c>
      <c r="Q35" s="21">
        <f t="shared" si="2"/>
        <v>4.25</v>
      </c>
      <c r="R35" s="21">
        <f t="shared" si="2"/>
        <v>4.75</v>
      </c>
      <c r="S35" s="21">
        <f t="shared" si="2"/>
        <v>4.357142857142857</v>
      </c>
      <c r="T35" s="21">
        <f t="shared" si="2"/>
        <v>4.428571428571429</v>
      </c>
      <c r="U35" s="21">
        <f t="shared" si="2"/>
        <v>4.535714285714286</v>
      </c>
      <c r="W35" s="24">
        <f>AVERAGE(D35:U35)</f>
        <v>4.404761904761904</v>
      </c>
    </row>
    <row r="36" spans="1:23" ht="24">
      <c r="A36" s="4">
        <v>3</v>
      </c>
      <c r="B36" s="29">
        <f>COUNTIF(C5:C31,2)</f>
        <v>4</v>
      </c>
      <c r="C36" s="39" t="s">
        <v>26</v>
      </c>
      <c r="D36" s="22">
        <f aca="true" t="shared" si="3" ref="D36:U36">STDEV(D5:D32)</f>
        <v>0.5078745001833682</v>
      </c>
      <c r="E36" s="22">
        <f t="shared" si="3"/>
        <v>0.4879500364742672</v>
      </c>
      <c r="F36" s="22">
        <f t="shared" si="3"/>
        <v>0.49734746139343866</v>
      </c>
      <c r="G36" s="22">
        <f t="shared" si="3"/>
        <v>0.4879500364742672</v>
      </c>
      <c r="H36" s="22">
        <f t="shared" si="3"/>
        <v>0.4879500364742672</v>
      </c>
      <c r="I36" s="22">
        <f t="shared" si="3"/>
        <v>0.5091750772173156</v>
      </c>
      <c r="J36" s="22">
        <f t="shared" si="3"/>
        <v>0.49734746139343866</v>
      </c>
      <c r="K36" s="22">
        <f t="shared" si="3"/>
        <v>0.49734746139343866</v>
      </c>
      <c r="L36" s="22">
        <f t="shared" si="3"/>
        <v>0.5039526306789708</v>
      </c>
      <c r="M36" s="22">
        <f t="shared" si="3"/>
        <v>0.5078745001833682</v>
      </c>
      <c r="N36" s="22">
        <f t="shared" si="3"/>
        <v>0.8261595987094038</v>
      </c>
      <c r="O36" s="22">
        <f t="shared" si="3"/>
        <v>0.838081709847526</v>
      </c>
      <c r="P36" s="22">
        <f t="shared" si="3"/>
        <v>0.5181877251716008</v>
      </c>
      <c r="Q36" s="22">
        <f t="shared" si="3"/>
        <v>0.5181877251716008</v>
      </c>
      <c r="R36" s="22">
        <f t="shared" si="3"/>
        <v>0.44095855184409843</v>
      </c>
      <c r="S36" s="22">
        <f t="shared" si="3"/>
        <v>0.6784669927988103</v>
      </c>
      <c r="T36" s="22">
        <f t="shared" si="3"/>
        <v>0.6341264874742288</v>
      </c>
      <c r="U36" s="22">
        <f t="shared" si="3"/>
        <v>0.5078745001833682</v>
      </c>
      <c r="W36" s="24">
        <f>STDEV(W5:W33)</f>
        <v>0.4196597945044649</v>
      </c>
    </row>
    <row r="37" spans="1:3" ht="24">
      <c r="A37" s="4">
        <v>7</v>
      </c>
      <c r="B37" s="29">
        <f>COUNTIF(C5:C31,3)</f>
        <v>6</v>
      </c>
      <c r="C37" s="38" t="s">
        <v>17</v>
      </c>
    </row>
    <row r="38" spans="1:3" ht="24">
      <c r="A38" s="4">
        <v>6</v>
      </c>
      <c r="B38" s="29">
        <f>COUNTIF(C5:C31,4)</f>
        <v>4</v>
      </c>
      <c r="C38" s="38" t="s">
        <v>18</v>
      </c>
    </row>
    <row r="39" spans="1:3" ht="24">
      <c r="A39" s="4">
        <v>2</v>
      </c>
      <c r="B39" s="29">
        <f>COUNTIF(C5:C31,5)</f>
        <v>4</v>
      </c>
      <c r="C39" s="38" t="s">
        <v>27</v>
      </c>
    </row>
    <row r="40" spans="1:3" ht="24">
      <c r="A40" s="4">
        <v>4</v>
      </c>
      <c r="B40" s="29">
        <f>COUNTIF(C5:C31,6)</f>
        <v>3</v>
      </c>
      <c r="C40" s="38" t="s">
        <v>28</v>
      </c>
    </row>
    <row r="41" spans="2:3" ht="24">
      <c r="B41" s="29"/>
      <c r="C41" s="38" t="s">
        <v>101</v>
      </c>
    </row>
    <row r="42" spans="1:3" ht="24">
      <c r="A42" s="4">
        <f>SUM(A35:A40)</f>
        <v>28</v>
      </c>
      <c r="B42" s="37">
        <f>SUM(B35:B40)</f>
        <v>27</v>
      </c>
      <c r="C42" s="37"/>
    </row>
    <row r="43" spans="2:3" ht="24">
      <c r="B43" s="29"/>
      <c r="C43" s="29"/>
    </row>
    <row r="44" spans="2:3" ht="24">
      <c r="B44" s="29"/>
      <c r="C44" s="29"/>
    </row>
    <row r="45" spans="2:3" ht="24">
      <c r="B45" s="29"/>
      <c r="C45" s="29"/>
    </row>
    <row r="46" spans="2:3" ht="24">
      <c r="B46" s="29"/>
      <c r="C46" s="29"/>
    </row>
  </sheetData>
  <sheetProtection/>
  <autoFilter ref="A4:U33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20" zoomScaleNormal="120" zoomScalePageLayoutView="0" workbookViewId="0" topLeftCell="A1">
      <selection activeCell="A3" sqref="A3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2" width="6.57421875" style="1" customWidth="1"/>
    <col min="13" max="16384" width="8.7109375" style="1" customWidth="1"/>
  </cols>
  <sheetData>
    <row r="1" spans="1:10" ht="27.75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</row>
    <row r="3" ht="24">
      <c r="A3" s="1" t="s">
        <v>59</v>
      </c>
    </row>
    <row r="4" spans="1:12" ht="24">
      <c r="A4" s="1" t="s">
        <v>104</v>
      </c>
      <c r="L4" s="1" t="s">
        <v>13</v>
      </c>
    </row>
    <row r="5" ht="24">
      <c r="A5" s="1" t="s">
        <v>105</v>
      </c>
    </row>
    <row r="6" spans="1:13" ht="24">
      <c r="A6" s="1" t="s">
        <v>65</v>
      </c>
      <c r="M6" s="6"/>
    </row>
    <row r="7" spans="1:13" ht="24">
      <c r="A7" s="1" t="s">
        <v>64</v>
      </c>
      <c r="M7" s="6"/>
    </row>
    <row r="8" spans="1:13" ht="24">
      <c r="A8" s="1" t="s">
        <v>63</v>
      </c>
      <c r="M8" s="6"/>
    </row>
    <row r="9" spans="1:13" ht="24">
      <c r="A9" s="61" t="s">
        <v>70</v>
      </c>
      <c r="M9" s="6"/>
    </row>
    <row r="10" spans="1:13" ht="24">
      <c r="A10" s="65" t="s">
        <v>69</v>
      </c>
      <c r="M10" s="6"/>
    </row>
    <row r="11" spans="1:13" ht="24">
      <c r="A11" s="61" t="s">
        <v>94</v>
      </c>
      <c r="M11" s="6"/>
    </row>
    <row r="12" spans="1:13" ht="24">
      <c r="A12" s="66" t="s">
        <v>54</v>
      </c>
      <c r="M12" s="6"/>
    </row>
    <row r="13" spans="1:13" ht="24">
      <c r="A13" s="61" t="s">
        <v>71</v>
      </c>
      <c r="M13" s="6"/>
    </row>
    <row r="14" spans="1:13" ht="24">
      <c r="A14" s="65" t="s">
        <v>72</v>
      </c>
      <c r="M14" s="6"/>
    </row>
    <row r="15" spans="1:13" ht="24">
      <c r="A15" s="61" t="s">
        <v>95</v>
      </c>
      <c r="M15" s="6"/>
    </row>
    <row r="16" spans="1:13" ht="24">
      <c r="A16" s="66" t="s">
        <v>56</v>
      </c>
      <c r="M16" s="6"/>
    </row>
    <row r="17" ht="24">
      <c r="A17" s="6" t="s">
        <v>96</v>
      </c>
    </row>
    <row r="18" ht="24">
      <c r="A18" s="6" t="s">
        <v>83</v>
      </c>
    </row>
    <row r="19" ht="24">
      <c r="A19" s="6" t="s">
        <v>84</v>
      </c>
    </row>
    <row r="20" ht="24">
      <c r="A20" s="6" t="s">
        <v>85</v>
      </c>
    </row>
    <row r="21" ht="24">
      <c r="A21" s="6" t="s">
        <v>86</v>
      </c>
    </row>
    <row r="22" ht="24">
      <c r="A22" s="6" t="s">
        <v>87</v>
      </c>
    </row>
    <row r="23" ht="24">
      <c r="A23" s="6" t="s">
        <v>93</v>
      </c>
    </row>
    <row r="24" ht="24">
      <c r="A24" s="1" t="s">
        <v>97</v>
      </c>
    </row>
  </sheetData>
  <sheetProtection/>
  <mergeCells count="1">
    <mergeCell ref="A1:J1"/>
  </mergeCells>
  <printOptions/>
  <pageMargins left="0.984251968503937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20" zoomScaleNormal="120" zoomScalePageLayoutView="0" workbookViewId="0" topLeftCell="A10">
      <selection activeCell="K21" sqref="K21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0" width="6.57421875" style="1" customWidth="1"/>
    <col min="11" max="11" width="8.00390625" style="1" customWidth="1"/>
    <col min="12" max="12" width="15.57421875" style="1" customWidth="1"/>
    <col min="13" max="16384" width="8.7109375" style="1" customWidth="1"/>
  </cols>
  <sheetData>
    <row r="1" spans="1:10" ht="24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4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4">
      <c r="A3" s="80" t="s">
        <v>34</v>
      </c>
      <c r="B3" s="80"/>
      <c r="C3" s="80"/>
      <c r="D3" s="80"/>
      <c r="E3" s="80"/>
      <c r="F3" s="80"/>
      <c r="G3" s="80"/>
      <c r="H3" s="80"/>
      <c r="I3" s="80"/>
      <c r="J3" s="80"/>
    </row>
    <row r="4" ht="12" customHeight="1"/>
    <row r="5" ht="24">
      <c r="A5" s="1" t="s">
        <v>36</v>
      </c>
    </row>
    <row r="6" ht="24">
      <c r="A6" s="1" t="s">
        <v>60</v>
      </c>
    </row>
    <row r="7" ht="24">
      <c r="A7" s="1" t="s">
        <v>37</v>
      </c>
    </row>
    <row r="9" ht="24">
      <c r="A9" s="7" t="s">
        <v>8</v>
      </c>
    </row>
    <row r="10" ht="13.5" customHeight="1">
      <c r="A10" s="6"/>
    </row>
    <row r="11" ht="24">
      <c r="A11" s="6" t="s">
        <v>98</v>
      </c>
    </row>
    <row r="12" ht="24.75" thickBot="1">
      <c r="A12" s="6"/>
    </row>
    <row r="13" spans="2:7" ht="25.5" thickBot="1" thickTop="1">
      <c r="B13" s="82" t="s">
        <v>12</v>
      </c>
      <c r="C13" s="82"/>
      <c r="D13" s="82"/>
      <c r="E13" s="82"/>
      <c r="F13" s="25" t="s">
        <v>9</v>
      </c>
      <c r="G13" s="25" t="s">
        <v>10</v>
      </c>
    </row>
    <row r="14" spans="2:7" ht="24.75" thickTop="1">
      <c r="B14" s="32" t="str">
        <f>คีย์!C35</f>
        <v>หัวหน้าสำนักงาน/หัวหน้างาน</v>
      </c>
      <c r="C14" s="26"/>
      <c r="D14" s="26"/>
      <c r="E14" s="26"/>
      <c r="F14" s="42">
        <f>คีย์!B35</f>
        <v>6</v>
      </c>
      <c r="G14" s="77">
        <f aca="true" t="shared" si="0" ref="G14:G20">F14*100/F$21</f>
        <v>21.428571428571427</v>
      </c>
    </row>
    <row r="15" spans="2:7" ht="24">
      <c r="B15" s="32" t="str">
        <f>คีย์!C37</f>
        <v>เจ้าหน้าที่งานวิชาการ</v>
      </c>
      <c r="C15" s="26"/>
      <c r="D15" s="26"/>
      <c r="E15" s="26"/>
      <c r="F15" s="3">
        <f>คีย์!B37</f>
        <v>6</v>
      </c>
      <c r="G15" s="77">
        <f t="shared" si="0"/>
        <v>21.428571428571427</v>
      </c>
    </row>
    <row r="16" spans="2:7" ht="24">
      <c r="B16" s="32" t="str">
        <f>คีย์!C36</f>
        <v>เจ้าหน้าที่งานอำนวยการ</v>
      </c>
      <c r="C16" s="26"/>
      <c r="D16" s="26"/>
      <c r="E16" s="26"/>
      <c r="F16" s="3">
        <f>คีย์!B36</f>
        <v>4</v>
      </c>
      <c r="G16" s="77">
        <f t="shared" si="0"/>
        <v>14.285714285714286</v>
      </c>
    </row>
    <row r="17" spans="2:7" ht="24">
      <c r="B17" s="32" t="str">
        <f>คีย์!C38</f>
        <v>เจ้าหน้าที่งานแผนและสารสนเทศ</v>
      </c>
      <c r="C17" s="26"/>
      <c r="D17" s="26"/>
      <c r="E17" s="26"/>
      <c r="F17" s="3">
        <f>คีย์!B38</f>
        <v>4</v>
      </c>
      <c r="G17" s="77">
        <f t="shared" si="0"/>
        <v>14.285714285714286</v>
      </c>
    </row>
    <row r="18" spans="2:7" ht="24">
      <c r="B18" s="32" t="str">
        <f>คีย์!C39</f>
        <v>เจ้าหน้าที่งานวิจัยและวิเทศสัมพันธ์</v>
      </c>
      <c r="C18" s="26"/>
      <c r="D18" s="26"/>
      <c r="E18" s="26"/>
      <c r="F18" s="3">
        <f>คีย์!B39</f>
        <v>4</v>
      </c>
      <c r="G18" s="77">
        <f t="shared" si="0"/>
        <v>14.285714285714286</v>
      </c>
    </row>
    <row r="19" spans="2:7" ht="24">
      <c r="B19" s="32" t="str">
        <f>คีย์!C40</f>
        <v>เจ้าหน้าที่สำนักพิมพ์มหาวิทยาลัยนเรศวร</v>
      </c>
      <c r="C19" s="26"/>
      <c r="D19" s="26"/>
      <c r="E19" s="26"/>
      <c r="F19" s="3">
        <f>คีย์!B40</f>
        <v>3</v>
      </c>
      <c r="G19" s="77">
        <f t="shared" si="0"/>
        <v>10.714285714285714</v>
      </c>
    </row>
    <row r="20" spans="2:7" ht="24.75" thickBot="1">
      <c r="B20" s="32" t="str">
        <f>คีย์!C41</f>
        <v>ผู้บริหารบัณฑิตวิทยาลัย</v>
      </c>
      <c r="C20" s="26"/>
      <c r="D20" s="26"/>
      <c r="E20" s="26"/>
      <c r="F20" s="3">
        <v>1</v>
      </c>
      <c r="G20" s="77">
        <f t="shared" si="0"/>
        <v>3.5714285714285716</v>
      </c>
    </row>
    <row r="21" spans="2:7" ht="25.5" thickBot="1" thickTop="1">
      <c r="B21" s="82" t="s">
        <v>4</v>
      </c>
      <c r="C21" s="82"/>
      <c r="D21" s="82"/>
      <c r="E21" s="82"/>
      <c r="F21" s="31">
        <f>SUM(F14:F20)</f>
        <v>28</v>
      </c>
      <c r="G21" s="78">
        <f>SUM(G14:G20)</f>
        <v>100</v>
      </c>
    </row>
    <row r="22" ht="24.75" thickTop="1"/>
    <row r="23" ht="24">
      <c r="A23" s="6" t="s">
        <v>38</v>
      </c>
    </row>
    <row r="24" ht="24">
      <c r="A24" s="6" t="s">
        <v>61</v>
      </c>
    </row>
    <row r="25" ht="24">
      <c r="A25" s="1" t="s">
        <v>62</v>
      </c>
    </row>
    <row r="26" ht="24">
      <c r="A26" s="1" t="s">
        <v>103</v>
      </c>
    </row>
  </sheetData>
  <sheetProtection/>
  <mergeCells count="5">
    <mergeCell ref="A1:J1"/>
    <mergeCell ref="A2:J2"/>
    <mergeCell ref="A3:J3"/>
    <mergeCell ref="B13:E13"/>
    <mergeCell ref="B21:E21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="120" zoomScaleNormal="120" zoomScalePageLayoutView="0" workbookViewId="0" topLeftCell="A49">
      <selection activeCell="I55" sqref="I55"/>
    </sheetView>
  </sheetViews>
  <sheetFormatPr defaultColWidth="8.7109375" defaultRowHeight="12.75"/>
  <cols>
    <col min="1" max="3" width="8.7109375" style="1" customWidth="1"/>
    <col min="4" max="4" width="38.8515625" style="1" customWidth="1"/>
    <col min="5" max="5" width="5.8515625" style="1" bestFit="1" customWidth="1"/>
    <col min="6" max="6" width="4.8515625" style="1" bestFit="1" customWidth="1"/>
    <col min="7" max="7" width="18.57421875" style="1" customWidth="1"/>
    <col min="8" max="8" width="2.8515625" style="1" customWidth="1"/>
    <col min="9" max="16384" width="8.7109375" style="1" customWidth="1"/>
  </cols>
  <sheetData>
    <row r="1" spans="1:7" ht="24">
      <c r="A1" s="83" t="s">
        <v>15</v>
      </c>
      <c r="B1" s="83"/>
      <c r="C1" s="83"/>
      <c r="D1" s="83"/>
      <c r="E1" s="83"/>
      <c r="F1" s="83"/>
      <c r="G1" s="83"/>
    </row>
    <row r="2" spans="1:7" ht="24">
      <c r="A2" s="4"/>
      <c r="B2" s="4"/>
      <c r="C2" s="4"/>
      <c r="D2" s="4"/>
      <c r="E2" s="4"/>
      <c r="F2" s="4"/>
      <c r="G2" s="4"/>
    </row>
    <row r="3" ht="24">
      <c r="A3" s="7" t="s">
        <v>19</v>
      </c>
    </row>
    <row r="4" ht="9" customHeight="1">
      <c r="A4" s="7"/>
    </row>
    <row r="5" ht="24">
      <c r="A5" s="6" t="s">
        <v>100</v>
      </c>
    </row>
    <row r="6" ht="9.75" customHeight="1">
      <c r="A6" s="6"/>
    </row>
    <row r="7" ht="24">
      <c r="A7" s="61" t="s">
        <v>77</v>
      </c>
    </row>
    <row r="8" ht="24">
      <c r="A8" s="65" t="s">
        <v>76</v>
      </c>
    </row>
    <row r="9" ht="24">
      <c r="A9" s="61" t="s">
        <v>79</v>
      </c>
    </row>
    <row r="10" ht="24">
      <c r="A10" s="66" t="s">
        <v>78</v>
      </c>
    </row>
    <row r="11" ht="24">
      <c r="A11" s="61" t="s">
        <v>81</v>
      </c>
    </row>
    <row r="12" ht="24">
      <c r="A12" s="65" t="s">
        <v>80</v>
      </c>
    </row>
    <row r="13" ht="24">
      <c r="A13" s="61" t="s">
        <v>82</v>
      </c>
    </row>
    <row r="14" ht="24">
      <c r="A14" s="66" t="s">
        <v>55</v>
      </c>
    </row>
    <row r="15" ht="24.75" thickBot="1">
      <c r="A15" s="6"/>
    </row>
    <row r="16" spans="1:7" s="10" customFormat="1" ht="24" thickTop="1">
      <c r="A16" s="84" t="s">
        <v>1</v>
      </c>
      <c r="B16" s="85"/>
      <c r="C16" s="85"/>
      <c r="D16" s="85"/>
      <c r="E16" s="88" t="s">
        <v>102</v>
      </c>
      <c r="F16" s="89"/>
      <c r="G16" s="90"/>
    </row>
    <row r="17" spans="1:7" s="10" customFormat="1" ht="24" thickBot="1">
      <c r="A17" s="86"/>
      <c r="B17" s="87"/>
      <c r="C17" s="87"/>
      <c r="D17" s="87"/>
      <c r="E17" s="11"/>
      <c r="F17" s="11" t="s">
        <v>3</v>
      </c>
      <c r="G17" s="11" t="s">
        <v>11</v>
      </c>
    </row>
    <row r="18" spans="1:7" s="10" customFormat="1" ht="24" thickTop="1">
      <c r="A18" s="45" t="s">
        <v>20</v>
      </c>
      <c r="B18" s="13"/>
      <c r="C18" s="13"/>
      <c r="D18" s="13"/>
      <c r="E18" s="14"/>
      <c r="F18" s="14"/>
      <c r="G18" s="15"/>
    </row>
    <row r="19" spans="1:7" s="10" customFormat="1" ht="23.25">
      <c r="A19" s="12" t="s">
        <v>40</v>
      </c>
      <c r="B19" s="13"/>
      <c r="C19" s="13"/>
      <c r="D19" s="13"/>
      <c r="E19" s="14">
        <f>คีย์!D35</f>
        <v>4.535714285714286</v>
      </c>
      <c r="F19" s="14">
        <f>คีย์!D36</f>
        <v>0.5078745001833682</v>
      </c>
      <c r="G19" s="15" t="str">
        <f aca="true" t="shared" si="0" ref="G19:G46">IF(E19&gt;4.5,"มากที่สุด",IF(E19&gt;3.5,"มาก",IF(E19&gt;2.5,"ปานกลาง",IF(E19&gt;1.5,"น้อย",IF(E19&lt;=1.5,"น้อยที่สุด")))))</f>
        <v>มากที่สุด</v>
      </c>
    </row>
    <row r="20" spans="1:7" s="10" customFormat="1" ht="23.25">
      <c r="A20" s="46" t="s">
        <v>57</v>
      </c>
      <c r="B20" s="47"/>
      <c r="C20" s="47"/>
      <c r="D20" s="47"/>
      <c r="E20" s="48">
        <f>คีย์!E35</f>
        <v>4.642857142857143</v>
      </c>
      <c r="F20" s="48">
        <f>คีย์!E36</f>
        <v>0.4879500364742672</v>
      </c>
      <c r="G20" s="49" t="str">
        <f t="shared" si="0"/>
        <v>มากที่สุด</v>
      </c>
    </row>
    <row r="21" spans="1:7" s="10" customFormat="1" ht="23.25">
      <c r="A21" s="12" t="s">
        <v>41</v>
      </c>
      <c r="B21" s="13"/>
      <c r="C21" s="13"/>
      <c r="D21" s="13"/>
      <c r="E21" s="14">
        <f>คีย์!F35</f>
        <v>4.607142857142857</v>
      </c>
      <c r="F21" s="14">
        <f>คีย์!F36</f>
        <v>0.49734746139343866</v>
      </c>
      <c r="G21" s="15" t="str">
        <f t="shared" si="0"/>
        <v>มากที่สุด</v>
      </c>
    </row>
    <row r="22" spans="1:7" s="10" customFormat="1" ht="23.25">
      <c r="A22" s="94" t="s">
        <v>74</v>
      </c>
      <c r="B22" s="95"/>
      <c r="C22" s="95"/>
      <c r="D22" s="96"/>
      <c r="E22" s="72">
        <f>AVERAGE(E19:E21)</f>
        <v>4.595238095238095</v>
      </c>
      <c r="F22" s="72">
        <f>AVERAGE(F19:F21)</f>
        <v>0.497723999350358</v>
      </c>
      <c r="G22" s="73" t="str">
        <f t="shared" si="0"/>
        <v>มากที่สุด</v>
      </c>
    </row>
    <row r="23" spans="1:7" s="10" customFormat="1" ht="23.25">
      <c r="A23" s="100" t="s">
        <v>21</v>
      </c>
      <c r="B23" s="101"/>
      <c r="C23" s="101"/>
      <c r="D23" s="102"/>
      <c r="E23" s="50"/>
      <c r="F23" s="50"/>
      <c r="G23" s="51"/>
    </row>
    <row r="24" spans="1:7" s="10" customFormat="1" ht="23.25">
      <c r="A24" s="56" t="s">
        <v>22</v>
      </c>
      <c r="B24" s="57"/>
      <c r="C24" s="57"/>
      <c r="D24" s="57"/>
      <c r="E24" s="58">
        <f>คีย์!G35</f>
        <v>4.642857142857143</v>
      </c>
      <c r="F24" s="58">
        <f>คีย์!G36</f>
        <v>0.4879500364742672</v>
      </c>
      <c r="G24" s="59" t="str">
        <f t="shared" si="0"/>
        <v>มากที่สุด</v>
      </c>
    </row>
    <row r="25" spans="1:7" s="10" customFormat="1" ht="23.25">
      <c r="A25" s="52" t="s">
        <v>23</v>
      </c>
      <c r="B25" s="53"/>
      <c r="C25" s="53"/>
      <c r="D25" s="53"/>
      <c r="E25" s="54">
        <f>คีย์!H35</f>
        <v>4.642857142857143</v>
      </c>
      <c r="F25" s="54">
        <f>คีย์!H36</f>
        <v>0.4879500364742672</v>
      </c>
      <c r="G25" s="55" t="str">
        <f t="shared" si="0"/>
        <v>มากที่สุด</v>
      </c>
    </row>
    <row r="26" spans="1:7" s="10" customFormat="1" ht="23.25">
      <c r="A26" s="94" t="s">
        <v>73</v>
      </c>
      <c r="B26" s="95"/>
      <c r="C26" s="95"/>
      <c r="D26" s="96"/>
      <c r="E26" s="72">
        <f>AVERAGE(E24:E25)</f>
        <v>4.642857142857143</v>
      </c>
      <c r="F26" s="72">
        <f>AVERAGE(F24:F25)</f>
        <v>0.4879500364742672</v>
      </c>
      <c r="G26" s="74" t="str">
        <f t="shared" si="0"/>
        <v>มากที่สุด</v>
      </c>
    </row>
    <row r="27" spans="1:7" s="10" customFormat="1" ht="23.25">
      <c r="A27" s="100" t="s">
        <v>24</v>
      </c>
      <c r="B27" s="101"/>
      <c r="C27" s="101"/>
      <c r="D27" s="102"/>
      <c r="E27" s="14"/>
      <c r="F27" s="14"/>
      <c r="G27" s="15"/>
    </row>
    <row r="28" spans="1:7" s="10" customFormat="1" ht="23.25">
      <c r="A28" s="12" t="s">
        <v>42</v>
      </c>
      <c r="B28" s="13"/>
      <c r="C28" s="13"/>
      <c r="D28" s="13"/>
      <c r="E28" s="54">
        <f>คีย์!I35</f>
        <v>4.5</v>
      </c>
      <c r="F28" s="58">
        <f>คีย์!I36</f>
        <v>0.5091750772173156</v>
      </c>
      <c r="G28" s="59" t="str">
        <f t="shared" si="0"/>
        <v>มาก</v>
      </c>
    </row>
    <row r="29" spans="1:7" s="10" customFormat="1" ht="23.25">
      <c r="A29" s="46" t="s">
        <v>43</v>
      </c>
      <c r="B29" s="47"/>
      <c r="C29" s="47"/>
      <c r="D29" s="47"/>
      <c r="E29" s="48">
        <f>คีย์!J35</f>
        <v>4.607142857142857</v>
      </c>
      <c r="F29" s="48">
        <f>คีย์!J36</f>
        <v>0.49734746139343866</v>
      </c>
      <c r="G29" s="49" t="str">
        <f t="shared" si="0"/>
        <v>มากที่สุด</v>
      </c>
    </row>
    <row r="30" spans="1:7" s="10" customFormat="1" ht="23.25" customHeight="1">
      <c r="A30" s="46" t="s">
        <v>44</v>
      </c>
      <c r="B30" s="47"/>
      <c r="C30" s="47"/>
      <c r="D30" s="47"/>
      <c r="E30" s="48">
        <f>คีย์!K35</f>
        <v>4.607142857142857</v>
      </c>
      <c r="F30" s="48">
        <f>คีย์!K36</f>
        <v>0.49734746139343866</v>
      </c>
      <c r="G30" s="49" t="str">
        <f t="shared" si="0"/>
        <v>มากที่สุด</v>
      </c>
    </row>
    <row r="31" spans="1:7" s="10" customFormat="1" ht="23.25" customHeight="1">
      <c r="A31" s="46" t="s">
        <v>45</v>
      </c>
      <c r="B31" s="47"/>
      <c r="C31" s="47"/>
      <c r="D31" s="47"/>
      <c r="E31" s="48">
        <f>คีย์!L35</f>
        <v>4.571428571428571</v>
      </c>
      <c r="F31" s="48">
        <f>คีย์!L36</f>
        <v>0.5039526306789708</v>
      </c>
      <c r="G31" s="49" t="str">
        <f t="shared" si="0"/>
        <v>มากที่สุด</v>
      </c>
    </row>
    <row r="32" spans="1:7" s="10" customFormat="1" ht="23.25">
      <c r="A32" s="69" t="s">
        <v>46</v>
      </c>
      <c r="B32" s="70"/>
      <c r="C32" s="70"/>
      <c r="D32" s="70"/>
      <c r="E32" s="71">
        <f>คีย์!M35</f>
        <v>4.535714285714286</v>
      </c>
      <c r="F32" s="71">
        <f>คีย์!M36</f>
        <v>0.5078745001833682</v>
      </c>
      <c r="G32" s="15" t="str">
        <f t="shared" si="0"/>
        <v>มากที่สุด</v>
      </c>
    </row>
    <row r="33" spans="1:7" s="10" customFormat="1" ht="23.25">
      <c r="A33" s="94" t="s">
        <v>68</v>
      </c>
      <c r="B33" s="95"/>
      <c r="C33" s="95"/>
      <c r="D33" s="96"/>
      <c r="E33" s="72">
        <f>AVERAGE(E28:E32)</f>
        <v>4.564285714285714</v>
      </c>
      <c r="F33" s="72">
        <f>AVERAGE(F28:F32)</f>
        <v>0.5031394261733063</v>
      </c>
      <c r="G33" s="73" t="str">
        <f t="shared" si="0"/>
        <v>มากที่สุด</v>
      </c>
    </row>
    <row r="34" spans="1:7" s="10" customFormat="1" ht="24">
      <c r="A34" s="83" t="s">
        <v>6</v>
      </c>
      <c r="B34" s="83"/>
      <c r="C34" s="83"/>
      <c r="D34" s="83"/>
      <c r="E34" s="83"/>
      <c r="F34" s="83"/>
      <c r="G34" s="83"/>
    </row>
    <row r="35" spans="1:7" s="10" customFormat="1" ht="24" thickBot="1">
      <c r="A35" s="13"/>
      <c r="B35" s="13"/>
      <c r="C35" s="13"/>
      <c r="D35" s="13"/>
      <c r="E35" s="62"/>
      <c r="F35" s="62"/>
      <c r="G35" s="63"/>
    </row>
    <row r="36" spans="1:7" s="10" customFormat="1" ht="24" thickTop="1">
      <c r="A36" s="84" t="s">
        <v>1</v>
      </c>
      <c r="B36" s="85"/>
      <c r="C36" s="85"/>
      <c r="D36" s="85"/>
      <c r="E36" s="88" t="s">
        <v>39</v>
      </c>
      <c r="F36" s="89"/>
      <c r="G36" s="90"/>
    </row>
    <row r="37" spans="1:7" s="10" customFormat="1" ht="24" thickBot="1">
      <c r="A37" s="86"/>
      <c r="B37" s="87"/>
      <c r="C37" s="87"/>
      <c r="D37" s="87"/>
      <c r="E37" s="11"/>
      <c r="F37" s="11" t="s">
        <v>3</v>
      </c>
      <c r="G37" s="11" t="s">
        <v>11</v>
      </c>
    </row>
    <row r="38" spans="1:7" s="10" customFormat="1" ht="24" thickTop="1">
      <c r="A38" s="45" t="s">
        <v>47</v>
      </c>
      <c r="B38" s="13"/>
      <c r="C38" s="13"/>
      <c r="D38" s="13"/>
      <c r="E38" s="14"/>
      <c r="F38" s="14"/>
      <c r="G38" s="15"/>
    </row>
    <row r="39" spans="1:7" s="10" customFormat="1" ht="23.25">
      <c r="A39" s="12" t="s">
        <v>48</v>
      </c>
      <c r="B39" s="13"/>
      <c r="C39" s="13"/>
      <c r="D39" s="13"/>
      <c r="E39" s="14">
        <f>คีย์!R35</f>
        <v>4.75</v>
      </c>
      <c r="F39" s="14">
        <f>คีย์!R36</f>
        <v>0.44095855184409843</v>
      </c>
      <c r="G39" s="15" t="str">
        <f>IF(E39&gt;4.5,"มากที่สุด",IF(E39&gt;3.5,"มาก",IF(E39&gt;2.5,"ปานกลาง",IF(E39&gt;1.5,"น้อย",IF(E39&lt;=1.5,"น้อยที่สุด")))))</f>
        <v>มากที่สุด</v>
      </c>
    </row>
    <row r="40" spans="1:7" s="10" customFormat="1" ht="23.25">
      <c r="A40" s="103" t="s">
        <v>49</v>
      </c>
      <c r="B40" s="104"/>
      <c r="C40" s="104"/>
      <c r="D40" s="105"/>
      <c r="E40" s="54"/>
      <c r="F40" s="54"/>
      <c r="G40" s="55"/>
    </row>
    <row r="41" spans="1:7" s="10" customFormat="1" ht="23.25">
      <c r="A41" s="94" t="s">
        <v>67</v>
      </c>
      <c r="B41" s="95"/>
      <c r="C41" s="95"/>
      <c r="D41" s="96"/>
      <c r="E41" s="72">
        <f>คีย์!R35</f>
        <v>4.75</v>
      </c>
      <c r="F41" s="72">
        <f>คีย์!R36</f>
        <v>0.44095855184409843</v>
      </c>
      <c r="G41" s="73" t="str">
        <f>IF(E41&gt;4.5,"มากที่สุด",IF(E41&gt;3.5,"มาก",IF(E41&gt;2.5,"ปานกลาง",IF(E41&gt;1.5,"น้อย",IF(E41&lt;=1.5,"น้อยที่สุด")))))</f>
        <v>มากที่สุด</v>
      </c>
    </row>
    <row r="42" spans="1:7" s="10" customFormat="1" ht="23.25">
      <c r="A42" s="100" t="s">
        <v>50</v>
      </c>
      <c r="B42" s="101"/>
      <c r="C42" s="101"/>
      <c r="D42" s="102"/>
      <c r="E42" s="64"/>
      <c r="F42" s="64"/>
      <c r="G42" s="64"/>
    </row>
    <row r="43" spans="1:7" s="10" customFormat="1" ht="23.25">
      <c r="A43" s="12" t="s">
        <v>51</v>
      </c>
      <c r="B43" s="13"/>
      <c r="C43" s="13"/>
      <c r="D43" s="13"/>
      <c r="E43" s="14">
        <f>คีย์!S35</f>
        <v>4.357142857142857</v>
      </c>
      <c r="F43" s="14">
        <f>คีย์!S36</f>
        <v>0.6784669927988103</v>
      </c>
      <c r="G43" s="15" t="str">
        <f t="shared" si="0"/>
        <v>มาก</v>
      </c>
    </row>
    <row r="44" spans="1:7" s="10" customFormat="1" ht="23.25">
      <c r="A44" s="46" t="s">
        <v>52</v>
      </c>
      <c r="B44" s="47"/>
      <c r="C44" s="47"/>
      <c r="D44" s="47"/>
      <c r="E44" s="48">
        <f>คีย์!T35</f>
        <v>4.428571428571429</v>
      </c>
      <c r="F44" s="48">
        <f>คีย์!T36</f>
        <v>0.6341264874742288</v>
      </c>
      <c r="G44" s="49" t="str">
        <f t="shared" si="0"/>
        <v>มาก</v>
      </c>
    </row>
    <row r="45" spans="1:7" s="10" customFormat="1" ht="23.25">
      <c r="A45" s="12" t="s">
        <v>53</v>
      </c>
      <c r="B45" s="13"/>
      <c r="C45" s="13"/>
      <c r="D45" s="13"/>
      <c r="E45" s="14">
        <f>คีย์!U35</f>
        <v>4.535714285714286</v>
      </c>
      <c r="F45" s="14">
        <f>คีย์!U36</f>
        <v>0.5078745001833682</v>
      </c>
      <c r="G45" s="15" t="str">
        <f t="shared" si="0"/>
        <v>มากที่สุด</v>
      </c>
    </row>
    <row r="46" spans="1:7" s="10" customFormat="1" ht="24" thickBot="1">
      <c r="A46" s="97" t="s">
        <v>66</v>
      </c>
      <c r="B46" s="98"/>
      <c r="C46" s="98"/>
      <c r="D46" s="99"/>
      <c r="E46" s="75">
        <f>AVERAGE(E43:E45)</f>
        <v>4.44047619047619</v>
      </c>
      <c r="F46" s="75">
        <f>AVERAGE(F43:F45)</f>
        <v>0.6068226601521358</v>
      </c>
      <c r="G46" s="76" t="str">
        <f t="shared" si="0"/>
        <v>มาก</v>
      </c>
    </row>
    <row r="47" spans="1:7" s="10" customFormat="1" ht="24.75" thickBot="1" thickTop="1">
      <c r="A47" s="91" t="s">
        <v>4</v>
      </c>
      <c r="B47" s="92"/>
      <c r="C47" s="92"/>
      <c r="D47" s="93"/>
      <c r="E47" s="16">
        <f>คีย์!W35</f>
        <v>4.404761904761904</v>
      </c>
      <c r="F47" s="16">
        <f>คีย์!W36</f>
        <v>0.4196597945044649</v>
      </c>
      <c r="G47" s="17" t="str">
        <f>IF(E47&gt;4.5,"มากที่สุด",IF(E47&gt;3.5,"มาก",IF(E47&gt;2.5,"ปานกลาง",IF(E47&gt;1.5,"น้อย",IF(E47&lt;=1.5,"น้อยที่สุด")))))</f>
        <v>มาก</v>
      </c>
    </row>
    <row r="48" spans="1:7" s="10" customFormat="1" ht="24" thickTop="1">
      <c r="A48" s="33"/>
      <c r="B48" s="33"/>
      <c r="C48" s="33"/>
      <c r="D48" s="33"/>
      <c r="E48" s="34"/>
      <c r="F48" s="34"/>
      <c r="G48" s="33"/>
    </row>
    <row r="49" spans="1:7" s="10" customFormat="1" ht="24">
      <c r="A49" s="6" t="s">
        <v>99</v>
      </c>
      <c r="B49" s="33"/>
      <c r="C49" s="33"/>
      <c r="D49" s="33"/>
      <c r="E49" s="34"/>
      <c r="F49" s="34"/>
      <c r="G49" s="33"/>
    </row>
    <row r="50" ht="24">
      <c r="A50" s="6" t="s">
        <v>88</v>
      </c>
    </row>
    <row r="51" ht="24">
      <c r="A51" s="6" t="s">
        <v>89</v>
      </c>
    </row>
    <row r="52" ht="24">
      <c r="A52" s="6" t="s">
        <v>90</v>
      </c>
    </row>
    <row r="53" ht="24">
      <c r="A53" s="6" t="s">
        <v>91</v>
      </c>
    </row>
    <row r="54" ht="24">
      <c r="A54" s="6" t="s">
        <v>92</v>
      </c>
    </row>
    <row r="55" ht="24">
      <c r="A55" s="6" t="s">
        <v>58</v>
      </c>
    </row>
    <row r="57" ht="24">
      <c r="A57" s="2" t="s">
        <v>5</v>
      </c>
    </row>
    <row r="58" ht="24.75" thickBot="1"/>
    <row r="59" spans="1:7" ht="25.5" thickBot="1" thickTop="1">
      <c r="A59" s="35" t="s">
        <v>14</v>
      </c>
      <c r="B59" s="82" t="s">
        <v>1</v>
      </c>
      <c r="C59" s="82"/>
      <c r="D59" s="82"/>
      <c r="E59" s="82"/>
      <c r="F59" s="82"/>
      <c r="G59" s="35" t="s">
        <v>2</v>
      </c>
    </row>
    <row r="60" spans="1:7" ht="24.75" thickTop="1">
      <c r="A60" s="5">
        <v>1</v>
      </c>
      <c r="B60" s="41" t="s">
        <v>75</v>
      </c>
      <c r="G60" s="5">
        <v>1</v>
      </c>
    </row>
    <row r="61" spans="1:7" ht="14.25" customHeight="1">
      <c r="A61" s="67"/>
      <c r="B61" s="68"/>
      <c r="C61" s="67"/>
      <c r="D61" s="68"/>
      <c r="E61" s="68"/>
      <c r="F61" s="68"/>
      <c r="G61" s="68"/>
    </row>
  </sheetData>
  <sheetProtection/>
  <mergeCells count="17">
    <mergeCell ref="A33:D33"/>
    <mergeCell ref="A41:D41"/>
    <mergeCell ref="A46:D46"/>
    <mergeCell ref="A23:D23"/>
    <mergeCell ref="A27:D27"/>
    <mergeCell ref="A40:D40"/>
    <mergeCell ref="A42:D42"/>
    <mergeCell ref="B59:F59"/>
    <mergeCell ref="A1:G1"/>
    <mergeCell ref="A16:D17"/>
    <mergeCell ref="E16:G16"/>
    <mergeCell ref="A47:D47"/>
    <mergeCell ref="A36:D37"/>
    <mergeCell ref="E36:G36"/>
    <mergeCell ref="A34:G34"/>
    <mergeCell ref="A22:D22"/>
    <mergeCell ref="A26:D26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4"/>
  <legacyDrawing r:id="rId3"/>
  <oleObjects>
    <oleObject progId="Equation.3" shapeId="1083865" r:id="rId1"/>
    <oleObject progId="Equation.3" shapeId="1623966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="110" zoomScaleNormal="110" zoomScalePageLayoutView="0" workbookViewId="0" topLeftCell="A1">
      <selection activeCell="A7" sqref="A7"/>
    </sheetView>
  </sheetViews>
  <sheetFormatPr defaultColWidth="8.7109375" defaultRowHeight="12.75"/>
  <cols>
    <col min="1" max="1" width="5.28125" style="1" customWidth="1"/>
    <col min="2" max="2" width="73.8515625" style="1" bestFit="1" customWidth="1"/>
    <col min="3" max="3" width="7.00390625" style="1" bestFit="1" customWidth="1"/>
    <col min="4" max="4" width="2.8515625" style="1" customWidth="1"/>
    <col min="5" max="16384" width="8.7109375" style="1" customWidth="1"/>
  </cols>
  <sheetData>
    <row r="1" spans="1:7" ht="24">
      <c r="A1" s="106" t="s">
        <v>6</v>
      </c>
      <c r="B1" s="106"/>
      <c r="C1" s="106"/>
      <c r="D1" s="28"/>
      <c r="E1" s="28"/>
      <c r="F1" s="28"/>
      <c r="G1" s="28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5" t="s">
        <v>14</v>
      </c>
      <c r="B6" s="35" t="s">
        <v>1</v>
      </c>
      <c r="C6" s="35" t="s">
        <v>2</v>
      </c>
    </row>
    <row r="7" spans="1:3" ht="24.75" thickTop="1">
      <c r="A7" s="5">
        <v>1</v>
      </c>
      <c r="B7" s="27"/>
      <c r="C7" s="5"/>
    </row>
    <row r="8" spans="1:3" ht="8.25" customHeight="1" thickBot="1">
      <c r="A8" s="3"/>
      <c r="C8" s="4"/>
    </row>
    <row r="9" spans="1:3" ht="24.75" thickTop="1">
      <c r="A9" s="5"/>
      <c r="B9" s="27"/>
      <c r="C9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kaitthumrong trakulchan</cp:lastModifiedBy>
  <cp:lastPrinted>2014-09-02T06:56:41Z</cp:lastPrinted>
  <dcterms:created xsi:type="dcterms:W3CDTF">2006-03-16T15:57:13Z</dcterms:created>
  <dcterms:modified xsi:type="dcterms:W3CDTF">2015-07-21T06:55:57Z</dcterms:modified>
  <cp:category/>
  <cp:version/>
  <cp:contentType/>
  <cp:contentStatus/>
</cp:coreProperties>
</file>