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bookViews>
    <workbookView xWindow="0" yWindow="0" windowWidth="20490" windowHeight="7755" activeTab="2"/>
  </bookViews>
  <sheets>
    <sheet name="Sheet4" sheetId="4" r:id="rId1"/>
    <sheet name="คีย์" sheetId="1" r:id="rId2"/>
    <sheet name="บทสรุป" sheetId="5" r:id="rId3"/>
    <sheet name="ตาราง 1" sheetId="6" r:id="rId4"/>
    <sheet name="ตาราง 2" sheetId="11" r:id="rId5"/>
    <sheet name="ตาราง  3" sheetId="10" r:id="rId6"/>
    <sheet name="ก่อน-หลัง" sheetId="12" r:id="rId7"/>
    <sheet name="ข้อเสนอแนะ" sheetId="9" r:id="rId8"/>
  </sheets>
  <calcPr calcId="162913"/>
  <pivotCaches>
    <pivotCache cacheId="0" r:id="rId9"/>
  </pivotCaches>
</workbook>
</file>

<file path=xl/calcChain.xml><?xml version="1.0" encoding="utf-8"?>
<calcChain xmlns="http://schemas.openxmlformats.org/spreadsheetml/2006/main">
  <c r="D22" i="9" l="1"/>
  <c r="G19" i="12" l="1"/>
  <c r="G17" i="12"/>
  <c r="G15" i="12"/>
  <c r="F19" i="12"/>
  <c r="F17" i="12"/>
  <c r="F15" i="12"/>
  <c r="F13" i="12"/>
  <c r="G13" i="12"/>
  <c r="G11" i="12"/>
  <c r="G9" i="12"/>
  <c r="F11" i="12"/>
  <c r="F9" i="12"/>
  <c r="D21" i="10" l="1"/>
  <c r="C21" i="10"/>
  <c r="D20" i="10"/>
  <c r="D19" i="10"/>
  <c r="D18" i="10"/>
  <c r="C20" i="10"/>
  <c r="C19" i="10"/>
  <c r="C18" i="10"/>
  <c r="D16" i="10"/>
  <c r="D15" i="10"/>
  <c r="D14" i="10"/>
  <c r="C16" i="10"/>
  <c r="C15" i="10"/>
  <c r="C14" i="10"/>
  <c r="D12" i="10"/>
  <c r="D11" i="10"/>
  <c r="D10" i="10"/>
  <c r="D9" i="10"/>
  <c r="C12" i="10"/>
  <c r="C11" i="10"/>
  <c r="C10" i="10"/>
  <c r="C9" i="10"/>
  <c r="V27" i="1"/>
  <c r="V26" i="1"/>
  <c r="I27" i="1"/>
  <c r="I26" i="1"/>
  <c r="H19" i="12"/>
  <c r="H17" i="12"/>
  <c r="H15" i="12"/>
  <c r="H11" i="12"/>
  <c r="H9" i="12"/>
  <c r="E19" i="10" l="1"/>
  <c r="E20" i="10" l="1"/>
  <c r="B25" i="11"/>
  <c r="C25" i="11" s="1"/>
  <c r="C9" i="11" l="1"/>
  <c r="C11" i="11"/>
  <c r="C13" i="11"/>
  <c r="C14" i="11"/>
  <c r="C16" i="11"/>
  <c r="C17" i="11"/>
  <c r="C19" i="11"/>
  <c r="C21" i="11"/>
  <c r="C23" i="11"/>
  <c r="C24" i="11"/>
  <c r="C7" i="11"/>
  <c r="C44" i="1" l="1"/>
  <c r="C35" i="1"/>
  <c r="C34" i="1"/>
  <c r="C33" i="1"/>
  <c r="C43" i="1"/>
  <c r="C31" i="1"/>
  <c r="E26" i="1" l="1"/>
  <c r="D26" i="6" s="1"/>
  <c r="F26" i="1"/>
  <c r="D27" i="6" s="1"/>
  <c r="G26" i="1"/>
  <c r="D28" i="6" s="1"/>
  <c r="H26" i="1"/>
  <c r="D29" i="6" s="1"/>
  <c r="E27" i="1"/>
  <c r="F27" i="1"/>
  <c r="G27" i="1"/>
  <c r="H27" i="1"/>
  <c r="D27" i="1"/>
  <c r="D26" i="1"/>
  <c r="D25" i="6" s="1"/>
  <c r="D30" i="6" l="1"/>
  <c r="E30" i="6"/>
  <c r="E25" i="6" l="1"/>
  <c r="E29" i="6"/>
  <c r="E26" i="6"/>
  <c r="E27" i="6"/>
  <c r="E28" i="6"/>
  <c r="U29" i="1"/>
  <c r="U28" i="1"/>
  <c r="S29" i="1"/>
  <c r="S28" i="1"/>
  <c r="Q29" i="1"/>
  <c r="Q28" i="1"/>
  <c r="J26" i="1"/>
  <c r="K26" i="1"/>
  <c r="L26" i="1"/>
  <c r="M26" i="1"/>
  <c r="N26" i="1"/>
  <c r="O26" i="1"/>
  <c r="P26" i="1"/>
  <c r="Q26" i="1"/>
  <c r="R26" i="1"/>
  <c r="S26" i="1"/>
  <c r="T26" i="1"/>
  <c r="U26" i="1"/>
  <c r="J27" i="1"/>
  <c r="K27" i="1"/>
  <c r="L27" i="1"/>
  <c r="M27" i="1"/>
  <c r="N27" i="1"/>
  <c r="O27" i="1"/>
  <c r="P27" i="1"/>
  <c r="Q27" i="1"/>
  <c r="R27" i="1"/>
  <c r="S27" i="1"/>
  <c r="T27" i="1"/>
  <c r="U27" i="1"/>
  <c r="O29" i="1"/>
  <c r="O28" i="1"/>
  <c r="M29" i="1"/>
  <c r="M28" i="1"/>
  <c r="K29" i="1"/>
  <c r="K28" i="1"/>
  <c r="C30" i="1" l="1"/>
  <c r="D16" i="6" s="1"/>
  <c r="C29" i="1"/>
  <c r="D15" i="6" s="1"/>
  <c r="C36" i="1" l="1"/>
  <c r="D28" i="9"/>
  <c r="B26" i="11" l="1"/>
  <c r="C26" i="11" s="1"/>
  <c r="C42" i="1" l="1"/>
  <c r="C41" i="1"/>
  <c r="C38" i="1"/>
  <c r="C37" i="1"/>
  <c r="D17" i="6"/>
  <c r="E15" i="6" s="1"/>
  <c r="E10" i="10"/>
  <c r="E11" i="10"/>
  <c r="E15" i="10"/>
  <c r="E16" i="6" l="1"/>
  <c r="E16" i="10"/>
  <c r="E18" i="10"/>
  <c r="E14" i="10"/>
  <c r="E9" i="10" l="1"/>
  <c r="E12" i="10"/>
  <c r="E21" i="10"/>
  <c r="E17" i="6"/>
</calcChain>
</file>

<file path=xl/sharedStrings.xml><?xml version="1.0" encoding="utf-8"?>
<sst xmlns="http://schemas.openxmlformats.org/spreadsheetml/2006/main" count="271" uniqueCount="202">
  <si>
    <t>รายการ</t>
  </si>
  <si>
    <t>ความถี่</t>
  </si>
  <si>
    <t>ระดับ</t>
  </si>
  <si>
    <t>ที่</t>
  </si>
  <si>
    <t>บทสรุปผู้บริหาร</t>
  </si>
  <si>
    <t>รวม</t>
  </si>
  <si>
    <t>จำนวน</t>
  </si>
  <si>
    <t>ร้อยละ</t>
  </si>
  <si>
    <t>SD</t>
  </si>
  <si>
    <t>ด้านกระบวนการขั้นตอนการให้บริการ</t>
  </si>
  <si>
    <t>1.1  ความสะดวกในการลงทะเบียน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</si>
  <si>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</si>
  <si>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</si>
  <si>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</si>
  <si>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รวมทุกด้าน</t>
  </si>
  <si>
    <t>ตอนที่ 1 ข้อมูลทั่วไปของผู้ตอบแบบประเมิน</t>
  </si>
  <si>
    <t>-2-</t>
  </si>
  <si>
    <t>ระดับ
ความพึงพอใจ</t>
  </si>
  <si>
    <t>ไม่ระบุ</t>
  </si>
  <si>
    <t>Master's Degree</t>
  </si>
  <si>
    <t>Doctoral Degree</t>
  </si>
  <si>
    <t>-4-</t>
  </si>
  <si>
    <t>จากการสอบถามความคิดเห็นเกี่ยวกับการเข้าร่วมกิจกรรมฯ พบว่า ผู้ตอบแบบประเมินกิจกรรมฯ</t>
  </si>
  <si>
    <t>-5-</t>
  </si>
  <si>
    <t>(อบรมออนไลน์)</t>
  </si>
  <si>
    <t>ผลการประเมินกิจกรรมอบรมจริยธรรมการวิจัยสำหรับนิสิตระดับบัณฑิตศึกษาต่างชาติ</t>
  </si>
  <si>
    <t>สถานภาพ</t>
  </si>
  <si>
    <t>นิสิตระดับปริญญาโท</t>
  </si>
  <si>
    <t>นิสิตระดับปริญญาเอก</t>
  </si>
  <si>
    <t>คณะสถาปัตยกรรมศาสตร์ ศิลปะและการออกแบบ</t>
  </si>
  <si>
    <t>คณะที่สังกัด</t>
  </si>
  <si>
    <t>อาจารย์ที่ปรึกษา</t>
  </si>
  <si>
    <t>ตอนที่ 2 ความคิดเห็นเกี่ยวกับกิจกรรมฯ</t>
  </si>
  <si>
    <t>1.3  ความเหมาะสมของระยะเวลาในการจัดกิจกรรมฯ (08.30-12.30 น.)</t>
  </si>
  <si>
    <t>รวมด้านกระบวนการขั้นตอนการให้บริการ</t>
  </si>
  <si>
    <t>รวมด้านเจ้าหน้าที่ผู้ให้บริการ</t>
  </si>
  <si>
    <t xml:space="preserve">จากการประเมินกิจกรรมอบรมจริยธรรมการวิจัยสำหรับนิสิตระดับบัณฑิตศึกษาต่างชาติ (อบรมออนไลน์) </t>
  </si>
  <si>
    <t>2.1 หัวข้อเรื่องที่จะให้บัณฑิตวิทยาลัยจัดโครงการในครั้งต่อไป</t>
  </si>
  <si>
    <t xml:space="preserve">       หัวข้อเรื่องที่จะให้บัณฑิตวิทยาลัยจัดโครงการในครั้งต่อไป</t>
  </si>
  <si>
    <t>บัณฑิตวิทยาลัยได้จัดกิจกรรมอบรมจริยธรรมการวิจัยสำหรับนิสิตระดับบัณฑิตศึกษา</t>
  </si>
  <si>
    <t>สาขาวิชา</t>
  </si>
  <si>
    <t>Architecture art and design</t>
  </si>
  <si>
    <t xml:space="preserve"> Architecture art and design</t>
  </si>
  <si>
    <t>field of study Education</t>
  </si>
  <si>
    <t>Human Resource Management</t>
  </si>
  <si>
    <t>logistics and supply chain</t>
  </si>
  <si>
    <t>Fine and Applied Arts</t>
  </si>
  <si>
    <t>Business Administration</t>
  </si>
  <si>
    <t>Doctor of Science Program Tourism and Nursing</t>
  </si>
  <si>
    <t>Doctor of Philosophy Program in Tourism and Hospitalioy nanagement</t>
  </si>
  <si>
    <t>Tourism</t>
  </si>
  <si>
    <t>Mathematics</t>
  </si>
  <si>
    <t>Food science &amp; Techonlogy</t>
  </si>
  <si>
    <t>NUGrad Website</t>
  </si>
  <si>
    <t>Affiliated Faculity</t>
  </si>
  <si>
    <t>Advertisement</t>
  </si>
  <si>
    <t>NUGrad Facebook</t>
  </si>
  <si>
    <t>Advisor</t>
  </si>
  <si>
    <t>4.1.1</t>
  </si>
  <si>
    <t>4.1.2</t>
  </si>
  <si>
    <t>4.2.1</t>
  </si>
  <si>
    <t>4.2.2</t>
  </si>
  <si>
    <t>วันพฤหัสบดีที่ 28 ตุลาคม 2564</t>
  </si>
  <si>
    <t xml:space="preserve">จากตาราง 1 พบว่า ส่วนใหญ่ผู้ตอบแบบสอบถามเป็นนิสิตระดับปริญญาโท  </t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</si>
  <si>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</si>
  <si>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(ตอบได้มากกว่า 1 ข้อ)</t>
  </si>
  <si>
    <t>การประชาสัมพันธ์</t>
  </si>
  <si>
    <t>จากตาราง 2  พบว่าผู้ตอบแบบสอบถามทราบข้อมูลจากการจัดโครงการฯ จำแนกตาม</t>
  </si>
  <si>
    <t>website บัณฑิตวิทยาลัย</t>
  </si>
  <si>
    <t>ป้ายประชาสัมพันธ์</t>
  </si>
  <si>
    <t>Facebook บัณฑิตวิทยาลัย</t>
  </si>
  <si>
    <t>และ website บัณฑิตวิทยาลัย คิดเป็นร้อยละ  21.43</t>
  </si>
  <si>
    <r>
      <rPr>
        <b/>
        <i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 แสดงจำนวนร้อยละของผู้ตอบแบบประเมิน  จำแนกตามสถานภาพ</t>
    </r>
  </si>
  <si>
    <t>สาขาวิชาการศึกษา</t>
  </si>
  <si>
    <t>สาขาวิชาการจัดการทรัพยากรมนุษย์</t>
  </si>
  <si>
    <t>สาขาวิชาโลจิสติกส์และซัพพลายเชน</t>
  </si>
  <si>
    <t>วิจิตรศิลป์ประยุกต์</t>
  </si>
  <si>
    <t>บริหารธุรกิจ</t>
  </si>
  <si>
    <t>ศิลปะสถาปัตยกรรมและการออกแบบ</t>
  </si>
  <si>
    <t>การท่องเที่ยวและการโรงแรม</t>
  </si>
  <si>
    <t>คณิตศาสตร์</t>
  </si>
  <si>
    <t>วิทยาศาสตร์การอาหารและเทคโนโลยี</t>
  </si>
  <si>
    <t>คณะบริหารธุรกิจ เศรษฐศาสตร์และการสื่อสาร</t>
  </si>
  <si>
    <t>สาขาวิชาบริหารธุรกิจ</t>
  </si>
  <si>
    <t>สาขาวิชาการท่องเที่ยวและการโรงแรม</t>
  </si>
  <si>
    <t>สาขาวิชาศิลปะสถาปัตยกรรมและการออกแบบ</t>
  </si>
  <si>
    <t>คณะ/สาขาวิชา</t>
  </si>
  <si>
    <t>สาขาวิชาคณิตศาสตร์</t>
  </si>
  <si>
    <t>สาขาวิชาวิทยาศาสตร์การอาหารและเทคโนโลยี</t>
  </si>
  <si>
    <t>คณะวิทยาศาสตร์</t>
  </si>
  <si>
    <t>คณะเกษตรศาสตร์ ทรัพยากรธรรมชาติและสิ่งแวดล้อม</t>
  </si>
  <si>
    <t>คณะศึกษาศาสตร์</t>
  </si>
  <si>
    <t>คณะโลจิสติกส์และดิจิทัลซัพพลายเชน</t>
  </si>
  <si>
    <t>สาขาวิชาวิจิตรศิลปะประยุกต์</t>
  </si>
  <si>
    <t>การศึกษา</t>
  </si>
  <si>
    <t>การจัดการทรัพยากรมนุษย์</t>
  </si>
  <si>
    <t>โลจิสติกส์และซัพพลายเชน</t>
  </si>
  <si>
    <t>การท่องเที่ยวและการพยาบาล</t>
  </si>
  <si>
    <t>วิทยาลัยนานาชาติ</t>
  </si>
  <si>
    <t>คณะพยาบาลศาสตร์</t>
  </si>
  <si>
    <t>สาขาวิชาการท่องเที่ยวและการพยาบาล</t>
  </si>
  <si>
    <t>1.2  ความเหมาะสมของวันจัดกิจกรรมฯ (วันพฤหัสบดีที่ 28 ต.ค.64)</t>
  </si>
  <si>
    <t>3.1  ความเหมาะสมของโปรแกรมออนไลน์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</si>
  <si>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</si>
  <si>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ระดับความคิดเห็น</t>
  </si>
  <si>
    <t>ความรู้ก่อนการอบรม</t>
  </si>
  <si>
    <t>เฉลี่ยรวม</t>
  </si>
  <si>
    <t>มาก</t>
  </si>
  <si>
    <t>ความรู้หลังเข้ารับการอบรม</t>
  </si>
  <si>
    <t>3.2  ความเหมาะสมของระบบการประชุมออนไลน์</t>
  </si>
  <si>
    <t>N = 24</t>
  </si>
  <si>
    <t>การตรวจสอบการคัดลอกผลงานทางวิชาการ</t>
  </si>
  <si>
    <t>วิทยานิพนธ์โดยไม่ต้องคัดลอก</t>
  </si>
  <si>
    <t>(N = 24)</t>
  </si>
  <si>
    <t xml:space="preserve">โดยรวมอยู่ในระดับมาก (ค่าเฉลี่ย 4.49) </t>
  </si>
  <si>
    <t>รวมด้านความเหมาะสมของระบบออนไลน์</t>
  </si>
  <si>
    <t xml:space="preserve">เมื่อพิจารณารายด้าน พบว่า ด้านที่มีค่าเฉลี่ยสูงที่สุด คือ ด้านเจ้าหน้าที่ผู้ให้บริการ (ค่าเฉลี่ย 4.54) </t>
  </si>
  <si>
    <t xml:space="preserve">(ค่าเฉลี่ย 4.28) เมื่อพิจารณารายข้อ พบว่า ข้อที่มีค่าเฉลี่ยสูงที่สุด คือ เจ้าหน้าที่ให้บริการด้วยความเต็มใจ </t>
  </si>
  <si>
    <t xml:space="preserve">ยิ้มแย้มแจ่มใส (ค่าเฉลี่ย 4.58) รองลงมาได้แก่ ความเหมาะสมของโปรแกรมออนไลน์ (ค่าเฉลี่ย 4.54) </t>
  </si>
  <si>
    <t xml:space="preserve">และเจ้าหน้าที่ให้บริการด้วยความรวดเร็ว (ค่าเฉลี่ย 4.50) </t>
  </si>
  <si>
    <t>ที่จัดในโครงการฯ ภาพรวม อยู่ในระดับมาก (ค่าเฉลี่ย 4.19) และหลังเข้ารับการอบรมค่าเฉลี่ย</t>
  </si>
  <si>
    <t xml:space="preserve">ความรู้ ความเข้าใจสูงขึ้น อยู่ในระดับมากที่สุด (ค่าเฉลี่ย 4.63) </t>
  </si>
  <si>
    <t xml:space="preserve">จำนวนทั้งสิ้น 45 คน มีผู้เข้าร่วมกิจกรรมมีจำนวนทั้งสิ้น 42 คน และมีผู้ตอบแบบประเมิน จำนวน </t>
  </si>
  <si>
    <t>24 คน คิดเป็นร้อยละ 57.14 โดยมีรายละเอียดดังนี้</t>
  </si>
  <si>
    <t>-1-</t>
  </si>
  <si>
    <t>-3-</t>
  </si>
  <si>
    <r>
      <rPr>
        <b/>
        <i/>
        <sz val="16"/>
        <rFont val="TH SarabunPSK"/>
        <family val="2"/>
      </rPr>
      <t xml:space="preserve">ตาราง 3 </t>
    </r>
    <r>
      <rPr>
        <b/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</si>
  <si>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           จากตาราง 3 พบว่า ผู้ตอบแบบประเมิน ส่วนใหญ่สังกัดคณะสถาปัตยกรรมศาสตร์ ศิลปะ</t>
  </si>
  <si>
    <r>
      <rPr>
        <b/>
        <i/>
        <sz val="15"/>
        <rFont val="TH SarabunPSK"/>
        <family val="2"/>
      </rPr>
      <t>ตาราง 4</t>
    </r>
    <r>
      <rPr>
        <b/>
        <sz val="15"/>
        <rFont val="TH SarabunPSK"/>
        <family val="2"/>
      </rPr>
      <t xml:space="preserve"> แสดงค่าเฉลี่ย ส่วนเบี่ยงแบนมาตรฐาน และระดับความคิดเห็นเกี่ยวกับกิจกรรมฯ</t>
    </r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</si>
  <si>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</si>
  <si>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</si>
  <si>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t>ระยะเวลาการจัดโครงการนานเกินไป</t>
  </si>
  <si>
    <t xml:space="preserve">ควรจัดอบรมวันศุกร์ </t>
  </si>
  <si>
    <t>จัดเตรียมเอกสารไว้ล่วงหน้าเพื่ออำนวยความสะดวกในการดูตัวอย่างไทม์ไลน์</t>
  </si>
  <si>
    <t>ควรมีคู่มือ</t>
  </si>
  <si>
    <t>สามารถเข้าใจและนำความรู้ที่ได้จากการฝึกไปประยุกต์ใช้อย่างเหมาะสม</t>
  </si>
  <si>
    <t>ขอแนะนำให้แบ่งปันวิทยานิพนธ์ระดับปริญญาเอกที่ยอดเยี่ยมในด้านศิลปะ</t>
  </si>
  <si>
    <t>และการออกแบบ และทำการประเมินจริยธรรมทางวิชาการ</t>
  </si>
  <si>
    <t>วีดีโอ</t>
  </si>
  <si>
    <t>วารสารสามารถเผยแพร่</t>
  </si>
  <si>
    <t>การเขียนวิทยานิพนธ์</t>
  </si>
  <si>
    <t>แนวทางในการแก้ไขเชิงบวกและเชิงลบ</t>
  </si>
  <si>
    <t>ควรมีการแปลภาษาจีนด้วย</t>
  </si>
  <si>
    <t>ความต้องการในการวิจัยจะได้อ่านอย่างถี่ถ้วน</t>
  </si>
  <si>
    <t>ได้รับประโยชน์จากการจัดกิจกรรม</t>
  </si>
  <si>
    <t>ได้รับความรู้</t>
  </si>
  <si>
    <t>ควรจัดอบรมอีกต่อไป</t>
  </si>
  <si>
    <t>2.1 ข้อเสนอแนะเพื่อปรับปรุงการจัดโครงการในครั้งต่อไป</t>
  </si>
  <si>
    <t>คิดเป็นร้อยละ 58.33 และนิสิตระดับปริญญาเอก คิดเป็นร้อยละ 41.67</t>
  </si>
  <si>
    <t>มากที่สุด คิดเป็นร้อยละ 45.24 รองลงมาได้แก่ อาจารย์ที่ปรึกษา คิดเป็นร้อยละ 23.81</t>
  </si>
  <si>
    <t>การประชาสัมพันธ์โครงการ พบว่า ผู้ตอบแบบสอบถามทราบข้อมูลการจัดโครงการจากคณะที่สังกัด</t>
  </si>
  <si>
    <t>จากตาราง 4 การประเมินความคิดเห็นเกี่ยวกับการจัดกิจกรรมฯ พบว่า ผู้ตอบแบบประเมินมีความคิดเห็น</t>
  </si>
  <si>
    <t>ด้านความเหมาะสมของระบบออนไลน์</t>
  </si>
  <si>
    <t>รองลงมาได้แก่ ด้านความเหมาะสมของระบบออนไลน์ (ค่าเฉลี่ย 4.50) และด้านกระบวนการขั้นตอนการให้บริการ</t>
  </si>
  <si>
    <t>เขียนวิทยานิพนธ์โดยไม่ต้องคัดลอก</t>
  </si>
  <si>
    <t xml:space="preserve">        ตอนที่ 2 ข้อเสนอแนะ</t>
  </si>
  <si>
    <t>จากการจัดกิจกรรมอบรมจริยธรรมการวิจัยสำหรับนิสิตระดับบัณฑิตศึกษาต่างชาติ ในวันพฤหัสบดีที่ 28</t>
  </si>
  <si>
    <t>ตุลาคม 2564 โดยมีวัตถุประสงค์ 1) เพื่อเสริมสร้างความรู้ ความเข้าใจและเพิ่มพูนทักษะด้านต่างๆ สำหรับนิสิต</t>
  </si>
  <si>
    <t>บัณฑิตศึกษา (ต่างชาติ) 2) เพื่อเปิดโอกาสให้นิสิตบัณฑิตศึกษา (ต่างชาติ) ได้เข้าร่วมโครงการ/กิจกรรม เพิ่มมากขึ้น</t>
  </si>
  <si>
    <t>และนิสิตระดับปริญญาเอก คิดเป็นร้อยละ 41.67</t>
  </si>
  <si>
    <t xml:space="preserve">แสดงจำนวนและร้อยละของผู้ตอบแบบสอบถามเป็นนิสิตระดับปริญญาโท คิดเป็นร้อยละ 58.33 </t>
  </si>
  <si>
    <t>คิดเป็นร้อยละ  21.43</t>
  </si>
  <si>
    <t xml:space="preserve">รองลงมาได้แก่ อาจารย์ที่ปรึกษา คิดเป็นร้อยละ 23.81 และ website บัณฑิตวิทยาลัย </t>
  </si>
  <si>
    <t xml:space="preserve">                        ผู้ตอบแบบประเมิน ส่วนใหญ่สังกัดคณะสถาปัตยกรรมศาสตร์ ศิลปะและการออกแบบ สาขาวิชา</t>
  </si>
  <si>
    <t xml:space="preserve">                ศิลปะสถาปัตยกรรมและการออกแบบมากที่สุด คิดเป็นร้อยละ 20.83 รองลงมาได้แก่ คณะศึกษาศาสตร์ </t>
  </si>
  <si>
    <t xml:space="preserve">                สาขาวิชาการศึกษา คิดเป็นร้อยละ 12.50</t>
  </si>
  <si>
    <t>รองลงมาได้แก่ คณะศึกษาศาสตร์ สาขาวิชาการศึกษา คิดเป็นร้อยละ 12.50</t>
  </si>
  <si>
    <t xml:space="preserve">และการออกแบบ สาขาวิชาศิลปะสถาปัตยกรรมและการออกแบบมากที่สุด คิดเป็นร้อยละ 20.83 </t>
  </si>
  <si>
    <t xml:space="preserve">แสดงจำนวนและร้อยละของผู้ตอบแบบสอบถามทราบข้อมูลจากการจัดกิจกรรมฯ พบว่า  </t>
  </si>
  <si>
    <t xml:space="preserve">ผู้ตอบแบบสอบถามทราบข้อมูลการจัดกิจกรรมจากคณะที่สังกัดมากที่สุด คิดเป็นร้อยละ 45.24 </t>
  </si>
  <si>
    <t xml:space="preserve">มีความพึงพอใจโดยรวมอยู่ในระดับมาก (ค่าเฉลี่ย = 4.49) </t>
  </si>
  <si>
    <t xml:space="preserve">         เมื่อพิจารณารายด้าน พบว่า ด้านที่มีค่าเฉลี่ยสูงที่สุด คือ ด้านเจ้าหน้าที่ผู้ให้บริการ (ค่าเฉลี่ย 4.54) </t>
  </si>
  <si>
    <t xml:space="preserve">                รองลงมาได้แก่ ด้านความเหมาะสมของระบบออนไลน์ (ค่าเฉลี่ย 4.50) และด้านกระบวนการขั้นตอนการ</t>
  </si>
  <si>
    <t xml:space="preserve">                ให้บริการ (ค่าเฉลี่ย 4.28) เมื่อพิจารณารายข้อ พบว่า ข้อที่มีค่าเฉลี่ยสูงที่สุด คือ เจ้าหน้าที่ให้บริการ </t>
  </si>
  <si>
    <t xml:space="preserve">                ด้วยความเต็มใจยิ้มแย้มแจ่มใส (ค่าเฉลี่ย 4.58) รองลงมาได้แก่ ความเหมาะสมของโปรแกรมออนไลน์ </t>
  </si>
  <si>
    <t xml:space="preserve">                (ค่าเฉลี่ย 4.54) และเจ้าหน้าที่ให้บริการด้วยความรวดเร็ว (ค่าเฉลี่ย 4.50) </t>
  </si>
  <si>
    <t xml:space="preserve">              ผลการประเมินตามวัตถุประสงค์กิจกรรม พบว่า การจัดกิจกรรมบรรลุตามวัตถุประสงค์คือ</t>
  </si>
  <si>
    <t xml:space="preserve">   ผู้เข้าร่วมหลังเข้ารับการอบรมค่าเฉลี่ย ความรู้ ความเข้าใจสูงขึ้น อยู่ในระดับมาก (ค่าเฉลี่ย 4.63)</t>
  </si>
  <si>
    <t xml:space="preserve">   เมื่อเทียบกับก่อนการเข้ารับการอบรม (ค่าเฉลี่ย 4.19)</t>
  </si>
  <si>
    <t>พบว่า เป้าหมายผู้เข้าร่วมกิจกรรมจำนวนทั้งสิ้น 45 คน มีผู้เข้าร่วมกิจกรรมมีจำนวนทั้งสิ้น 24 คน และมีผู้ตอบ</t>
  </si>
  <si>
    <t>แบบสอบถาม จำนวน 24 คน คิดเป็นร้อยละ 57.14 โดยมีรายละเอียดดังนี้</t>
  </si>
  <si>
    <t xml:space="preserve">2.ควรจัดอบรมวันศุกร์ </t>
  </si>
  <si>
    <t>3.จัดเตรียมเอกสารไว้ล่วงหน้าเพื่ออำนวยความสะดวกในการดูตัวอย่างไทม์ไลน์</t>
  </si>
  <si>
    <t>4.ควรมีคู่มือ</t>
  </si>
  <si>
    <t>5.สามารถเข้าใจและนำความรู้ที่ได้จากการฝึกไปประยุกต์ใช้อย่างเหมาะสม</t>
  </si>
  <si>
    <t>6.ขอแนะนำให้แบ่งปันวิทยานิพนธ์ระดับปริญญาเอกที่ยอดเยี่ยมในด้านศิลปะ</t>
  </si>
  <si>
    <t>7.วีดีโอ</t>
  </si>
  <si>
    <t>8.วารสารสามารถเผยแพร่</t>
  </si>
  <si>
    <t>9.ควรจัดอบรมอีกต่อไป</t>
  </si>
  <si>
    <t>10.การเขียนวิทยานิพนธ์</t>
  </si>
  <si>
    <t>11.แนวทางในการแก้ไขเชิงบวกและเชิงลบ</t>
  </si>
  <si>
    <t>12.ความต้องการในการวิจัยจะได้อ่านอย่างถี่ถ้วน</t>
  </si>
  <si>
    <t>13.ได้รับประโยชน์จากการจัดกิจกรรม</t>
  </si>
  <si>
    <t>14.ได้รับความรู้</t>
  </si>
  <si>
    <t>1.ควรมีการแปลภาษาจีนด้วย</t>
  </si>
  <si>
    <t xml:space="preserve">ข้อเสนอแนะสำหรับการจัดกิจกรรมฯ ครั้งต่อไป คือ </t>
  </si>
  <si>
    <t>1.ระยะเวลาการจัดกิจกรรมนานเกินไป</t>
  </si>
  <si>
    <t>ต่างชาติ ในวันพฤหัสบดีที่ 28 ตุลาคม 2564 (อบรมออนไลน์) พบว่า เป้าหมายผู้เข้าร่วมกิจกรรม</t>
  </si>
  <si>
    <t>5.1.1 ก่อนเข้ารับการอบรมท่านมีความรู้ความเข้าใจในภาพรวมของ</t>
  </si>
  <si>
    <t>5.1.2 ก่อนเข้ารับการอบรมท่านมีความรู้ความเข้าใจเรื่องการ</t>
  </si>
  <si>
    <t>5.2.1 หลังการอบรมท่านมีความรู้ความเข้าใจในภาพรวมของ</t>
  </si>
  <si>
    <t>5.2.2 หลังการอบรมท่านมีความรู้ความเข้าเรื่องการเขียน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</si>
</sst>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rgb="FF000000"/>
      <name val="Arial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rgb="FF000000"/>
      <name val="TH Sarabun New"/>
      <family val="2"/>
    </font>
    <font>
      <sz val="14"/>
      <color rgb="FF000000"/>
      <name val="TH Sarabun New"/>
      <family val="2"/>
    </font>
    <font>
      <b/>
      <sz val="14"/>
      <name val="TH Sarabun New"/>
      <family val="2"/>
    </font>
    <font>
      <sz val="14"/>
      <color theme="1"/>
      <name val="TH Sarabun New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rgb="FF000000"/>
      <name val="TH Sarabun New"/>
      <family val="2"/>
    </font>
    <font>
      <b/>
      <u/>
      <sz val="16"/>
      <name val="TH SarabunPSK"/>
      <family val="2"/>
    </font>
    <font>
      <b/>
      <i/>
      <sz val="16"/>
      <color theme="1"/>
      <name val="TH SarabunPSK"/>
      <family val="2"/>
    </font>
    <font>
      <b/>
      <i/>
      <sz val="15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0" xfId="0" applyNumberFormat="1" applyFont="1" applyAlignmen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9" fillId="0" borderId="12" xfId="0" applyFont="1" applyBorder="1" applyAlignment="1"/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/>
    <xf numFmtId="0" fontId="7" fillId="0" borderId="15" xfId="0" applyFont="1" applyBorder="1"/>
    <xf numFmtId="0" fontId="7" fillId="0" borderId="20" xfId="0" applyFont="1" applyBorder="1"/>
    <xf numFmtId="0" fontId="2" fillId="0" borderId="21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2" fontId="2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/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 wrapText="1"/>
    </xf>
    <xf numFmtId="0" fontId="9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15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/>
    <xf numFmtId="0" fontId="6" fillId="0" borderId="26" xfId="0" applyFont="1" applyBorder="1" applyAlignment="1">
      <alignment horizontal="center"/>
    </xf>
    <xf numFmtId="0" fontId="16" fillId="0" borderId="0" xfId="0" applyFont="1" applyAlignment="1">
      <alignment horizontal="left" indent="5"/>
    </xf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8" fillId="6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6" borderId="0" xfId="0" applyFont="1" applyFill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2" fontId="18" fillId="7" borderId="0" xfId="0" applyNumberFormat="1" applyFont="1" applyFill="1" applyAlignment="1">
      <alignment wrapText="1"/>
    </xf>
    <xf numFmtId="0" fontId="19" fillId="7" borderId="0" xfId="0" applyFont="1" applyFill="1" applyAlignment="1">
      <alignment horizontal="center" wrapText="1"/>
    </xf>
    <xf numFmtId="2" fontId="20" fillId="7" borderId="0" xfId="0" applyNumberFormat="1" applyFont="1" applyFill="1" applyAlignment="1">
      <alignment wrapText="1"/>
    </xf>
    <xf numFmtId="0" fontId="18" fillId="7" borderId="0" xfId="0" applyFont="1" applyFill="1" applyBorder="1" applyAlignment="1">
      <alignment horizontal="center" wrapText="1"/>
    </xf>
    <xf numFmtId="0" fontId="21" fillId="7" borderId="0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top"/>
    </xf>
    <xf numFmtId="2" fontId="18" fillId="7" borderId="0" xfId="0" applyNumberFormat="1" applyFont="1" applyFill="1" applyAlignment="1">
      <alignment horizontal="right" wrapText="1"/>
    </xf>
    <xf numFmtId="0" fontId="18" fillId="8" borderId="0" xfId="0" applyFont="1" applyFill="1" applyAlignment="1">
      <alignment horizontal="right" wrapText="1"/>
    </xf>
    <xf numFmtId="0" fontId="18" fillId="9" borderId="0" xfId="0" applyFont="1" applyFill="1" applyAlignment="1">
      <alignment horizontal="right" wrapText="1"/>
    </xf>
    <xf numFmtId="0" fontId="18" fillId="8" borderId="0" xfId="0" applyFont="1" applyFill="1" applyAlignment="1">
      <alignment horizontal="right" vertical="top" wrapText="1"/>
    </xf>
    <xf numFmtId="2" fontId="20" fillId="7" borderId="0" xfId="0" applyNumberFormat="1" applyFont="1" applyFill="1" applyAlignment="1">
      <alignment horizontal="right" wrapText="1"/>
    </xf>
    <xf numFmtId="0" fontId="19" fillId="0" borderId="0" xfId="0" applyFont="1" applyAlignment="1">
      <alignment horizontal="right" wrapText="1"/>
    </xf>
    <xf numFmtId="0" fontId="18" fillId="3" borderId="0" xfId="0" applyFont="1" applyFill="1" applyAlignment="1">
      <alignment horizontal="right" wrapText="1"/>
    </xf>
    <xf numFmtId="0" fontId="18" fillId="4" borderId="0" xfId="0" applyFont="1" applyFill="1" applyAlignment="1">
      <alignment horizontal="right" wrapText="1"/>
    </xf>
    <xf numFmtId="0" fontId="18" fillId="5" borderId="0" xfId="0" applyFont="1" applyFill="1" applyAlignment="1">
      <alignment horizontal="right" wrapText="1"/>
    </xf>
    <xf numFmtId="0" fontId="18" fillId="2" borderId="0" xfId="0" applyFont="1" applyFill="1" applyAlignment="1">
      <alignment horizontal="right" wrapText="1"/>
    </xf>
    <xf numFmtId="0" fontId="18" fillId="3" borderId="0" xfId="0" applyFont="1" applyFill="1" applyAlignment="1">
      <alignment horizontal="right" vertical="top" wrapText="1"/>
    </xf>
    <xf numFmtId="0" fontId="18" fillId="4" borderId="0" xfId="0" applyFont="1" applyFill="1" applyAlignment="1">
      <alignment horizontal="right" vertical="top" wrapText="1"/>
    </xf>
    <xf numFmtId="0" fontId="18" fillId="5" borderId="0" xfId="0" applyFont="1" applyFill="1" applyAlignment="1">
      <alignment horizontal="right" vertical="top" wrapText="1"/>
    </xf>
    <xf numFmtId="0" fontId="18" fillId="2" borderId="0" xfId="0" applyFont="1" applyFill="1" applyAlignment="1">
      <alignment horizontal="right" vertical="top" wrapText="1"/>
    </xf>
    <xf numFmtId="0" fontId="6" fillId="7" borderId="0" xfId="0" applyFont="1" applyFill="1" applyBorder="1" applyAlignment="1">
      <alignment horizontal="right"/>
    </xf>
    <xf numFmtId="2" fontId="13" fillId="7" borderId="0" xfId="0" applyNumberFormat="1" applyFont="1" applyFill="1" applyBorder="1" applyAlignment="1">
      <alignment wrapText="1"/>
    </xf>
    <xf numFmtId="0" fontId="22" fillId="0" borderId="0" xfId="0" applyFont="1"/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Border="1"/>
    <xf numFmtId="0" fontId="24" fillId="0" borderId="11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/>
    </xf>
    <xf numFmtId="0" fontId="25" fillId="0" borderId="0" xfId="0" applyFont="1"/>
    <xf numFmtId="0" fontId="22" fillId="0" borderId="0" xfId="0" applyFont="1" applyAlignment="1"/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6" fillId="0" borderId="32" xfId="0" applyFont="1" applyBorder="1"/>
    <xf numFmtId="0" fontId="4" fillId="0" borderId="33" xfId="0" applyFont="1" applyBorder="1"/>
    <xf numFmtId="0" fontId="23" fillId="0" borderId="34" xfId="0" applyFont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5"/>
    </xf>
    <xf numFmtId="0" fontId="17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8" fillId="9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/>
    <xf numFmtId="0" fontId="6" fillId="0" borderId="29" xfId="0" applyFont="1" applyBorder="1"/>
    <xf numFmtId="0" fontId="4" fillId="0" borderId="3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4" fillId="0" borderId="29" xfId="0" applyFont="1" applyBorder="1"/>
    <xf numFmtId="0" fontId="6" fillId="0" borderId="4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2" fontId="4" fillId="0" borderId="20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3" fillId="0" borderId="35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1340642</xdr:colOff>
      <xdr:row>22</xdr:row>
      <xdr:rowOff>51792</xdr:rowOff>
    </xdr:from>
    <xdr:ext cx="65" cy="172227"/>
    <xdr:sp macro="" textlink="">
      <xdr:nvSpPr>
        <xdr:cNvPr id="2" name="TextBox 1"/>
        <xdr:cNvSpPr txBox="1"/>
      </xdr:nvSpPr>
      <xdr:spPr>
        <a:xfrm>
          <a:off x="4788692" y="5233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23</xdr:row>
      <xdr:rowOff>63698</xdr:rowOff>
    </xdr:from>
    <xdr:ext cx="65" cy="172227"/>
    <xdr:sp macro="" textlink="">
      <xdr:nvSpPr>
        <xdr:cNvPr id="3" name="TextBox 2"/>
        <xdr:cNvSpPr txBox="1"/>
      </xdr:nvSpPr>
      <xdr:spPr>
        <a:xfrm>
          <a:off x="2552701" y="55119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U25" sheet="คีย์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F27" sqref="F27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"/>
      <c r="B3" s="2"/>
      <c r="C3" s="3"/>
    </row>
    <row r="4" spans="1:3" x14ac:dyDescent="0.2">
      <c r="A4" s="4"/>
      <c r="B4" s="5"/>
      <c r="C4" s="6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x14ac:dyDescent="0.2">
      <c r="A7" s="4"/>
      <c r="B7" s="5"/>
      <c r="C7" s="6"/>
    </row>
    <row r="8" spans="1:3" x14ac:dyDescent="0.2">
      <c r="A8" s="4"/>
      <c r="B8" s="5"/>
      <c r="C8" s="6"/>
    </row>
    <row r="9" spans="1:3" x14ac:dyDescent="0.2">
      <c r="A9" s="4"/>
      <c r="B9" s="5"/>
      <c r="C9" s="6"/>
    </row>
    <row r="10" spans="1:3" x14ac:dyDescent="0.2">
      <c r="A10" s="4"/>
      <c r="B10" s="5"/>
      <c r="C10" s="6"/>
    </row>
    <row r="11" spans="1:3" x14ac:dyDescent="0.2">
      <c r="A11" s="4"/>
      <c r="B11" s="5"/>
      <c r="C11" s="6"/>
    </row>
    <row r="12" spans="1:3" x14ac:dyDescent="0.2">
      <c r="A12" s="4"/>
      <c r="B12" s="5"/>
      <c r="C12" s="6"/>
    </row>
    <row r="13" spans="1:3" x14ac:dyDescent="0.2">
      <c r="A13" s="4"/>
      <c r="B13" s="5"/>
      <c r="C13" s="6"/>
    </row>
    <row r="14" spans="1:3" x14ac:dyDescent="0.2">
      <c r="A14" s="4"/>
      <c r="B14" s="5"/>
      <c r="C14" s="6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A10" zoomScale="80" zoomScaleNormal="80" workbookViewId="0">
      <selection activeCell="H15" sqref="H15"/>
    </sheetView>
  </sheetViews>
  <sheetFormatPr defaultColWidth="17.140625" defaultRowHeight="12.75" customHeight="1" x14ac:dyDescent="0.5"/>
  <cols>
    <col min="1" max="1" width="7.42578125" style="103" customWidth="1"/>
    <col min="2" max="2" width="26.42578125" style="108" customWidth="1"/>
    <col min="3" max="3" width="33.7109375" style="108" customWidth="1"/>
    <col min="4" max="4" width="17.140625" style="108" customWidth="1"/>
    <col min="5" max="5" width="18.42578125" style="108" customWidth="1"/>
    <col min="6" max="6" width="14.42578125" style="108" bestFit="1" customWidth="1"/>
    <col min="7" max="7" width="17.28515625" style="108" bestFit="1" customWidth="1"/>
    <col min="8" max="8" width="7.7109375" style="108" bestFit="1" customWidth="1"/>
    <col min="9" max="15" width="7.7109375" style="108" customWidth="1"/>
    <col min="16" max="16" width="9.28515625" style="121" bestFit="1" customWidth="1"/>
    <col min="17" max="19" width="9.28515625" style="121" customWidth="1"/>
    <col min="20" max="21" width="7.5703125" style="108" customWidth="1"/>
    <col min="22" max="22" width="8.140625" style="109" bestFit="1" customWidth="1"/>
    <col min="23" max="16384" width="17.140625" style="109"/>
  </cols>
  <sheetData>
    <row r="1" spans="1:21" s="105" customFormat="1" ht="27.75" customHeight="1" x14ac:dyDescent="0.5">
      <c r="A1" s="103" t="s">
        <v>3</v>
      </c>
      <c r="B1" s="104" t="s">
        <v>2</v>
      </c>
      <c r="C1" s="104" t="s">
        <v>40</v>
      </c>
      <c r="D1" s="104" t="s">
        <v>53</v>
      </c>
      <c r="E1" s="104" t="s">
        <v>54</v>
      </c>
      <c r="F1" s="104" t="s">
        <v>55</v>
      </c>
      <c r="G1" s="104" t="s">
        <v>56</v>
      </c>
      <c r="H1" s="104" t="s">
        <v>57</v>
      </c>
      <c r="I1" s="122">
        <v>1.1000000000000001</v>
      </c>
      <c r="J1" s="122">
        <v>1.2</v>
      </c>
      <c r="K1" s="122">
        <v>1.3</v>
      </c>
      <c r="L1" s="123">
        <v>2.1</v>
      </c>
      <c r="M1" s="123">
        <v>2.2000000000000002</v>
      </c>
      <c r="N1" s="124">
        <v>3.1</v>
      </c>
      <c r="O1" s="124">
        <v>3.2</v>
      </c>
      <c r="P1" s="117" t="s">
        <v>58</v>
      </c>
      <c r="Q1" s="117" t="s">
        <v>59</v>
      </c>
      <c r="R1" s="118" t="s">
        <v>60</v>
      </c>
      <c r="S1" s="118" t="s">
        <v>61</v>
      </c>
      <c r="T1" s="125">
        <v>4.3</v>
      </c>
      <c r="U1" s="125">
        <v>4.4000000000000004</v>
      </c>
    </row>
    <row r="2" spans="1:21" s="105" customFormat="1" ht="21.75" x14ac:dyDescent="0.5">
      <c r="A2" s="103">
        <v>1</v>
      </c>
      <c r="B2" s="104" t="s">
        <v>19</v>
      </c>
      <c r="C2" s="104" t="s">
        <v>41</v>
      </c>
      <c r="D2" s="104">
        <v>1</v>
      </c>
      <c r="E2" s="104">
        <v>1</v>
      </c>
      <c r="F2" s="104">
        <v>0</v>
      </c>
      <c r="G2" s="104">
        <v>0</v>
      </c>
      <c r="H2" s="104">
        <v>1</v>
      </c>
      <c r="I2" s="122">
        <v>5</v>
      </c>
      <c r="J2" s="122">
        <v>5</v>
      </c>
      <c r="K2" s="122">
        <v>5</v>
      </c>
      <c r="L2" s="123">
        <v>5</v>
      </c>
      <c r="M2" s="123">
        <v>5</v>
      </c>
      <c r="N2" s="124">
        <v>5</v>
      </c>
      <c r="O2" s="124">
        <v>5</v>
      </c>
      <c r="P2" s="117">
        <v>4</v>
      </c>
      <c r="Q2" s="117">
        <v>4</v>
      </c>
      <c r="R2" s="118">
        <v>5</v>
      </c>
      <c r="S2" s="118">
        <v>5</v>
      </c>
      <c r="T2" s="125">
        <v>5</v>
      </c>
      <c r="U2" s="125">
        <v>5</v>
      </c>
    </row>
    <row r="3" spans="1:21" s="105" customFormat="1" ht="21.75" x14ac:dyDescent="0.5">
      <c r="A3" s="103">
        <v>2</v>
      </c>
      <c r="B3" s="104" t="s">
        <v>20</v>
      </c>
      <c r="C3" s="104" t="s">
        <v>42</v>
      </c>
      <c r="D3" s="104">
        <v>1</v>
      </c>
      <c r="E3" s="104">
        <v>0</v>
      </c>
      <c r="F3" s="104">
        <v>0</v>
      </c>
      <c r="G3" s="104">
        <v>0</v>
      </c>
      <c r="H3" s="104">
        <v>1</v>
      </c>
      <c r="I3" s="122">
        <v>4</v>
      </c>
      <c r="J3" s="122">
        <v>5</v>
      </c>
      <c r="K3" s="122">
        <v>4</v>
      </c>
      <c r="L3" s="123">
        <v>4</v>
      </c>
      <c r="M3" s="123">
        <v>4</v>
      </c>
      <c r="N3" s="124">
        <v>5</v>
      </c>
      <c r="O3" s="124">
        <v>4</v>
      </c>
      <c r="P3" s="117">
        <v>3</v>
      </c>
      <c r="Q3" s="117">
        <v>3</v>
      </c>
      <c r="R3" s="118">
        <v>5</v>
      </c>
      <c r="S3" s="118">
        <v>4</v>
      </c>
      <c r="T3" s="125">
        <v>5</v>
      </c>
      <c r="U3" s="125">
        <v>4</v>
      </c>
    </row>
    <row r="4" spans="1:21" s="105" customFormat="1" ht="21.75" x14ac:dyDescent="0.5">
      <c r="A4" s="103">
        <v>3</v>
      </c>
      <c r="B4" s="104" t="s">
        <v>19</v>
      </c>
      <c r="C4" s="104" t="s">
        <v>43</v>
      </c>
      <c r="D4" s="104">
        <v>1</v>
      </c>
      <c r="E4" s="104">
        <v>0</v>
      </c>
      <c r="F4" s="104">
        <v>0</v>
      </c>
      <c r="G4" s="104">
        <v>1</v>
      </c>
      <c r="H4" s="104">
        <v>0</v>
      </c>
      <c r="I4" s="122">
        <v>4</v>
      </c>
      <c r="J4" s="122">
        <v>4</v>
      </c>
      <c r="K4" s="122">
        <v>4</v>
      </c>
      <c r="L4" s="123">
        <v>3</v>
      </c>
      <c r="M4" s="123">
        <v>3</v>
      </c>
      <c r="N4" s="124">
        <v>4</v>
      </c>
      <c r="O4" s="124">
        <v>4</v>
      </c>
      <c r="P4" s="117">
        <v>4</v>
      </c>
      <c r="Q4" s="117">
        <v>4</v>
      </c>
      <c r="R4" s="118">
        <v>4</v>
      </c>
      <c r="S4" s="118">
        <v>5</v>
      </c>
      <c r="T4" s="125">
        <v>5</v>
      </c>
      <c r="U4" s="125">
        <v>5</v>
      </c>
    </row>
    <row r="5" spans="1:21" s="105" customFormat="1" ht="21.75" x14ac:dyDescent="0.5">
      <c r="A5" s="103">
        <v>4</v>
      </c>
      <c r="B5" s="104" t="s">
        <v>19</v>
      </c>
      <c r="C5" s="104" t="s">
        <v>43</v>
      </c>
      <c r="D5" s="104">
        <v>1</v>
      </c>
      <c r="E5" s="104">
        <v>0</v>
      </c>
      <c r="F5" s="104">
        <v>0</v>
      </c>
      <c r="G5" s="104">
        <v>0</v>
      </c>
      <c r="H5" s="104">
        <v>0</v>
      </c>
      <c r="I5" s="122">
        <v>5</v>
      </c>
      <c r="J5" s="122">
        <v>2</v>
      </c>
      <c r="K5" s="122">
        <v>4</v>
      </c>
      <c r="L5" s="123">
        <v>5</v>
      </c>
      <c r="M5" s="123">
        <v>5</v>
      </c>
      <c r="N5" s="124">
        <v>5</v>
      </c>
      <c r="O5" s="124">
        <v>4</v>
      </c>
      <c r="P5" s="117">
        <v>4</v>
      </c>
      <c r="Q5" s="117">
        <v>4</v>
      </c>
      <c r="R5" s="118">
        <v>5</v>
      </c>
      <c r="S5" s="118">
        <v>5</v>
      </c>
      <c r="T5" s="125">
        <v>5</v>
      </c>
      <c r="U5" s="125">
        <v>5</v>
      </c>
    </row>
    <row r="6" spans="1:21" s="105" customFormat="1" ht="21.75" x14ac:dyDescent="0.5">
      <c r="A6" s="103">
        <v>5</v>
      </c>
      <c r="B6" s="104" t="s">
        <v>20</v>
      </c>
      <c r="C6" s="104" t="s">
        <v>18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22">
        <v>4</v>
      </c>
      <c r="J6" s="122">
        <v>3</v>
      </c>
      <c r="K6" s="122">
        <v>3</v>
      </c>
      <c r="L6" s="123">
        <v>4</v>
      </c>
      <c r="M6" s="123">
        <v>4</v>
      </c>
      <c r="N6" s="124">
        <v>5</v>
      </c>
      <c r="O6" s="124">
        <v>4</v>
      </c>
      <c r="P6" s="117">
        <v>5</v>
      </c>
      <c r="Q6" s="117">
        <v>5</v>
      </c>
      <c r="R6" s="118">
        <v>5</v>
      </c>
      <c r="S6" s="118">
        <v>5</v>
      </c>
      <c r="T6" s="125">
        <v>4</v>
      </c>
      <c r="U6" s="125">
        <v>5</v>
      </c>
    </row>
    <row r="7" spans="1:21" s="105" customFormat="1" ht="21.75" x14ac:dyDescent="0.5">
      <c r="A7" s="103">
        <v>6</v>
      </c>
      <c r="B7" s="104" t="s">
        <v>19</v>
      </c>
      <c r="C7" s="104" t="s">
        <v>18</v>
      </c>
      <c r="D7" s="104">
        <v>0</v>
      </c>
      <c r="E7" s="104">
        <v>1</v>
      </c>
      <c r="F7" s="104">
        <v>0</v>
      </c>
      <c r="G7" s="104">
        <v>0</v>
      </c>
      <c r="H7" s="104">
        <v>0</v>
      </c>
      <c r="I7" s="122">
        <v>5</v>
      </c>
      <c r="J7" s="122">
        <v>5</v>
      </c>
      <c r="K7" s="122">
        <v>5</v>
      </c>
      <c r="L7" s="123">
        <v>5</v>
      </c>
      <c r="M7" s="123">
        <v>5</v>
      </c>
      <c r="N7" s="124">
        <v>5</v>
      </c>
      <c r="O7" s="124">
        <v>5</v>
      </c>
      <c r="P7" s="117">
        <v>5</v>
      </c>
      <c r="Q7" s="117">
        <v>5</v>
      </c>
      <c r="R7" s="118">
        <v>5</v>
      </c>
      <c r="S7" s="118">
        <v>5</v>
      </c>
      <c r="T7" s="125">
        <v>5</v>
      </c>
      <c r="U7" s="125">
        <v>5</v>
      </c>
    </row>
    <row r="8" spans="1:21" s="105" customFormat="1" ht="21.75" x14ac:dyDescent="0.5">
      <c r="A8" s="103">
        <v>7</v>
      </c>
      <c r="B8" s="104" t="s">
        <v>19</v>
      </c>
      <c r="C8" s="104" t="s">
        <v>18</v>
      </c>
      <c r="D8" s="104">
        <v>1</v>
      </c>
      <c r="E8" s="104">
        <v>1</v>
      </c>
      <c r="F8" s="104">
        <v>0</v>
      </c>
      <c r="G8" s="104">
        <v>0</v>
      </c>
      <c r="H8" s="104">
        <v>0</v>
      </c>
      <c r="I8" s="122">
        <v>5</v>
      </c>
      <c r="J8" s="122">
        <v>4</v>
      </c>
      <c r="K8" s="122">
        <v>4</v>
      </c>
      <c r="L8" s="123">
        <v>4</v>
      </c>
      <c r="M8" s="123">
        <v>4</v>
      </c>
      <c r="N8" s="124">
        <v>4</v>
      </c>
      <c r="O8" s="124">
        <v>4</v>
      </c>
      <c r="P8" s="117">
        <v>4</v>
      </c>
      <c r="Q8" s="117">
        <v>4</v>
      </c>
      <c r="R8" s="118">
        <v>4</v>
      </c>
      <c r="S8" s="118">
        <v>5</v>
      </c>
      <c r="T8" s="125">
        <v>4</v>
      </c>
      <c r="U8" s="125">
        <v>5</v>
      </c>
    </row>
    <row r="9" spans="1:21" s="105" customFormat="1" ht="21.75" x14ac:dyDescent="0.5">
      <c r="A9" s="103">
        <v>8</v>
      </c>
      <c r="B9" s="104" t="s">
        <v>20</v>
      </c>
      <c r="C9" s="104" t="s">
        <v>44</v>
      </c>
      <c r="D9" s="104">
        <v>0</v>
      </c>
      <c r="E9" s="104">
        <v>1</v>
      </c>
      <c r="F9" s="104">
        <v>0</v>
      </c>
      <c r="G9" s="104">
        <v>0</v>
      </c>
      <c r="H9" s="104">
        <v>1</v>
      </c>
      <c r="I9" s="122">
        <v>4</v>
      </c>
      <c r="J9" s="122">
        <v>4</v>
      </c>
      <c r="K9" s="122">
        <v>4</v>
      </c>
      <c r="L9" s="123">
        <v>5</v>
      </c>
      <c r="M9" s="123">
        <v>4</v>
      </c>
      <c r="N9" s="124">
        <v>4</v>
      </c>
      <c r="O9" s="124">
        <v>5</v>
      </c>
      <c r="P9" s="117">
        <v>5</v>
      </c>
      <c r="Q9" s="117">
        <v>5</v>
      </c>
      <c r="R9" s="118">
        <v>5</v>
      </c>
      <c r="S9" s="118">
        <v>4</v>
      </c>
      <c r="T9" s="125">
        <v>4</v>
      </c>
      <c r="U9" s="125">
        <v>4</v>
      </c>
    </row>
    <row r="10" spans="1:21" s="107" customFormat="1" ht="21.75" x14ac:dyDescent="0.5">
      <c r="A10" s="106">
        <v>9</v>
      </c>
      <c r="B10" s="104" t="s">
        <v>19</v>
      </c>
      <c r="C10" s="104" t="s">
        <v>43</v>
      </c>
      <c r="D10" s="104">
        <v>1</v>
      </c>
      <c r="E10" s="104">
        <v>1</v>
      </c>
      <c r="F10" s="104">
        <v>0</v>
      </c>
      <c r="G10" s="104">
        <v>1</v>
      </c>
      <c r="H10" s="104">
        <v>0</v>
      </c>
      <c r="I10" s="126">
        <v>4</v>
      </c>
      <c r="J10" s="126">
        <v>4</v>
      </c>
      <c r="K10" s="126">
        <v>4</v>
      </c>
      <c r="L10" s="127">
        <v>3</v>
      </c>
      <c r="M10" s="127">
        <v>3</v>
      </c>
      <c r="N10" s="128">
        <v>4</v>
      </c>
      <c r="O10" s="128">
        <v>4</v>
      </c>
      <c r="P10" s="119">
        <v>4</v>
      </c>
      <c r="Q10" s="119">
        <v>4</v>
      </c>
      <c r="R10" s="118">
        <v>4</v>
      </c>
      <c r="S10" s="118">
        <v>5</v>
      </c>
      <c r="T10" s="129">
        <v>5</v>
      </c>
      <c r="U10" s="129">
        <v>5</v>
      </c>
    </row>
    <row r="11" spans="1:21" s="105" customFormat="1" ht="21.75" x14ac:dyDescent="0.5">
      <c r="A11" s="103">
        <v>10</v>
      </c>
      <c r="B11" s="104" t="s">
        <v>20</v>
      </c>
      <c r="C11" s="104" t="s">
        <v>45</v>
      </c>
      <c r="D11" s="104">
        <v>0</v>
      </c>
      <c r="E11" s="104">
        <v>1</v>
      </c>
      <c r="F11" s="104">
        <v>0</v>
      </c>
      <c r="G11" s="104">
        <v>0</v>
      </c>
      <c r="H11" s="104">
        <v>0</v>
      </c>
      <c r="I11" s="122">
        <v>5</v>
      </c>
      <c r="J11" s="122">
        <v>4</v>
      </c>
      <c r="K11" s="122">
        <v>4</v>
      </c>
      <c r="L11" s="123">
        <v>5</v>
      </c>
      <c r="M11" s="123">
        <v>4</v>
      </c>
      <c r="N11" s="124">
        <v>4</v>
      </c>
      <c r="O11" s="124">
        <v>5</v>
      </c>
      <c r="P11" s="117">
        <v>4</v>
      </c>
      <c r="Q11" s="117">
        <v>4</v>
      </c>
      <c r="R11" s="118">
        <v>4</v>
      </c>
      <c r="S11" s="118">
        <v>4</v>
      </c>
      <c r="T11" s="125">
        <v>5</v>
      </c>
      <c r="U11" s="125">
        <v>4</v>
      </c>
    </row>
    <row r="12" spans="1:21" s="105" customFormat="1" ht="21.75" x14ac:dyDescent="0.5">
      <c r="A12" s="103">
        <v>11</v>
      </c>
      <c r="B12" s="104" t="s">
        <v>20</v>
      </c>
      <c r="C12" s="104" t="s">
        <v>46</v>
      </c>
      <c r="D12" s="104">
        <v>0</v>
      </c>
      <c r="E12" s="104">
        <v>1</v>
      </c>
      <c r="F12" s="104">
        <v>0</v>
      </c>
      <c r="G12" s="104">
        <v>0</v>
      </c>
      <c r="H12" s="104">
        <v>1</v>
      </c>
      <c r="I12" s="122">
        <v>3</v>
      </c>
      <c r="J12" s="122">
        <v>5</v>
      </c>
      <c r="K12" s="122">
        <v>5</v>
      </c>
      <c r="L12" s="123">
        <v>5</v>
      </c>
      <c r="M12" s="123">
        <v>5</v>
      </c>
      <c r="N12" s="124">
        <v>3</v>
      </c>
      <c r="O12" s="124">
        <v>3</v>
      </c>
      <c r="P12" s="117">
        <v>3</v>
      </c>
      <c r="Q12" s="117">
        <v>3</v>
      </c>
      <c r="R12" s="118">
        <v>3</v>
      </c>
      <c r="S12" s="118">
        <v>3</v>
      </c>
      <c r="T12" s="125">
        <v>5</v>
      </c>
      <c r="U12" s="125">
        <v>3</v>
      </c>
    </row>
    <row r="13" spans="1:21" s="105" customFormat="1" ht="21.75" x14ac:dyDescent="0.5">
      <c r="A13" s="103">
        <v>12</v>
      </c>
      <c r="B13" s="104" t="s">
        <v>19</v>
      </c>
      <c r="C13" s="104" t="s">
        <v>47</v>
      </c>
      <c r="D13" s="104">
        <v>0</v>
      </c>
      <c r="E13" s="104">
        <v>1</v>
      </c>
      <c r="F13" s="104">
        <v>0</v>
      </c>
      <c r="G13" s="104">
        <v>0</v>
      </c>
      <c r="H13" s="104">
        <v>0</v>
      </c>
      <c r="I13" s="122">
        <v>4</v>
      </c>
      <c r="J13" s="122">
        <v>4</v>
      </c>
      <c r="K13" s="122">
        <v>4</v>
      </c>
      <c r="L13" s="123">
        <v>5</v>
      </c>
      <c r="M13" s="123">
        <v>5</v>
      </c>
      <c r="N13" s="124">
        <v>5</v>
      </c>
      <c r="O13" s="124">
        <v>5</v>
      </c>
      <c r="P13" s="117">
        <v>4</v>
      </c>
      <c r="Q13" s="117">
        <v>4</v>
      </c>
      <c r="R13" s="118">
        <v>5</v>
      </c>
      <c r="S13" s="118">
        <v>5</v>
      </c>
      <c r="T13" s="125">
        <v>5</v>
      </c>
      <c r="U13" s="125">
        <v>5</v>
      </c>
    </row>
    <row r="14" spans="1:21" s="105" customFormat="1" ht="21.75" x14ac:dyDescent="0.5">
      <c r="A14" s="103">
        <v>13</v>
      </c>
      <c r="B14" s="104" t="s">
        <v>19</v>
      </c>
      <c r="C14" s="104" t="s">
        <v>47</v>
      </c>
      <c r="D14" s="104">
        <v>0</v>
      </c>
      <c r="E14" s="104">
        <v>1</v>
      </c>
      <c r="F14" s="104">
        <v>0</v>
      </c>
      <c r="G14" s="104">
        <v>0</v>
      </c>
      <c r="H14" s="104">
        <v>0</v>
      </c>
      <c r="I14" s="122">
        <v>3</v>
      </c>
      <c r="J14" s="122">
        <v>4</v>
      </c>
      <c r="K14" s="122">
        <v>4</v>
      </c>
      <c r="L14" s="123">
        <v>4</v>
      </c>
      <c r="M14" s="123">
        <v>4</v>
      </c>
      <c r="N14" s="124">
        <v>4</v>
      </c>
      <c r="O14" s="124">
        <v>4</v>
      </c>
      <c r="P14" s="117">
        <v>4</v>
      </c>
      <c r="Q14" s="117">
        <v>4</v>
      </c>
      <c r="R14" s="118">
        <v>4</v>
      </c>
      <c r="S14" s="118">
        <v>4</v>
      </c>
      <c r="T14" s="125">
        <v>4</v>
      </c>
      <c r="U14" s="125">
        <v>4</v>
      </c>
    </row>
    <row r="15" spans="1:21" s="107" customFormat="1" ht="43.5" x14ac:dyDescent="0.2">
      <c r="A15" s="106">
        <v>14</v>
      </c>
      <c r="B15" s="167" t="s">
        <v>20</v>
      </c>
      <c r="C15" s="167" t="s">
        <v>48</v>
      </c>
      <c r="D15" s="167">
        <v>0</v>
      </c>
      <c r="E15" s="167">
        <v>1</v>
      </c>
      <c r="F15" s="167">
        <v>0</v>
      </c>
      <c r="G15" s="167">
        <v>0</v>
      </c>
      <c r="H15" s="167">
        <v>1</v>
      </c>
      <c r="I15" s="126">
        <v>4</v>
      </c>
      <c r="J15" s="126">
        <v>4</v>
      </c>
      <c r="K15" s="126">
        <v>4</v>
      </c>
      <c r="L15" s="127">
        <v>5</v>
      </c>
      <c r="M15" s="127">
        <v>5</v>
      </c>
      <c r="N15" s="128">
        <v>5</v>
      </c>
      <c r="O15" s="128">
        <v>5</v>
      </c>
      <c r="P15" s="119">
        <v>4</v>
      </c>
      <c r="Q15" s="119">
        <v>5</v>
      </c>
      <c r="R15" s="168">
        <v>5</v>
      </c>
      <c r="S15" s="168">
        <v>5</v>
      </c>
      <c r="T15" s="129">
        <v>5</v>
      </c>
      <c r="U15" s="129">
        <v>5</v>
      </c>
    </row>
    <row r="16" spans="1:21" s="105" customFormat="1" ht="21.75" x14ac:dyDescent="0.5">
      <c r="A16" s="103">
        <v>15</v>
      </c>
      <c r="B16" s="104" t="s">
        <v>19</v>
      </c>
      <c r="C16" s="104" t="s">
        <v>42</v>
      </c>
      <c r="D16" s="104">
        <v>0</v>
      </c>
      <c r="E16" s="104">
        <v>1</v>
      </c>
      <c r="F16" s="104">
        <v>0</v>
      </c>
      <c r="G16" s="104">
        <v>0</v>
      </c>
      <c r="H16" s="104">
        <v>0</v>
      </c>
      <c r="I16" s="122">
        <v>5</v>
      </c>
      <c r="J16" s="122">
        <v>5</v>
      </c>
      <c r="K16" s="122">
        <v>5</v>
      </c>
      <c r="L16" s="123">
        <v>5</v>
      </c>
      <c r="M16" s="123">
        <v>5</v>
      </c>
      <c r="N16" s="124">
        <v>5</v>
      </c>
      <c r="O16" s="124">
        <v>4</v>
      </c>
      <c r="P16" s="117">
        <v>5</v>
      </c>
      <c r="Q16" s="117">
        <v>5</v>
      </c>
      <c r="R16" s="118">
        <v>5</v>
      </c>
      <c r="S16" s="118">
        <v>5</v>
      </c>
      <c r="T16" s="125">
        <v>5</v>
      </c>
      <c r="U16" s="125">
        <v>5</v>
      </c>
    </row>
    <row r="17" spans="1:22" s="105" customFormat="1" ht="21.75" x14ac:dyDescent="0.5">
      <c r="A17" s="103">
        <v>16</v>
      </c>
      <c r="B17" s="104" t="s">
        <v>20</v>
      </c>
      <c r="C17" s="104" t="s">
        <v>42</v>
      </c>
      <c r="D17" s="104">
        <v>0</v>
      </c>
      <c r="E17" s="104">
        <v>1</v>
      </c>
      <c r="F17" s="104">
        <v>0</v>
      </c>
      <c r="G17" s="104">
        <v>0</v>
      </c>
      <c r="H17" s="104">
        <v>1</v>
      </c>
      <c r="I17" s="122">
        <v>5</v>
      </c>
      <c r="J17" s="122">
        <v>4</v>
      </c>
      <c r="K17" s="122">
        <v>4</v>
      </c>
      <c r="L17" s="123">
        <v>5</v>
      </c>
      <c r="M17" s="123">
        <v>5</v>
      </c>
      <c r="N17" s="124">
        <v>5</v>
      </c>
      <c r="O17" s="124">
        <v>5</v>
      </c>
      <c r="P17" s="117">
        <v>4</v>
      </c>
      <c r="Q17" s="117">
        <v>5</v>
      </c>
      <c r="R17" s="118">
        <v>4</v>
      </c>
      <c r="S17" s="118">
        <v>5</v>
      </c>
      <c r="T17" s="125">
        <v>5</v>
      </c>
      <c r="U17" s="125">
        <v>5</v>
      </c>
    </row>
    <row r="18" spans="1:22" s="105" customFormat="1" ht="21.75" x14ac:dyDescent="0.5">
      <c r="A18" s="103">
        <v>17</v>
      </c>
      <c r="B18" s="104" t="s">
        <v>20</v>
      </c>
      <c r="C18" s="104" t="s">
        <v>18</v>
      </c>
      <c r="D18" s="104">
        <v>1</v>
      </c>
      <c r="E18" s="104">
        <v>1</v>
      </c>
      <c r="F18" s="104">
        <v>0</v>
      </c>
      <c r="G18" s="104">
        <v>0</v>
      </c>
      <c r="H18" s="104">
        <v>0</v>
      </c>
      <c r="I18" s="122">
        <v>5</v>
      </c>
      <c r="J18" s="122">
        <v>5</v>
      </c>
      <c r="K18" s="122">
        <v>5</v>
      </c>
      <c r="L18" s="123">
        <v>5</v>
      </c>
      <c r="M18" s="123">
        <v>5</v>
      </c>
      <c r="N18" s="124">
        <v>5</v>
      </c>
      <c r="O18" s="124">
        <v>5</v>
      </c>
      <c r="P18" s="117">
        <v>5</v>
      </c>
      <c r="Q18" s="117">
        <v>5</v>
      </c>
      <c r="R18" s="118">
        <v>5</v>
      </c>
      <c r="S18" s="118">
        <v>5</v>
      </c>
      <c r="T18" s="125">
        <v>5</v>
      </c>
      <c r="U18" s="125">
        <v>5</v>
      </c>
    </row>
    <row r="19" spans="1:22" s="107" customFormat="1" ht="42" customHeight="1" x14ac:dyDescent="0.2">
      <c r="A19" s="106">
        <v>18</v>
      </c>
      <c r="B19" s="167" t="s">
        <v>19</v>
      </c>
      <c r="C19" s="167" t="s">
        <v>49</v>
      </c>
      <c r="D19" s="167">
        <v>0</v>
      </c>
      <c r="E19" s="167">
        <v>1</v>
      </c>
      <c r="F19" s="167">
        <v>0</v>
      </c>
      <c r="G19" s="167">
        <v>0</v>
      </c>
      <c r="H19" s="167">
        <v>1</v>
      </c>
      <c r="I19" s="126">
        <v>4</v>
      </c>
      <c r="J19" s="126">
        <v>4</v>
      </c>
      <c r="K19" s="126">
        <v>4</v>
      </c>
      <c r="L19" s="127">
        <v>5</v>
      </c>
      <c r="M19" s="127">
        <v>5</v>
      </c>
      <c r="N19" s="128">
        <v>5</v>
      </c>
      <c r="O19" s="128">
        <v>5</v>
      </c>
      <c r="P19" s="119">
        <v>4</v>
      </c>
      <c r="Q19" s="119">
        <v>5</v>
      </c>
      <c r="R19" s="168">
        <v>5</v>
      </c>
      <c r="S19" s="168">
        <v>5</v>
      </c>
      <c r="T19" s="129">
        <v>5</v>
      </c>
      <c r="U19" s="129">
        <v>5</v>
      </c>
    </row>
    <row r="20" spans="1:22" s="105" customFormat="1" ht="21.75" x14ac:dyDescent="0.5">
      <c r="A20" s="103">
        <v>19</v>
      </c>
      <c r="B20" s="104" t="s">
        <v>19</v>
      </c>
      <c r="C20" s="104" t="s">
        <v>45</v>
      </c>
      <c r="D20" s="104">
        <v>0</v>
      </c>
      <c r="E20" s="104">
        <v>1</v>
      </c>
      <c r="F20" s="104">
        <v>0</v>
      </c>
      <c r="G20" s="104">
        <v>0</v>
      </c>
      <c r="H20" s="104">
        <v>1</v>
      </c>
      <c r="I20" s="122">
        <v>5</v>
      </c>
      <c r="J20" s="122">
        <v>5</v>
      </c>
      <c r="K20" s="122">
        <v>5</v>
      </c>
      <c r="L20" s="123">
        <v>5</v>
      </c>
      <c r="M20" s="123">
        <v>5</v>
      </c>
      <c r="N20" s="124">
        <v>5</v>
      </c>
      <c r="O20" s="124">
        <v>5</v>
      </c>
      <c r="P20" s="117">
        <v>5</v>
      </c>
      <c r="Q20" s="117">
        <v>5</v>
      </c>
      <c r="R20" s="118">
        <v>5</v>
      </c>
      <c r="S20" s="118">
        <v>5</v>
      </c>
      <c r="T20" s="125">
        <v>5</v>
      </c>
      <c r="U20" s="125">
        <v>5</v>
      </c>
    </row>
    <row r="21" spans="1:22" s="105" customFormat="1" ht="21.75" x14ac:dyDescent="0.5">
      <c r="A21" s="103">
        <v>20</v>
      </c>
      <c r="B21" s="104" t="s">
        <v>19</v>
      </c>
      <c r="C21" s="104" t="s">
        <v>18</v>
      </c>
      <c r="D21" s="104">
        <v>1</v>
      </c>
      <c r="E21" s="104">
        <v>1</v>
      </c>
      <c r="F21" s="104">
        <v>0</v>
      </c>
      <c r="G21" s="104">
        <v>0</v>
      </c>
      <c r="H21" s="104">
        <v>0</v>
      </c>
      <c r="I21" s="122">
        <v>5</v>
      </c>
      <c r="J21" s="122">
        <v>4</v>
      </c>
      <c r="K21" s="122">
        <v>4</v>
      </c>
      <c r="L21" s="123">
        <v>4</v>
      </c>
      <c r="M21" s="123">
        <v>4</v>
      </c>
      <c r="N21" s="124">
        <v>4</v>
      </c>
      <c r="O21" s="124">
        <v>4</v>
      </c>
      <c r="P21" s="117">
        <v>4</v>
      </c>
      <c r="Q21" s="117">
        <v>4</v>
      </c>
      <c r="R21" s="118">
        <v>4</v>
      </c>
      <c r="S21" s="118">
        <v>4</v>
      </c>
      <c r="T21" s="125">
        <v>4</v>
      </c>
      <c r="U21" s="125">
        <v>4</v>
      </c>
    </row>
    <row r="22" spans="1:22" s="105" customFormat="1" ht="21.75" x14ac:dyDescent="0.5">
      <c r="A22" s="103">
        <v>21</v>
      </c>
      <c r="B22" s="104" t="s">
        <v>19</v>
      </c>
      <c r="C22" s="104" t="s">
        <v>50</v>
      </c>
      <c r="D22" s="104">
        <v>0</v>
      </c>
      <c r="E22" s="104">
        <v>0</v>
      </c>
      <c r="F22" s="104">
        <v>1</v>
      </c>
      <c r="G22" s="104">
        <v>0</v>
      </c>
      <c r="H22" s="104">
        <v>0</v>
      </c>
      <c r="I22" s="122">
        <v>5</v>
      </c>
      <c r="J22" s="122">
        <v>5</v>
      </c>
      <c r="K22" s="122">
        <v>5</v>
      </c>
      <c r="L22" s="123">
        <v>5</v>
      </c>
      <c r="M22" s="123">
        <v>5</v>
      </c>
      <c r="N22" s="124">
        <v>5</v>
      </c>
      <c r="O22" s="124">
        <v>5</v>
      </c>
      <c r="P22" s="117">
        <v>5</v>
      </c>
      <c r="Q22" s="117">
        <v>5</v>
      </c>
      <c r="R22" s="118">
        <v>5</v>
      </c>
      <c r="S22" s="118">
        <v>5</v>
      </c>
      <c r="T22" s="125">
        <v>5</v>
      </c>
      <c r="U22" s="125">
        <v>5</v>
      </c>
    </row>
    <row r="23" spans="1:22" s="105" customFormat="1" ht="21.75" x14ac:dyDescent="0.5">
      <c r="A23" s="103">
        <v>22</v>
      </c>
      <c r="B23" s="104" t="s">
        <v>20</v>
      </c>
      <c r="C23" s="104" t="s">
        <v>51</v>
      </c>
      <c r="D23" s="104">
        <v>0</v>
      </c>
      <c r="E23" s="104">
        <v>1</v>
      </c>
      <c r="F23" s="104">
        <v>0</v>
      </c>
      <c r="G23" s="104">
        <v>0</v>
      </c>
      <c r="H23" s="104">
        <v>0</v>
      </c>
      <c r="I23" s="122">
        <v>5</v>
      </c>
      <c r="J23" s="122">
        <v>3</v>
      </c>
      <c r="K23" s="122">
        <v>5</v>
      </c>
      <c r="L23" s="123">
        <v>5</v>
      </c>
      <c r="M23" s="123">
        <v>5</v>
      </c>
      <c r="N23" s="124">
        <v>5</v>
      </c>
      <c r="O23" s="124">
        <v>5</v>
      </c>
      <c r="P23" s="117">
        <v>3</v>
      </c>
      <c r="Q23" s="117">
        <v>3</v>
      </c>
      <c r="R23" s="118">
        <v>5</v>
      </c>
      <c r="S23" s="118">
        <v>5</v>
      </c>
      <c r="T23" s="125">
        <v>5</v>
      </c>
      <c r="U23" s="125">
        <v>5</v>
      </c>
    </row>
    <row r="24" spans="1:22" s="107" customFormat="1" ht="21.75" x14ac:dyDescent="0.5">
      <c r="A24" s="106">
        <v>23</v>
      </c>
      <c r="B24" s="104" t="s">
        <v>20</v>
      </c>
      <c r="C24" s="104" t="s">
        <v>42</v>
      </c>
      <c r="D24" s="104">
        <v>0</v>
      </c>
      <c r="E24" s="104">
        <v>1</v>
      </c>
      <c r="F24" s="104">
        <v>0</v>
      </c>
      <c r="G24" s="104">
        <v>0</v>
      </c>
      <c r="H24" s="104">
        <v>1</v>
      </c>
      <c r="I24" s="126">
        <v>3</v>
      </c>
      <c r="J24" s="126">
        <v>4</v>
      </c>
      <c r="K24" s="126">
        <v>4</v>
      </c>
      <c r="L24" s="127">
        <v>5</v>
      </c>
      <c r="M24" s="127">
        <v>5</v>
      </c>
      <c r="N24" s="128">
        <v>4</v>
      </c>
      <c r="O24" s="128">
        <v>4</v>
      </c>
      <c r="P24" s="119">
        <v>3</v>
      </c>
      <c r="Q24" s="119">
        <v>3</v>
      </c>
      <c r="R24" s="118">
        <v>4</v>
      </c>
      <c r="S24" s="118">
        <v>4</v>
      </c>
      <c r="T24" s="129">
        <v>5</v>
      </c>
      <c r="U24" s="129">
        <v>4</v>
      </c>
    </row>
    <row r="25" spans="1:22" s="105" customFormat="1" ht="21.75" x14ac:dyDescent="0.5">
      <c r="A25" s="103">
        <v>24</v>
      </c>
      <c r="B25" s="104" t="s">
        <v>19</v>
      </c>
      <c r="C25" s="104" t="s">
        <v>52</v>
      </c>
      <c r="D25" s="104">
        <v>1</v>
      </c>
      <c r="E25" s="104">
        <v>1</v>
      </c>
      <c r="F25" s="104">
        <v>0</v>
      </c>
      <c r="G25" s="104">
        <v>1</v>
      </c>
      <c r="H25" s="104">
        <v>1</v>
      </c>
      <c r="I25" s="122">
        <v>4</v>
      </c>
      <c r="J25" s="122">
        <v>4</v>
      </c>
      <c r="K25" s="122">
        <v>4</v>
      </c>
      <c r="L25" s="123">
        <v>4</v>
      </c>
      <c r="M25" s="123">
        <v>4</v>
      </c>
      <c r="N25" s="124">
        <v>4</v>
      </c>
      <c r="O25" s="124">
        <v>4</v>
      </c>
      <c r="P25" s="117">
        <v>4</v>
      </c>
      <c r="Q25" s="117">
        <v>4</v>
      </c>
      <c r="R25" s="118">
        <v>5</v>
      </c>
      <c r="S25" s="118">
        <v>5</v>
      </c>
      <c r="T25" s="125">
        <v>5</v>
      </c>
      <c r="U25" s="125">
        <v>5</v>
      </c>
      <c r="V25" s="107"/>
    </row>
    <row r="26" spans="1:22" ht="30.75" customHeight="1" x14ac:dyDescent="0.5">
      <c r="A26" s="108"/>
      <c r="D26" s="130">
        <f>COUNTIF(D2:D25,1)</f>
        <v>9</v>
      </c>
      <c r="E26" s="130">
        <f>COUNTIF(E2:E25,1)</f>
        <v>19</v>
      </c>
      <c r="F26" s="130">
        <f t="shared" ref="F26:H26" si="0">COUNTIF(F2:F25,1)</f>
        <v>1</v>
      </c>
      <c r="G26" s="130">
        <f t="shared" si="0"/>
        <v>3</v>
      </c>
      <c r="H26" s="130">
        <f t="shared" si="0"/>
        <v>10</v>
      </c>
      <c r="I26" s="116">
        <f>AVERAGE(I2:I25)</f>
        <v>4.375</v>
      </c>
      <c r="J26" s="116">
        <f t="shared" ref="J26:U26" si="1">AVERAGE(J2:J25)</f>
        <v>4.166666666666667</v>
      </c>
      <c r="K26" s="116">
        <f t="shared" si="1"/>
        <v>4.291666666666667</v>
      </c>
      <c r="L26" s="116">
        <f t="shared" si="1"/>
        <v>4.583333333333333</v>
      </c>
      <c r="M26" s="116">
        <f t="shared" si="1"/>
        <v>4.5</v>
      </c>
      <c r="N26" s="116">
        <f t="shared" si="1"/>
        <v>4.541666666666667</v>
      </c>
      <c r="O26" s="116">
        <f t="shared" si="1"/>
        <v>4.458333333333333</v>
      </c>
      <c r="P26" s="116">
        <f t="shared" si="1"/>
        <v>4.125</v>
      </c>
      <c r="Q26" s="116">
        <f t="shared" si="1"/>
        <v>4.25</v>
      </c>
      <c r="R26" s="116">
        <f t="shared" si="1"/>
        <v>4.583333333333333</v>
      </c>
      <c r="S26" s="116">
        <f t="shared" si="1"/>
        <v>4.666666666666667</v>
      </c>
      <c r="T26" s="116">
        <f t="shared" si="1"/>
        <v>4.791666666666667</v>
      </c>
      <c r="U26" s="116">
        <f t="shared" si="1"/>
        <v>4.666666666666667</v>
      </c>
      <c r="V26" s="72">
        <f>AVERAGE(I2:O25,T2:U25)</f>
        <v>4.4861111111111107</v>
      </c>
    </row>
    <row r="27" spans="1:22" ht="32.25" customHeight="1" x14ac:dyDescent="0.5">
      <c r="A27" s="108"/>
      <c r="D27" s="131">
        <f>STDEV(D2:D25)</f>
        <v>0.49453535504684026</v>
      </c>
      <c r="E27" s="131">
        <f t="shared" ref="E27:H27" si="2">STDEV(E2:E25)</f>
        <v>0.41485111699905347</v>
      </c>
      <c r="F27" s="131">
        <f t="shared" si="2"/>
        <v>0.20412414523193151</v>
      </c>
      <c r="G27" s="131">
        <f t="shared" si="2"/>
        <v>0.33783196234608809</v>
      </c>
      <c r="H27" s="131">
        <f t="shared" si="2"/>
        <v>0.50361015518533481</v>
      </c>
      <c r="I27" s="116">
        <f>STDEVA(I2:I25)</f>
        <v>0.7109393663377318</v>
      </c>
      <c r="J27" s="116">
        <f t="shared" ref="J27:U27" si="3">STDEVA(J2:J25)</f>
        <v>0.7613869876268804</v>
      </c>
      <c r="K27" s="116">
        <f t="shared" si="3"/>
        <v>0.55003293709018664</v>
      </c>
      <c r="L27" s="116">
        <f t="shared" si="3"/>
        <v>0.65386254815829381</v>
      </c>
      <c r="M27" s="116">
        <f t="shared" si="3"/>
        <v>0.65938047339578698</v>
      </c>
      <c r="N27" s="116">
        <f t="shared" si="3"/>
        <v>0.58822996587527088</v>
      </c>
      <c r="O27" s="116">
        <f t="shared" si="3"/>
        <v>0.58822996587527088</v>
      </c>
      <c r="P27" s="116">
        <f t="shared" si="3"/>
        <v>0.67967383482015142</v>
      </c>
      <c r="Q27" s="116">
        <f t="shared" si="3"/>
        <v>0.73720978077448562</v>
      </c>
      <c r="R27" s="116">
        <f t="shared" si="3"/>
        <v>0.58359207512176403</v>
      </c>
      <c r="S27" s="116">
        <f t="shared" si="3"/>
        <v>0.56465970257328135</v>
      </c>
      <c r="T27" s="116">
        <f t="shared" si="3"/>
        <v>0.41485111699905347</v>
      </c>
      <c r="U27" s="116">
        <f t="shared" si="3"/>
        <v>0.56465970257328135</v>
      </c>
      <c r="V27" s="72">
        <f>STDEVA(I2:O25,T2:U25)</f>
        <v>0.63230230234468243</v>
      </c>
    </row>
    <row r="28" spans="1:22" ht="21.75" x14ac:dyDescent="0.5">
      <c r="A28" s="108"/>
      <c r="D28" s="104"/>
      <c r="E28" s="104"/>
      <c r="F28" s="104"/>
      <c r="G28" s="104"/>
      <c r="H28" s="104"/>
      <c r="K28" s="110">
        <f>STDEV(I2:K25)</f>
        <v>0.67599112883216117</v>
      </c>
      <c r="M28" s="110">
        <f>STDEV(L2:M25)</f>
        <v>0.65096763763510257</v>
      </c>
      <c r="O28" s="110">
        <f>STDEV(N2:O25)</f>
        <v>0.58345996599157823</v>
      </c>
      <c r="P28" s="108"/>
      <c r="Q28" s="116">
        <f>STDEV(P2:Q25)</f>
        <v>0.70428022710982907</v>
      </c>
      <c r="R28" s="108"/>
      <c r="S28" s="116">
        <f>STDEV(R2:S25)</f>
        <v>0.56962100128627891</v>
      </c>
      <c r="U28" s="110">
        <f>STDEV(T2:U25)</f>
        <v>0.494203994978272</v>
      </c>
      <c r="V28" s="107"/>
    </row>
    <row r="29" spans="1:22" ht="21.75" x14ac:dyDescent="0.5">
      <c r="A29" s="108"/>
      <c r="B29" s="111" t="s">
        <v>19</v>
      </c>
      <c r="C29" s="114">
        <f>COUNTIF(B2:B25,"Master's Degree")</f>
        <v>14</v>
      </c>
      <c r="D29" s="104"/>
      <c r="E29" s="104"/>
      <c r="F29" s="104"/>
      <c r="G29" s="104"/>
      <c r="H29" s="104"/>
      <c r="K29" s="112">
        <f>AVERAGE(I2:K25)</f>
        <v>4.2777777777777777</v>
      </c>
      <c r="M29" s="112">
        <f>AVERAGE(L2:M25)</f>
        <v>4.541666666666667</v>
      </c>
      <c r="O29" s="112">
        <f>AVERAGE(N2:O25)</f>
        <v>4.5</v>
      </c>
      <c r="P29" s="108"/>
      <c r="Q29" s="120">
        <f>AVERAGE(P2:Q25)</f>
        <v>4.1875</v>
      </c>
      <c r="R29" s="108"/>
      <c r="S29" s="120">
        <f>AVERAGE(R2:S25)</f>
        <v>4.625</v>
      </c>
      <c r="U29" s="112">
        <f>AVERAGE(T2:U25)</f>
        <v>4.729166666666667</v>
      </c>
      <c r="V29" s="107"/>
    </row>
    <row r="30" spans="1:22" ht="21.75" x14ac:dyDescent="0.5">
      <c r="A30" s="108"/>
      <c r="B30" s="111" t="s">
        <v>20</v>
      </c>
      <c r="C30" s="114">
        <f>COUNTIF(B3:B26,"Doctoral Degree")</f>
        <v>10</v>
      </c>
      <c r="D30" s="104"/>
      <c r="E30" s="104"/>
      <c r="F30" s="104"/>
      <c r="G30" s="104"/>
      <c r="H30" s="104"/>
      <c r="V30" s="107"/>
    </row>
    <row r="31" spans="1:22" ht="21.75" x14ac:dyDescent="0.5">
      <c r="A31" s="108"/>
      <c r="C31" s="113">
        <f>SUM(C29:C30)</f>
        <v>24</v>
      </c>
      <c r="D31" s="104"/>
      <c r="E31" s="104"/>
      <c r="F31" s="104"/>
      <c r="G31" s="104"/>
      <c r="H31" s="104"/>
      <c r="V31" s="107"/>
    </row>
    <row r="32" spans="1:22" ht="21.75" x14ac:dyDescent="0.5">
      <c r="A32" s="108"/>
      <c r="D32" s="104"/>
      <c r="E32" s="104"/>
      <c r="F32" s="104"/>
      <c r="G32" s="104"/>
      <c r="H32" s="104"/>
    </row>
    <row r="33" spans="1:8" ht="21.75" x14ac:dyDescent="0.5">
      <c r="A33" s="108"/>
      <c r="B33" s="108" t="s">
        <v>43</v>
      </c>
      <c r="C33" s="114">
        <f>COUNTIF(C2:C26,"field of study Education")</f>
        <v>3</v>
      </c>
      <c r="D33" s="104" t="s">
        <v>94</v>
      </c>
      <c r="E33" s="104"/>
      <c r="F33" s="104"/>
      <c r="G33" s="104"/>
      <c r="H33" s="104"/>
    </row>
    <row r="34" spans="1:8" ht="24.75" customHeight="1" x14ac:dyDescent="0.5">
      <c r="A34" s="108"/>
      <c r="B34" s="108" t="s">
        <v>44</v>
      </c>
      <c r="C34" s="114">
        <f>COUNTIF(C2:C27,"Human Resource Management")</f>
        <v>1</v>
      </c>
      <c r="D34" s="104" t="s">
        <v>95</v>
      </c>
      <c r="E34" s="104"/>
      <c r="F34" s="104"/>
      <c r="G34" s="104"/>
      <c r="H34" s="104"/>
    </row>
    <row r="35" spans="1:8" ht="43.5" x14ac:dyDescent="0.5">
      <c r="A35" s="108"/>
      <c r="B35" s="108" t="s">
        <v>45</v>
      </c>
      <c r="C35" s="114">
        <f>COUNTIF(C2:C29,"logistics and supply chain")</f>
        <v>2</v>
      </c>
      <c r="D35" s="104" t="s">
        <v>96</v>
      </c>
      <c r="E35" s="104"/>
      <c r="F35" s="104"/>
      <c r="G35" s="104"/>
      <c r="H35" s="104"/>
    </row>
    <row r="36" spans="1:8" ht="21.75" x14ac:dyDescent="0.5">
      <c r="A36" s="108"/>
      <c r="B36" s="108" t="s">
        <v>46</v>
      </c>
      <c r="C36" s="114">
        <f>COUNTIF(C2:C30,"Fine and Applied Arts")</f>
        <v>1</v>
      </c>
      <c r="D36" s="104" t="s">
        <v>76</v>
      </c>
      <c r="E36" s="104"/>
      <c r="F36" s="104"/>
      <c r="G36" s="104"/>
      <c r="H36" s="104"/>
    </row>
    <row r="37" spans="1:8" ht="21.75" x14ac:dyDescent="0.5">
      <c r="A37" s="108"/>
      <c r="B37" s="108" t="s">
        <v>47</v>
      </c>
      <c r="C37" s="114">
        <f>COUNTIF(C2:C31,"Business Administration")</f>
        <v>2</v>
      </c>
      <c r="D37" s="104" t="s">
        <v>77</v>
      </c>
      <c r="E37" s="104"/>
      <c r="F37" s="104"/>
      <c r="G37" s="104"/>
      <c r="H37" s="104"/>
    </row>
    <row r="38" spans="1:8" ht="43.5" x14ac:dyDescent="0.5">
      <c r="A38" s="108"/>
      <c r="B38" s="108" t="s">
        <v>48</v>
      </c>
      <c r="C38" s="114">
        <f>COUNTIF(C2:C32,"Doctor of Science Program Tourism and Nursing")</f>
        <v>1</v>
      </c>
      <c r="D38" s="104" t="s">
        <v>97</v>
      </c>
      <c r="E38" s="104"/>
      <c r="F38" s="104"/>
      <c r="G38" s="104"/>
      <c r="H38" s="104"/>
    </row>
    <row r="39" spans="1:8" ht="65.25" x14ac:dyDescent="0.5">
      <c r="A39" s="108"/>
      <c r="B39" s="108" t="s">
        <v>42</v>
      </c>
      <c r="C39" s="114">
        <v>5</v>
      </c>
      <c r="D39" s="104" t="s">
        <v>78</v>
      </c>
      <c r="E39" s="104"/>
      <c r="F39" s="104"/>
      <c r="G39" s="104"/>
      <c r="H39" s="104"/>
    </row>
    <row r="40" spans="1:8" ht="65.25" x14ac:dyDescent="0.5">
      <c r="B40" s="108" t="s">
        <v>49</v>
      </c>
      <c r="C40" s="115">
        <v>2</v>
      </c>
      <c r="D40" s="104" t="s">
        <v>79</v>
      </c>
      <c r="E40" s="104"/>
      <c r="F40" s="104"/>
      <c r="G40" s="104"/>
      <c r="H40" s="104"/>
    </row>
    <row r="41" spans="1:8" ht="21.75" x14ac:dyDescent="0.5">
      <c r="B41" s="108" t="s">
        <v>51</v>
      </c>
      <c r="C41" s="114">
        <f>COUNTIF(C2:C34,"Architecture art and design")</f>
        <v>1</v>
      </c>
      <c r="D41" s="104" t="s">
        <v>80</v>
      </c>
      <c r="E41" s="104"/>
      <c r="F41" s="104"/>
      <c r="G41" s="104"/>
      <c r="H41" s="104"/>
    </row>
    <row r="42" spans="1:8" ht="65.25" x14ac:dyDescent="0.5">
      <c r="B42" s="108" t="s">
        <v>52</v>
      </c>
      <c r="C42" s="114">
        <f>COUNTIF(C2:C35,"Food science &amp; Techonlogy")</f>
        <v>1</v>
      </c>
      <c r="D42" s="104" t="s">
        <v>81</v>
      </c>
      <c r="E42" s="104"/>
      <c r="F42" s="104"/>
      <c r="G42" s="104"/>
      <c r="H42" s="104"/>
    </row>
    <row r="43" spans="1:8" ht="21.75" x14ac:dyDescent="0.5">
      <c r="B43" s="108" t="s">
        <v>18</v>
      </c>
      <c r="C43" s="114">
        <f>COUNTIF(C2:C25,"ไม่ระบุ")</f>
        <v>5</v>
      </c>
      <c r="D43" s="104"/>
      <c r="E43" s="104"/>
      <c r="F43" s="104"/>
      <c r="G43" s="104"/>
      <c r="H43" s="104"/>
    </row>
    <row r="44" spans="1:8" ht="21.75" x14ac:dyDescent="0.5">
      <c r="C44" s="113">
        <f>SUM(C33:C43)</f>
        <v>24</v>
      </c>
      <c r="D44" s="104"/>
      <c r="E44" s="104"/>
      <c r="F44" s="104"/>
      <c r="G44" s="104"/>
      <c r="H44" s="10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tabSelected="1" zoomScale="140" zoomScaleNormal="140" workbookViewId="0">
      <selection activeCell="B3" sqref="B3:M3"/>
    </sheetView>
  </sheetViews>
  <sheetFormatPr defaultRowHeight="18.75" x14ac:dyDescent="0.3"/>
  <cols>
    <col min="1" max="1" width="9.5703125" style="10" customWidth="1"/>
    <col min="2" max="2" width="5.42578125" style="10" customWidth="1"/>
    <col min="3" max="3" width="5.7109375" style="10" customWidth="1"/>
    <col min="4" max="11" width="7.140625" style="10" customWidth="1"/>
    <col min="12" max="12" width="9.140625" style="10"/>
    <col min="13" max="13" width="10.7109375" style="10" customWidth="1"/>
    <col min="14" max="14" width="10.85546875" style="10" customWidth="1"/>
    <col min="15" max="257" width="9.140625" style="10"/>
    <col min="258" max="258" width="7.140625" style="10" customWidth="1"/>
    <col min="259" max="259" width="3.85546875" style="10" customWidth="1"/>
    <col min="260" max="267" width="7.140625" style="10" customWidth="1"/>
    <col min="268" max="513" width="9.140625" style="10"/>
    <col min="514" max="514" width="7.140625" style="10" customWidth="1"/>
    <col min="515" max="515" width="3.85546875" style="10" customWidth="1"/>
    <col min="516" max="523" width="7.140625" style="10" customWidth="1"/>
    <col min="524" max="769" width="9.140625" style="10"/>
    <col min="770" max="770" width="7.140625" style="10" customWidth="1"/>
    <col min="771" max="771" width="3.85546875" style="10" customWidth="1"/>
    <col min="772" max="779" width="7.140625" style="10" customWidth="1"/>
    <col min="780" max="1025" width="9.140625" style="10"/>
    <col min="1026" max="1026" width="7.140625" style="10" customWidth="1"/>
    <col min="1027" max="1027" width="3.85546875" style="10" customWidth="1"/>
    <col min="1028" max="1035" width="7.140625" style="10" customWidth="1"/>
    <col min="1036" max="1281" width="9.140625" style="10"/>
    <col min="1282" max="1282" width="7.140625" style="10" customWidth="1"/>
    <col min="1283" max="1283" width="3.85546875" style="10" customWidth="1"/>
    <col min="1284" max="1291" width="7.140625" style="10" customWidth="1"/>
    <col min="1292" max="1537" width="9.140625" style="10"/>
    <col min="1538" max="1538" width="7.140625" style="10" customWidth="1"/>
    <col min="1539" max="1539" width="3.85546875" style="10" customWidth="1"/>
    <col min="1540" max="1547" width="7.140625" style="10" customWidth="1"/>
    <col min="1548" max="1793" width="9.140625" style="10"/>
    <col min="1794" max="1794" width="7.140625" style="10" customWidth="1"/>
    <col min="1795" max="1795" width="3.85546875" style="10" customWidth="1"/>
    <col min="1796" max="1803" width="7.140625" style="10" customWidth="1"/>
    <col min="1804" max="2049" width="9.140625" style="10"/>
    <col min="2050" max="2050" width="7.140625" style="10" customWidth="1"/>
    <col min="2051" max="2051" width="3.85546875" style="10" customWidth="1"/>
    <col min="2052" max="2059" width="7.140625" style="10" customWidth="1"/>
    <col min="2060" max="2305" width="9.140625" style="10"/>
    <col min="2306" max="2306" width="7.140625" style="10" customWidth="1"/>
    <col min="2307" max="2307" width="3.85546875" style="10" customWidth="1"/>
    <col min="2308" max="2315" width="7.140625" style="10" customWidth="1"/>
    <col min="2316" max="2561" width="9.140625" style="10"/>
    <col min="2562" max="2562" width="7.140625" style="10" customWidth="1"/>
    <col min="2563" max="2563" width="3.85546875" style="10" customWidth="1"/>
    <col min="2564" max="2571" width="7.140625" style="10" customWidth="1"/>
    <col min="2572" max="2817" width="9.140625" style="10"/>
    <col min="2818" max="2818" width="7.140625" style="10" customWidth="1"/>
    <col min="2819" max="2819" width="3.85546875" style="10" customWidth="1"/>
    <col min="2820" max="2827" width="7.140625" style="10" customWidth="1"/>
    <col min="2828" max="3073" width="9.140625" style="10"/>
    <col min="3074" max="3074" width="7.140625" style="10" customWidth="1"/>
    <col min="3075" max="3075" width="3.85546875" style="10" customWidth="1"/>
    <col min="3076" max="3083" width="7.140625" style="10" customWidth="1"/>
    <col min="3084" max="3329" width="9.140625" style="10"/>
    <col min="3330" max="3330" width="7.140625" style="10" customWidth="1"/>
    <col min="3331" max="3331" width="3.85546875" style="10" customWidth="1"/>
    <col min="3332" max="3339" width="7.140625" style="10" customWidth="1"/>
    <col min="3340" max="3585" width="9.140625" style="10"/>
    <col min="3586" max="3586" width="7.140625" style="10" customWidth="1"/>
    <col min="3587" max="3587" width="3.85546875" style="10" customWidth="1"/>
    <col min="3588" max="3595" width="7.140625" style="10" customWidth="1"/>
    <col min="3596" max="3841" width="9.140625" style="10"/>
    <col min="3842" max="3842" width="7.140625" style="10" customWidth="1"/>
    <col min="3843" max="3843" width="3.85546875" style="10" customWidth="1"/>
    <col min="3844" max="3851" width="7.140625" style="10" customWidth="1"/>
    <col min="3852" max="4097" width="9.140625" style="10"/>
    <col min="4098" max="4098" width="7.140625" style="10" customWidth="1"/>
    <col min="4099" max="4099" width="3.85546875" style="10" customWidth="1"/>
    <col min="4100" max="4107" width="7.140625" style="10" customWidth="1"/>
    <col min="4108" max="4353" width="9.140625" style="10"/>
    <col min="4354" max="4354" width="7.140625" style="10" customWidth="1"/>
    <col min="4355" max="4355" width="3.85546875" style="10" customWidth="1"/>
    <col min="4356" max="4363" width="7.140625" style="10" customWidth="1"/>
    <col min="4364" max="4609" width="9.140625" style="10"/>
    <col min="4610" max="4610" width="7.140625" style="10" customWidth="1"/>
    <col min="4611" max="4611" width="3.85546875" style="10" customWidth="1"/>
    <col min="4612" max="4619" width="7.140625" style="10" customWidth="1"/>
    <col min="4620" max="4865" width="9.140625" style="10"/>
    <col min="4866" max="4866" width="7.140625" style="10" customWidth="1"/>
    <col min="4867" max="4867" width="3.85546875" style="10" customWidth="1"/>
    <col min="4868" max="4875" width="7.140625" style="10" customWidth="1"/>
    <col min="4876" max="5121" width="9.140625" style="10"/>
    <col min="5122" max="5122" width="7.140625" style="10" customWidth="1"/>
    <col min="5123" max="5123" width="3.85546875" style="10" customWidth="1"/>
    <col min="5124" max="5131" width="7.140625" style="10" customWidth="1"/>
    <col min="5132" max="5377" width="9.140625" style="10"/>
    <col min="5378" max="5378" width="7.140625" style="10" customWidth="1"/>
    <col min="5379" max="5379" width="3.85546875" style="10" customWidth="1"/>
    <col min="5380" max="5387" width="7.140625" style="10" customWidth="1"/>
    <col min="5388" max="5633" width="9.140625" style="10"/>
    <col min="5634" max="5634" width="7.140625" style="10" customWidth="1"/>
    <col min="5635" max="5635" width="3.85546875" style="10" customWidth="1"/>
    <col min="5636" max="5643" width="7.140625" style="10" customWidth="1"/>
    <col min="5644" max="5889" width="9.140625" style="10"/>
    <col min="5890" max="5890" width="7.140625" style="10" customWidth="1"/>
    <col min="5891" max="5891" width="3.85546875" style="10" customWidth="1"/>
    <col min="5892" max="5899" width="7.140625" style="10" customWidth="1"/>
    <col min="5900" max="6145" width="9.140625" style="10"/>
    <col min="6146" max="6146" width="7.140625" style="10" customWidth="1"/>
    <col min="6147" max="6147" width="3.85546875" style="10" customWidth="1"/>
    <col min="6148" max="6155" width="7.140625" style="10" customWidth="1"/>
    <col min="6156" max="6401" width="9.140625" style="10"/>
    <col min="6402" max="6402" width="7.140625" style="10" customWidth="1"/>
    <col min="6403" max="6403" width="3.85546875" style="10" customWidth="1"/>
    <col min="6404" max="6411" width="7.140625" style="10" customWidth="1"/>
    <col min="6412" max="6657" width="9.140625" style="10"/>
    <col min="6658" max="6658" width="7.140625" style="10" customWidth="1"/>
    <col min="6659" max="6659" width="3.85546875" style="10" customWidth="1"/>
    <col min="6660" max="6667" width="7.140625" style="10" customWidth="1"/>
    <col min="6668" max="6913" width="9.140625" style="10"/>
    <col min="6914" max="6914" width="7.140625" style="10" customWidth="1"/>
    <col min="6915" max="6915" width="3.85546875" style="10" customWidth="1"/>
    <col min="6916" max="6923" width="7.140625" style="10" customWidth="1"/>
    <col min="6924" max="7169" width="9.140625" style="10"/>
    <col min="7170" max="7170" width="7.140625" style="10" customWidth="1"/>
    <col min="7171" max="7171" width="3.85546875" style="10" customWidth="1"/>
    <col min="7172" max="7179" width="7.140625" style="10" customWidth="1"/>
    <col min="7180" max="7425" width="9.140625" style="10"/>
    <col min="7426" max="7426" width="7.140625" style="10" customWidth="1"/>
    <col min="7427" max="7427" width="3.85546875" style="10" customWidth="1"/>
    <col min="7428" max="7435" width="7.140625" style="10" customWidth="1"/>
    <col min="7436" max="7681" width="9.140625" style="10"/>
    <col min="7682" max="7682" width="7.140625" style="10" customWidth="1"/>
    <col min="7683" max="7683" width="3.85546875" style="10" customWidth="1"/>
    <col min="7684" max="7691" width="7.140625" style="10" customWidth="1"/>
    <col min="7692" max="7937" width="9.140625" style="10"/>
    <col min="7938" max="7938" width="7.140625" style="10" customWidth="1"/>
    <col min="7939" max="7939" width="3.85546875" style="10" customWidth="1"/>
    <col min="7940" max="7947" width="7.140625" style="10" customWidth="1"/>
    <col min="7948" max="8193" width="9.140625" style="10"/>
    <col min="8194" max="8194" width="7.140625" style="10" customWidth="1"/>
    <col min="8195" max="8195" width="3.85546875" style="10" customWidth="1"/>
    <col min="8196" max="8203" width="7.140625" style="10" customWidth="1"/>
    <col min="8204" max="8449" width="9.140625" style="10"/>
    <col min="8450" max="8450" width="7.140625" style="10" customWidth="1"/>
    <col min="8451" max="8451" width="3.85546875" style="10" customWidth="1"/>
    <col min="8452" max="8459" width="7.140625" style="10" customWidth="1"/>
    <col min="8460" max="8705" width="9.140625" style="10"/>
    <col min="8706" max="8706" width="7.140625" style="10" customWidth="1"/>
    <col min="8707" max="8707" width="3.85546875" style="10" customWidth="1"/>
    <col min="8708" max="8715" width="7.140625" style="10" customWidth="1"/>
    <col min="8716" max="8961" width="9.140625" style="10"/>
    <col min="8962" max="8962" width="7.140625" style="10" customWidth="1"/>
    <col min="8963" max="8963" width="3.85546875" style="10" customWidth="1"/>
    <col min="8964" max="8971" width="7.140625" style="10" customWidth="1"/>
    <col min="8972" max="9217" width="9.140625" style="10"/>
    <col min="9218" max="9218" width="7.140625" style="10" customWidth="1"/>
    <col min="9219" max="9219" width="3.85546875" style="10" customWidth="1"/>
    <col min="9220" max="9227" width="7.140625" style="10" customWidth="1"/>
    <col min="9228" max="9473" width="9.140625" style="10"/>
    <col min="9474" max="9474" width="7.140625" style="10" customWidth="1"/>
    <col min="9475" max="9475" width="3.85546875" style="10" customWidth="1"/>
    <col min="9476" max="9483" width="7.140625" style="10" customWidth="1"/>
    <col min="9484" max="9729" width="9.140625" style="10"/>
    <col min="9730" max="9730" width="7.140625" style="10" customWidth="1"/>
    <col min="9731" max="9731" width="3.85546875" style="10" customWidth="1"/>
    <col min="9732" max="9739" width="7.140625" style="10" customWidth="1"/>
    <col min="9740" max="9985" width="9.140625" style="10"/>
    <col min="9986" max="9986" width="7.140625" style="10" customWidth="1"/>
    <col min="9987" max="9987" width="3.85546875" style="10" customWidth="1"/>
    <col min="9988" max="9995" width="7.140625" style="10" customWidth="1"/>
    <col min="9996" max="10241" width="9.140625" style="10"/>
    <col min="10242" max="10242" width="7.140625" style="10" customWidth="1"/>
    <col min="10243" max="10243" width="3.85546875" style="10" customWidth="1"/>
    <col min="10244" max="10251" width="7.140625" style="10" customWidth="1"/>
    <col min="10252" max="10497" width="9.140625" style="10"/>
    <col min="10498" max="10498" width="7.140625" style="10" customWidth="1"/>
    <col min="10499" max="10499" width="3.85546875" style="10" customWidth="1"/>
    <col min="10500" max="10507" width="7.140625" style="10" customWidth="1"/>
    <col min="10508" max="10753" width="9.140625" style="10"/>
    <col min="10754" max="10754" width="7.140625" style="10" customWidth="1"/>
    <col min="10755" max="10755" width="3.85546875" style="10" customWidth="1"/>
    <col min="10756" max="10763" width="7.140625" style="10" customWidth="1"/>
    <col min="10764" max="11009" width="9.140625" style="10"/>
    <col min="11010" max="11010" width="7.140625" style="10" customWidth="1"/>
    <col min="11011" max="11011" width="3.85546875" style="10" customWidth="1"/>
    <col min="11012" max="11019" width="7.140625" style="10" customWidth="1"/>
    <col min="11020" max="11265" width="9.140625" style="10"/>
    <col min="11266" max="11266" width="7.140625" style="10" customWidth="1"/>
    <col min="11267" max="11267" width="3.85546875" style="10" customWidth="1"/>
    <col min="11268" max="11275" width="7.140625" style="10" customWidth="1"/>
    <col min="11276" max="11521" width="9.140625" style="10"/>
    <col min="11522" max="11522" width="7.140625" style="10" customWidth="1"/>
    <col min="11523" max="11523" width="3.85546875" style="10" customWidth="1"/>
    <col min="11524" max="11531" width="7.140625" style="10" customWidth="1"/>
    <col min="11532" max="11777" width="9.140625" style="10"/>
    <col min="11778" max="11778" width="7.140625" style="10" customWidth="1"/>
    <col min="11779" max="11779" width="3.85546875" style="10" customWidth="1"/>
    <col min="11780" max="11787" width="7.140625" style="10" customWidth="1"/>
    <col min="11788" max="12033" width="9.140625" style="10"/>
    <col min="12034" max="12034" width="7.140625" style="10" customWidth="1"/>
    <col min="12035" max="12035" width="3.85546875" style="10" customWidth="1"/>
    <col min="12036" max="12043" width="7.140625" style="10" customWidth="1"/>
    <col min="12044" max="12289" width="9.140625" style="10"/>
    <col min="12290" max="12290" width="7.140625" style="10" customWidth="1"/>
    <col min="12291" max="12291" width="3.85546875" style="10" customWidth="1"/>
    <col min="12292" max="12299" width="7.140625" style="10" customWidth="1"/>
    <col min="12300" max="12545" width="9.140625" style="10"/>
    <col min="12546" max="12546" width="7.140625" style="10" customWidth="1"/>
    <col min="12547" max="12547" width="3.85546875" style="10" customWidth="1"/>
    <col min="12548" max="12555" width="7.140625" style="10" customWidth="1"/>
    <col min="12556" max="12801" width="9.140625" style="10"/>
    <col min="12802" max="12802" width="7.140625" style="10" customWidth="1"/>
    <col min="12803" max="12803" width="3.85546875" style="10" customWidth="1"/>
    <col min="12804" max="12811" width="7.140625" style="10" customWidth="1"/>
    <col min="12812" max="13057" width="9.140625" style="10"/>
    <col min="13058" max="13058" width="7.140625" style="10" customWidth="1"/>
    <col min="13059" max="13059" width="3.85546875" style="10" customWidth="1"/>
    <col min="13060" max="13067" width="7.140625" style="10" customWidth="1"/>
    <col min="13068" max="13313" width="9.140625" style="10"/>
    <col min="13314" max="13314" width="7.140625" style="10" customWidth="1"/>
    <col min="13315" max="13315" width="3.85546875" style="10" customWidth="1"/>
    <col min="13316" max="13323" width="7.140625" style="10" customWidth="1"/>
    <col min="13324" max="13569" width="9.140625" style="10"/>
    <col min="13570" max="13570" width="7.140625" style="10" customWidth="1"/>
    <col min="13571" max="13571" width="3.85546875" style="10" customWidth="1"/>
    <col min="13572" max="13579" width="7.140625" style="10" customWidth="1"/>
    <col min="13580" max="13825" width="9.140625" style="10"/>
    <col min="13826" max="13826" width="7.140625" style="10" customWidth="1"/>
    <col min="13827" max="13827" width="3.85546875" style="10" customWidth="1"/>
    <col min="13828" max="13835" width="7.140625" style="10" customWidth="1"/>
    <col min="13836" max="14081" width="9.140625" style="10"/>
    <col min="14082" max="14082" width="7.140625" style="10" customWidth="1"/>
    <col min="14083" max="14083" width="3.85546875" style="10" customWidth="1"/>
    <col min="14084" max="14091" width="7.140625" style="10" customWidth="1"/>
    <col min="14092" max="14337" width="9.140625" style="10"/>
    <col min="14338" max="14338" width="7.140625" style="10" customWidth="1"/>
    <col min="14339" max="14339" width="3.85546875" style="10" customWidth="1"/>
    <col min="14340" max="14347" width="7.140625" style="10" customWidth="1"/>
    <col min="14348" max="14593" width="9.140625" style="10"/>
    <col min="14594" max="14594" width="7.140625" style="10" customWidth="1"/>
    <col min="14595" max="14595" width="3.85546875" style="10" customWidth="1"/>
    <col min="14596" max="14603" width="7.140625" style="10" customWidth="1"/>
    <col min="14604" max="14849" width="9.140625" style="10"/>
    <col min="14850" max="14850" width="7.140625" style="10" customWidth="1"/>
    <col min="14851" max="14851" width="3.85546875" style="10" customWidth="1"/>
    <col min="14852" max="14859" width="7.140625" style="10" customWidth="1"/>
    <col min="14860" max="15105" width="9.140625" style="10"/>
    <col min="15106" max="15106" width="7.140625" style="10" customWidth="1"/>
    <col min="15107" max="15107" width="3.85546875" style="10" customWidth="1"/>
    <col min="15108" max="15115" width="7.140625" style="10" customWidth="1"/>
    <col min="15116" max="15361" width="9.140625" style="10"/>
    <col min="15362" max="15362" width="7.140625" style="10" customWidth="1"/>
    <col min="15363" max="15363" width="3.85546875" style="10" customWidth="1"/>
    <col min="15364" max="15371" width="7.140625" style="10" customWidth="1"/>
    <col min="15372" max="15617" width="9.140625" style="10"/>
    <col min="15618" max="15618" width="7.140625" style="10" customWidth="1"/>
    <col min="15619" max="15619" width="3.85546875" style="10" customWidth="1"/>
    <col min="15620" max="15627" width="7.140625" style="10" customWidth="1"/>
    <col min="15628" max="15873" width="9.140625" style="10"/>
    <col min="15874" max="15874" width="7.140625" style="10" customWidth="1"/>
    <col min="15875" max="15875" width="3.85546875" style="10" customWidth="1"/>
    <col min="15876" max="15883" width="7.140625" style="10" customWidth="1"/>
    <col min="15884" max="16129" width="9.140625" style="10"/>
    <col min="16130" max="16130" width="7.140625" style="10" customWidth="1"/>
    <col min="16131" max="16131" width="3.85546875" style="10" customWidth="1"/>
    <col min="16132" max="16139" width="7.140625" style="10" customWidth="1"/>
    <col min="16140" max="16384" width="9.140625" style="10"/>
  </cols>
  <sheetData>
    <row r="2" spans="2:14" ht="26.25" x14ac:dyDescent="0.4">
      <c r="B2" s="184" t="s">
        <v>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83"/>
    </row>
    <row r="3" spans="2:14" s="11" customFormat="1" ht="23.25" x14ac:dyDescent="0.35">
      <c r="B3" s="185" t="s">
        <v>25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36"/>
    </row>
    <row r="4" spans="2:14" s="11" customFormat="1" ht="23.25" x14ac:dyDescent="0.35">
      <c r="B4" s="185" t="s">
        <v>62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36"/>
    </row>
    <row r="5" spans="2:14" s="11" customFormat="1" ht="23.25" x14ac:dyDescent="0.35">
      <c r="B5" s="185" t="s">
        <v>24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78"/>
    </row>
    <row r="6" spans="2:14" s="11" customFormat="1" ht="23.25" x14ac:dyDescent="0.3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2:14" s="79" customFormat="1" ht="21" x14ac:dyDescent="0.35">
      <c r="C7" s="80" t="s">
        <v>156</v>
      </c>
      <c r="D7" s="80"/>
      <c r="E7" s="80"/>
      <c r="F7" s="80"/>
      <c r="G7" s="80"/>
      <c r="H7" s="80"/>
    </row>
    <row r="8" spans="2:14" ht="21" x14ac:dyDescent="0.35">
      <c r="B8" s="11" t="s">
        <v>157</v>
      </c>
      <c r="C8" s="11"/>
    </row>
    <row r="9" spans="2:14" ht="21" x14ac:dyDescent="0.35">
      <c r="B9" s="11" t="s">
        <v>158</v>
      </c>
      <c r="C9" s="11"/>
    </row>
    <row r="10" spans="2:14" s="11" customFormat="1" ht="21" x14ac:dyDescent="0.35">
      <c r="C10" s="11" t="s">
        <v>36</v>
      </c>
    </row>
    <row r="11" spans="2:14" s="11" customFormat="1" ht="21" x14ac:dyDescent="0.35">
      <c r="B11" s="11" t="s">
        <v>179</v>
      </c>
    </row>
    <row r="12" spans="2:14" s="11" customFormat="1" ht="21" x14ac:dyDescent="0.35">
      <c r="B12" s="11" t="s">
        <v>180</v>
      </c>
    </row>
    <row r="13" spans="2:14" s="11" customFormat="1" ht="21" x14ac:dyDescent="0.35">
      <c r="B13" s="13"/>
      <c r="C13" s="11" t="s">
        <v>160</v>
      </c>
      <c r="D13" s="16"/>
      <c r="E13" s="16"/>
    </row>
    <row r="14" spans="2:14" s="11" customFormat="1" ht="21" x14ac:dyDescent="0.35">
      <c r="B14" s="13" t="s">
        <v>159</v>
      </c>
      <c r="D14" s="16"/>
      <c r="E14" s="16"/>
    </row>
    <row r="15" spans="2:14" s="11" customFormat="1" ht="21" x14ac:dyDescent="0.35">
      <c r="C15" s="13" t="s">
        <v>168</v>
      </c>
      <c r="E15" s="16"/>
      <c r="F15" s="16"/>
    </row>
    <row r="16" spans="2:14" s="11" customFormat="1" ht="21" x14ac:dyDescent="0.35">
      <c r="B16" s="11" t="s">
        <v>169</v>
      </c>
      <c r="F16" s="16"/>
      <c r="G16" s="16"/>
      <c r="H16" s="16"/>
    </row>
    <row r="17" spans="1:13" s="30" customFormat="1" ht="21" x14ac:dyDescent="0.35">
      <c r="B17" s="11" t="s">
        <v>162</v>
      </c>
      <c r="F17" s="133"/>
      <c r="G17" s="133"/>
      <c r="H17" s="133"/>
    </row>
    <row r="18" spans="1:13" s="11" customFormat="1" ht="21" x14ac:dyDescent="0.35">
      <c r="B18" s="11" t="s">
        <v>161</v>
      </c>
      <c r="F18" s="16"/>
      <c r="G18" s="16"/>
      <c r="H18" s="16"/>
    </row>
    <row r="19" spans="1:13" s="11" customFormat="1" ht="21" x14ac:dyDescent="0.35">
      <c r="A19" s="11" t="s">
        <v>163</v>
      </c>
      <c r="B19" s="81"/>
      <c r="C19" s="81"/>
      <c r="D19" s="81"/>
      <c r="E19" s="81"/>
    </row>
    <row r="20" spans="1:13" s="11" customFormat="1" ht="21" x14ac:dyDescent="0.35">
      <c r="A20" s="81" t="s">
        <v>164</v>
      </c>
      <c r="B20" s="81"/>
      <c r="C20" s="81"/>
      <c r="D20" s="81"/>
    </row>
    <row r="21" spans="1:13" s="11" customFormat="1" ht="21" x14ac:dyDescent="0.35">
      <c r="A21" s="81" t="s">
        <v>165</v>
      </c>
      <c r="B21" s="81"/>
      <c r="C21" s="81"/>
      <c r="D21" s="81"/>
    </row>
    <row r="22" spans="1:13" s="11" customFormat="1" ht="21" x14ac:dyDescent="0.35">
      <c r="A22" s="163" t="s">
        <v>176</v>
      </c>
      <c r="B22" s="163"/>
      <c r="C22" s="163"/>
      <c r="D22" s="163"/>
      <c r="E22" s="163"/>
      <c r="F22" s="163"/>
    </row>
    <row r="23" spans="1:13" s="11" customFormat="1" ht="21" x14ac:dyDescent="0.35">
      <c r="A23" s="163" t="s">
        <v>177</v>
      </c>
      <c r="B23" s="163"/>
      <c r="C23" s="163"/>
      <c r="D23" s="163"/>
      <c r="E23" s="163"/>
      <c r="F23" s="163"/>
    </row>
    <row r="24" spans="1:13" s="11" customFormat="1" ht="21" x14ac:dyDescent="0.35">
      <c r="A24" s="163" t="s">
        <v>178</v>
      </c>
      <c r="B24" s="163"/>
      <c r="C24" s="163"/>
      <c r="D24" s="163"/>
      <c r="E24" s="163"/>
      <c r="F24" s="163"/>
    </row>
    <row r="25" spans="1:13" s="81" customFormat="1" ht="21" x14ac:dyDescent="0.35">
      <c r="C25" s="183" t="s">
        <v>22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  <row r="26" spans="1:13" s="81" customFormat="1" ht="21" x14ac:dyDescent="0.35">
      <c r="B26" s="81" t="s">
        <v>170</v>
      </c>
    </row>
    <row r="27" spans="1:13" s="69" customFormat="1" ht="21" x14ac:dyDescent="0.35">
      <c r="A27" s="82"/>
      <c r="B27" s="82" t="s">
        <v>171</v>
      </c>
      <c r="E27" s="68"/>
    </row>
    <row r="28" spans="1:13" s="69" customFormat="1" ht="21" x14ac:dyDescent="0.35">
      <c r="A28" s="82" t="s">
        <v>172</v>
      </c>
      <c r="B28" s="82"/>
      <c r="E28" s="68"/>
    </row>
    <row r="29" spans="1:13" s="69" customFormat="1" ht="21" x14ac:dyDescent="0.35">
      <c r="A29" s="76" t="s">
        <v>173</v>
      </c>
      <c r="B29" s="77"/>
      <c r="C29" s="77"/>
      <c r="D29" s="77"/>
      <c r="E29" s="77"/>
    </row>
    <row r="30" spans="1:13" s="69" customFormat="1" ht="21" x14ac:dyDescent="0.35">
      <c r="A30" s="35" t="s">
        <v>174</v>
      </c>
      <c r="B30" s="35"/>
      <c r="C30" s="35"/>
      <c r="D30" s="35"/>
      <c r="E30" s="35"/>
    </row>
    <row r="31" spans="1:13" s="69" customFormat="1" ht="21" x14ac:dyDescent="0.35">
      <c r="A31" s="75" t="s">
        <v>175</v>
      </c>
      <c r="B31" s="75"/>
      <c r="C31" s="75"/>
      <c r="D31" s="75"/>
      <c r="E31" s="75"/>
    </row>
    <row r="32" spans="1:13" s="69" customFormat="1" ht="21" x14ac:dyDescent="0.35">
      <c r="A32" s="75"/>
      <c r="B32" s="75"/>
      <c r="C32" s="75"/>
      <c r="D32" s="75"/>
      <c r="E32" s="75"/>
    </row>
    <row r="33" spans="1:6" s="69" customFormat="1" ht="21" x14ac:dyDescent="0.35">
      <c r="A33" s="75"/>
      <c r="B33" s="75"/>
      <c r="C33" s="75"/>
      <c r="D33" s="75"/>
      <c r="E33" s="75"/>
    </row>
    <row r="34" spans="1:6" s="69" customFormat="1" ht="21" x14ac:dyDescent="0.35">
      <c r="A34" s="75"/>
      <c r="B34" s="75"/>
      <c r="C34" s="75"/>
      <c r="D34" s="75"/>
      <c r="E34" s="75"/>
    </row>
    <row r="35" spans="1:6" s="69" customFormat="1" ht="21" x14ac:dyDescent="0.35">
      <c r="A35" s="75"/>
      <c r="B35" s="75"/>
      <c r="C35" s="75"/>
      <c r="D35" s="75"/>
      <c r="E35" s="75"/>
    </row>
    <row r="36" spans="1:6" s="69" customFormat="1" ht="21" x14ac:dyDescent="0.35">
      <c r="A36" s="75"/>
      <c r="B36" s="75"/>
      <c r="C36" s="75"/>
      <c r="D36" s="75"/>
      <c r="E36" s="75"/>
    </row>
    <row r="37" spans="1:6" s="85" customFormat="1" ht="21" x14ac:dyDescent="0.35">
      <c r="B37" s="95"/>
      <c r="C37" s="95" t="s">
        <v>195</v>
      </c>
      <c r="F37" s="96"/>
    </row>
    <row r="38" spans="1:6" s="85" customFormat="1" ht="21" x14ac:dyDescent="0.35">
      <c r="B38" s="82" t="s">
        <v>196</v>
      </c>
      <c r="C38" s="95"/>
      <c r="F38" s="96"/>
    </row>
    <row r="39" spans="1:6" s="85" customFormat="1" ht="21" x14ac:dyDescent="0.35">
      <c r="B39" s="82" t="s">
        <v>181</v>
      </c>
      <c r="C39" s="95"/>
      <c r="F39" s="96"/>
    </row>
    <row r="40" spans="1:6" s="85" customFormat="1" ht="21" x14ac:dyDescent="0.35">
      <c r="B40" s="82" t="s">
        <v>182</v>
      </c>
      <c r="C40" s="95"/>
      <c r="F40" s="96"/>
    </row>
    <row r="41" spans="1:6" s="85" customFormat="1" ht="21" x14ac:dyDescent="0.35">
      <c r="B41" s="82" t="s">
        <v>183</v>
      </c>
      <c r="C41" s="95"/>
      <c r="F41" s="96"/>
    </row>
    <row r="42" spans="1:6" s="85" customFormat="1" ht="21" x14ac:dyDescent="0.35">
      <c r="B42" s="82" t="s">
        <v>184</v>
      </c>
      <c r="C42" s="95"/>
      <c r="F42" s="96"/>
    </row>
    <row r="43" spans="1:6" s="85" customFormat="1" ht="21" x14ac:dyDescent="0.35">
      <c r="B43" s="82" t="s">
        <v>185</v>
      </c>
      <c r="C43" s="95"/>
      <c r="F43" s="96"/>
    </row>
    <row r="44" spans="1:6" s="85" customFormat="1" ht="21" x14ac:dyDescent="0.35">
      <c r="B44" s="82" t="s">
        <v>137</v>
      </c>
      <c r="C44" s="95"/>
      <c r="F44" s="96"/>
    </row>
    <row r="45" spans="1:6" s="85" customFormat="1" ht="21" x14ac:dyDescent="0.35">
      <c r="B45" s="82" t="s">
        <v>186</v>
      </c>
      <c r="C45" s="95"/>
      <c r="F45" s="96"/>
    </row>
    <row r="46" spans="1:6" s="85" customFormat="1" ht="21" x14ac:dyDescent="0.35">
      <c r="B46" s="82" t="s">
        <v>187</v>
      </c>
      <c r="C46" s="95"/>
      <c r="F46" s="96"/>
    </row>
    <row r="47" spans="1:6" s="85" customFormat="1" ht="21" x14ac:dyDescent="0.35">
      <c r="B47" s="82" t="s">
        <v>188</v>
      </c>
      <c r="C47" s="95"/>
      <c r="F47" s="96"/>
    </row>
    <row r="48" spans="1:6" s="85" customFormat="1" ht="21" x14ac:dyDescent="0.35">
      <c r="B48" s="82" t="s">
        <v>189</v>
      </c>
      <c r="C48" s="95"/>
      <c r="F48" s="96"/>
    </row>
    <row r="49" spans="2:13" s="85" customFormat="1" ht="21" x14ac:dyDescent="0.35">
      <c r="B49" s="82" t="s">
        <v>190</v>
      </c>
      <c r="C49" s="95"/>
      <c r="F49" s="96"/>
    </row>
    <row r="50" spans="2:13" s="85" customFormat="1" ht="21" x14ac:dyDescent="0.35">
      <c r="B50" s="82" t="s">
        <v>191</v>
      </c>
      <c r="C50" s="95"/>
      <c r="F50" s="96"/>
    </row>
    <row r="51" spans="2:13" s="85" customFormat="1" ht="21" x14ac:dyDescent="0.35">
      <c r="B51" s="82" t="s">
        <v>192</v>
      </c>
      <c r="C51" s="95"/>
      <c r="F51" s="96"/>
    </row>
    <row r="52" spans="2:13" s="85" customFormat="1" ht="21" x14ac:dyDescent="0.35">
      <c r="B52" s="82" t="s">
        <v>193</v>
      </c>
      <c r="C52" s="95"/>
      <c r="F52" s="96"/>
    </row>
    <row r="53" spans="2:13" s="85" customFormat="1" ht="21" x14ac:dyDescent="0.35">
      <c r="B53" s="82"/>
      <c r="C53" s="95"/>
      <c r="F53" s="96"/>
    </row>
    <row r="54" spans="2:13" s="93" customFormat="1" ht="21" x14ac:dyDescent="0.35">
      <c r="B54" s="182" t="s">
        <v>38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</row>
    <row r="55" spans="2:13" s="94" customFormat="1" ht="21" x14ac:dyDescent="0.35">
      <c r="B55" s="75" t="s">
        <v>194</v>
      </c>
      <c r="C55" s="75"/>
      <c r="D55" s="75"/>
      <c r="E55" s="75"/>
      <c r="F55" s="75"/>
      <c r="G55" s="75"/>
    </row>
    <row r="56" spans="2:13" s="11" customFormat="1" ht="21" x14ac:dyDescent="0.35"/>
  </sheetData>
  <mergeCells count="6">
    <mergeCell ref="B54:M54"/>
    <mergeCell ref="C25:M25"/>
    <mergeCell ref="B2:M2"/>
    <mergeCell ref="B3:M3"/>
    <mergeCell ref="B4:M4"/>
    <mergeCell ref="B5:M5"/>
  </mergeCells>
  <pageMargins left="0" right="0" top="0.74803149606299202" bottom="0.74803149606299202" header="0.31496062992126" footer="0.31496062992126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7" zoomScale="130" zoomScaleNormal="130" workbookViewId="0">
      <selection activeCell="E30" sqref="E30"/>
    </sheetView>
  </sheetViews>
  <sheetFormatPr defaultRowHeight="21" x14ac:dyDescent="0.35"/>
  <cols>
    <col min="1" max="1" width="5.28515625" style="11" customWidth="1"/>
    <col min="2" max="2" width="9.140625" style="11"/>
    <col min="3" max="3" width="24" style="11" customWidth="1"/>
    <col min="4" max="5" width="18" style="16" customWidth="1"/>
    <col min="6" max="6" width="10" style="11" customWidth="1"/>
    <col min="7" max="258" width="9.140625" style="11"/>
    <col min="259" max="259" width="19.28515625" style="11" customWidth="1"/>
    <col min="260" max="261" width="18" style="11" customWidth="1"/>
    <col min="262" max="262" width="10" style="11" customWidth="1"/>
    <col min="263" max="514" width="9.140625" style="11"/>
    <col min="515" max="515" width="19.28515625" style="11" customWidth="1"/>
    <col min="516" max="517" width="18" style="11" customWidth="1"/>
    <col min="518" max="518" width="10" style="11" customWidth="1"/>
    <col min="519" max="770" width="9.140625" style="11"/>
    <col min="771" max="771" width="19.28515625" style="11" customWidth="1"/>
    <col min="772" max="773" width="18" style="11" customWidth="1"/>
    <col min="774" max="774" width="10" style="11" customWidth="1"/>
    <col min="775" max="1026" width="9.140625" style="11"/>
    <col min="1027" max="1027" width="19.28515625" style="11" customWidth="1"/>
    <col min="1028" max="1029" width="18" style="11" customWidth="1"/>
    <col min="1030" max="1030" width="10" style="11" customWidth="1"/>
    <col min="1031" max="1282" width="9.140625" style="11"/>
    <col min="1283" max="1283" width="19.28515625" style="11" customWidth="1"/>
    <col min="1284" max="1285" width="18" style="11" customWidth="1"/>
    <col min="1286" max="1286" width="10" style="11" customWidth="1"/>
    <col min="1287" max="1538" width="9.140625" style="11"/>
    <col min="1539" max="1539" width="19.28515625" style="11" customWidth="1"/>
    <col min="1540" max="1541" width="18" style="11" customWidth="1"/>
    <col min="1542" max="1542" width="10" style="11" customWidth="1"/>
    <col min="1543" max="1794" width="9.140625" style="11"/>
    <col min="1795" max="1795" width="19.28515625" style="11" customWidth="1"/>
    <col min="1796" max="1797" width="18" style="11" customWidth="1"/>
    <col min="1798" max="1798" width="10" style="11" customWidth="1"/>
    <col min="1799" max="2050" width="9.140625" style="11"/>
    <col min="2051" max="2051" width="19.28515625" style="11" customWidth="1"/>
    <col min="2052" max="2053" width="18" style="11" customWidth="1"/>
    <col min="2054" max="2054" width="10" style="11" customWidth="1"/>
    <col min="2055" max="2306" width="9.140625" style="11"/>
    <col min="2307" max="2307" width="19.28515625" style="11" customWidth="1"/>
    <col min="2308" max="2309" width="18" style="11" customWidth="1"/>
    <col min="2310" max="2310" width="10" style="11" customWidth="1"/>
    <col min="2311" max="2562" width="9.140625" style="11"/>
    <col min="2563" max="2563" width="19.28515625" style="11" customWidth="1"/>
    <col min="2564" max="2565" width="18" style="11" customWidth="1"/>
    <col min="2566" max="2566" width="10" style="11" customWidth="1"/>
    <col min="2567" max="2818" width="9.140625" style="11"/>
    <col min="2819" max="2819" width="19.28515625" style="11" customWidth="1"/>
    <col min="2820" max="2821" width="18" style="11" customWidth="1"/>
    <col min="2822" max="2822" width="10" style="11" customWidth="1"/>
    <col min="2823" max="3074" width="9.140625" style="11"/>
    <col min="3075" max="3075" width="19.28515625" style="11" customWidth="1"/>
    <col min="3076" max="3077" width="18" style="11" customWidth="1"/>
    <col min="3078" max="3078" width="10" style="11" customWidth="1"/>
    <col min="3079" max="3330" width="9.140625" style="11"/>
    <col min="3331" max="3331" width="19.28515625" style="11" customWidth="1"/>
    <col min="3332" max="3333" width="18" style="11" customWidth="1"/>
    <col min="3334" max="3334" width="10" style="11" customWidth="1"/>
    <col min="3335" max="3586" width="9.140625" style="11"/>
    <col min="3587" max="3587" width="19.28515625" style="11" customWidth="1"/>
    <col min="3588" max="3589" width="18" style="11" customWidth="1"/>
    <col min="3590" max="3590" width="10" style="11" customWidth="1"/>
    <col min="3591" max="3842" width="9.140625" style="11"/>
    <col min="3843" max="3843" width="19.28515625" style="11" customWidth="1"/>
    <col min="3844" max="3845" width="18" style="11" customWidth="1"/>
    <col min="3846" max="3846" width="10" style="11" customWidth="1"/>
    <col min="3847" max="4098" width="9.140625" style="11"/>
    <col min="4099" max="4099" width="19.28515625" style="11" customWidth="1"/>
    <col min="4100" max="4101" width="18" style="11" customWidth="1"/>
    <col min="4102" max="4102" width="10" style="11" customWidth="1"/>
    <col min="4103" max="4354" width="9.140625" style="11"/>
    <col min="4355" max="4355" width="19.28515625" style="11" customWidth="1"/>
    <col min="4356" max="4357" width="18" style="11" customWidth="1"/>
    <col min="4358" max="4358" width="10" style="11" customWidth="1"/>
    <col min="4359" max="4610" width="9.140625" style="11"/>
    <col min="4611" max="4611" width="19.28515625" style="11" customWidth="1"/>
    <col min="4612" max="4613" width="18" style="11" customWidth="1"/>
    <col min="4614" max="4614" width="10" style="11" customWidth="1"/>
    <col min="4615" max="4866" width="9.140625" style="11"/>
    <col min="4867" max="4867" width="19.28515625" style="11" customWidth="1"/>
    <col min="4868" max="4869" width="18" style="11" customWidth="1"/>
    <col min="4870" max="4870" width="10" style="11" customWidth="1"/>
    <col min="4871" max="5122" width="9.140625" style="11"/>
    <col min="5123" max="5123" width="19.28515625" style="11" customWidth="1"/>
    <col min="5124" max="5125" width="18" style="11" customWidth="1"/>
    <col min="5126" max="5126" width="10" style="11" customWidth="1"/>
    <col min="5127" max="5378" width="9.140625" style="11"/>
    <col min="5379" max="5379" width="19.28515625" style="11" customWidth="1"/>
    <col min="5380" max="5381" width="18" style="11" customWidth="1"/>
    <col min="5382" max="5382" width="10" style="11" customWidth="1"/>
    <col min="5383" max="5634" width="9.140625" style="11"/>
    <col min="5635" max="5635" width="19.28515625" style="11" customWidth="1"/>
    <col min="5636" max="5637" width="18" style="11" customWidth="1"/>
    <col min="5638" max="5638" width="10" style="11" customWidth="1"/>
    <col min="5639" max="5890" width="9.140625" style="11"/>
    <col min="5891" max="5891" width="19.28515625" style="11" customWidth="1"/>
    <col min="5892" max="5893" width="18" style="11" customWidth="1"/>
    <col min="5894" max="5894" width="10" style="11" customWidth="1"/>
    <col min="5895" max="6146" width="9.140625" style="11"/>
    <col min="6147" max="6147" width="19.28515625" style="11" customWidth="1"/>
    <col min="6148" max="6149" width="18" style="11" customWidth="1"/>
    <col min="6150" max="6150" width="10" style="11" customWidth="1"/>
    <col min="6151" max="6402" width="9.140625" style="11"/>
    <col min="6403" max="6403" width="19.28515625" style="11" customWidth="1"/>
    <col min="6404" max="6405" width="18" style="11" customWidth="1"/>
    <col min="6406" max="6406" width="10" style="11" customWidth="1"/>
    <col min="6407" max="6658" width="9.140625" style="11"/>
    <col min="6659" max="6659" width="19.28515625" style="11" customWidth="1"/>
    <col min="6660" max="6661" width="18" style="11" customWidth="1"/>
    <col min="6662" max="6662" width="10" style="11" customWidth="1"/>
    <col min="6663" max="6914" width="9.140625" style="11"/>
    <col min="6915" max="6915" width="19.28515625" style="11" customWidth="1"/>
    <col min="6916" max="6917" width="18" style="11" customWidth="1"/>
    <col min="6918" max="6918" width="10" style="11" customWidth="1"/>
    <col min="6919" max="7170" width="9.140625" style="11"/>
    <col min="7171" max="7171" width="19.28515625" style="11" customWidth="1"/>
    <col min="7172" max="7173" width="18" style="11" customWidth="1"/>
    <col min="7174" max="7174" width="10" style="11" customWidth="1"/>
    <col min="7175" max="7426" width="9.140625" style="11"/>
    <col min="7427" max="7427" width="19.28515625" style="11" customWidth="1"/>
    <col min="7428" max="7429" width="18" style="11" customWidth="1"/>
    <col min="7430" max="7430" width="10" style="11" customWidth="1"/>
    <col min="7431" max="7682" width="9.140625" style="11"/>
    <col min="7683" max="7683" width="19.28515625" style="11" customWidth="1"/>
    <col min="7684" max="7685" width="18" style="11" customWidth="1"/>
    <col min="7686" max="7686" width="10" style="11" customWidth="1"/>
    <col min="7687" max="7938" width="9.140625" style="11"/>
    <col min="7939" max="7939" width="19.28515625" style="11" customWidth="1"/>
    <col min="7940" max="7941" width="18" style="11" customWidth="1"/>
    <col min="7942" max="7942" width="10" style="11" customWidth="1"/>
    <col min="7943" max="8194" width="9.140625" style="11"/>
    <col min="8195" max="8195" width="19.28515625" style="11" customWidth="1"/>
    <col min="8196" max="8197" width="18" style="11" customWidth="1"/>
    <col min="8198" max="8198" width="10" style="11" customWidth="1"/>
    <col min="8199" max="8450" width="9.140625" style="11"/>
    <col min="8451" max="8451" width="19.28515625" style="11" customWidth="1"/>
    <col min="8452" max="8453" width="18" style="11" customWidth="1"/>
    <col min="8454" max="8454" width="10" style="11" customWidth="1"/>
    <col min="8455" max="8706" width="9.140625" style="11"/>
    <col min="8707" max="8707" width="19.28515625" style="11" customWidth="1"/>
    <col min="8708" max="8709" width="18" style="11" customWidth="1"/>
    <col min="8710" max="8710" width="10" style="11" customWidth="1"/>
    <col min="8711" max="8962" width="9.140625" style="11"/>
    <col min="8963" max="8963" width="19.28515625" style="11" customWidth="1"/>
    <col min="8964" max="8965" width="18" style="11" customWidth="1"/>
    <col min="8966" max="8966" width="10" style="11" customWidth="1"/>
    <col min="8967" max="9218" width="9.140625" style="11"/>
    <col min="9219" max="9219" width="19.28515625" style="11" customWidth="1"/>
    <col min="9220" max="9221" width="18" style="11" customWidth="1"/>
    <col min="9222" max="9222" width="10" style="11" customWidth="1"/>
    <col min="9223" max="9474" width="9.140625" style="11"/>
    <col min="9475" max="9475" width="19.28515625" style="11" customWidth="1"/>
    <col min="9476" max="9477" width="18" style="11" customWidth="1"/>
    <col min="9478" max="9478" width="10" style="11" customWidth="1"/>
    <col min="9479" max="9730" width="9.140625" style="11"/>
    <col min="9731" max="9731" width="19.28515625" style="11" customWidth="1"/>
    <col min="9732" max="9733" width="18" style="11" customWidth="1"/>
    <col min="9734" max="9734" width="10" style="11" customWidth="1"/>
    <col min="9735" max="9986" width="9.140625" style="11"/>
    <col min="9987" max="9987" width="19.28515625" style="11" customWidth="1"/>
    <col min="9988" max="9989" width="18" style="11" customWidth="1"/>
    <col min="9990" max="9990" width="10" style="11" customWidth="1"/>
    <col min="9991" max="10242" width="9.140625" style="11"/>
    <col min="10243" max="10243" width="19.28515625" style="11" customWidth="1"/>
    <col min="10244" max="10245" width="18" style="11" customWidth="1"/>
    <col min="10246" max="10246" width="10" style="11" customWidth="1"/>
    <col min="10247" max="10498" width="9.140625" style="11"/>
    <col min="10499" max="10499" width="19.28515625" style="11" customWidth="1"/>
    <col min="10500" max="10501" width="18" style="11" customWidth="1"/>
    <col min="10502" max="10502" width="10" style="11" customWidth="1"/>
    <col min="10503" max="10754" width="9.140625" style="11"/>
    <col min="10755" max="10755" width="19.28515625" style="11" customWidth="1"/>
    <col min="10756" max="10757" width="18" style="11" customWidth="1"/>
    <col min="10758" max="10758" width="10" style="11" customWidth="1"/>
    <col min="10759" max="11010" width="9.140625" style="11"/>
    <col min="11011" max="11011" width="19.28515625" style="11" customWidth="1"/>
    <col min="11012" max="11013" width="18" style="11" customWidth="1"/>
    <col min="11014" max="11014" width="10" style="11" customWidth="1"/>
    <col min="11015" max="11266" width="9.140625" style="11"/>
    <col min="11267" max="11267" width="19.28515625" style="11" customWidth="1"/>
    <col min="11268" max="11269" width="18" style="11" customWidth="1"/>
    <col min="11270" max="11270" width="10" style="11" customWidth="1"/>
    <col min="11271" max="11522" width="9.140625" style="11"/>
    <col min="11523" max="11523" width="19.28515625" style="11" customWidth="1"/>
    <col min="11524" max="11525" width="18" style="11" customWidth="1"/>
    <col min="11526" max="11526" width="10" style="11" customWidth="1"/>
    <col min="11527" max="11778" width="9.140625" style="11"/>
    <col min="11779" max="11779" width="19.28515625" style="11" customWidth="1"/>
    <col min="11780" max="11781" width="18" style="11" customWidth="1"/>
    <col min="11782" max="11782" width="10" style="11" customWidth="1"/>
    <col min="11783" max="12034" width="9.140625" style="11"/>
    <col min="12035" max="12035" width="19.28515625" style="11" customWidth="1"/>
    <col min="12036" max="12037" width="18" style="11" customWidth="1"/>
    <col min="12038" max="12038" width="10" style="11" customWidth="1"/>
    <col min="12039" max="12290" width="9.140625" style="11"/>
    <col min="12291" max="12291" width="19.28515625" style="11" customWidth="1"/>
    <col min="12292" max="12293" width="18" style="11" customWidth="1"/>
    <col min="12294" max="12294" width="10" style="11" customWidth="1"/>
    <col min="12295" max="12546" width="9.140625" style="11"/>
    <col min="12547" max="12547" width="19.28515625" style="11" customWidth="1"/>
    <col min="12548" max="12549" width="18" style="11" customWidth="1"/>
    <col min="12550" max="12550" width="10" style="11" customWidth="1"/>
    <col min="12551" max="12802" width="9.140625" style="11"/>
    <col min="12803" max="12803" width="19.28515625" style="11" customWidth="1"/>
    <col min="12804" max="12805" width="18" style="11" customWidth="1"/>
    <col min="12806" max="12806" width="10" style="11" customWidth="1"/>
    <col min="12807" max="13058" width="9.140625" style="11"/>
    <col min="13059" max="13059" width="19.28515625" style="11" customWidth="1"/>
    <col min="13060" max="13061" width="18" style="11" customWidth="1"/>
    <col min="13062" max="13062" width="10" style="11" customWidth="1"/>
    <col min="13063" max="13314" width="9.140625" style="11"/>
    <col min="13315" max="13315" width="19.28515625" style="11" customWidth="1"/>
    <col min="13316" max="13317" width="18" style="11" customWidth="1"/>
    <col min="13318" max="13318" width="10" style="11" customWidth="1"/>
    <col min="13319" max="13570" width="9.140625" style="11"/>
    <col min="13571" max="13571" width="19.28515625" style="11" customWidth="1"/>
    <col min="13572" max="13573" width="18" style="11" customWidth="1"/>
    <col min="13574" max="13574" width="10" style="11" customWidth="1"/>
    <col min="13575" max="13826" width="9.140625" style="11"/>
    <col min="13827" max="13827" width="19.28515625" style="11" customWidth="1"/>
    <col min="13828" max="13829" width="18" style="11" customWidth="1"/>
    <col min="13830" max="13830" width="10" style="11" customWidth="1"/>
    <col min="13831" max="14082" width="9.140625" style="11"/>
    <col min="14083" max="14083" width="19.28515625" style="11" customWidth="1"/>
    <col min="14084" max="14085" width="18" style="11" customWidth="1"/>
    <col min="14086" max="14086" width="10" style="11" customWidth="1"/>
    <col min="14087" max="14338" width="9.140625" style="11"/>
    <col min="14339" max="14339" width="19.28515625" style="11" customWidth="1"/>
    <col min="14340" max="14341" width="18" style="11" customWidth="1"/>
    <col min="14342" max="14342" width="10" style="11" customWidth="1"/>
    <col min="14343" max="14594" width="9.140625" style="11"/>
    <col min="14595" max="14595" width="19.28515625" style="11" customWidth="1"/>
    <col min="14596" max="14597" width="18" style="11" customWidth="1"/>
    <col min="14598" max="14598" width="10" style="11" customWidth="1"/>
    <col min="14599" max="14850" width="9.140625" style="11"/>
    <col min="14851" max="14851" width="19.28515625" style="11" customWidth="1"/>
    <col min="14852" max="14853" width="18" style="11" customWidth="1"/>
    <col min="14854" max="14854" width="10" style="11" customWidth="1"/>
    <col min="14855" max="15106" width="9.140625" style="11"/>
    <col min="15107" max="15107" width="19.28515625" style="11" customWidth="1"/>
    <col min="15108" max="15109" width="18" style="11" customWidth="1"/>
    <col min="15110" max="15110" width="10" style="11" customWidth="1"/>
    <col min="15111" max="15362" width="9.140625" style="11"/>
    <col min="15363" max="15363" width="19.28515625" style="11" customWidth="1"/>
    <col min="15364" max="15365" width="18" style="11" customWidth="1"/>
    <col min="15366" max="15366" width="10" style="11" customWidth="1"/>
    <col min="15367" max="15618" width="9.140625" style="11"/>
    <col min="15619" max="15619" width="19.28515625" style="11" customWidth="1"/>
    <col min="15620" max="15621" width="18" style="11" customWidth="1"/>
    <col min="15622" max="15622" width="10" style="11" customWidth="1"/>
    <col min="15623" max="15874" width="9.140625" style="11"/>
    <col min="15875" max="15875" width="19.28515625" style="11" customWidth="1"/>
    <col min="15876" max="15877" width="18" style="11" customWidth="1"/>
    <col min="15878" max="15878" width="10" style="11" customWidth="1"/>
    <col min="15879" max="16130" width="9.140625" style="11"/>
    <col min="16131" max="16131" width="19.28515625" style="11" customWidth="1"/>
    <col min="16132" max="16133" width="18" style="11" customWidth="1"/>
    <col min="16134" max="16134" width="10" style="11" customWidth="1"/>
    <col min="16135" max="16384" width="9.140625" style="11"/>
  </cols>
  <sheetData>
    <row r="1" spans="2:10" x14ac:dyDescent="0.35">
      <c r="B1" s="186" t="s">
        <v>124</v>
      </c>
      <c r="C1" s="186"/>
      <c r="D1" s="186"/>
      <c r="E1" s="186"/>
      <c r="F1" s="186"/>
      <c r="G1" s="35"/>
      <c r="H1" s="35"/>
      <c r="I1" s="35"/>
      <c r="J1" s="35"/>
    </row>
    <row r="2" spans="2:10" x14ac:dyDescent="0.35">
      <c r="B2" s="73"/>
      <c r="C2" s="73"/>
      <c r="D2" s="73"/>
      <c r="E2" s="73"/>
      <c r="F2" s="73"/>
      <c r="G2" s="73"/>
      <c r="H2" s="35"/>
      <c r="I2" s="35"/>
      <c r="J2" s="35"/>
    </row>
    <row r="3" spans="2:10" ht="23.25" x14ac:dyDescent="0.35">
      <c r="B3" s="185" t="s">
        <v>25</v>
      </c>
      <c r="C3" s="185"/>
      <c r="D3" s="185"/>
      <c r="E3" s="185"/>
      <c r="F3" s="185"/>
      <c r="G3" s="36"/>
      <c r="H3" s="36"/>
      <c r="I3" s="36"/>
      <c r="J3" s="36"/>
    </row>
    <row r="4" spans="2:10" ht="23.25" x14ac:dyDescent="0.35">
      <c r="B4" s="185" t="s">
        <v>62</v>
      </c>
      <c r="C4" s="185"/>
      <c r="D4" s="185"/>
      <c r="E4" s="185"/>
      <c r="F4" s="185"/>
      <c r="G4" s="36"/>
      <c r="H4" s="36"/>
      <c r="I4" s="36"/>
      <c r="J4" s="36"/>
    </row>
    <row r="5" spans="2:10" ht="23.25" x14ac:dyDescent="0.35">
      <c r="B5" s="185" t="s">
        <v>24</v>
      </c>
      <c r="C5" s="185"/>
      <c r="D5" s="185"/>
      <c r="E5" s="185"/>
      <c r="F5" s="185"/>
      <c r="G5" s="36"/>
      <c r="H5" s="36"/>
      <c r="I5" s="36"/>
      <c r="J5" s="36"/>
    </row>
    <row r="6" spans="2:10" x14ac:dyDescent="0.35">
      <c r="C6" s="15"/>
      <c r="D6" s="15"/>
      <c r="E6" s="15"/>
      <c r="F6" s="15"/>
    </row>
    <row r="7" spans="2:10" x14ac:dyDescent="0.35">
      <c r="C7" s="11" t="s">
        <v>39</v>
      </c>
    </row>
    <row r="8" spans="2:10" x14ac:dyDescent="0.35">
      <c r="B8" s="11" t="s">
        <v>197</v>
      </c>
    </row>
    <row r="9" spans="2:10" x14ac:dyDescent="0.35">
      <c r="B9" s="11" t="s">
        <v>122</v>
      </c>
    </row>
    <row r="10" spans="2:10" x14ac:dyDescent="0.35">
      <c r="B10" s="11" t="s">
        <v>123</v>
      </c>
    </row>
    <row r="12" spans="2:10" x14ac:dyDescent="0.35">
      <c r="B12" s="14" t="s">
        <v>15</v>
      </c>
    </row>
    <row r="13" spans="2:10" ht="21.75" thickBot="1" x14ac:dyDescent="0.4">
      <c r="B13" s="14" t="s">
        <v>72</v>
      </c>
      <c r="C13" s="180"/>
      <c r="D13" s="137"/>
      <c r="E13" s="137"/>
    </row>
    <row r="14" spans="2:10" ht="21.75" thickTop="1" x14ac:dyDescent="0.35">
      <c r="C14" s="175" t="s">
        <v>26</v>
      </c>
      <c r="D14" s="179" t="s">
        <v>6</v>
      </c>
      <c r="E14" s="179" t="s">
        <v>7</v>
      </c>
    </row>
    <row r="15" spans="2:10" x14ac:dyDescent="0.35">
      <c r="C15" s="134" t="s">
        <v>27</v>
      </c>
      <c r="D15" s="135">
        <f>คีย์!C29</f>
        <v>14</v>
      </c>
      <c r="E15" s="136">
        <f>D15*100/$D$17</f>
        <v>58.333333333333336</v>
      </c>
    </row>
    <row r="16" spans="2:10" x14ac:dyDescent="0.35">
      <c r="C16" s="18" t="s">
        <v>28</v>
      </c>
      <c r="D16" s="19">
        <f>คีย์!C30</f>
        <v>10</v>
      </c>
      <c r="E16" s="20">
        <f>D16*100/$D$17</f>
        <v>41.666666666666664</v>
      </c>
    </row>
    <row r="17" spans="2:8" x14ac:dyDescent="0.35">
      <c r="C17" s="21" t="s">
        <v>5</v>
      </c>
      <c r="D17" s="21">
        <f>SUM(D15:D16)</f>
        <v>24</v>
      </c>
      <c r="E17" s="26">
        <f>D17*100/$D$17</f>
        <v>100</v>
      </c>
    </row>
    <row r="19" spans="2:8" x14ac:dyDescent="0.35">
      <c r="B19" s="13"/>
      <c r="C19" s="11" t="s">
        <v>63</v>
      </c>
    </row>
    <row r="20" spans="2:8" x14ac:dyDescent="0.35">
      <c r="B20" s="13" t="s">
        <v>148</v>
      </c>
    </row>
    <row r="21" spans="2:8" x14ac:dyDescent="0.35">
      <c r="C21" s="13"/>
    </row>
    <row r="22" spans="2:8" x14ac:dyDescent="0.35">
      <c r="B22" s="132" t="s">
        <v>64</v>
      </c>
      <c r="D22" s="11"/>
      <c r="E22" s="11"/>
      <c r="F22" s="16"/>
      <c r="G22" s="16"/>
    </row>
    <row r="23" spans="2:8" s="30" customFormat="1" ht="20.25" thickBot="1" x14ac:dyDescent="0.35">
      <c r="C23" s="30" t="s">
        <v>65</v>
      </c>
      <c r="F23" s="133"/>
      <c r="G23" s="133"/>
    </row>
    <row r="24" spans="2:8" s="30" customFormat="1" ht="21.75" thickTop="1" x14ac:dyDescent="0.35">
      <c r="C24" s="181" t="s">
        <v>66</v>
      </c>
      <c r="D24" s="181" t="s">
        <v>6</v>
      </c>
      <c r="E24" s="181" t="s">
        <v>7</v>
      </c>
    </row>
    <row r="25" spans="2:8" ht="24" x14ac:dyDescent="0.55000000000000004">
      <c r="C25" s="142" t="s">
        <v>68</v>
      </c>
      <c r="D25" s="135">
        <f>คีย์!D26</f>
        <v>9</v>
      </c>
      <c r="E25" s="136">
        <f>D25*100/$D$30</f>
        <v>21.428571428571427</v>
      </c>
    </row>
    <row r="26" spans="2:8" ht="24" x14ac:dyDescent="0.55000000000000004">
      <c r="C26" s="143" t="s">
        <v>30</v>
      </c>
      <c r="D26" s="19">
        <f>คีย์!E26</f>
        <v>19</v>
      </c>
      <c r="E26" s="20">
        <f t="shared" ref="E26:E29" si="0">D26*100/$D$30</f>
        <v>45.238095238095241</v>
      </c>
    </row>
    <row r="27" spans="2:8" ht="24" x14ac:dyDescent="0.55000000000000004">
      <c r="C27" s="143" t="s">
        <v>69</v>
      </c>
      <c r="D27" s="19">
        <f>คีย์!F26</f>
        <v>1</v>
      </c>
      <c r="E27" s="20">
        <f t="shared" si="0"/>
        <v>2.3809523809523809</v>
      </c>
    </row>
    <row r="28" spans="2:8" x14ac:dyDescent="0.35">
      <c r="C28" s="140" t="s">
        <v>70</v>
      </c>
      <c r="D28" s="19">
        <f>คีย์!G26</f>
        <v>3</v>
      </c>
      <c r="E28" s="20">
        <f t="shared" si="0"/>
        <v>7.1428571428571432</v>
      </c>
    </row>
    <row r="29" spans="2:8" x14ac:dyDescent="0.35">
      <c r="C29" s="141" t="s">
        <v>31</v>
      </c>
      <c r="D29" s="19">
        <f>คีย์!H26</f>
        <v>10</v>
      </c>
      <c r="E29" s="20">
        <f t="shared" si="0"/>
        <v>23.80952380952381</v>
      </c>
    </row>
    <row r="30" spans="2:8" x14ac:dyDescent="0.35">
      <c r="C30" s="99" t="s">
        <v>5</v>
      </c>
      <c r="D30" s="99">
        <f>SUM(D25:D29)</f>
        <v>42</v>
      </c>
      <c r="E30" s="26">
        <f>D30*100/$D$30</f>
        <v>100</v>
      </c>
    </row>
    <row r="31" spans="2:8" x14ac:dyDescent="0.35">
      <c r="C31" s="138"/>
      <c r="D31" s="138"/>
      <c r="E31" s="139"/>
    </row>
    <row r="32" spans="2:8" x14ac:dyDescent="0.35">
      <c r="B32" s="81"/>
      <c r="C32" s="11" t="s">
        <v>67</v>
      </c>
      <c r="D32" s="11"/>
      <c r="E32" s="11"/>
      <c r="F32" s="16"/>
      <c r="G32" s="16"/>
      <c r="H32" s="16"/>
    </row>
    <row r="33" spans="2:8" x14ac:dyDescent="0.35">
      <c r="B33" s="11" t="s">
        <v>150</v>
      </c>
      <c r="D33" s="11"/>
      <c r="E33" s="11"/>
      <c r="F33" s="16"/>
      <c r="G33" s="16"/>
      <c r="H33" s="16"/>
    </row>
    <row r="34" spans="2:8" s="30" customFormat="1" x14ac:dyDescent="0.35">
      <c r="B34" s="11" t="s">
        <v>149</v>
      </c>
      <c r="F34" s="133"/>
      <c r="G34" s="133"/>
      <c r="H34" s="133"/>
    </row>
    <row r="35" spans="2:8" x14ac:dyDescent="0.35">
      <c r="B35" s="11" t="s">
        <v>71</v>
      </c>
      <c r="D35" s="11"/>
      <c r="E35" s="11"/>
      <c r="F35" s="16"/>
      <c r="G35" s="16"/>
      <c r="H35" s="16"/>
    </row>
  </sheetData>
  <mergeCells count="4">
    <mergeCell ref="B1:F1"/>
    <mergeCell ref="B3:F3"/>
    <mergeCell ref="B4:F4"/>
    <mergeCell ref="B5:F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6" zoomScale="120" zoomScaleNormal="120" workbookViewId="0">
      <selection activeCell="A29" sqref="A29"/>
    </sheetView>
  </sheetViews>
  <sheetFormatPr defaultColWidth="6.42578125" defaultRowHeight="21" x14ac:dyDescent="0.35"/>
  <cols>
    <col min="1" max="1" width="48" style="11" customWidth="1"/>
    <col min="2" max="2" width="17.42578125" style="16" customWidth="1"/>
    <col min="3" max="3" width="15" style="16" customWidth="1"/>
    <col min="4" max="6" width="6.42578125" style="11"/>
    <col min="7" max="7" width="6.42578125" style="11" customWidth="1"/>
    <col min="8" max="250" width="6.42578125" style="11"/>
    <col min="251" max="251" width="19.7109375" style="11" customWidth="1"/>
    <col min="252" max="259" width="10" style="11" customWidth="1"/>
    <col min="260" max="506" width="6.42578125" style="11"/>
    <col min="507" max="507" width="19.7109375" style="11" customWidth="1"/>
    <col min="508" max="515" width="10" style="11" customWidth="1"/>
    <col min="516" max="762" width="6.42578125" style="11"/>
    <col min="763" max="763" width="19.7109375" style="11" customWidth="1"/>
    <col min="764" max="771" width="10" style="11" customWidth="1"/>
    <col min="772" max="1018" width="6.42578125" style="11"/>
    <col min="1019" max="1019" width="19.7109375" style="11" customWidth="1"/>
    <col min="1020" max="1027" width="10" style="11" customWidth="1"/>
    <col min="1028" max="1274" width="6.42578125" style="11"/>
    <col min="1275" max="1275" width="19.7109375" style="11" customWidth="1"/>
    <col min="1276" max="1283" width="10" style="11" customWidth="1"/>
    <col min="1284" max="1530" width="6.42578125" style="11"/>
    <col min="1531" max="1531" width="19.7109375" style="11" customWidth="1"/>
    <col min="1532" max="1539" width="10" style="11" customWidth="1"/>
    <col min="1540" max="1786" width="6.42578125" style="11"/>
    <col min="1787" max="1787" width="19.7109375" style="11" customWidth="1"/>
    <col min="1788" max="1795" width="10" style="11" customWidth="1"/>
    <col min="1796" max="2042" width="6.42578125" style="11"/>
    <col min="2043" max="2043" width="19.7109375" style="11" customWidth="1"/>
    <col min="2044" max="2051" width="10" style="11" customWidth="1"/>
    <col min="2052" max="2298" width="6.42578125" style="11"/>
    <col min="2299" max="2299" width="19.7109375" style="11" customWidth="1"/>
    <col min="2300" max="2307" width="10" style="11" customWidth="1"/>
    <col min="2308" max="2554" width="6.42578125" style="11"/>
    <col min="2555" max="2555" width="19.7109375" style="11" customWidth="1"/>
    <col min="2556" max="2563" width="10" style="11" customWidth="1"/>
    <col min="2564" max="2810" width="6.42578125" style="11"/>
    <col min="2811" max="2811" width="19.7109375" style="11" customWidth="1"/>
    <col min="2812" max="2819" width="10" style="11" customWidth="1"/>
    <col min="2820" max="3066" width="6.42578125" style="11"/>
    <col min="3067" max="3067" width="19.7109375" style="11" customWidth="1"/>
    <col min="3068" max="3075" width="10" style="11" customWidth="1"/>
    <col min="3076" max="3322" width="6.42578125" style="11"/>
    <col min="3323" max="3323" width="19.7109375" style="11" customWidth="1"/>
    <col min="3324" max="3331" width="10" style="11" customWidth="1"/>
    <col min="3332" max="3578" width="6.42578125" style="11"/>
    <col min="3579" max="3579" width="19.7109375" style="11" customWidth="1"/>
    <col min="3580" max="3587" width="10" style="11" customWidth="1"/>
    <col min="3588" max="3834" width="6.42578125" style="11"/>
    <col min="3835" max="3835" width="19.7109375" style="11" customWidth="1"/>
    <col min="3836" max="3843" width="10" style="11" customWidth="1"/>
    <col min="3844" max="4090" width="6.42578125" style="11"/>
    <col min="4091" max="4091" width="19.7109375" style="11" customWidth="1"/>
    <col min="4092" max="4099" width="10" style="11" customWidth="1"/>
    <col min="4100" max="4346" width="6.42578125" style="11"/>
    <col min="4347" max="4347" width="19.7109375" style="11" customWidth="1"/>
    <col min="4348" max="4355" width="10" style="11" customWidth="1"/>
    <col min="4356" max="4602" width="6.42578125" style="11"/>
    <col min="4603" max="4603" width="19.7109375" style="11" customWidth="1"/>
    <col min="4604" max="4611" width="10" style="11" customWidth="1"/>
    <col min="4612" max="4858" width="6.42578125" style="11"/>
    <col min="4859" max="4859" width="19.7109375" style="11" customWidth="1"/>
    <col min="4860" max="4867" width="10" style="11" customWidth="1"/>
    <col min="4868" max="5114" width="6.42578125" style="11"/>
    <col min="5115" max="5115" width="19.7109375" style="11" customWidth="1"/>
    <col min="5116" max="5123" width="10" style="11" customWidth="1"/>
    <col min="5124" max="5370" width="6.42578125" style="11"/>
    <col min="5371" max="5371" width="19.7109375" style="11" customWidth="1"/>
    <col min="5372" max="5379" width="10" style="11" customWidth="1"/>
    <col min="5380" max="5626" width="6.42578125" style="11"/>
    <col min="5627" max="5627" width="19.7109375" style="11" customWidth="1"/>
    <col min="5628" max="5635" width="10" style="11" customWidth="1"/>
    <col min="5636" max="5882" width="6.42578125" style="11"/>
    <col min="5883" max="5883" width="19.7109375" style="11" customWidth="1"/>
    <col min="5884" max="5891" width="10" style="11" customWidth="1"/>
    <col min="5892" max="6138" width="6.42578125" style="11"/>
    <col min="6139" max="6139" width="19.7109375" style="11" customWidth="1"/>
    <col min="6140" max="6147" width="10" style="11" customWidth="1"/>
    <col min="6148" max="6394" width="6.42578125" style="11"/>
    <col min="6395" max="6395" width="19.7109375" style="11" customWidth="1"/>
    <col min="6396" max="6403" width="10" style="11" customWidth="1"/>
    <col min="6404" max="6650" width="6.42578125" style="11"/>
    <col min="6651" max="6651" width="19.7109375" style="11" customWidth="1"/>
    <col min="6652" max="6659" width="10" style="11" customWidth="1"/>
    <col min="6660" max="6906" width="6.42578125" style="11"/>
    <col min="6907" max="6907" width="19.7109375" style="11" customWidth="1"/>
    <col min="6908" max="6915" width="10" style="11" customWidth="1"/>
    <col min="6916" max="7162" width="6.42578125" style="11"/>
    <col min="7163" max="7163" width="19.7109375" style="11" customWidth="1"/>
    <col min="7164" max="7171" width="10" style="11" customWidth="1"/>
    <col min="7172" max="7418" width="6.42578125" style="11"/>
    <col min="7419" max="7419" width="19.7109375" style="11" customWidth="1"/>
    <col min="7420" max="7427" width="10" style="11" customWidth="1"/>
    <col min="7428" max="7674" width="6.42578125" style="11"/>
    <col min="7675" max="7675" width="19.7109375" style="11" customWidth="1"/>
    <col min="7676" max="7683" width="10" style="11" customWidth="1"/>
    <col min="7684" max="7930" width="6.42578125" style="11"/>
    <col min="7931" max="7931" width="19.7109375" style="11" customWidth="1"/>
    <col min="7932" max="7939" width="10" style="11" customWidth="1"/>
    <col min="7940" max="8186" width="6.42578125" style="11"/>
    <col min="8187" max="8187" width="19.7109375" style="11" customWidth="1"/>
    <col min="8188" max="8195" width="10" style="11" customWidth="1"/>
    <col min="8196" max="8442" width="6.42578125" style="11"/>
    <col min="8443" max="8443" width="19.7109375" style="11" customWidth="1"/>
    <col min="8444" max="8451" width="10" style="11" customWidth="1"/>
    <col min="8452" max="8698" width="6.42578125" style="11"/>
    <col min="8699" max="8699" width="19.7109375" style="11" customWidth="1"/>
    <col min="8700" max="8707" width="10" style="11" customWidth="1"/>
    <col min="8708" max="8954" width="6.42578125" style="11"/>
    <col min="8955" max="8955" width="19.7109375" style="11" customWidth="1"/>
    <col min="8956" max="8963" width="10" style="11" customWidth="1"/>
    <col min="8964" max="9210" width="6.42578125" style="11"/>
    <col min="9211" max="9211" width="19.7109375" style="11" customWidth="1"/>
    <col min="9212" max="9219" width="10" style="11" customWidth="1"/>
    <col min="9220" max="9466" width="6.42578125" style="11"/>
    <col min="9467" max="9467" width="19.7109375" style="11" customWidth="1"/>
    <col min="9468" max="9475" width="10" style="11" customWidth="1"/>
    <col min="9476" max="9722" width="6.42578125" style="11"/>
    <col min="9723" max="9723" width="19.7109375" style="11" customWidth="1"/>
    <col min="9724" max="9731" width="10" style="11" customWidth="1"/>
    <col min="9732" max="9978" width="6.42578125" style="11"/>
    <col min="9979" max="9979" width="19.7109375" style="11" customWidth="1"/>
    <col min="9980" max="9987" width="10" style="11" customWidth="1"/>
    <col min="9988" max="10234" width="6.42578125" style="11"/>
    <col min="10235" max="10235" width="19.7109375" style="11" customWidth="1"/>
    <col min="10236" max="10243" width="10" style="11" customWidth="1"/>
    <col min="10244" max="10490" width="6.42578125" style="11"/>
    <col min="10491" max="10491" width="19.7109375" style="11" customWidth="1"/>
    <col min="10492" max="10499" width="10" style="11" customWidth="1"/>
    <col min="10500" max="10746" width="6.42578125" style="11"/>
    <col min="10747" max="10747" width="19.7109375" style="11" customWidth="1"/>
    <col min="10748" max="10755" width="10" style="11" customWidth="1"/>
    <col min="10756" max="11002" width="6.42578125" style="11"/>
    <col min="11003" max="11003" width="19.7109375" style="11" customWidth="1"/>
    <col min="11004" max="11011" width="10" style="11" customWidth="1"/>
    <col min="11012" max="11258" width="6.42578125" style="11"/>
    <col min="11259" max="11259" width="19.7109375" style="11" customWidth="1"/>
    <col min="11260" max="11267" width="10" style="11" customWidth="1"/>
    <col min="11268" max="11514" width="6.42578125" style="11"/>
    <col min="11515" max="11515" width="19.7109375" style="11" customWidth="1"/>
    <col min="11516" max="11523" width="10" style="11" customWidth="1"/>
    <col min="11524" max="11770" width="6.42578125" style="11"/>
    <col min="11771" max="11771" width="19.7109375" style="11" customWidth="1"/>
    <col min="11772" max="11779" width="10" style="11" customWidth="1"/>
    <col min="11780" max="12026" width="6.42578125" style="11"/>
    <col min="12027" max="12027" width="19.7109375" style="11" customWidth="1"/>
    <col min="12028" max="12035" width="10" style="11" customWidth="1"/>
    <col min="12036" max="12282" width="6.42578125" style="11"/>
    <col min="12283" max="12283" width="19.7109375" style="11" customWidth="1"/>
    <col min="12284" max="12291" width="10" style="11" customWidth="1"/>
    <col min="12292" max="12538" width="6.42578125" style="11"/>
    <col min="12539" max="12539" width="19.7109375" style="11" customWidth="1"/>
    <col min="12540" max="12547" width="10" style="11" customWidth="1"/>
    <col min="12548" max="12794" width="6.42578125" style="11"/>
    <col min="12795" max="12795" width="19.7109375" style="11" customWidth="1"/>
    <col min="12796" max="12803" width="10" style="11" customWidth="1"/>
    <col min="12804" max="13050" width="6.42578125" style="11"/>
    <col min="13051" max="13051" width="19.7109375" style="11" customWidth="1"/>
    <col min="13052" max="13059" width="10" style="11" customWidth="1"/>
    <col min="13060" max="13306" width="6.42578125" style="11"/>
    <col min="13307" max="13307" width="19.7109375" style="11" customWidth="1"/>
    <col min="13308" max="13315" width="10" style="11" customWidth="1"/>
    <col min="13316" max="13562" width="6.42578125" style="11"/>
    <col min="13563" max="13563" width="19.7109375" style="11" customWidth="1"/>
    <col min="13564" max="13571" width="10" style="11" customWidth="1"/>
    <col min="13572" max="13818" width="6.42578125" style="11"/>
    <col min="13819" max="13819" width="19.7109375" style="11" customWidth="1"/>
    <col min="13820" max="13827" width="10" style="11" customWidth="1"/>
    <col min="13828" max="14074" width="6.42578125" style="11"/>
    <col min="14075" max="14075" width="19.7109375" style="11" customWidth="1"/>
    <col min="14076" max="14083" width="10" style="11" customWidth="1"/>
    <col min="14084" max="14330" width="6.42578125" style="11"/>
    <col min="14331" max="14331" width="19.7109375" style="11" customWidth="1"/>
    <col min="14332" max="14339" width="10" style="11" customWidth="1"/>
    <col min="14340" max="14586" width="6.42578125" style="11"/>
    <col min="14587" max="14587" width="19.7109375" style="11" customWidth="1"/>
    <col min="14588" max="14595" width="10" style="11" customWidth="1"/>
    <col min="14596" max="14842" width="6.42578125" style="11"/>
    <col min="14843" max="14843" width="19.7109375" style="11" customWidth="1"/>
    <col min="14844" max="14851" width="10" style="11" customWidth="1"/>
    <col min="14852" max="15098" width="6.42578125" style="11"/>
    <col min="15099" max="15099" width="19.7109375" style="11" customWidth="1"/>
    <col min="15100" max="15107" width="10" style="11" customWidth="1"/>
    <col min="15108" max="15354" width="6.42578125" style="11"/>
    <col min="15355" max="15355" width="19.7109375" style="11" customWidth="1"/>
    <col min="15356" max="15363" width="10" style="11" customWidth="1"/>
    <col min="15364" max="15610" width="6.42578125" style="11"/>
    <col min="15611" max="15611" width="19.7109375" style="11" customWidth="1"/>
    <col min="15612" max="15619" width="10" style="11" customWidth="1"/>
    <col min="15620" max="15866" width="6.42578125" style="11"/>
    <col min="15867" max="15867" width="19.7109375" style="11" customWidth="1"/>
    <col min="15868" max="15875" width="10" style="11" customWidth="1"/>
    <col min="15876" max="16122" width="6.42578125" style="11"/>
    <col min="16123" max="16123" width="19.7109375" style="11" customWidth="1"/>
    <col min="16124" max="16131" width="10" style="11" customWidth="1"/>
    <col min="16132" max="16384" width="6.42578125" style="11"/>
  </cols>
  <sheetData>
    <row r="1" spans="1:3" x14ac:dyDescent="0.35">
      <c r="A1" s="186" t="s">
        <v>16</v>
      </c>
      <c r="B1" s="186"/>
      <c r="C1" s="186"/>
    </row>
    <row r="2" spans="1:3" x14ac:dyDescent="0.35">
      <c r="A2" s="73"/>
      <c r="B2" s="73"/>
      <c r="C2" s="73"/>
    </row>
    <row r="3" spans="1:3" ht="21.75" thickBot="1" x14ac:dyDescent="0.4">
      <c r="A3" s="171" t="s">
        <v>126</v>
      </c>
      <c r="B3" s="137"/>
      <c r="C3" s="137"/>
    </row>
    <row r="4" spans="1:3" s="74" customFormat="1" ht="21.75" thickTop="1" x14ac:dyDescent="0.2">
      <c r="A4" s="187" t="s">
        <v>86</v>
      </c>
      <c r="B4" s="189" t="s">
        <v>6</v>
      </c>
      <c r="C4" s="191" t="s">
        <v>7</v>
      </c>
    </row>
    <row r="5" spans="1:3" s="14" customFormat="1" ht="21.75" thickBot="1" x14ac:dyDescent="0.4">
      <c r="A5" s="188"/>
      <c r="B5" s="190"/>
      <c r="C5" s="192"/>
    </row>
    <row r="6" spans="1:3" s="14" customFormat="1" ht="21.75" thickTop="1" x14ac:dyDescent="0.35">
      <c r="A6" s="144" t="s">
        <v>91</v>
      </c>
      <c r="B6" s="101"/>
      <c r="C6" s="102"/>
    </row>
    <row r="7" spans="1:3" x14ac:dyDescent="0.35">
      <c r="A7" s="34" t="s">
        <v>73</v>
      </c>
      <c r="B7" s="22">
        <v>3</v>
      </c>
      <c r="C7" s="23">
        <f>B7*100/$B$25</f>
        <v>12.5</v>
      </c>
    </row>
    <row r="8" spans="1:3" x14ac:dyDescent="0.35">
      <c r="A8" s="144" t="s">
        <v>98</v>
      </c>
      <c r="B8" s="22"/>
      <c r="C8" s="23"/>
    </row>
    <row r="9" spans="1:3" x14ac:dyDescent="0.35">
      <c r="A9" s="34" t="s">
        <v>74</v>
      </c>
      <c r="B9" s="22">
        <v>1</v>
      </c>
      <c r="C9" s="23">
        <f t="shared" ref="C9:C24" si="0">B9*100/$B$25</f>
        <v>4.166666666666667</v>
      </c>
    </row>
    <row r="10" spans="1:3" x14ac:dyDescent="0.35">
      <c r="A10" s="144" t="s">
        <v>92</v>
      </c>
      <c r="B10" s="22"/>
      <c r="C10" s="23"/>
    </row>
    <row r="11" spans="1:3" x14ac:dyDescent="0.35">
      <c r="A11" s="34" t="s">
        <v>75</v>
      </c>
      <c r="B11" s="22">
        <v>2</v>
      </c>
      <c r="C11" s="23">
        <f t="shared" si="0"/>
        <v>8.3333333333333339</v>
      </c>
    </row>
    <row r="12" spans="1:3" x14ac:dyDescent="0.35">
      <c r="A12" s="144" t="s">
        <v>82</v>
      </c>
      <c r="B12" s="22"/>
      <c r="C12" s="23"/>
    </row>
    <row r="13" spans="1:3" x14ac:dyDescent="0.35">
      <c r="A13" s="34" t="s">
        <v>83</v>
      </c>
      <c r="B13" s="22">
        <v>2</v>
      </c>
      <c r="C13" s="23">
        <f t="shared" si="0"/>
        <v>8.3333333333333339</v>
      </c>
    </row>
    <row r="14" spans="1:3" x14ac:dyDescent="0.35">
      <c r="A14" s="34" t="s">
        <v>84</v>
      </c>
      <c r="B14" s="22">
        <v>1</v>
      </c>
      <c r="C14" s="23">
        <f t="shared" si="0"/>
        <v>4.166666666666667</v>
      </c>
    </row>
    <row r="15" spans="1:3" x14ac:dyDescent="0.35">
      <c r="A15" s="144" t="s">
        <v>29</v>
      </c>
      <c r="B15" s="22"/>
      <c r="C15" s="23"/>
    </row>
    <row r="16" spans="1:3" x14ac:dyDescent="0.35">
      <c r="A16" s="34" t="s">
        <v>85</v>
      </c>
      <c r="B16" s="22">
        <v>5</v>
      </c>
      <c r="C16" s="23">
        <f t="shared" si="0"/>
        <v>20.833333333333332</v>
      </c>
    </row>
    <row r="17" spans="1:4" x14ac:dyDescent="0.35">
      <c r="A17" s="169" t="s">
        <v>93</v>
      </c>
      <c r="B17" s="22">
        <v>2</v>
      </c>
      <c r="C17" s="23">
        <f t="shared" si="0"/>
        <v>8.3333333333333339</v>
      </c>
    </row>
    <row r="18" spans="1:4" x14ac:dyDescent="0.35">
      <c r="A18" s="144" t="s">
        <v>89</v>
      </c>
      <c r="B18" s="22"/>
      <c r="C18" s="23"/>
    </row>
    <row r="19" spans="1:4" x14ac:dyDescent="0.35">
      <c r="A19" s="34" t="s">
        <v>87</v>
      </c>
      <c r="B19" s="22">
        <v>1</v>
      </c>
      <c r="C19" s="23">
        <f t="shared" si="0"/>
        <v>4.166666666666667</v>
      </c>
    </row>
    <row r="20" spans="1:4" x14ac:dyDescent="0.35">
      <c r="A20" s="144" t="s">
        <v>90</v>
      </c>
      <c r="B20" s="22"/>
      <c r="C20" s="23"/>
    </row>
    <row r="21" spans="1:4" x14ac:dyDescent="0.35">
      <c r="A21" s="170" t="s">
        <v>88</v>
      </c>
      <c r="B21" s="22">
        <v>1</v>
      </c>
      <c r="C21" s="23">
        <f t="shared" si="0"/>
        <v>4.166666666666667</v>
      </c>
    </row>
    <row r="22" spans="1:4" x14ac:dyDescent="0.35">
      <c r="A22" s="144" t="s">
        <v>99</v>
      </c>
      <c r="B22" s="22"/>
      <c r="C22" s="23"/>
    </row>
    <row r="23" spans="1:4" x14ac:dyDescent="0.35">
      <c r="A23" s="170" t="s">
        <v>100</v>
      </c>
      <c r="B23" s="22">
        <v>1</v>
      </c>
      <c r="C23" s="23">
        <f t="shared" si="0"/>
        <v>4.166666666666667</v>
      </c>
    </row>
    <row r="24" spans="1:4" x14ac:dyDescent="0.35">
      <c r="A24" s="170" t="s">
        <v>18</v>
      </c>
      <c r="B24" s="22">
        <v>5</v>
      </c>
      <c r="C24" s="23">
        <f t="shared" si="0"/>
        <v>20.833333333333332</v>
      </c>
    </row>
    <row r="25" spans="1:4" x14ac:dyDescent="0.35">
      <c r="A25" s="25" t="s">
        <v>5</v>
      </c>
      <c r="B25" s="25">
        <f>SUM(B7:B24)</f>
        <v>24</v>
      </c>
      <c r="C25" s="24">
        <f>B25*100/$B$25</f>
        <v>100</v>
      </c>
    </row>
    <row r="26" spans="1:4" s="17" customFormat="1" hidden="1" x14ac:dyDescent="0.35">
      <c r="A26" s="21" t="s">
        <v>5</v>
      </c>
      <c r="B26" s="21">
        <f>SUM(B25:B25)</f>
        <v>24</v>
      </c>
      <c r="C26" s="23">
        <f>B26*100/$B$25</f>
        <v>100</v>
      </c>
    </row>
    <row r="28" spans="1:4" x14ac:dyDescent="0.35">
      <c r="A28" s="100" t="s">
        <v>127</v>
      </c>
      <c r="B28" s="100"/>
      <c r="C28" s="100"/>
      <c r="D28" s="100"/>
    </row>
    <row r="29" spans="1:4" x14ac:dyDescent="0.35">
      <c r="A29" s="81" t="s">
        <v>167</v>
      </c>
      <c r="B29" s="81"/>
      <c r="C29" s="81"/>
      <c r="D29" s="81"/>
    </row>
    <row r="30" spans="1:4" x14ac:dyDescent="0.35">
      <c r="A30" s="81" t="s">
        <v>166</v>
      </c>
      <c r="B30" s="81"/>
      <c r="C30" s="81"/>
      <c r="D30" s="81"/>
    </row>
  </sheetData>
  <mergeCells count="4">
    <mergeCell ref="A1:C1"/>
    <mergeCell ref="A4:A5"/>
    <mergeCell ref="B4:B5"/>
    <mergeCell ref="C4:C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7" zoomScale="130" zoomScaleNormal="130" workbookViewId="0">
      <selection activeCell="B12" sqref="B12"/>
    </sheetView>
  </sheetViews>
  <sheetFormatPr defaultRowHeight="12.75" x14ac:dyDescent="0.2"/>
  <cols>
    <col min="1" max="1" width="4.140625" customWidth="1"/>
    <col min="2" max="2" width="58.85546875" customWidth="1"/>
    <col min="3" max="3" width="7" customWidth="1"/>
    <col min="4" max="4" width="7.7109375" customWidth="1"/>
    <col min="5" max="5" width="10.42578125" style="62" customWidth="1"/>
  </cols>
  <sheetData>
    <row r="1" spans="1:6" s="65" customFormat="1" ht="21" x14ac:dyDescent="0.35">
      <c r="A1" s="186" t="s">
        <v>125</v>
      </c>
      <c r="B1" s="186"/>
      <c r="C1" s="186"/>
      <c r="D1" s="186"/>
      <c r="E1" s="186"/>
      <c r="F1" s="35"/>
    </row>
    <row r="2" spans="1:6" s="65" customFormat="1" ht="21" x14ac:dyDescent="0.35">
      <c r="A2" s="73"/>
      <c r="B2" s="73"/>
      <c r="C2" s="73"/>
      <c r="D2" s="73"/>
      <c r="E2" s="73"/>
      <c r="F2" s="35"/>
    </row>
    <row r="3" spans="1:6" s="65" customFormat="1" ht="21" x14ac:dyDescent="0.35">
      <c r="A3" s="198" t="s">
        <v>32</v>
      </c>
      <c r="B3" s="198"/>
      <c r="C3" s="198"/>
      <c r="D3" s="198"/>
      <c r="E3" s="198"/>
      <c r="F3" s="35"/>
    </row>
    <row r="4" spans="1:6" s="31" customFormat="1" ht="19.5" x14ac:dyDescent="0.3">
      <c r="A4" s="198" t="s">
        <v>128</v>
      </c>
      <c r="B4" s="198"/>
      <c r="C4" s="198"/>
      <c r="D4" s="198"/>
      <c r="E4" s="198"/>
    </row>
    <row r="5" spans="1:6" s="31" customFormat="1" ht="20.25" thickBot="1" x14ac:dyDescent="0.35">
      <c r="A5" s="37"/>
      <c r="B5" s="38"/>
      <c r="C5" s="39"/>
      <c r="D5" s="39"/>
      <c r="E5" s="63"/>
    </row>
    <row r="6" spans="1:6" s="30" customFormat="1" ht="23.25" customHeight="1" x14ac:dyDescent="0.3">
      <c r="A6" s="199" t="s">
        <v>0</v>
      </c>
      <c r="B6" s="200"/>
      <c r="C6" s="201" t="s">
        <v>110</v>
      </c>
      <c r="D6" s="201"/>
      <c r="E6" s="196" t="s">
        <v>17</v>
      </c>
      <c r="F6" s="60"/>
    </row>
    <row r="7" spans="1:6" s="30" customFormat="1" ht="19.5" x14ac:dyDescent="0.3">
      <c r="A7" s="40"/>
      <c r="B7" s="41"/>
      <c r="C7" s="27"/>
      <c r="D7" s="42" t="s">
        <v>8</v>
      </c>
      <c r="E7" s="197"/>
      <c r="F7" s="60"/>
    </row>
    <row r="8" spans="1:6" s="30" customFormat="1" ht="19.5" x14ac:dyDescent="0.3">
      <c r="A8" s="43">
        <v>1</v>
      </c>
      <c r="B8" s="44" t="s">
        <v>9</v>
      </c>
      <c r="C8" s="45"/>
      <c r="D8" s="46"/>
      <c r="E8" s="55"/>
      <c r="F8" s="10"/>
    </row>
    <row r="9" spans="1:6" s="30" customFormat="1" ht="19.5" x14ac:dyDescent="0.3">
      <c r="A9" s="47"/>
      <c r="B9" s="10" t="s">
        <v>10</v>
      </c>
      <c r="C9" s="48">
        <f>คีย์!I26</f>
        <v>4.375</v>
      </c>
      <c r="D9" s="48">
        <f>คีย์!I27</f>
        <v>0.7109393663377318</v>
      </c>
      <c r="E9" s="56" t="str">
        <f>IF(C9&gt;4.5,"มากที่สุด",IF(C9&gt;3.5,"มาก",IF(C9&gt;2.5,"ปานกลาง",IF(C9&gt;1.5,"น้อย",IF(C9&lt;=1.5,"น้อยที่สุด")))))</f>
        <v>มาก</v>
      </c>
      <c r="F9" s="61"/>
    </row>
    <row r="10" spans="1:6" s="30" customFormat="1" ht="19.5" x14ac:dyDescent="0.3">
      <c r="A10" s="47"/>
      <c r="B10" s="10" t="s">
        <v>101</v>
      </c>
      <c r="C10" s="48">
        <f>คีย์!J26</f>
        <v>4.166666666666667</v>
      </c>
      <c r="D10" s="48">
        <f>คีย์!J27</f>
        <v>0.7613869876268804</v>
      </c>
      <c r="E10" s="56" t="str">
        <f>IF(C10&gt;4.5,"มากที่สุด",IF(C10&gt;3.5,"มาก",IF(C10&gt;2.5,"ปานกลาง",IF(C10&gt;1.5,"น้อย",IF(C10&lt;=1.5,"น้อยที่สุด")))))</f>
        <v>มาก</v>
      </c>
      <c r="F10" s="61"/>
    </row>
    <row r="11" spans="1:6" s="30" customFormat="1" ht="19.5" x14ac:dyDescent="0.3">
      <c r="A11" s="49"/>
      <c r="B11" s="50" t="s">
        <v>33</v>
      </c>
      <c r="C11" s="51">
        <f>คีย์!K26</f>
        <v>4.291666666666667</v>
      </c>
      <c r="D11" s="51">
        <f>คีย์!K27</f>
        <v>0.55003293709018664</v>
      </c>
      <c r="E11" s="56" t="str">
        <f>IF(C11&gt;4.5,"มากที่สุด",IF(C11&gt;3.5,"มาก",IF(C11&gt;2.5,"ปานกลาง",IF(C11&gt;1.5,"น้อย",IF(C11&lt;=1.5,"น้อยที่สุด")))))</f>
        <v>มาก</v>
      </c>
      <c r="F11" s="61"/>
    </row>
    <row r="12" spans="1:6" s="30" customFormat="1" ht="19.5" x14ac:dyDescent="0.3">
      <c r="A12" s="52"/>
      <c r="B12" s="64" t="s">
        <v>34</v>
      </c>
      <c r="C12" s="29">
        <f>คีย์!K29</f>
        <v>4.2777777777777777</v>
      </c>
      <c r="D12" s="29">
        <f>คีย์!K28</f>
        <v>0.67599112883216117</v>
      </c>
      <c r="E12" s="28" t="str">
        <f>IF(C12&gt;4.5,"มากที่สุด",IF(C12&gt;3.5,"มาก",IF(C12&gt;2.5,"ปานกลาง",IF(C12&gt;1.5,"น้อย",IF(C12&lt;=1.5,"น้อยที่สุด")))))</f>
        <v>มาก</v>
      </c>
      <c r="F12" s="61"/>
    </row>
    <row r="13" spans="1:6" s="30" customFormat="1" ht="19.5" x14ac:dyDescent="0.3">
      <c r="A13" s="53">
        <v>2</v>
      </c>
      <c r="B13" s="44" t="s">
        <v>11</v>
      </c>
      <c r="C13" s="54"/>
      <c r="D13" s="54"/>
      <c r="E13" s="55"/>
      <c r="F13" s="10"/>
    </row>
    <row r="14" spans="1:6" s="30" customFormat="1" ht="19.5" x14ac:dyDescent="0.3">
      <c r="A14" s="47"/>
      <c r="B14" s="12" t="s">
        <v>12</v>
      </c>
      <c r="C14" s="48">
        <f>คีย์!L26</f>
        <v>4.583333333333333</v>
      </c>
      <c r="D14" s="48">
        <f>คีย์!L27</f>
        <v>0.65386254815829381</v>
      </c>
      <c r="E14" s="56" t="str">
        <f>IF(C14&gt;4.5,"มากที่สุด",IF(C14&gt;3.5,"มาก",IF(C14&gt;2.5,"ปานกลาง",IF(C14&gt;1.5,"น้อย",IF(C14&lt;=1.5,"น้อยที่สุด")))))</f>
        <v>มากที่สุด</v>
      </c>
      <c r="F14" s="61"/>
    </row>
    <row r="15" spans="1:6" s="30" customFormat="1" ht="19.5" x14ac:dyDescent="0.3">
      <c r="A15" s="47"/>
      <c r="B15" s="10" t="s">
        <v>13</v>
      </c>
      <c r="C15" s="48">
        <f>คีย์!M26</f>
        <v>4.5</v>
      </c>
      <c r="D15" s="48">
        <f>คีย์!M27</f>
        <v>0.65938047339578698</v>
      </c>
      <c r="E15" s="56" t="str">
        <f>IF(C15&gt;4.5,"มากที่สุด",IF(C15&gt;3.5,"มาก",IF(C15&gt;2.5,"ปานกลาง",IF(C15&gt;1.5,"น้อย",IF(C15&lt;=1.5,"น้อยที่สุด")))))</f>
        <v>มาก</v>
      </c>
      <c r="F15" s="61"/>
    </row>
    <row r="16" spans="1:6" s="30" customFormat="1" ht="19.5" x14ac:dyDescent="0.3">
      <c r="A16" s="52"/>
      <c r="B16" s="64" t="s">
        <v>35</v>
      </c>
      <c r="C16" s="29">
        <f>คีย์!M29</f>
        <v>4.541666666666667</v>
      </c>
      <c r="D16" s="29">
        <f>คีย์!M28</f>
        <v>0.65096763763510257</v>
      </c>
      <c r="E16" s="28" t="str">
        <f>IF(C16&gt;4.5,"มากที่สุด",IF(C16&gt;3.5,"มาก",IF(C16&gt;2.5,"ปานกลาง",IF(C16&gt;1.5,"น้อย",IF(C16&lt;=1.5,"น้อยที่สุด")))))</f>
        <v>มากที่สุด</v>
      </c>
      <c r="F16" s="61"/>
    </row>
    <row r="17" spans="1:6" s="30" customFormat="1" ht="19.5" x14ac:dyDescent="0.3">
      <c r="A17" s="53">
        <v>3</v>
      </c>
      <c r="B17" s="44" t="s">
        <v>152</v>
      </c>
      <c r="C17" s="54"/>
      <c r="D17" s="54"/>
      <c r="E17" s="56"/>
      <c r="F17" s="10"/>
    </row>
    <row r="18" spans="1:6" s="30" customFormat="1" ht="19.5" x14ac:dyDescent="0.3">
      <c r="A18" s="47"/>
      <c r="B18" s="10" t="s">
        <v>102</v>
      </c>
      <c r="C18" s="48">
        <f>คีย์!N26</f>
        <v>4.541666666666667</v>
      </c>
      <c r="D18" s="48">
        <f>คีย์!N27</f>
        <v>0.58822996587527088</v>
      </c>
      <c r="E18" s="56" t="str">
        <f>IF(C18&gt;4.5,"มากที่สุด",IF(C18&gt;3.5,"มาก",IF(C18&gt;2.5,"ปานกลาง",IF(C18&gt;1.5,"น้อย",IF(C18&lt;=1.5,"น้อยที่สุด")))))</f>
        <v>มากที่สุด</v>
      </c>
      <c r="F18" s="10"/>
    </row>
    <row r="19" spans="1:6" s="30" customFormat="1" ht="19.5" x14ac:dyDescent="0.3">
      <c r="A19" s="47"/>
      <c r="B19" s="10" t="s">
        <v>109</v>
      </c>
      <c r="C19" s="48">
        <f>คีย์!O26</f>
        <v>4.458333333333333</v>
      </c>
      <c r="D19" s="48">
        <f>คีย์!O27</f>
        <v>0.58822996587527088</v>
      </c>
      <c r="E19" s="56" t="str">
        <f>IF(C19&gt;4.5,"มากที่สุด",IF(C19&gt;3.5,"มาก",IF(C19&gt;2.5,"ปานกลาง",IF(C19&gt;1.5,"น้อย",IF(C19&lt;=1.5,"น้อยที่สุด")))))</f>
        <v>มาก</v>
      </c>
      <c r="F19" s="10"/>
    </row>
    <row r="20" spans="1:6" s="30" customFormat="1" ht="19.5" x14ac:dyDescent="0.3">
      <c r="A20" s="57"/>
      <c r="B20" s="64" t="s">
        <v>115</v>
      </c>
      <c r="C20" s="29">
        <f>คีย์!O29</f>
        <v>4.5</v>
      </c>
      <c r="D20" s="29">
        <f>คีย์!O28</f>
        <v>0.58345996599157823</v>
      </c>
      <c r="E20" s="28" t="str">
        <f>IF(C20&gt;4.5,"มากที่สุด",IF(C20&gt;3.5,"มาก",IF(C20&gt;2.5,"ปานกลาง",IF(C20&gt;1.5,"น้อย",IF(C20&lt;=1.5,"น้อยที่สุด")))))</f>
        <v>มาก</v>
      </c>
      <c r="F20" s="10"/>
    </row>
    <row r="21" spans="1:6" s="30" customFormat="1" ht="20.25" thickBot="1" x14ac:dyDescent="0.35">
      <c r="A21" s="194" t="s">
        <v>14</v>
      </c>
      <c r="B21" s="195"/>
      <c r="C21" s="58">
        <f>คีย์!V26</f>
        <v>4.4861111111111107</v>
      </c>
      <c r="D21" s="58">
        <f>คีย์!V27</f>
        <v>0.63230230234468243</v>
      </c>
      <c r="E21" s="59" t="str">
        <f>IF(C21&gt;4.5,"มากที่สุด",IF(C21&gt;3.5,"มาก",IF(C21&gt;2.5,"ปานกลาง",IF(C21&gt;1.5,"น้อย",IF(C21&lt;=1.5,"น้อยที่สุด")))))</f>
        <v>มาก</v>
      </c>
      <c r="F21" s="10"/>
    </row>
    <row r="22" spans="1:6" s="30" customFormat="1" ht="20.25" thickTop="1" x14ac:dyDescent="0.3">
      <c r="A22" s="70"/>
      <c r="B22" s="70"/>
      <c r="C22" s="71"/>
      <c r="D22" s="71"/>
      <c r="E22" s="70"/>
      <c r="F22" s="10"/>
    </row>
    <row r="23" spans="1:6" s="69" customFormat="1" ht="21" x14ac:dyDescent="0.35">
      <c r="B23" s="82" t="s">
        <v>151</v>
      </c>
      <c r="E23" s="68"/>
    </row>
    <row r="24" spans="1:6" s="69" customFormat="1" ht="21" x14ac:dyDescent="0.35">
      <c r="A24" s="82" t="s">
        <v>114</v>
      </c>
      <c r="B24" s="82"/>
      <c r="E24" s="68"/>
    </row>
    <row r="25" spans="1:6" s="69" customFormat="1" ht="21" x14ac:dyDescent="0.35">
      <c r="A25" s="82"/>
      <c r="B25" s="82" t="s">
        <v>116</v>
      </c>
      <c r="E25" s="68"/>
    </row>
    <row r="26" spans="1:6" s="69" customFormat="1" ht="21" x14ac:dyDescent="0.35">
      <c r="A26" s="82" t="s">
        <v>153</v>
      </c>
      <c r="B26" s="82"/>
      <c r="E26" s="68"/>
    </row>
    <row r="27" spans="1:6" s="69" customFormat="1" ht="21" x14ac:dyDescent="0.35">
      <c r="A27" s="76" t="s">
        <v>117</v>
      </c>
      <c r="B27" s="77"/>
      <c r="C27" s="77"/>
      <c r="D27" s="77"/>
      <c r="E27" s="77"/>
    </row>
    <row r="28" spans="1:6" s="69" customFormat="1" ht="21" x14ac:dyDescent="0.35">
      <c r="A28" s="193" t="s">
        <v>118</v>
      </c>
      <c r="B28" s="193"/>
      <c r="C28" s="193"/>
      <c r="D28" s="193"/>
      <c r="E28" s="193"/>
    </row>
    <row r="29" spans="1:6" s="69" customFormat="1" ht="21" x14ac:dyDescent="0.35">
      <c r="A29" s="75" t="s">
        <v>119</v>
      </c>
      <c r="B29" s="75"/>
      <c r="C29" s="75"/>
      <c r="D29" s="75"/>
      <c r="E29" s="75"/>
    </row>
    <row r="30" spans="1:6" s="65" customFormat="1" ht="19.5" x14ac:dyDescent="0.3">
      <c r="A30" s="67"/>
      <c r="B30" s="67"/>
      <c r="E30" s="66"/>
    </row>
    <row r="31" spans="1:6" s="65" customFormat="1" ht="19.5" x14ac:dyDescent="0.3">
      <c r="A31" s="67"/>
      <c r="B31" s="67"/>
      <c r="E31" s="66"/>
    </row>
    <row r="32" spans="1:6" s="65" customFormat="1" ht="19.5" x14ac:dyDescent="0.3">
      <c r="A32" s="67"/>
      <c r="B32" s="67"/>
      <c r="E32" s="66"/>
    </row>
    <row r="33" spans="1:5" s="65" customFormat="1" ht="19.5" x14ac:dyDescent="0.3">
      <c r="A33" s="67"/>
      <c r="B33" s="67"/>
      <c r="E33" s="66"/>
    </row>
    <row r="34" spans="1:5" s="65" customFormat="1" ht="19.5" x14ac:dyDescent="0.3">
      <c r="E34" s="66"/>
    </row>
    <row r="35" spans="1:5" s="65" customFormat="1" ht="19.5" x14ac:dyDescent="0.3">
      <c r="E35" s="66"/>
    </row>
    <row r="36" spans="1:5" s="65" customFormat="1" ht="19.5" x14ac:dyDescent="0.3">
      <c r="E36" s="66"/>
    </row>
    <row r="37" spans="1:5" s="65" customFormat="1" ht="19.5" x14ac:dyDescent="0.3">
      <c r="E37" s="66"/>
    </row>
    <row r="38" spans="1:5" s="65" customFormat="1" ht="19.5" x14ac:dyDescent="0.3">
      <c r="E38" s="66"/>
    </row>
    <row r="39" spans="1:5" s="65" customFormat="1" ht="19.5" x14ac:dyDescent="0.3">
      <c r="E39" s="66"/>
    </row>
    <row r="40" spans="1:5" s="65" customFormat="1" ht="19.5" x14ac:dyDescent="0.3">
      <c r="E40" s="66"/>
    </row>
    <row r="41" spans="1:5" s="65" customFormat="1" ht="19.5" x14ac:dyDescent="0.3">
      <c r="E41" s="66"/>
    </row>
    <row r="42" spans="1:5" s="65" customFormat="1" ht="19.5" x14ac:dyDescent="0.3">
      <c r="E42" s="66"/>
    </row>
    <row r="43" spans="1:5" s="65" customFormat="1" ht="19.5" x14ac:dyDescent="0.3">
      <c r="E43" s="66"/>
    </row>
    <row r="44" spans="1:5" s="65" customFormat="1" ht="19.5" x14ac:dyDescent="0.3">
      <c r="E44" s="66"/>
    </row>
    <row r="45" spans="1:5" s="65" customFormat="1" ht="19.5" x14ac:dyDescent="0.3">
      <c r="E45" s="66"/>
    </row>
    <row r="46" spans="1:5" s="65" customFormat="1" ht="19.5" x14ac:dyDescent="0.3">
      <c r="E46" s="66"/>
    </row>
    <row r="47" spans="1:5" s="65" customFormat="1" ht="19.5" x14ac:dyDescent="0.3">
      <c r="E47" s="66"/>
    </row>
    <row r="48" spans="1:5" s="65" customFormat="1" ht="19.5" x14ac:dyDescent="0.3">
      <c r="E48" s="66"/>
    </row>
    <row r="49" spans="5:5" s="65" customFormat="1" ht="19.5" x14ac:dyDescent="0.3">
      <c r="E49" s="66"/>
    </row>
    <row r="50" spans="5:5" s="65" customFormat="1" ht="19.5" x14ac:dyDescent="0.3">
      <c r="E50" s="66"/>
    </row>
    <row r="51" spans="5:5" s="65" customFormat="1" ht="19.5" x14ac:dyDescent="0.3">
      <c r="E51" s="66"/>
    </row>
    <row r="52" spans="5:5" s="65" customFormat="1" ht="19.5" x14ac:dyDescent="0.3">
      <c r="E52" s="66"/>
    </row>
    <row r="53" spans="5:5" s="65" customFormat="1" ht="19.5" x14ac:dyDescent="0.3">
      <c r="E53" s="66"/>
    </row>
    <row r="54" spans="5:5" s="65" customFormat="1" ht="19.5" x14ac:dyDescent="0.3">
      <c r="E54" s="66"/>
    </row>
    <row r="55" spans="5:5" s="65" customFormat="1" ht="19.5" x14ac:dyDescent="0.3">
      <c r="E55" s="66"/>
    </row>
    <row r="56" spans="5:5" s="65" customFormat="1" ht="19.5" x14ac:dyDescent="0.3">
      <c r="E56" s="66"/>
    </row>
    <row r="57" spans="5:5" s="65" customFormat="1" ht="19.5" x14ac:dyDescent="0.3">
      <c r="E57" s="66"/>
    </row>
    <row r="58" spans="5:5" s="65" customFormat="1" ht="19.5" x14ac:dyDescent="0.3">
      <c r="E58" s="66"/>
    </row>
    <row r="59" spans="5:5" s="65" customFormat="1" ht="19.5" x14ac:dyDescent="0.3">
      <c r="E59" s="66"/>
    </row>
    <row r="60" spans="5:5" s="65" customFormat="1" ht="19.5" x14ac:dyDescent="0.3">
      <c r="E60" s="66"/>
    </row>
    <row r="61" spans="5:5" s="65" customFormat="1" ht="19.5" x14ac:dyDescent="0.3">
      <c r="E61" s="66"/>
    </row>
    <row r="62" spans="5:5" s="65" customFormat="1" ht="19.5" x14ac:dyDescent="0.3">
      <c r="E62" s="66"/>
    </row>
    <row r="63" spans="5:5" s="65" customFormat="1" ht="19.5" x14ac:dyDescent="0.3">
      <c r="E63" s="66"/>
    </row>
  </sheetData>
  <mergeCells count="8">
    <mergeCell ref="A28:E28"/>
    <mergeCell ref="A21:B21"/>
    <mergeCell ref="E6:E7"/>
    <mergeCell ref="A1:E1"/>
    <mergeCell ref="A4:E4"/>
    <mergeCell ref="A6:B6"/>
    <mergeCell ref="C6:D6"/>
    <mergeCell ref="A3:E3"/>
  </mergeCells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workbookViewId="0">
      <selection activeCell="G17" sqref="G17:G18"/>
    </sheetView>
  </sheetViews>
  <sheetFormatPr defaultRowHeight="19.5" x14ac:dyDescent="0.3"/>
  <cols>
    <col min="1" max="1" width="5.85546875" style="30" customWidth="1"/>
    <col min="2" max="2" width="8.85546875" style="30" customWidth="1"/>
    <col min="3" max="3" width="9.140625" style="30"/>
    <col min="4" max="4" width="17.5703125" style="30" customWidth="1"/>
    <col min="5" max="5" width="15.28515625" style="30" customWidth="1"/>
    <col min="6" max="7" width="8.28515625" style="133" customWidth="1"/>
    <col min="8" max="8" width="16.5703125" style="133" customWidth="1"/>
    <col min="9" max="257" width="9.140625" style="30"/>
    <col min="258" max="258" width="12.42578125" style="30" customWidth="1"/>
    <col min="259" max="259" width="9.140625" style="30"/>
    <col min="260" max="260" width="17.5703125" style="30" customWidth="1"/>
    <col min="261" max="261" width="35.28515625" style="30" customWidth="1"/>
    <col min="262" max="262" width="7.85546875" style="30" customWidth="1"/>
    <col min="263" max="263" width="8" style="30" customWidth="1"/>
    <col min="264" max="264" width="15.7109375" style="30" customWidth="1"/>
    <col min="265" max="513" width="9.140625" style="30"/>
    <col min="514" max="514" width="12.42578125" style="30" customWidth="1"/>
    <col min="515" max="515" width="9.140625" style="30"/>
    <col min="516" max="516" width="17.5703125" style="30" customWidth="1"/>
    <col min="517" max="517" width="35.28515625" style="30" customWidth="1"/>
    <col min="518" max="518" width="7.85546875" style="30" customWidth="1"/>
    <col min="519" max="519" width="8" style="30" customWidth="1"/>
    <col min="520" max="520" width="15.7109375" style="30" customWidth="1"/>
    <col min="521" max="769" width="9.140625" style="30"/>
    <col min="770" max="770" width="12.42578125" style="30" customWidth="1"/>
    <col min="771" max="771" width="9.140625" style="30"/>
    <col min="772" max="772" width="17.5703125" style="30" customWidth="1"/>
    <col min="773" max="773" width="35.28515625" style="30" customWidth="1"/>
    <col min="774" max="774" width="7.85546875" style="30" customWidth="1"/>
    <col min="775" max="775" width="8" style="30" customWidth="1"/>
    <col min="776" max="776" width="15.7109375" style="30" customWidth="1"/>
    <col min="777" max="1025" width="9.140625" style="30"/>
    <col min="1026" max="1026" width="12.42578125" style="30" customWidth="1"/>
    <col min="1027" max="1027" width="9.140625" style="30"/>
    <col min="1028" max="1028" width="17.5703125" style="30" customWidth="1"/>
    <col min="1029" max="1029" width="35.28515625" style="30" customWidth="1"/>
    <col min="1030" max="1030" width="7.85546875" style="30" customWidth="1"/>
    <col min="1031" max="1031" width="8" style="30" customWidth="1"/>
    <col min="1032" max="1032" width="15.7109375" style="30" customWidth="1"/>
    <col min="1033" max="1281" width="9.140625" style="30"/>
    <col min="1282" max="1282" width="12.42578125" style="30" customWidth="1"/>
    <col min="1283" max="1283" width="9.140625" style="30"/>
    <col min="1284" max="1284" width="17.5703125" style="30" customWidth="1"/>
    <col min="1285" max="1285" width="35.28515625" style="30" customWidth="1"/>
    <col min="1286" max="1286" width="7.85546875" style="30" customWidth="1"/>
    <col min="1287" max="1287" width="8" style="30" customWidth="1"/>
    <col min="1288" max="1288" width="15.7109375" style="30" customWidth="1"/>
    <col min="1289" max="1537" width="9.140625" style="30"/>
    <col min="1538" max="1538" width="12.42578125" style="30" customWidth="1"/>
    <col min="1539" max="1539" width="9.140625" style="30"/>
    <col min="1540" max="1540" width="17.5703125" style="30" customWidth="1"/>
    <col min="1541" max="1541" width="35.28515625" style="30" customWidth="1"/>
    <col min="1542" max="1542" width="7.85546875" style="30" customWidth="1"/>
    <col min="1543" max="1543" width="8" style="30" customWidth="1"/>
    <col min="1544" max="1544" width="15.7109375" style="30" customWidth="1"/>
    <col min="1545" max="1793" width="9.140625" style="30"/>
    <col min="1794" max="1794" width="12.42578125" style="30" customWidth="1"/>
    <col min="1795" max="1795" width="9.140625" style="30"/>
    <col min="1796" max="1796" width="17.5703125" style="30" customWidth="1"/>
    <col min="1797" max="1797" width="35.28515625" style="30" customWidth="1"/>
    <col min="1798" max="1798" width="7.85546875" style="30" customWidth="1"/>
    <col min="1799" max="1799" width="8" style="30" customWidth="1"/>
    <col min="1800" max="1800" width="15.7109375" style="30" customWidth="1"/>
    <col min="1801" max="2049" width="9.140625" style="30"/>
    <col min="2050" max="2050" width="12.42578125" style="30" customWidth="1"/>
    <col min="2051" max="2051" width="9.140625" style="30"/>
    <col min="2052" max="2052" width="17.5703125" style="30" customWidth="1"/>
    <col min="2053" max="2053" width="35.28515625" style="30" customWidth="1"/>
    <col min="2054" max="2054" width="7.85546875" style="30" customWidth="1"/>
    <col min="2055" max="2055" width="8" style="30" customWidth="1"/>
    <col min="2056" max="2056" width="15.7109375" style="30" customWidth="1"/>
    <col min="2057" max="2305" width="9.140625" style="30"/>
    <col min="2306" max="2306" width="12.42578125" style="30" customWidth="1"/>
    <col min="2307" max="2307" width="9.140625" style="30"/>
    <col min="2308" max="2308" width="17.5703125" style="30" customWidth="1"/>
    <col min="2309" max="2309" width="35.28515625" style="30" customWidth="1"/>
    <col min="2310" max="2310" width="7.85546875" style="30" customWidth="1"/>
    <col min="2311" max="2311" width="8" style="30" customWidth="1"/>
    <col min="2312" max="2312" width="15.7109375" style="30" customWidth="1"/>
    <col min="2313" max="2561" width="9.140625" style="30"/>
    <col min="2562" max="2562" width="12.42578125" style="30" customWidth="1"/>
    <col min="2563" max="2563" width="9.140625" style="30"/>
    <col min="2564" max="2564" width="17.5703125" style="30" customWidth="1"/>
    <col min="2565" max="2565" width="35.28515625" style="30" customWidth="1"/>
    <col min="2566" max="2566" width="7.85546875" style="30" customWidth="1"/>
    <col min="2567" max="2567" width="8" style="30" customWidth="1"/>
    <col min="2568" max="2568" width="15.7109375" style="30" customWidth="1"/>
    <col min="2569" max="2817" width="9.140625" style="30"/>
    <col min="2818" max="2818" width="12.42578125" style="30" customWidth="1"/>
    <col min="2819" max="2819" width="9.140625" style="30"/>
    <col min="2820" max="2820" width="17.5703125" style="30" customWidth="1"/>
    <col min="2821" max="2821" width="35.28515625" style="30" customWidth="1"/>
    <col min="2822" max="2822" width="7.85546875" style="30" customWidth="1"/>
    <col min="2823" max="2823" width="8" style="30" customWidth="1"/>
    <col min="2824" max="2824" width="15.7109375" style="30" customWidth="1"/>
    <col min="2825" max="3073" width="9.140625" style="30"/>
    <col min="3074" max="3074" width="12.42578125" style="30" customWidth="1"/>
    <col min="3075" max="3075" width="9.140625" style="30"/>
    <col min="3076" max="3076" width="17.5703125" style="30" customWidth="1"/>
    <col min="3077" max="3077" width="35.28515625" style="30" customWidth="1"/>
    <col min="3078" max="3078" width="7.85546875" style="30" customWidth="1"/>
    <col min="3079" max="3079" width="8" style="30" customWidth="1"/>
    <col min="3080" max="3080" width="15.7109375" style="30" customWidth="1"/>
    <col min="3081" max="3329" width="9.140625" style="30"/>
    <col min="3330" max="3330" width="12.42578125" style="30" customWidth="1"/>
    <col min="3331" max="3331" width="9.140625" style="30"/>
    <col min="3332" max="3332" width="17.5703125" style="30" customWidth="1"/>
    <col min="3333" max="3333" width="35.28515625" style="30" customWidth="1"/>
    <col min="3334" max="3334" width="7.85546875" style="30" customWidth="1"/>
    <col min="3335" max="3335" width="8" style="30" customWidth="1"/>
    <col min="3336" max="3336" width="15.7109375" style="30" customWidth="1"/>
    <col min="3337" max="3585" width="9.140625" style="30"/>
    <col min="3586" max="3586" width="12.42578125" style="30" customWidth="1"/>
    <col min="3587" max="3587" width="9.140625" style="30"/>
    <col min="3588" max="3588" width="17.5703125" style="30" customWidth="1"/>
    <col min="3589" max="3589" width="35.28515625" style="30" customWidth="1"/>
    <col min="3590" max="3590" width="7.85546875" style="30" customWidth="1"/>
    <col min="3591" max="3591" width="8" style="30" customWidth="1"/>
    <col min="3592" max="3592" width="15.7109375" style="30" customWidth="1"/>
    <col min="3593" max="3841" width="9.140625" style="30"/>
    <col min="3842" max="3842" width="12.42578125" style="30" customWidth="1"/>
    <col min="3843" max="3843" width="9.140625" style="30"/>
    <col min="3844" max="3844" width="17.5703125" style="30" customWidth="1"/>
    <col min="3845" max="3845" width="35.28515625" style="30" customWidth="1"/>
    <col min="3846" max="3846" width="7.85546875" style="30" customWidth="1"/>
    <col min="3847" max="3847" width="8" style="30" customWidth="1"/>
    <col min="3848" max="3848" width="15.7109375" style="30" customWidth="1"/>
    <col min="3849" max="4097" width="9.140625" style="30"/>
    <col min="4098" max="4098" width="12.42578125" style="30" customWidth="1"/>
    <col min="4099" max="4099" width="9.140625" style="30"/>
    <col min="4100" max="4100" width="17.5703125" style="30" customWidth="1"/>
    <col min="4101" max="4101" width="35.28515625" style="30" customWidth="1"/>
    <col min="4102" max="4102" width="7.85546875" style="30" customWidth="1"/>
    <col min="4103" max="4103" width="8" style="30" customWidth="1"/>
    <col min="4104" max="4104" width="15.7109375" style="30" customWidth="1"/>
    <col min="4105" max="4353" width="9.140625" style="30"/>
    <col min="4354" max="4354" width="12.42578125" style="30" customWidth="1"/>
    <col min="4355" max="4355" width="9.140625" style="30"/>
    <col min="4356" max="4356" width="17.5703125" style="30" customWidth="1"/>
    <col min="4357" max="4357" width="35.28515625" style="30" customWidth="1"/>
    <col min="4358" max="4358" width="7.85546875" style="30" customWidth="1"/>
    <col min="4359" max="4359" width="8" style="30" customWidth="1"/>
    <col min="4360" max="4360" width="15.7109375" style="30" customWidth="1"/>
    <col min="4361" max="4609" width="9.140625" style="30"/>
    <col min="4610" max="4610" width="12.42578125" style="30" customWidth="1"/>
    <col min="4611" max="4611" width="9.140625" style="30"/>
    <col min="4612" max="4612" width="17.5703125" style="30" customWidth="1"/>
    <col min="4613" max="4613" width="35.28515625" style="30" customWidth="1"/>
    <col min="4614" max="4614" width="7.85546875" style="30" customWidth="1"/>
    <col min="4615" max="4615" width="8" style="30" customWidth="1"/>
    <col min="4616" max="4616" width="15.7109375" style="30" customWidth="1"/>
    <col min="4617" max="4865" width="9.140625" style="30"/>
    <col min="4866" max="4866" width="12.42578125" style="30" customWidth="1"/>
    <col min="4867" max="4867" width="9.140625" style="30"/>
    <col min="4868" max="4868" width="17.5703125" style="30" customWidth="1"/>
    <col min="4869" max="4869" width="35.28515625" style="30" customWidth="1"/>
    <col min="4870" max="4870" width="7.85546875" style="30" customWidth="1"/>
    <col min="4871" max="4871" width="8" style="30" customWidth="1"/>
    <col min="4872" max="4872" width="15.7109375" style="30" customWidth="1"/>
    <col min="4873" max="5121" width="9.140625" style="30"/>
    <col min="5122" max="5122" width="12.42578125" style="30" customWidth="1"/>
    <col min="5123" max="5123" width="9.140625" style="30"/>
    <col min="5124" max="5124" width="17.5703125" style="30" customWidth="1"/>
    <col min="5125" max="5125" width="35.28515625" style="30" customWidth="1"/>
    <col min="5126" max="5126" width="7.85546875" style="30" customWidth="1"/>
    <col min="5127" max="5127" width="8" style="30" customWidth="1"/>
    <col min="5128" max="5128" width="15.7109375" style="30" customWidth="1"/>
    <col min="5129" max="5377" width="9.140625" style="30"/>
    <col min="5378" max="5378" width="12.42578125" style="30" customWidth="1"/>
    <col min="5379" max="5379" width="9.140625" style="30"/>
    <col min="5380" max="5380" width="17.5703125" style="30" customWidth="1"/>
    <col min="5381" max="5381" width="35.28515625" style="30" customWidth="1"/>
    <col min="5382" max="5382" width="7.85546875" style="30" customWidth="1"/>
    <col min="5383" max="5383" width="8" style="30" customWidth="1"/>
    <col min="5384" max="5384" width="15.7109375" style="30" customWidth="1"/>
    <col min="5385" max="5633" width="9.140625" style="30"/>
    <col min="5634" max="5634" width="12.42578125" style="30" customWidth="1"/>
    <col min="5635" max="5635" width="9.140625" style="30"/>
    <col min="5636" max="5636" width="17.5703125" style="30" customWidth="1"/>
    <col min="5637" max="5637" width="35.28515625" style="30" customWidth="1"/>
    <col min="5638" max="5638" width="7.85546875" style="30" customWidth="1"/>
    <col min="5639" max="5639" width="8" style="30" customWidth="1"/>
    <col min="5640" max="5640" width="15.7109375" style="30" customWidth="1"/>
    <col min="5641" max="5889" width="9.140625" style="30"/>
    <col min="5890" max="5890" width="12.42578125" style="30" customWidth="1"/>
    <col min="5891" max="5891" width="9.140625" style="30"/>
    <col min="5892" max="5892" width="17.5703125" style="30" customWidth="1"/>
    <col min="5893" max="5893" width="35.28515625" style="30" customWidth="1"/>
    <col min="5894" max="5894" width="7.85546875" style="30" customWidth="1"/>
    <col min="5895" max="5895" width="8" style="30" customWidth="1"/>
    <col min="5896" max="5896" width="15.7109375" style="30" customWidth="1"/>
    <col min="5897" max="6145" width="9.140625" style="30"/>
    <col min="6146" max="6146" width="12.42578125" style="30" customWidth="1"/>
    <col min="6147" max="6147" width="9.140625" style="30"/>
    <col min="6148" max="6148" width="17.5703125" style="30" customWidth="1"/>
    <col min="6149" max="6149" width="35.28515625" style="30" customWidth="1"/>
    <col min="6150" max="6150" width="7.85546875" style="30" customWidth="1"/>
    <col min="6151" max="6151" width="8" style="30" customWidth="1"/>
    <col min="6152" max="6152" width="15.7109375" style="30" customWidth="1"/>
    <col min="6153" max="6401" width="9.140625" style="30"/>
    <col min="6402" max="6402" width="12.42578125" style="30" customWidth="1"/>
    <col min="6403" max="6403" width="9.140625" style="30"/>
    <col min="6404" max="6404" width="17.5703125" style="30" customWidth="1"/>
    <col min="6405" max="6405" width="35.28515625" style="30" customWidth="1"/>
    <col min="6406" max="6406" width="7.85546875" style="30" customWidth="1"/>
    <col min="6407" max="6407" width="8" style="30" customWidth="1"/>
    <col min="6408" max="6408" width="15.7109375" style="30" customWidth="1"/>
    <col min="6409" max="6657" width="9.140625" style="30"/>
    <col min="6658" max="6658" width="12.42578125" style="30" customWidth="1"/>
    <col min="6659" max="6659" width="9.140625" style="30"/>
    <col min="6660" max="6660" width="17.5703125" style="30" customWidth="1"/>
    <col min="6661" max="6661" width="35.28515625" style="30" customWidth="1"/>
    <col min="6662" max="6662" width="7.85546875" style="30" customWidth="1"/>
    <col min="6663" max="6663" width="8" style="30" customWidth="1"/>
    <col min="6664" max="6664" width="15.7109375" style="30" customWidth="1"/>
    <col min="6665" max="6913" width="9.140625" style="30"/>
    <col min="6914" max="6914" width="12.42578125" style="30" customWidth="1"/>
    <col min="6915" max="6915" width="9.140625" style="30"/>
    <col min="6916" max="6916" width="17.5703125" style="30" customWidth="1"/>
    <col min="6917" max="6917" width="35.28515625" style="30" customWidth="1"/>
    <col min="6918" max="6918" width="7.85546875" style="30" customWidth="1"/>
    <col min="6919" max="6919" width="8" style="30" customWidth="1"/>
    <col min="6920" max="6920" width="15.7109375" style="30" customWidth="1"/>
    <col min="6921" max="7169" width="9.140625" style="30"/>
    <col min="7170" max="7170" width="12.42578125" style="30" customWidth="1"/>
    <col min="7171" max="7171" width="9.140625" style="30"/>
    <col min="7172" max="7172" width="17.5703125" style="30" customWidth="1"/>
    <col min="7173" max="7173" width="35.28515625" style="30" customWidth="1"/>
    <col min="7174" max="7174" width="7.85546875" style="30" customWidth="1"/>
    <col min="7175" max="7175" width="8" style="30" customWidth="1"/>
    <col min="7176" max="7176" width="15.7109375" style="30" customWidth="1"/>
    <col min="7177" max="7425" width="9.140625" style="30"/>
    <col min="7426" max="7426" width="12.42578125" style="30" customWidth="1"/>
    <col min="7427" max="7427" width="9.140625" style="30"/>
    <col min="7428" max="7428" width="17.5703125" style="30" customWidth="1"/>
    <col min="7429" max="7429" width="35.28515625" style="30" customWidth="1"/>
    <col min="7430" max="7430" width="7.85546875" style="30" customWidth="1"/>
    <col min="7431" max="7431" width="8" style="30" customWidth="1"/>
    <col min="7432" max="7432" width="15.7109375" style="30" customWidth="1"/>
    <col min="7433" max="7681" width="9.140625" style="30"/>
    <col min="7682" max="7682" width="12.42578125" style="30" customWidth="1"/>
    <col min="7683" max="7683" width="9.140625" style="30"/>
    <col min="7684" max="7684" width="17.5703125" style="30" customWidth="1"/>
    <col min="7685" max="7685" width="35.28515625" style="30" customWidth="1"/>
    <col min="7686" max="7686" width="7.85546875" style="30" customWidth="1"/>
    <col min="7687" max="7687" width="8" style="30" customWidth="1"/>
    <col min="7688" max="7688" width="15.7109375" style="30" customWidth="1"/>
    <col min="7689" max="7937" width="9.140625" style="30"/>
    <col min="7938" max="7938" width="12.42578125" style="30" customWidth="1"/>
    <col min="7939" max="7939" width="9.140625" style="30"/>
    <col min="7940" max="7940" width="17.5703125" style="30" customWidth="1"/>
    <col min="7941" max="7941" width="35.28515625" style="30" customWidth="1"/>
    <col min="7942" max="7942" width="7.85546875" style="30" customWidth="1"/>
    <col min="7943" max="7943" width="8" style="30" customWidth="1"/>
    <col min="7944" max="7944" width="15.7109375" style="30" customWidth="1"/>
    <col min="7945" max="8193" width="9.140625" style="30"/>
    <col min="8194" max="8194" width="12.42578125" style="30" customWidth="1"/>
    <col min="8195" max="8195" width="9.140625" style="30"/>
    <col min="8196" max="8196" width="17.5703125" style="30" customWidth="1"/>
    <col min="8197" max="8197" width="35.28515625" style="30" customWidth="1"/>
    <col min="8198" max="8198" width="7.85546875" style="30" customWidth="1"/>
    <col min="8199" max="8199" width="8" style="30" customWidth="1"/>
    <col min="8200" max="8200" width="15.7109375" style="30" customWidth="1"/>
    <col min="8201" max="8449" width="9.140625" style="30"/>
    <col min="8450" max="8450" width="12.42578125" style="30" customWidth="1"/>
    <col min="8451" max="8451" width="9.140625" style="30"/>
    <col min="8452" max="8452" width="17.5703125" style="30" customWidth="1"/>
    <col min="8453" max="8453" width="35.28515625" style="30" customWidth="1"/>
    <col min="8454" max="8454" width="7.85546875" style="30" customWidth="1"/>
    <col min="8455" max="8455" width="8" style="30" customWidth="1"/>
    <col min="8456" max="8456" width="15.7109375" style="30" customWidth="1"/>
    <col min="8457" max="8705" width="9.140625" style="30"/>
    <col min="8706" max="8706" width="12.42578125" style="30" customWidth="1"/>
    <col min="8707" max="8707" width="9.140625" style="30"/>
    <col min="8708" max="8708" width="17.5703125" style="30" customWidth="1"/>
    <col min="8709" max="8709" width="35.28515625" style="30" customWidth="1"/>
    <col min="8710" max="8710" width="7.85546875" style="30" customWidth="1"/>
    <col min="8711" max="8711" width="8" style="30" customWidth="1"/>
    <col min="8712" max="8712" width="15.7109375" style="30" customWidth="1"/>
    <col min="8713" max="8961" width="9.140625" style="30"/>
    <col min="8962" max="8962" width="12.42578125" style="30" customWidth="1"/>
    <col min="8963" max="8963" width="9.140625" style="30"/>
    <col min="8964" max="8964" width="17.5703125" style="30" customWidth="1"/>
    <col min="8965" max="8965" width="35.28515625" style="30" customWidth="1"/>
    <col min="8966" max="8966" width="7.85546875" style="30" customWidth="1"/>
    <col min="8967" max="8967" width="8" style="30" customWidth="1"/>
    <col min="8968" max="8968" width="15.7109375" style="30" customWidth="1"/>
    <col min="8969" max="9217" width="9.140625" style="30"/>
    <col min="9218" max="9218" width="12.42578125" style="30" customWidth="1"/>
    <col min="9219" max="9219" width="9.140625" style="30"/>
    <col min="9220" max="9220" width="17.5703125" style="30" customWidth="1"/>
    <col min="9221" max="9221" width="35.28515625" style="30" customWidth="1"/>
    <col min="9222" max="9222" width="7.85546875" style="30" customWidth="1"/>
    <col min="9223" max="9223" width="8" style="30" customWidth="1"/>
    <col min="9224" max="9224" width="15.7109375" style="30" customWidth="1"/>
    <col min="9225" max="9473" width="9.140625" style="30"/>
    <col min="9474" max="9474" width="12.42578125" style="30" customWidth="1"/>
    <col min="9475" max="9475" width="9.140625" style="30"/>
    <col min="9476" max="9476" width="17.5703125" style="30" customWidth="1"/>
    <col min="9477" max="9477" width="35.28515625" style="30" customWidth="1"/>
    <col min="9478" max="9478" width="7.85546875" style="30" customWidth="1"/>
    <col min="9479" max="9479" width="8" style="30" customWidth="1"/>
    <col min="9480" max="9480" width="15.7109375" style="30" customWidth="1"/>
    <col min="9481" max="9729" width="9.140625" style="30"/>
    <col min="9730" max="9730" width="12.42578125" style="30" customWidth="1"/>
    <col min="9731" max="9731" width="9.140625" style="30"/>
    <col min="9732" max="9732" width="17.5703125" style="30" customWidth="1"/>
    <col min="9733" max="9733" width="35.28515625" style="30" customWidth="1"/>
    <col min="9734" max="9734" width="7.85546875" style="30" customWidth="1"/>
    <col min="9735" max="9735" width="8" style="30" customWidth="1"/>
    <col min="9736" max="9736" width="15.7109375" style="30" customWidth="1"/>
    <col min="9737" max="9985" width="9.140625" style="30"/>
    <col min="9986" max="9986" width="12.42578125" style="30" customWidth="1"/>
    <col min="9987" max="9987" width="9.140625" style="30"/>
    <col min="9988" max="9988" width="17.5703125" style="30" customWidth="1"/>
    <col min="9989" max="9989" width="35.28515625" style="30" customWidth="1"/>
    <col min="9990" max="9990" width="7.85546875" style="30" customWidth="1"/>
    <col min="9991" max="9991" width="8" style="30" customWidth="1"/>
    <col min="9992" max="9992" width="15.7109375" style="30" customWidth="1"/>
    <col min="9993" max="10241" width="9.140625" style="30"/>
    <col min="10242" max="10242" width="12.42578125" style="30" customWidth="1"/>
    <col min="10243" max="10243" width="9.140625" style="30"/>
    <col min="10244" max="10244" width="17.5703125" style="30" customWidth="1"/>
    <col min="10245" max="10245" width="35.28515625" style="30" customWidth="1"/>
    <col min="10246" max="10246" width="7.85546875" style="30" customWidth="1"/>
    <col min="10247" max="10247" width="8" style="30" customWidth="1"/>
    <col min="10248" max="10248" width="15.7109375" style="30" customWidth="1"/>
    <col min="10249" max="10497" width="9.140625" style="30"/>
    <col min="10498" max="10498" width="12.42578125" style="30" customWidth="1"/>
    <col min="10499" max="10499" width="9.140625" style="30"/>
    <col min="10500" max="10500" width="17.5703125" style="30" customWidth="1"/>
    <col min="10501" max="10501" width="35.28515625" style="30" customWidth="1"/>
    <col min="10502" max="10502" width="7.85546875" style="30" customWidth="1"/>
    <col min="10503" max="10503" width="8" style="30" customWidth="1"/>
    <col min="10504" max="10504" width="15.7109375" style="30" customWidth="1"/>
    <col min="10505" max="10753" width="9.140625" style="30"/>
    <col min="10754" max="10754" width="12.42578125" style="30" customWidth="1"/>
    <col min="10755" max="10755" width="9.140625" style="30"/>
    <col min="10756" max="10756" width="17.5703125" style="30" customWidth="1"/>
    <col min="10757" max="10757" width="35.28515625" style="30" customWidth="1"/>
    <col min="10758" max="10758" width="7.85546875" style="30" customWidth="1"/>
    <col min="10759" max="10759" width="8" style="30" customWidth="1"/>
    <col min="10760" max="10760" width="15.7109375" style="30" customWidth="1"/>
    <col min="10761" max="11009" width="9.140625" style="30"/>
    <col min="11010" max="11010" width="12.42578125" style="30" customWidth="1"/>
    <col min="11011" max="11011" width="9.140625" style="30"/>
    <col min="11012" max="11012" width="17.5703125" style="30" customWidth="1"/>
    <col min="11013" max="11013" width="35.28515625" style="30" customWidth="1"/>
    <col min="11014" max="11014" width="7.85546875" style="30" customWidth="1"/>
    <col min="11015" max="11015" width="8" style="30" customWidth="1"/>
    <col min="11016" max="11016" width="15.7109375" style="30" customWidth="1"/>
    <col min="11017" max="11265" width="9.140625" style="30"/>
    <col min="11266" max="11266" width="12.42578125" style="30" customWidth="1"/>
    <col min="11267" max="11267" width="9.140625" style="30"/>
    <col min="11268" max="11268" width="17.5703125" style="30" customWidth="1"/>
    <col min="11269" max="11269" width="35.28515625" style="30" customWidth="1"/>
    <col min="11270" max="11270" width="7.85546875" style="30" customWidth="1"/>
    <col min="11271" max="11271" width="8" style="30" customWidth="1"/>
    <col min="11272" max="11272" width="15.7109375" style="30" customWidth="1"/>
    <col min="11273" max="11521" width="9.140625" style="30"/>
    <col min="11522" max="11522" width="12.42578125" style="30" customWidth="1"/>
    <col min="11523" max="11523" width="9.140625" style="30"/>
    <col min="11524" max="11524" width="17.5703125" style="30" customWidth="1"/>
    <col min="11525" max="11525" width="35.28515625" style="30" customWidth="1"/>
    <col min="11526" max="11526" width="7.85546875" style="30" customWidth="1"/>
    <col min="11527" max="11527" width="8" style="30" customWidth="1"/>
    <col min="11528" max="11528" width="15.7109375" style="30" customWidth="1"/>
    <col min="11529" max="11777" width="9.140625" style="30"/>
    <col min="11778" max="11778" width="12.42578125" style="30" customWidth="1"/>
    <col min="11779" max="11779" width="9.140625" style="30"/>
    <col min="11780" max="11780" width="17.5703125" style="30" customWidth="1"/>
    <col min="11781" max="11781" width="35.28515625" style="30" customWidth="1"/>
    <col min="11782" max="11782" width="7.85546875" style="30" customWidth="1"/>
    <col min="11783" max="11783" width="8" style="30" customWidth="1"/>
    <col min="11784" max="11784" width="15.7109375" style="30" customWidth="1"/>
    <col min="11785" max="12033" width="9.140625" style="30"/>
    <col min="12034" max="12034" width="12.42578125" style="30" customWidth="1"/>
    <col min="12035" max="12035" width="9.140625" style="30"/>
    <col min="12036" max="12036" width="17.5703125" style="30" customWidth="1"/>
    <col min="12037" max="12037" width="35.28515625" style="30" customWidth="1"/>
    <col min="12038" max="12038" width="7.85546875" style="30" customWidth="1"/>
    <col min="12039" max="12039" width="8" style="30" customWidth="1"/>
    <col min="12040" max="12040" width="15.7109375" style="30" customWidth="1"/>
    <col min="12041" max="12289" width="9.140625" style="30"/>
    <col min="12290" max="12290" width="12.42578125" style="30" customWidth="1"/>
    <col min="12291" max="12291" width="9.140625" style="30"/>
    <col min="12292" max="12292" width="17.5703125" style="30" customWidth="1"/>
    <col min="12293" max="12293" width="35.28515625" style="30" customWidth="1"/>
    <col min="12294" max="12294" width="7.85546875" style="30" customWidth="1"/>
    <col min="12295" max="12295" width="8" style="30" customWidth="1"/>
    <col min="12296" max="12296" width="15.7109375" style="30" customWidth="1"/>
    <col min="12297" max="12545" width="9.140625" style="30"/>
    <col min="12546" max="12546" width="12.42578125" style="30" customWidth="1"/>
    <col min="12547" max="12547" width="9.140625" style="30"/>
    <col min="12548" max="12548" width="17.5703125" style="30" customWidth="1"/>
    <col min="12549" max="12549" width="35.28515625" style="30" customWidth="1"/>
    <col min="12550" max="12550" width="7.85546875" style="30" customWidth="1"/>
    <col min="12551" max="12551" width="8" style="30" customWidth="1"/>
    <col min="12552" max="12552" width="15.7109375" style="30" customWidth="1"/>
    <col min="12553" max="12801" width="9.140625" style="30"/>
    <col min="12802" max="12802" width="12.42578125" style="30" customWidth="1"/>
    <col min="12803" max="12803" width="9.140625" style="30"/>
    <col min="12804" max="12804" width="17.5703125" style="30" customWidth="1"/>
    <col min="12805" max="12805" width="35.28515625" style="30" customWidth="1"/>
    <col min="12806" max="12806" width="7.85546875" style="30" customWidth="1"/>
    <col min="12807" max="12807" width="8" style="30" customWidth="1"/>
    <col min="12808" max="12808" width="15.7109375" style="30" customWidth="1"/>
    <col min="12809" max="13057" width="9.140625" style="30"/>
    <col min="13058" max="13058" width="12.42578125" style="30" customWidth="1"/>
    <col min="13059" max="13059" width="9.140625" style="30"/>
    <col min="13060" max="13060" width="17.5703125" style="30" customWidth="1"/>
    <col min="13061" max="13061" width="35.28515625" style="30" customWidth="1"/>
    <col min="13062" max="13062" width="7.85546875" style="30" customWidth="1"/>
    <col min="13063" max="13063" width="8" style="30" customWidth="1"/>
    <col min="13064" max="13064" width="15.7109375" style="30" customWidth="1"/>
    <col min="13065" max="13313" width="9.140625" style="30"/>
    <col min="13314" max="13314" width="12.42578125" style="30" customWidth="1"/>
    <col min="13315" max="13315" width="9.140625" style="30"/>
    <col min="13316" max="13316" width="17.5703125" style="30" customWidth="1"/>
    <col min="13317" max="13317" width="35.28515625" style="30" customWidth="1"/>
    <col min="13318" max="13318" width="7.85546875" style="30" customWidth="1"/>
    <col min="13319" max="13319" width="8" style="30" customWidth="1"/>
    <col min="13320" max="13320" width="15.7109375" style="30" customWidth="1"/>
    <col min="13321" max="13569" width="9.140625" style="30"/>
    <col min="13570" max="13570" width="12.42578125" style="30" customWidth="1"/>
    <col min="13571" max="13571" width="9.140625" style="30"/>
    <col min="13572" max="13572" width="17.5703125" style="30" customWidth="1"/>
    <col min="13573" max="13573" width="35.28515625" style="30" customWidth="1"/>
    <col min="13574" max="13574" width="7.85546875" style="30" customWidth="1"/>
    <col min="13575" max="13575" width="8" style="30" customWidth="1"/>
    <col min="13576" max="13576" width="15.7109375" style="30" customWidth="1"/>
    <col min="13577" max="13825" width="9.140625" style="30"/>
    <col min="13826" max="13826" width="12.42578125" style="30" customWidth="1"/>
    <col min="13827" max="13827" width="9.140625" style="30"/>
    <col min="13828" max="13828" width="17.5703125" style="30" customWidth="1"/>
    <col min="13829" max="13829" width="35.28515625" style="30" customWidth="1"/>
    <col min="13830" max="13830" width="7.85546875" style="30" customWidth="1"/>
    <col min="13831" max="13831" width="8" style="30" customWidth="1"/>
    <col min="13832" max="13832" width="15.7109375" style="30" customWidth="1"/>
    <col min="13833" max="14081" width="9.140625" style="30"/>
    <col min="14082" max="14082" width="12.42578125" style="30" customWidth="1"/>
    <col min="14083" max="14083" width="9.140625" style="30"/>
    <col min="14084" max="14084" width="17.5703125" style="30" customWidth="1"/>
    <col min="14085" max="14085" width="35.28515625" style="30" customWidth="1"/>
    <col min="14086" max="14086" width="7.85546875" style="30" customWidth="1"/>
    <col min="14087" max="14087" width="8" style="30" customWidth="1"/>
    <col min="14088" max="14088" width="15.7109375" style="30" customWidth="1"/>
    <col min="14089" max="14337" width="9.140625" style="30"/>
    <col min="14338" max="14338" width="12.42578125" style="30" customWidth="1"/>
    <col min="14339" max="14339" width="9.140625" style="30"/>
    <col min="14340" max="14340" width="17.5703125" style="30" customWidth="1"/>
    <col min="14341" max="14341" width="35.28515625" style="30" customWidth="1"/>
    <col min="14342" max="14342" width="7.85546875" style="30" customWidth="1"/>
    <col min="14343" max="14343" width="8" style="30" customWidth="1"/>
    <col min="14344" max="14344" width="15.7109375" style="30" customWidth="1"/>
    <col min="14345" max="14593" width="9.140625" style="30"/>
    <col min="14594" max="14594" width="12.42578125" style="30" customWidth="1"/>
    <col min="14595" max="14595" width="9.140625" style="30"/>
    <col min="14596" max="14596" width="17.5703125" style="30" customWidth="1"/>
    <col min="14597" max="14597" width="35.28515625" style="30" customWidth="1"/>
    <col min="14598" max="14598" width="7.85546875" style="30" customWidth="1"/>
    <col min="14599" max="14599" width="8" style="30" customWidth="1"/>
    <col min="14600" max="14600" width="15.7109375" style="30" customWidth="1"/>
    <col min="14601" max="14849" width="9.140625" style="30"/>
    <col min="14850" max="14850" width="12.42578125" style="30" customWidth="1"/>
    <col min="14851" max="14851" width="9.140625" style="30"/>
    <col min="14852" max="14852" width="17.5703125" style="30" customWidth="1"/>
    <col min="14853" max="14853" width="35.28515625" style="30" customWidth="1"/>
    <col min="14854" max="14854" width="7.85546875" style="30" customWidth="1"/>
    <col min="14855" max="14855" width="8" style="30" customWidth="1"/>
    <col min="14856" max="14856" width="15.7109375" style="30" customWidth="1"/>
    <col min="14857" max="15105" width="9.140625" style="30"/>
    <col min="15106" max="15106" width="12.42578125" style="30" customWidth="1"/>
    <col min="15107" max="15107" width="9.140625" style="30"/>
    <col min="15108" max="15108" width="17.5703125" style="30" customWidth="1"/>
    <col min="15109" max="15109" width="35.28515625" style="30" customWidth="1"/>
    <col min="15110" max="15110" width="7.85546875" style="30" customWidth="1"/>
    <col min="15111" max="15111" width="8" style="30" customWidth="1"/>
    <col min="15112" max="15112" width="15.7109375" style="30" customWidth="1"/>
    <col min="15113" max="15361" width="9.140625" style="30"/>
    <col min="15362" max="15362" width="12.42578125" style="30" customWidth="1"/>
    <col min="15363" max="15363" width="9.140625" style="30"/>
    <col min="15364" max="15364" width="17.5703125" style="30" customWidth="1"/>
    <col min="15365" max="15365" width="35.28515625" style="30" customWidth="1"/>
    <col min="15366" max="15366" width="7.85546875" style="30" customWidth="1"/>
    <col min="15367" max="15367" width="8" style="30" customWidth="1"/>
    <col min="15368" max="15368" width="15.7109375" style="30" customWidth="1"/>
    <col min="15369" max="15617" width="9.140625" style="30"/>
    <col min="15618" max="15618" width="12.42578125" style="30" customWidth="1"/>
    <col min="15619" max="15619" width="9.140625" style="30"/>
    <col min="15620" max="15620" width="17.5703125" style="30" customWidth="1"/>
    <col min="15621" max="15621" width="35.28515625" style="30" customWidth="1"/>
    <col min="15622" max="15622" width="7.85546875" style="30" customWidth="1"/>
    <col min="15623" max="15623" width="8" style="30" customWidth="1"/>
    <col min="15624" max="15624" width="15.7109375" style="30" customWidth="1"/>
    <col min="15625" max="15873" width="9.140625" style="30"/>
    <col min="15874" max="15874" width="12.42578125" style="30" customWidth="1"/>
    <col min="15875" max="15875" width="9.140625" style="30"/>
    <col min="15876" max="15876" width="17.5703125" style="30" customWidth="1"/>
    <col min="15877" max="15877" width="35.28515625" style="30" customWidth="1"/>
    <col min="15878" max="15878" width="7.85546875" style="30" customWidth="1"/>
    <col min="15879" max="15879" width="8" style="30" customWidth="1"/>
    <col min="15880" max="15880" width="15.7109375" style="30" customWidth="1"/>
    <col min="15881" max="16129" width="9.140625" style="30"/>
    <col min="16130" max="16130" width="12.42578125" style="30" customWidth="1"/>
    <col min="16131" max="16131" width="9.140625" style="30"/>
    <col min="16132" max="16132" width="17.5703125" style="30" customWidth="1"/>
    <col min="16133" max="16133" width="35.28515625" style="30" customWidth="1"/>
    <col min="16134" max="16134" width="7.85546875" style="30" customWidth="1"/>
    <col min="16135" max="16135" width="8" style="30" customWidth="1"/>
    <col min="16136" max="16136" width="15.7109375" style="30" customWidth="1"/>
    <col min="16137" max="16383" width="9.140625" style="30"/>
    <col min="16384" max="16384" width="10.28515625" style="30" customWidth="1"/>
  </cols>
  <sheetData>
    <row r="1" spans="1:9" s="75" customFormat="1" ht="21" x14ac:dyDescent="0.35">
      <c r="A1" s="35"/>
      <c r="B1" s="186" t="s">
        <v>21</v>
      </c>
      <c r="C1" s="186"/>
      <c r="D1" s="186"/>
      <c r="E1" s="186"/>
      <c r="F1" s="186"/>
      <c r="G1" s="186"/>
      <c r="H1" s="186"/>
      <c r="I1" s="35"/>
    </row>
    <row r="2" spans="1:9" x14ac:dyDescent="0.3">
      <c r="B2" s="133"/>
      <c r="C2" s="133"/>
      <c r="D2" s="133"/>
      <c r="E2" s="133"/>
      <c r="I2" s="38"/>
    </row>
    <row r="3" spans="1:9" s="11" customFormat="1" ht="21" x14ac:dyDescent="0.35">
      <c r="B3" s="145" t="s">
        <v>103</v>
      </c>
      <c r="F3" s="16"/>
      <c r="G3" s="16"/>
      <c r="H3" s="16"/>
    </row>
    <row r="4" spans="1:9" s="81" customFormat="1" ht="21" x14ac:dyDescent="0.35">
      <c r="B4" s="146" t="s">
        <v>129</v>
      </c>
      <c r="F4" s="16"/>
      <c r="G4" s="16"/>
      <c r="H4" s="16"/>
    </row>
    <row r="5" spans="1:9" s="81" customFormat="1" ht="21.75" thickBot="1" x14ac:dyDescent="0.4">
      <c r="B5" s="81" t="s">
        <v>113</v>
      </c>
      <c r="F5" s="137"/>
      <c r="G5" s="137"/>
      <c r="H5" s="137"/>
    </row>
    <row r="6" spans="1:9" s="11" customFormat="1" ht="21.75" thickTop="1" x14ac:dyDescent="0.35">
      <c r="B6" s="220" t="s">
        <v>0</v>
      </c>
      <c r="C6" s="221"/>
      <c r="D6" s="221"/>
      <c r="E6" s="222"/>
      <c r="F6" s="226"/>
      <c r="G6" s="227" t="s">
        <v>8</v>
      </c>
      <c r="H6" s="227" t="s">
        <v>104</v>
      </c>
    </row>
    <row r="7" spans="1:9" s="11" customFormat="1" ht="21.75" thickBot="1" x14ac:dyDescent="0.4">
      <c r="B7" s="223"/>
      <c r="C7" s="224"/>
      <c r="D7" s="224"/>
      <c r="E7" s="225"/>
      <c r="F7" s="188"/>
      <c r="G7" s="228"/>
      <c r="H7" s="228"/>
    </row>
    <row r="8" spans="1:9" s="11" customFormat="1" ht="21.75" thickTop="1" x14ac:dyDescent="0.35">
      <c r="B8" s="147" t="s">
        <v>105</v>
      </c>
      <c r="C8" s="148"/>
      <c r="D8" s="148"/>
      <c r="E8" s="149"/>
      <c r="F8" s="150"/>
      <c r="G8" s="151"/>
      <c r="H8" s="152"/>
      <c r="I8" s="91"/>
    </row>
    <row r="9" spans="1:9" s="11" customFormat="1" ht="21" x14ac:dyDescent="0.35">
      <c r="B9" s="205" t="s">
        <v>198</v>
      </c>
      <c r="C9" s="206"/>
      <c r="D9" s="206"/>
      <c r="E9" s="207"/>
      <c r="F9" s="208">
        <f>คีย์!P26</f>
        <v>4.125</v>
      </c>
      <c r="G9" s="208">
        <f>คีย์!P27</f>
        <v>0.67967383482015142</v>
      </c>
      <c r="H9" s="210" t="str">
        <f t="shared" ref="H9:H11" si="0">IF(F9&gt;4.5,"มากที่สุด",IF(F9&gt;3.5,"มาก",IF(F9&gt;2.5,"ปานกลาง",IF(F9&gt;1.5,"น้อย",IF(F9&lt;=1.5,"น้อยที่สุด")))))</f>
        <v>มาก</v>
      </c>
    </row>
    <row r="10" spans="1:9" s="11" customFormat="1" ht="21" x14ac:dyDescent="0.35">
      <c r="B10" s="212" t="s">
        <v>111</v>
      </c>
      <c r="C10" s="213"/>
      <c r="D10" s="213"/>
      <c r="E10" s="214"/>
      <c r="F10" s="209"/>
      <c r="G10" s="209"/>
      <c r="H10" s="211"/>
    </row>
    <row r="11" spans="1:9" s="11" customFormat="1" ht="21" x14ac:dyDescent="0.35">
      <c r="B11" s="205" t="s">
        <v>199</v>
      </c>
      <c r="C11" s="206"/>
      <c r="D11" s="206"/>
      <c r="E11" s="207"/>
      <c r="F11" s="208">
        <f>คีย์!Q26</f>
        <v>4.25</v>
      </c>
      <c r="G11" s="208">
        <f>คีย์!Q27</f>
        <v>0.73720978077448562</v>
      </c>
      <c r="H11" s="210" t="str">
        <f t="shared" si="0"/>
        <v>มาก</v>
      </c>
    </row>
    <row r="12" spans="1:9" s="11" customFormat="1" ht="21" x14ac:dyDescent="0.35">
      <c r="B12" s="212" t="s">
        <v>154</v>
      </c>
      <c r="C12" s="229"/>
      <c r="D12" s="229"/>
      <c r="E12" s="230"/>
      <c r="F12" s="215"/>
      <c r="G12" s="215"/>
      <c r="H12" s="216"/>
    </row>
    <row r="13" spans="1:9" s="11" customFormat="1" ht="21.75" thickBot="1" x14ac:dyDescent="0.4">
      <c r="B13" s="217" t="s">
        <v>106</v>
      </c>
      <c r="C13" s="218"/>
      <c r="D13" s="218"/>
      <c r="E13" s="219"/>
      <c r="F13" s="153">
        <f>คีย์!Q29</f>
        <v>4.1875</v>
      </c>
      <c r="G13" s="154">
        <f>คีย์!Q28</f>
        <v>0.70428022710982907</v>
      </c>
      <c r="H13" s="155" t="s">
        <v>107</v>
      </c>
    </row>
    <row r="14" spans="1:9" s="11" customFormat="1" ht="21.75" thickTop="1" x14ac:dyDescent="0.35">
      <c r="B14" s="156" t="s">
        <v>108</v>
      </c>
      <c r="C14" s="157"/>
      <c r="D14" s="157"/>
      <c r="E14" s="158"/>
      <c r="F14" s="159"/>
      <c r="G14" s="159"/>
      <c r="H14" s="158"/>
    </row>
    <row r="15" spans="1:9" s="11" customFormat="1" ht="21" x14ac:dyDescent="0.35">
      <c r="B15" s="205" t="s">
        <v>200</v>
      </c>
      <c r="C15" s="206"/>
      <c r="D15" s="206"/>
      <c r="E15" s="207"/>
      <c r="F15" s="208">
        <f>คีย์!R26</f>
        <v>4.583333333333333</v>
      </c>
      <c r="G15" s="208">
        <f>คีย์!R27</f>
        <v>0.58359207512176403</v>
      </c>
      <c r="H15" s="210" t="str">
        <f>IF(F15&gt;4.5,"มากที่สุด",IF(F15&gt;3.5,"มาก",IF(F15&gt;2.5,"ปานกลาง",IF(F15&gt;1.5,"น้อย",IF(F15&lt;=1.5,"น้อยที่สุด")))))</f>
        <v>มากที่สุด</v>
      </c>
    </row>
    <row r="16" spans="1:9" s="11" customFormat="1" ht="21" customHeight="1" x14ac:dyDescent="0.35">
      <c r="B16" s="212" t="s">
        <v>111</v>
      </c>
      <c r="C16" s="213"/>
      <c r="D16" s="213"/>
      <c r="E16" s="214"/>
      <c r="F16" s="209"/>
      <c r="G16" s="209"/>
      <c r="H16" s="211"/>
    </row>
    <row r="17" spans="1:10" s="11" customFormat="1" ht="21" x14ac:dyDescent="0.35">
      <c r="B17" s="205" t="s">
        <v>201</v>
      </c>
      <c r="C17" s="206"/>
      <c r="D17" s="206"/>
      <c r="E17" s="207"/>
      <c r="F17" s="208">
        <f>คีย์!R26</f>
        <v>4.583333333333333</v>
      </c>
      <c r="G17" s="208">
        <f>คีย์!S27</f>
        <v>0.56465970257328135</v>
      </c>
      <c r="H17" s="210" t="str">
        <f t="shared" ref="H17:H19" si="1">IF(F17&gt;4.5,"มากที่สุด",IF(F17&gt;3.5,"มาก",IF(F17&gt;2.5,"ปานกลาง",IF(F17&gt;1.5,"น้อย",IF(F17&lt;=1.5,"น้อยที่สุด")))))</f>
        <v>มากที่สุด</v>
      </c>
    </row>
    <row r="18" spans="1:10" s="11" customFormat="1" ht="21" x14ac:dyDescent="0.35">
      <c r="B18" s="212" t="s">
        <v>112</v>
      </c>
      <c r="C18" s="213"/>
      <c r="D18" s="213"/>
      <c r="E18" s="214"/>
      <c r="F18" s="209"/>
      <c r="G18" s="209"/>
      <c r="H18" s="211"/>
    </row>
    <row r="19" spans="1:10" s="11" customFormat="1" ht="21.75" thickBot="1" x14ac:dyDescent="0.4">
      <c r="B19" s="202" t="s">
        <v>106</v>
      </c>
      <c r="C19" s="203"/>
      <c r="D19" s="203"/>
      <c r="E19" s="204"/>
      <c r="F19" s="154">
        <f>คีย์!S29</f>
        <v>4.625</v>
      </c>
      <c r="G19" s="160">
        <f>คีย์!S28</f>
        <v>0.56962100128627891</v>
      </c>
      <c r="H19" s="155" t="str">
        <f t="shared" si="1"/>
        <v>มากที่สุด</v>
      </c>
      <c r="J19" s="161"/>
    </row>
    <row r="20" spans="1:10" s="11" customFormat="1" ht="21.75" thickTop="1" x14ac:dyDescent="0.35">
      <c r="B20" s="91"/>
      <c r="C20" s="91"/>
      <c r="D20" s="91"/>
      <c r="E20" s="91"/>
      <c r="F20" s="162"/>
      <c r="G20" s="162"/>
      <c r="H20" s="162"/>
    </row>
    <row r="21" spans="1:10" s="11" customFormat="1" ht="21" x14ac:dyDescent="0.35">
      <c r="B21" s="81"/>
      <c r="C21" s="81" t="s">
        <v>130</v>
      </c>
      <c r="D21" s="81"/>
      <c r="E21" s="81"/>
      <c r="F21" s="81"/>
      <c r="G21" s="81"/>
      <c r="H21" s="81"/>
      <c r="I21" s="81"/>
      <c r="J21" s="81"/>
    </row>
    <row r="22" spans="1:10" s="11" customFormat="1" ht="21" x14ac:dyDescent="0.35">
      <c r="B22" s="81" t="s">
        <v>120</v>
      </c>
      <c r="C22" s="81"/>
      <c r="D22" s="81"/>
      <c r="E22" s="81"/>
      <c r="F22" s="81"/>
      <c r="G22" s="81"/>
      <c r="H22" s="81"/>
      <c r="I22" s="81"/>
      <c r="J22" s="81"/>
    </row>
    <row r="23" spans="1:10" s="11" customFormat="1" ht="21" x14ac:dyDescent="0.35">
      <c r="B23" s="81" t="s">
        <v>121</v>
      </c>
      <c r="C23" s="81"/>
      <c r="D23" s="81"/>
      <c r="E23" s="81"/>
      <c r="F23" s="81"/>
      <c r="G23" s="81"/>
      <c r="H23" s="81"/>
      <c r="I23" s="81"/>
      <c r="J23" s="81"/>
    </row>
    <row r="24" spans="1:10" s="11" customFormat="1" ht="21" x14ac:dyDescent="0.35">
      <c r="A24" s="163"/>
      <c r="B24" s="163"/>
      <c r="C24" s="163"/>
      <c r="D24" s="163"/>
      <c r="E24" s="163"/>
      <c r="F24" s="163"/>
      <c r="G24" s="81"/>
      <c r="H24" s="81"/>
    </row>
    <row r="25" spans="1:10" s="11" customFormat="1" ht="21" x14ac:dyDescent="0.35">
      <c r="B25" s="81"/>
      <c r="C25" s="81"/>
      <c r="D25" s="81"/>
      <c r="E25" s="81"/>
      <c r="F25" s="81"/>
      <c r="G25" s="81"/>
      <c r="H25" s="81"/>
      <c r="I25" s="81"/>
      <c r="J25" s="81"/>
    </row>
    <row r="26" spans="1:10" s="11" customFormat="1" ht="21" x14ac:dyDescent="0.35">
      <c r="B26" s="81"/>
      <c r="C26" s="81"/>
      <c r="D26" s="81"/>
      <c r="E26" s="81"/>
      <c r="F26" s="81"/>
      <c r="G26" s="81"/>
      <c r="H26" s="81"/>
      <c r="I26" s="81"/>
      <c r="J26" s="81"/>
    </row>
    <row r="27" spans="1:10" s="75" customFormat="1" ht="21" x14ac:dyDescent="0.35">
      <c r="B27" s="164"/>
      <c r="C27" s="164"/>
      <c r="D27" s="164"/>
      <c r="E27" s="164"/>
      <c r="F27" s="165"/>
      <c r="G27" s="165"/>
      <c r="H27" s="166"/>
    </row>
  </sheetData>
  <mergeCells count="27">
    <mergeCell ref="H6:H7"/>
    <mergeCell ref="B9:E9"/>
    <mergeCell ref="F9:F10"/>
    <mergeCell ref="G9:G10"/>
    <mergeCell ref="H9:H10"/>
    <mergeCell ref="B10:E10"/>
    <mergeCell ref="B13:E13"/>
    <mergeCell ref="B6:E7"/>
    <mergeCell ref="F6:F7"/>
    <mergeCell ref="G6:G7"/>
    <mergeCell ref="B12:E12"/>
    <mergeCell ref="B19:E19"/>
    <mergeCell ref="B1:H1"/>
    <mergeCell ref="B15:E15"/>
    <mergeCell ref="F15:F16"/>
    <mergeCell ref="G15:G16"/>
    <mergeCell ref="H15:H16"/>
    <mergeCell ref="B16:E16"/>
    <mergeCell ref="B17:E17"/>
    <mergeCell ref="F17:F18"/>
    <mergeCell ref="G17:G18"/>
    <mergeCell ref="H17:H18"/>
    <mergeCell ref="B18:E18"/>
    <mergeCell ref="B11:E11"/>
    <mergeCell ref="F11:F12"/>
    <mergeCell ref="G11:G12"/>
    <mergeCell ref="H11:H12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9" zoomScale="130" zoomScaleNormal="130" workbookViewId="0">
      <selection activeCell="C34" sqref="C34"/>
    </sheetView>
  </sheetViews>
  <sheetFormatPr defaultRowHeight="18.75" x14ac:dyDescent="0.3"/>
  <cols>
    <col min="1" max="1" width="5.28515625" style="10" customWidth="1"/>
    <col min="2" max="2" width="5.42578125" style="10" customWidth="1"/>
    <col min="3" max="3" width="62.5703125" style="10" customWidth="1"/>
    <col min="4" max="256" width="9.140625" style="10"/>
    <col min="257" max="257" width="5.28515625" style="10" customWidth="1"/>
    <col min="258" max="258" width="5.42578125" style="10" customWidth="1"/>
    <col min="259" max="259" width="52.42578125" style="10" customWidth="1"/>
    <col min="260" max="512" width="9.140625" style="10"/>
    <col min="513" max="513" width="5.28515625" style="10" customWidth="1"/>
    <col min="514" max="514" width="5.42578125" style="10" customWidth="1"/>
    <col min="515" max="515" width="52.42578125" style="10" customWidth="1"/>
    <col min="516" max="768" width="9.140625" style="10"/>
    <col min="769" max="769" width="5.28515625" style="10" customWidth="1"/>
    <col min="770" max="770" width="5.42578125" style="10" customWidth="1"/>
    <col min="771" max="771" width="52.42578125" style="10" customWidth="1"/>
    <col min="772" max="1024" width="9.140625" style="10"/>
    <col min="1025" max="1025" width="5.28515625" style="10" customWidth="1"/>
    <col min="1026" max="1026" width="5.42578125" style="10" customWidth="1"/>
    <col min="1027" max="1027" width="52.42578125" style="10" customWidth="1"/>
    <col min="1028" max="1280" width="9.140625" style="10"/>
    <col min="1281" max="1281" width="5.28515625" style="10" customWidth="1"/>
    <col min="1282" max="1282" width="5.42578125" style="10" customWidth="1"/>
    <col min="1283" max="1283" width="52.42578125" style="10" customWidth="1"/>
    <col min="1284" max="1536" width="9.140625" style="10"/>
    <col min="1537" max="1537" width="5.28515625" style="10" customWidth="1"/>
    <col min="1538" max="1538" width="5.42578125" style="10" customWidth="1"/>
    <col min="1539" max="1539" width="52.42578125" style="10" customWidth="1"/>
    <col min="1540" max="1792" width="9.140625" style="10"/>
    <col min="1793" max="1793" width="5.28515625" style="10" customWidth="1"/>
    <col min="1794" max="1794" width="5.42578125" style="10" customWidth="1"/>
    <col min="1795" max="1795" width="52.42578125" style="10" customWidth="1"/>
    <col min="1796" max="2048" width="9.140625" style="10"/>
    <col min="2049" max="2049" width="5.28515625" style="10" customWidth="1"/>
    <col min="2050" max="2050" width="5.42578125" style="10" customWidth="1"/>
    <col min="2051" max="2051" width="52.42578125" style="10" customWidth="1"/>
    <col min="2052" max="2304" width="9.140625" style="10"/>
    <col min="2305" max="2305" width="5.28515625" style="10" customWidth="1"/>
    <col min="2306" max="2306" width="5.42578125" style="10" customWidth="1"/>
    <col min="2307" max="2307" width="52.42578125" style="10" customWidth="1"/>
    <col min="2308" max="2560" width="9.140625" style="10"/>
    <col min="2561" max="2561" width="5.28515625" style="10" customWidth="1"/>
    <col min="2562" max="2562" width="5.42578125" style="10" customWidth="1"/>
    <col min="2563" max="2563" width="52.42578125" style="10" customWidth="1"/>
    <col min="2564" max="2816" width="9.140625" style="10"/>
    <col min="2817" max="2817" width="5.28515625" style="10" customWidth="1"/>
    <col min="2818" max="2818" width="5.42578125" style="10" customWidth="1"/>
    <col min="2819" max="2819" width="52.42578125" style="10" customWidth="1"/>
    <col min="2820" max="3072" width="9.140625" style="10"/>
    <col min="3073" max="3073" width="5.28515625" style="10" customWidth="1"/>
    <col min="3074" max="3074" width="5.42578125" style="10" customWidth="1"/>
    <col min="3075" max="3075" width="52.42578125" style="10" customWidth="1"/>
    <col min="3076" max="3328" width="9.140625" style="10"/>
    <col min="3329" max="3329" width="5.28515625" style="10" customWidth="1"/>
    <col min="3330" max="3330" width="5.42578125" style="10" customWidth="1"/>
    <col min="3331" max="3331" width="52.42578125" style="10" customWidth="1"/>
    <col min="3332" max="3584" width="9.140625" style="10"/>
    <col min="3585" max="3585" width="5.28515625" style="10" customWidth="1"/>
    <col min="3586" max="3586" width="5.42578125" style="10" customWidth="1"/>
    <col min="3587" max="3587" width="52.42578125" style="10" customWidth="1"/>
    <col min="3588" max="3840" width="9.140625" style="10"/>
    <col min="3841" max="3841" width="5.28515625" style="10" customWidth="1"/>
    <col min="3842" max="3842" width="5.42578125" style="10" customWidth="1"/>
    <col min="3843" max="3843" width="52.42578125" style="10" customWidth="1"/>
    <col min="3844" max="4096" width="9.140625" style="10"/>
    <col min="4097" max="4097" width="5.28515625" style="10" customWidth="1"/>
    <col min="4098" max="4098" width="5.42578125" style="10" customWidth="1"/>
    <col min="4099" max="4099" width="52.42578125" style="10" customWidth="1"/>
    <col min="4100" max="4352" width="9.140625" style="10"/>
    <col min="4353" max="4353" width="5.28515625" style="10" customWidth="1"/>
    <col min="4354" max="4354" width="5.42578125" style="10" customWidth="1"/>
    <col min="4355" max="4355" width="52.42578125" style="10" customWidth="1"/>
    <col min="4356" max="4608" width="9.140625" style="10"/>
    <col min="4609" max="4609" width="5.28515625" style="10" customWidth="1"/>
    <col min="4610" max="4610" width="5.42578125" style="10" customWidth="1"/>
    <col min="4611" max="4611" width="52.42578125" style="10" customWidth="1"/>
    <col min="4612" max="4864" width="9.140625" style="10"/>
    <col min="4865" max="4865" width="5.28515625" style="10" customWidth="1"/>
    <col min="4866" max="4866" width="5.42578125" style="10" customWidth="1"/>
    <col min="4867" max="4867" width="52.42578125" style="10" customWidth="1"/>
    <col min="4868" max="5120" width="9.140625" style="10"/>
    <col min="5121" max="5121" width="5.28515625" style="10" customWidth="1"/>
    <col min="5122" max="5122" width="5.42578125" style="10" customWidth="1"/>
    <col min="5123" max="5123" width="52.42578125" style="10" customWidth="1"/>
    <col min="5124" max="5376" width="9.140625" style="10"/>
    <col min="5377" max="5377" width="5.28515625" style="10" customWidth="1"/>
    <col min="5378" max="5378" width="5.42578125" style="10" customWidth="1"/>
    <col min="5379" max="5379" width="52.42578125" style="10" customWidth="1"/>
    <col min="5380" max="5632" width="9.140625" style="10"/>
    <col min="5633" max="5633" width="5.28515625" style="10" customWidth="1"/>
    <col min="5634" max="5634" width="5.42578125" style="10" customWidth="1"/>
    <col min="5635" max="5635" width="52.42578125" style="10" customWidth="1"/>
    <col min="5636" max="5888" width="9.140625" style="10"/>
    <col min="5889" max="5889" width="5.28515625" style="10" customWidth="1"/>
    <col min="5890" max="5890" width="5.42578125" style="10" customWidth="1"/>
    <col min="5891" max="5891" width="52.42578125" style="10" customWidth="1"/>
    <col min="5892" max="6144" width="9.140625" style="10"/>
    <col min="6145" max="6145" width="5.28515625" style="10" customWidth="1"/>
    <col min="6146" max="6146" width="5.42578125" style="10" customWidth="1"/>
    <col min="6147" max="6147" width="52.42578125" style="10" customWidth="1"/>
    <col min="6148" max="6400" width="9.140625" style="10"/>
    <col min="6401" max="6401" width="5.28515625" style="10" customWidth="1"/>
    <col min="6402" max="6402" width="5.42578125" style="10" customWidth="1"/>
    <col min="6403" max="6403" width="52.42578125" style="10" customWidth="1"/>
    <col min="6404" max="6656" width="9.140625" style="10"/>
    <col min="6657" max="6657" width="5.28515625" style="10" customWidth="1"/>
    <col min="6658" max="6658" width="5.42578125" style="10" customWidth="1"/>
    <col min="6659" max="6659" width="52.42578125" style="10" customWidth="1"/>
    <col min="6660" max="6912" width="9.140625" style="10"/>
    <col min="6913" max="6913" width="5.28515625" style="10" customWidth="1"/>
    <col min="6914" max="6914" width="5.42578125" style="10" customWidth="1"/>
    <col min="6915" max="6915" width="52.42578125" style="10" customWidth="1"/>
    <col min="6916" max="7168" width="9.140625" style="10"/>
    <col min="7169" max="7169" width="5.28515625" style="10" customWidth="1"/>
    <col min="7170" max="7170" width="5.42578125" style="10" customWidth="1"/>
    <col min="7171" max="7171" width="52.42578125" style="10" customWidth="1"/>
    <col min="7172" max="7424" width="9.140625" style="10"/>
    <col min="7425" max="7425" width="5.28515625" style="10" customWidth="1"/>
    <col min="7426" max="7426" width="5.42578125" style="10" customWidth="1"/>
    <col min="7427" max="7427" width="52.42578125" style="10" customWidth="1"/>
    <col min="7428" max="7680" width="9.140625" style="10"/>
    <col min="7681" max="7681" width="5.28515625" style="10" customWidth="1"/>
    <col min="7682" max="7682" width="5.42578125" style="10" customWidth="1"/>
    <col min="7683" max="7683" width="52.42578125" style="10" customWidth="1"/>
    <col min="7684" max="7936" width="9.140625" style="10"/>
    <col min="7937" max="7937" width="5.28515625" style="10" customWidth="1"/>
    <col min="7938" max="7938" width="5.42578125" style="10" customWidth="1"/>
    <col min="7939" max="7939" width="52.42578125" style="10" customWidth="1"/>
    <col min="7940" max="8192" width="9.140625" style="10"/>
    <col min="8193" max="8193" width="5.28515625" style="10" customWidth="1"/>
    <col min="8194" max="8194" width="5.42578125" style="10" customWidth="1"/>
    <col min="8195" max="8195" width="52.42578125" style="10" customWidth="1"/>
    <col min="8196" max="8448" width="9.140625" style="10"/>
    <col min="8449" max="8449" width="5.28515625" style="10" customWidth="1"/>
    <col min="8450" max="8450" width="5.42578125" style="10" customWidth="1"/>
    <col min="8451" max="8451" width="52.42578125" style="10" customWidth="1"/>
    <col min="8452" max="8704" width="9.140625" style="10"/>
    <col min="8705" max="8705" width="5.28515625" style="10" customWidth="1"/>
    <col min="8706" max="8706" width="5.42578125" style="10" customWidth="1"/>
    <col min="8707" max="8707" width="52.42578125" style="10" customWidth="1"/>
    <col min="8708" max="8960" width="9.140625" style="10"/>
    <col min="8961" max="8961" width="5.28515625" style="10" customWidth="1"/>
    <col min="8962" max="8962" width="5.42578125" style="10" customWidth="1"/>
    <col min="8963" max="8963" width="52.42578125" style="10" customWidth="1"/>
    <col min="8964" max="9216" width="9.140625" style="10"/>
    <col min="9217" max="9217" width="5.28515625" style="10" customWidth="1"/>
    <col min="9218" max="9218" width="5.42578125" style="10" customWidth="1"/>
    <col min="9219" max="9219" width="52.42578125" style="10" customWidth="1"/>
    <col min="9220" max="9472" width="9.140625" style="10"/>
    <col min="9473" max="9473" width="5.28515625" style="10" customWidth="1"/>
    <col min="9474" max="9474" width="5.42578125" style="10" customWidth="1"/>
    <col min="9475" max="9475" width="52.42578125" style="10" customWidth="1"/>
    <col min="9476" max="9728" width="9.140625" style="10"/>
    <col min="9729" max="9729" width="5.28515625" style="10" customWidth="1"/>
    <col min="9730" max="9730" width="5.42578125" style="10" customWidth="1"/>
    <col min="9731" max="9731" width="52.42578125" style="10" customWidth="1"/>
    <col min="9732" max="9984" width="9.140625" style="10"/>
    <col min="9985" max="9985" width="5.28515625" style="10" customWidth="1"/>
    <col min="9986" max="9986" width="5.42578125" style="10" customWidth="1"/>
    <col min="9987" max="9987" width="52.42578125" style="10" customWidth="1"/>
    <col min="9988" max="10240" width="9.140625" style="10"/>
    <col min="10241" max="10241" width="5.28515625" style="10" customWidth="1"/>
    <col min="10242" max="10242" width="5.42578125" style="10" customWidth="1"/>
    <col min="10243" max="10243" width="52.42578125" style="10" customWidth="1"/>
    <col min="10244" max="10496" width="9.140625" style="10"/>
    <col min="10497" max="10497" width="5.28515625" style="10" customWidth="1"/>
    <col min="10498" max="10498" width="5.42578125" style="10" customWidth="1"/>
    <col min="10499" max="10499" width="52.42578125" style="10" customWidth="1"/>
    <col min="10500" max="10752" width="9.140625" style="10"/>
    <col min="10753" max="10753" width="5.28515625" style="10" customWidth="1"/>
    <col min="10754" max="10754" width="5.42578125" style="10" customWidth="1"/>
    <col min="10755" max="10755" width="52.42578125" style="10" customWidth="1"/>
    <col min="10756" max="11008" width="9.140625" style="10"/>
    <col min="11009" max="11009" width="5.28515625" style="10" customWidth="1"/>
    <col min="11010" max="11010" width="5.42578125" style="10" customWidth="1"/>
    <col min="11011" max="11011" width="52.42578125" style="10" customWidth="1"/>
    <col min="11012" max="11264" width="9.140625" style="10"/>
    <col min="11265" max="11265" width="5.28515625" style="10" customWidth="1"/>
    <col min="11266" max="11266" width="5.42578125" style="10" customWidth="1"/>
    <col min="11267" max="11267" width="52.42578125" style="10" customWidth="1"/>
    <col min="11268" max="11520" width="9.140625" style="10"/>
    <col min="11521" max="11521" width="5.28515625" style="10" customWidth="1"/>
    <col min="11522" max="11522" width="5.42578125" style="10" customWidth="1"/>
    <col min="11523" max="11523" width="52.42578125" style="10" customWidth="1"/>
    <col min="11524" max="11776" width="9.140625" style="10"/>
    <col min="11777" max="11777" width="5.28515625" style="10" customWidth="1"/>
    <col min="11778" max="11778" width="5.42578125" style="10" customWidth="1"/>
    <col min="11779" max="11779" width="52.42578125" style="10" customWidth="1"/>
    <col min="11780" max="12032" width="9.140625" style="10"/>
    <col min="12033" max="12033" width="5.28515625" style="10" customWidth="1"/>
    <col min="12034" max="12034" width="5.42578125" style="10" customWidth="1"/>
    <col min="12035" max="12035" width="52.42578125" style="10" customWidth="1"/>
    <col min="12036" max="12288" width="9.140625" style="10"/>
    <col min="12289" max="12289" width="5.28515625" style="10" customWidth="1"/>
    <col min="12290" max="12290" width="5.42578125" style="10" customWidth="1"/>
    <col min="12291" max="12291" width="52.42578125" style="10" customWidth="1"/>
    <col min="12292" max="12544" width="9.140625" style="10"/>
    <col min="12545" max="12545" width="5.28515625" style="10" customWidth="1"/>
    <col min="12546" max="12546" width="5.42578125" style="10" customWidth="1"/>
    <col min="12547" max="12547" width="52.42578125" style="10" customWidth="1"/>
    <col min="12548" max="12800" width="9.140625" style="10"/>
    <col min="12801" max="12801" width="5.28515625" style="10" customWidth="1"/>
    <col min="12802" max="12802" width="5.42578125" style="10" customWidth="1"/>
    <col min="12803" max="12803" width="52.42578125" style="10" customWidth="1"/>
    <col min="12804" max="13056" width="9.140625" style="10"/>
    <col min="13057" max="13057" width="5.28515625" style="10" customWidth="1"/>
    <col min="13058" max="13058" width="5.42578125" style="10" customWidth="1"/>
    <col min="13059" max="13059" width="52.42578125" style="10" customWidth="1"/>
    <col min="13060" max="13312" width="9.140625" style="10"/>
    <col min="13313" max="13313" width="5.28515625" style="10" customWidth="1"/>
    <col min="13314" max="13314" width="5.42578125" style="10" customWidth="1"/>
    <col min="13315" max="13315" width="52.42578125" style="10" customWidth="1"/>
    <col min="13316" max="13568" width="9.140625" style="10"/>
    <col min="13569" max="13569" width="5.28515625" style="10" customWidth="1"/>
    <col min="13570" max="13570" width="5.42578125" style="10" customWidth="1"/>
    <col min="13571" max="13571" width="52.42578125" style="10" customWidth="1"/>
    <col min="13572" max="13824" width="9.140625" style="10"/>
    <col min="13825" max="13825" width="5.28515625" style="10" customWidth="1"/>
    <col min="13826" max="13826" width="5.42578125" style="10" customWidth="1"/>
    <col min="13827" max="13827" width="52.42578125" style="10" customWidth="1"/>
    <col min="13828" max="14080" width="9.140625" style="10"/>
    <col min="14081" max="14081" width="5.28515625" style="10" customWidth="1"/>
    <col min="14082" max="14082" width="5.42578125" style="10" customWidth="1"/>
    <col min="14083" max="14083" width="52.42578125" style="10" customWidth="1"/>
    <col min="14084" max="14336" width="9.140625" style="10"/>
    <col min="14337" max="14337" width="5.28515625" style="10" customWidth="1"/>
    <col min="14338" max="14338" width="5.42578125" style="10" customWidth="1"/>
    <col min="14339" max="14339" width="52.42578125" style="10" customWidth="1"/>
    <col min="14340" max="14592" width="9.140625" style="10"/>
    <col min="14593" max="14593" width="5.28515625" style="10" customWidth="1"/>
    <col min="14594" max="14594" width="5.42578125" style="10" customWidth="1"/>
    <col min="14595" max="14595" width="52.42578125" style="10" customWidth="1"/>
    <col min="14596" max="14848" width="9.140625" style="10"/>
    <col min="14849" max="14849" width="5.28515625" style="10" customWidth="1"/>
    <col min="14850" max="14850" width="5.42578125" style="10" customWidth="1"/>
    <col min="14851" max="14851" width="52.42578125" style="10" customWidth="1"/>
    <col min="14852" max="15104" width="9.140625" style="10"/>
    <col min="15105" max="15105" width="5.28515625" style="10" customWidth="1"/>
    <col min="15106" max="15106" width="5.42578125" style="10" customWidth="1"/>
    <col min="15107" max="15107" width="52.42578125" style="10" customWidth="1"/>
    <col min="15108" max="15360" width="9.140625" style="10"/>
    <col min="15361" max="15361" width="5.28515625" style="10" customWidth="1"/>
    <col min="15362" max="15362" width="5.42578125" style="10" customWidth="1"/>
    <col min="15363" max="15363" width="52.42578125" style="10" customWidth="1"/>
    <col min="15364" max="15616" width="9.140625" style="10"/>
    <col min="15617" max="15617" width="5.28515625" style="10" customWidth="1"/>
    <col min="15618" max="15618" width="5.42578125" style="10" customWidth="1"/>
    <col min="15619" max="15619" width="52.42578125" style="10" customWidth="1"/>
    <col min="15620" max="15872" width="9.140625" style="10"/>
    <col min="15873" max="15873" width="5.28515625" style="10" customWidth="1"/>
    <col min="15874" max="15874" width="5.42578125" style="10" customWidth="1"/>
    <col min="15875" max="15875" width="52.42578125" style="10" customWidth="1"/>
    <col min="15876" max="16128" width="9.140625" style="10"/>
    <col min="16129" max="16129" width="5.28515625" style="10" customWidth="1"/>
    <col min="16130" max="16130" width="5.42578125" style="10" customWidth="1"/>
    <col min="16131" max="16131" width="52.42578125" style="10" customWidth="1"/>
    <col min="16132" max="16384" width="9.140625" style="10"/>
  </cols>
  <sheetData>
    <row r="1" spans="1:5" s="11" customFormat="1" ht="21" x14ac:dyDescent="0.35">
      <c r="A1" s="186" t="s">
        <v>23</v>
      </c>
      <c r="B1" s="186"/>
      <c r="C1" s="186"/>
      <c r="D1" s="186"/>
      <c r="E1" s="186"/>
    </row>
    <row r="2" spans="1:5" s="11" customFormat="1" ht="21" x14ac:dyDescent="0.35">
      <c r="A2" s="98"/>
      <c r="B2" s="98"/>
      <c r="C2" s="98"/>
      <c r="D2" s="98"/>
      <c r="E2" s="98"/>
    </row>
    <row r="3" spans="1:5" s="11" customFormat="1" ht="21" x14ac:dyDescent="0.35">
      <c r="A3" s="32" t="s">
        <v>155</v>
      </c>
      <c r="B3" s="13"/>
    </row>
    <row r="4" spans="1:5" s="14" customFormat="1" ht="21" x14ac:dyDescent="0.35">
      <c r="B4" s="14" t="s">
        <v>147</v>
      </c>
    </row>
    <row r="5" spans="1:5" s="11" customFormat="1" ht="21" x14ac:dyDescent="0.35">
      <c r="B5" s="84"/>
      <c r="C5" s="84"/>
      <c r="D5" s="84"/>
    </row>
    <row r="6" spans="1:5" s="11" customFormat="1" ht="21" x14ac:dyDescent="0.35">
      <c r="B6" s="86" t="s">
        <v>3</v>
      </c>
      <c r="C6" s="86" t="s">
        <v>0</v>
      </c>
      <c r="D6" s="87" t="s">
        <v>1</v>
      </c>
    </row>
    <row r="7" spans="1:5" s="11" customFormat="1" ht="21" x14ac:dyDescent="0.35">
      <c r="B7" s="88">
        <v>1</v>
      </c>
      <c r="C7" s="89" t="s">
        <v>131</v>
      </c>
      <c r="D7" s="90">
        <v>1</v>
      </c>
    </row>
    <row r="8" spans="1:5" s="11" customFormat="1" ht="21" x14ac:dyDescent="0.35">
      <c r="B8" s="88">
        <v>2</v>
      </c>
      <c r="C8" s="172" t="s">
        <v>132</v>
      </c>
      <c r="D8" s="173">
        <v>1</v>
      </c>
    </row>
    <row r="9" spans="1:5" s="11" customFormat="1" ht="21" x14ac:dyDescent="0.35">
      <c r="B9" s="88">
        <v>3</v>
      </c>
      <c r="C9" s="172" t="s">
        <v>133</v>
      </c>
      <c r="D9" s="173">
        <v>1</v>
      </c>
    </row>
    <row r="10" spans="1:5" s="11" customFormat="1" ht="21" x14ac:dyDescent="0.35">
      <c r="B10" s="88">
        <v>4</v>
      </c>
      <c r="C10" s="172" t="s">
        <v>134</v>
      </c>
      <c r="D10" s="173">
        <v>1</v>
      </c>
    </row>
    <row r="11" spans="1:5" s="11" customFormat="1" ht="21" x14ac:dyDescent="0.35">
      <c r="B11" s="88">
        <v>5</v>
      </c>
      <c r="C11" s="172" t="s">
        <v>135</v>
      </c>
      <c r="D11" s="173">
        <v>1</v>
      </c>
    </row>
    <row r="12" spans="1:5" s="11" customFormat="1" ht="21" x14ac:dyDescent="0.35">
      <c r="B12" s="233">
        <v>6</v>
      </c>
      <c r="C12" s="177" t="s">
        <v>136</v>
      </c>
      <c r="D12" s="235">
        <v>1</v>
      </c>
    </row>
    <row r="13" spans="1:5" s="11" customFormat="1" ht="21" x14ac:dyDescent="0.35">
      <c r="B13" s="234"/>
      <c r="C13" s="178" t="s">
        <v>137</v>
      </c>
      <c r="D13" s="236"/>
    </row>
    <row r="14" spans="1:5" s="11" customFormat="1" ht="21" x14ac:dyDescent="0.35">
      <c r="B14" s="88">
        <v>7</v>
      </c>
      <c r="C14" s="176" t="s">
        <v>138</v>
      </c>
      <c r="D14" s="173">
        <v>1</v>
      </c>
    </row>
    <row r="15" spans="1:5" s="11" customFormat="1" ht="21" x14ac:dyDescent="0.35">
      <c r="B15" s="88">
        <v>8</v>
      </c>
      <c r="C15" s="172" t="s">
        <v>139</v>
      </c>
      <c r="D15" s="173">
        <v>1</v>
      </c>
    </row>
    <row r="16" spans="1:5" s="11" customFormat="1" ht="21" x14ac:dyDescent="0.35">
      <c r="B16" s="88">
        <v>9</v>
      </c>
      <c r="C16" s="172" t="s">
        <v>146</v>
      </c>
      <c r="D16" s="173">
        <v>1</v>
      </c>
    </row>
    <row r="17" spans="2:5" s="11" customFormat="1" ht="21" x14ac:dyDescent="0.35">
      <c r="B17" s="88">
        <v>10</v>
      </c>
      <c r="C17" s="172" t="s">
        <v>140</v>
      </c>
      <c r="D17" s="173">
        <v>1</v>
      </c>
    </row>
    <row r="18" spans="2:5" s="11" customFormat="1" ht="21" x14ac:dyDescent="0.35">
      <c r="B18" s="88">
        <v>11</v>
      </c>
      <c r="C18" s="172" t="s">
        <v>141</v>
      </c>
      <c r="D18" s="173">
        <v>1</v>
      </c>
    </row>
    <row r="19" spans="2:5" s="11" customFormat="1" ht="21" x14ac:dyDescent="0.35">
      <c r="B19" s="88">
        <v>12</v>
      </c>
      <c r="C19" s="172" t="s">
        <v>143</v>
      </c>
      <c r="D19" s="173">
        <v>1</v>
      </c>
    </row>
    <row r="20" spans="2:5" s="11" customFormat="1" ht="21" x14ac:dyDescent="0.35">
      <c r="B20" s="88">
        <v>13</v>
      </c>
      <c r="C20" s="172" t="s">
        <v>144</v>
      </c>
      <c r="D20" s="173">
        <v>1</v>
      </c>
    </row>
    <row r="21" spans="2:5" s="11" customFormat="1" ht="21" x14ac:dyDescent="0.35">
      <c r="B21" s="88">
        <v>14</v>
      </c>
      <c r="C21" s="172" t="s">
        <v>145</v>
      </c>
      <c r="D21" s="173">
        <v>1</v>
      </c>
    </row>
    <row r="22" spans="2:5" s="91" customFormat="1" ht="21.75" thickBot="1" x14ac:dyDescent="0.4">
      <c r="B22" s="231" t="s">
        <v>5</v>
      </c>
      <c r="C22" s="232"/>
      <c r="D22" s="92">
        <f>SUM(D7:D21)</f>
        <v>14</v>
      </c>
      <c r="E22" s="11"/>
    </row>
    <row r="23" spans="2:5" s="11" customFormat="1" ht="21.75" thickTop="1" x14ac:dyDescent="0.35">
      <c r="B23" s="33"/>
    </row>
    <row r="24" spans="2:5" s="14" customFormat="1" ht="21" x14ac:dyDescent="0.35">
      <c r="B24" s="14" t="s">
        <v>37</v>
      </c>
    </row>
    <row r="25" spans="2:5" s="11" customFormat="1" ht="21" x14ac:dyDescent="0.35">
      <c r="B25" s="97"/>
      <c r="C25" s="97"/>
      <c r="D25" s="97"/>
    </row>
    <row r="26" spans="2:5" s="11" customFormat="1" ht="21" x14ac:dyDescent="0.35">
      <c r="B26" s="86" t="s">
        <v>3</v>
      </c>
      <c r="C26" s="86" t="s">
        <v>0</v>
      </c>
      <c r="D26" s="87" t="s">
        <v>1</v>
      </c>
    </row>
    <row r="27" spans="2:5" s="11" customFormat="1" ht="21" x14ac:dyDescent="0.35">
      <c r="B27" s="88">
        <v>1</v>
      </c>
      <c r="C27" s="89" t="s">
        <v>142</v>
      </c>
      <c r="D27" s="90">
        <v>1</v>
      </c>
    </row>
    <row r="28" spans="2:5" s="91" customFormat="1" ht="21.75" thickBot="1" x14ac:dyDescent="0.4">
      <c r="B28" s="231" t="s">
        <v>5</v>
      </c>
      <c r="C28" s="232"/>
      <c r="D28" s="92">
        <f>SUM(D27:D27)</f>
        <v>1</v>
      </c>
      <c r="E28" s="11"/>
    </row>
    <row r="29" spans="2:5" ht="19.5" thickTop="1" x14ac:dyDescent="0.3"/>
  </sheetData>
  <mergeCells count="5">
    <mergeCell ref="A1:E1"/>
    <mergeCell ref="B22:C22"/>
    <mergeCell ref="B28:C28"/>
    <mergeCell ref="B12:B13"/>
    <mergeCell ref="D12:D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Sheet4</vt:lpstr>
      <vt:lpstr>คีย์</vt:lpstr>
      <vt:lpstr>บทสรุป</vt:lpstr>
      <vt:lpstr>ตาราง 1</vt:lpstr>
      <vt:lpstr>ตาราง 2</vt:lpstr>
      <vt:lpstr>ตาราง  3</vt:lpstr>
      <vt:lpstr>ก่อน-หลัง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monta chat-apiwan</cp:lastModifiedBy>
  <cp:lastPrinted>2021-11-15T08:52:30Z</cp:lastPrinted>
  <dcterms:created xsi:type="dcterms:W3CDTF">2014-05-28T07:43:40Z</dcterms:created>
  <dcterms:modified xsi:type="dcterms:W3CDTF">2021-11-29T04:45:39Z</dcterms:modified>
</cp:coreProperties>
</file>