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98" activeTab="8"/>
  </bookViews>
  <sheets>
    <sheet name="คีย์" sheetId="1" r:id="rId1"/>
    <sheet name="สรุป" sheetId="2" r:id="rId2"/>
    <sheet name="สรุป2" sheetId="3" r:id="rId3"/>
    <sheet name="ตาราง1" sheetId="4" r:id="rId4"/>
    <sheet name="ตาราง2" sheetId="5" r:id="rId5"/>
    <sheet name="ตาราง3" sheetId="6" r:id="rId6"/>
    <sheet name="ตาราง4-5" sheetId="7" r:id="rId7"/>
    <sheet name="ตาราง6" sheetId="8" r:id="rId8"/>
    <sheet name="ข้อเสนอแนะ" sheetId="9" r:id="rId9"/>
  </sheets>
  <definedNames/>
  <calcPr fullCalcOnLoad="1"/>
</workbook>
</file>

<file path=xl/sharedStrings.xml><?xml version="1.0" encoding="utf-8"?>
<sst xmlns="http://schemas.openxmlformats.org/spreadsheetml/2006/main" count="352" uniqueCount="172">
  <si>
    <t>ลำดับที่</t>
  </si>
  <si>
    <t>รายการ</t>
  </si>
  <si>
    <t>ความถี่</t>
  </si>
  <si>
    <t>SD</t>
  </si>
  <si>
    <t>รวม</t>
  </si>
  <si>
    <t>บทสรุปสำหรับผู้บริหาร</t>
  </si>
  <si>
    <t>ตอนที่ 1  ข้อมูลทั่วไปเกี่ยวกับผู้ตอบแบบประเมิน</t>
  </si>
  <si>
    <t>จำนวน</t>
  </si>
  <si>
    <t>ร้อยละ</t>
  </si>
  <si>
    <t>ระดับความคิดเห็น</t>
  </si>
  <si>
    <t>ที่</t>
  </si>
  <si>
    <t>ตอนที่ 2  ความคิดเห็นเกี่ยวกับกิจกรรมฯ</t>
  </si>
  <si>
    <t>1. ด้านกระบวนการขั้นตอนการให้บริการ</t>
  </si>
  <si>
    <t>2. ด้านเจ้าหน้าที่ผู้ให้บริการ</t>
  </si>
  <si>
    <t xml:space="preserve">   2.1 เจ้าหน้าที่ให้บริการด้วยความเต็มใจ ยิ้มแย้มแจ่มใส</t>
  </si>
  <si>
    <t xml:space="preserve">   2.2 เจ้าหน้าที่ให้บริการด้วยความรวดเร็ว</t>
  </si>
  <si>
    <t>3. ด้านสิ่งอำนวยความสะดวก</t>
  </si>
  <si>
    <t xml:space="preserve">    1.1 ความสะดวกในการลงทะเบียน</t>
  </si>
  <si>
    <t>รวมด้านสิ่งอำนวยความสะดวก</t>
  </si>
  <si>
    <t>รวมด้านเจ้าหน้าที่ผู้ให้บริการ</t>
  </si>
  <si>
    <t>รวมด้านกระบวนการขั้นตอนการให้บริการ</t>
  </si>
  <si>
    <t>เพศชาย</t>
  </si>
  <si>
    <t>เพศหญิง</t>
  </si>
  <si>
    <t>เพศ</t>
  </si>
  <si>
    <t>ประเทศ</t>
  </si>
  <si>
    <t>คณะ</t>
  </si>
  <si>
    <t>ระดับ</t>
  </si>
  <si>
    <t>ปริญญาเอก</t>
  </si>
  <si>
    <t>ปริญญาโท</t>
  </si>
  <si>
    <t>กัมพูชา</t>
  </si>
  <si>
    <r>
      <rPr>
        <u val="single"/>
        <sz val="16"/>
        <rFont val="TH SarabunPSK"/>
        <family val="2"/>
      </rPr>
      <t>ตาราง 1</t>
    </r>
    <r>
      <rPr>
        <sz val="16"/>
        <rFont val="TH SarabunPSK"/>
        <family val="2"/>
      </rPr>
      <t xml:space="preserve">  แสดงจำนวนและร้อยละของผู้ตอบแบบประเมิน จำแนกตามเพศ</t>
    </r>
  </si>
  <si>
    <t>แหล่งข้อมูล</t>
  </si>
  <si>
    <t>อีเมล์</t>
  </si>
  <si>
    <t>เว็บไซต์บัณฑิตวิทยาลัย</t>
  </si>
  <si>
    <t>อาจารย์ที่ปรึกษา</t>
  </si>
  <si>
    <r>
      <rPr>
        <u val="single"/>
        <sz val="16"/>
        <rFont val="TH SarabunPSK"/>
        <family val="2"/>
      </rPr>
      <t>ตาราง 2</t>
    </r>
    <r>
      <rPr>
        <sz val="16"/>
        <rFont val="TH SarabunPSK"/>
        <family val="2"/>
      </rPr>
      <t xml:space="preserve">  แสดงจำนวนและร้อยละของผู้ตอบแบบประเมิน จำแนกตามประเทศ</t>
    </r>
  </si>
  <si>
    <t>5. ด้านความรู้ที่ได้จากโปรแกรมนี้</t>
  </si>
  <si>
    <t xml:space="preserve">   6.1 ความเพียงพอของเอกสารประกอบการอบรม</t>
  </si>
  <si>
    <t xml:space="preserve">   6.2 เอกสารมีเนื้อหาสาระตามความต้องการของท่าน</t>
  </si>
  <si>
    <t xml:space="preserve"> - 7 -</t>
  </si>
  <si>
    <t xml:space="preserve"> - 6 -</t>
  </si>
  <si>
    <t xml:space="preserve"> - 5 -</t>
  </si>
  <si>
    <t xml:space="preserve"> - 4 -</t>
  </si>
  <si>
    <t>จากตาราง 2 แสดงจำนวนและร้อยละของผู้ตอบแบบประเมิน จำแนกตามประเทศ พบว่า</t>
  </si>
  <si>
    <t>จากตาราง 1 แสดงจำนวนและร้อยละของผู้ตอบแบบประเมิน จำแนกตามเพศ พบว่า</t>
  </si>
  <si>
    <t xml:space="preserve">   3.1 ความเหมาะสมของขนาดห้องจัดกิจกรรมฯ</t>
  </si>
  <si>
    <t xml:space="preserve">   3.2 ความชัดเจนของจอภาพ/โปรเจคเตอร์/เสียงภายในห้องจัดกิจกรรมฯ</t>
  </si>
  <si>
    <t>รวมด้านเอกสารประกอบกิจกรรมฯ</t>
  </si>
  <si>
    <t>6. ด้านเอกสารประกอบกิจกรรมฯ</t>
  </si>
  <si>
    <r>
      <rPr>
        <u val="single"/>
        <sz val="16"/>
        <rFont val="TH SarabunPSK"/>
        <family val="2"/>
      </rPr>
      <t>ตาราง 5</t>
    </r>
    <r>
      <rPr>
        <sz val="16"/>
        <rFont val="TH SarabunPSK"/>
        <family val="2"/>
      </rPr>
      <t xml:space="preserve">  แสดงข้อมูลการรับทราบการจัดกิจกรรมฯ (ตอบได้มากกว่า 1 ข้อ)</t>
    </r>
  </si>
  <si>
    <t>รับทราบข้อมูล</t>
  </si>
  <si>
    <t>การประเมินความคิดเห็นเกี่ยวกับการจัดกิจกรรมฯ พบว่า ผู้ตอบแบบประเมินมีความคิดเห็น</t>
  </si>
  <si>
    <t>4. ด้านความเหมาะสมของวิทยากรบรรยาย</t>
  </si>
  <si>
    <t>คณะ/วิทยาลัย</t>
  </si>
  <si>
    <t>ภูฏาน</t>
  </si>
  <si>
    <t>พม่า</t>
  </si>
  <si>
    <t>ไทย</t>
  </si>
  <si>
    <t>วิทยาลัยโลจิสติกส์และโซ่อุปทาน</t>
  </si>
  <si>
    <t>คณะเกษตรศาสตร์ ทรัพยากรธรรมชาติและสิ่งแวดล้อม</t>
  </si>
  <si>
    <t>คณะวิศวกรรมศาสตร์</t>
  </si>
  <si>
    <t>คณะวิทยาศาสตร์การแพทย์</t>
  </si>
  <si>
    <t>คณะสังคมศาสตร์</t>
  </si>
  <si>
    <t>ที่ปรึกษา</t>
  </si>
  <si>
    <t>E-mail</t>
  </si>
  <si>
    <t>คณะศึกษาศาสตร์</t>
  </si>
  <si>
    <t>คณะบริหารธุรกิจ เศรษฐศาสตร์และการสื่อสาร</t>
  </si>
  <si>
    <t>คณะสาธารณสุขศาสตร์</t>
  </si>
  <si>
    <t>วิทยาลัยพลังงานทดแทนและสมาร์ตกริดเทคโนโลยี</t>
  </si>
  <si>
    <t>เนปาล</t>
  </si>
  <si>
    <t>คณะวิทยาศาสตร์</t>
  </si>
  <si>
    <t>เพื่อน</t>
  </si>
  <si>
    <t>คณะที่สังกัด</t>
  </si>
  <si>
    <t xml:space="preserve">   3.3 ความสว่างของห้องจัดกิจกรรมฯ</t>
  </si>
  <si>
    <t xml:space="preserve">   3.4 ความสะอาดห้องจัดกิจกรรมฯ</t>
  </si>
  <si>
    <t>รวมด้านเหมาะสมด้านความรู้ที่ได้จากโปรแกรมนี้</t>
  </si>
  <si>
    <t xml:space="preserve"> - 1 -</t>
  </si>
  <si>
    <t xml:space="preserve"> - 2 -</t>
  </si>
  <si>
    <t xml:space="preserve"> - 3 -</t>
  </si>
  <si>
    <t>จากตาราง 6 การประเมินความคิดเห็นเกี่ยวกับการจัดกิจกรรมฯ พบว่า ผู้ตอบแบบประเมินมีความคิดเห็น</t>
  </si>
  <si>
    <r>
      <rPr>
        <u val="single"/>
        <sz val="16"/>
        <rFont val="TH SarabunPSK"/>
        <family val="2"/>
      </rPr>
      <t>ตาราง 6</t>
    </r>
    <r>
      <rPr>
        <sz val="16"/>
        <rFont val="TH SarabunPSK"/>
        <family val="2"/>
      </rPr>
      <t xml:space="preserve">  แสดงค่าเฉลี่ย ส่วนเบี่ยงเบนมาตรฐาน และระดับความคิดเห็นเกี่ยวกับกิจกรรมฯ</t>
    </r>
  </si>
  <si>
    <t xml:space="preserve"> </t>
  </si>
  <si>
    <r>
      <rPr>
        <u val="single"/>
        <sz val="16"/>
        <rFont val="TH SarabunPSK"/>
        <family val="2"/>
      </rPr>
      <t>ตาราง 3</t>
    </r>
    <r>
      <rPr>
        <sz val="16"/>
        <rFont val="TH SarabunPSK"/>
        <family val="2"/>
      </rPr>
      <t xml:space="preserve">  แสดงจำนวนและร้อยละของผู้ตอบแบบประเมิน จำแนกตามคณะ/วิทยาลัย</t>
    </r>
  </si>
  <si>
    <t>เอธิโอเปีย </t>
  </si>
  <si>
    <t>คณะเภสัชศาสตร์</t>
  </si>
  <si>
    <t>ไม่ระบุ</t>
  </si>
  <si>
    <t>ผลการประเมินกิจกรรมการเขียนบทความวิจัยเพื่อตีพิมพ์เผยแพร่ในวารสารวิชาการ</t>
  </si>
  <si>
    <t xml:space="preserve">วันที่ 28 ตุลาคม 2562 </t>
  </si>
  <si>
    <t>ณ ห้องสัมมนาเอกาทศรถ 208 ชั้น 2 อาคารเอกาทศรถ มหาวิทยาลัยนเรศวร</t>
  </si>
  <si>
    <t>จากการจัดกิจกรรมการเขียนบทความวิจัยเพื่อตีพิมพ์เผยแพร่ในวารสารวิชาการ ในวันที่ 28</t>
  </si>
  <si>
    <t>บรูไน</t>
  </si>
  <si>
    <t>คณะแพทยศาสตร์</t>
  </si>
  <si>
    <t>คณะมนุษยศาสตร์</t>
  </si>
  <si>
    <t>คณะสหเวชศาสตร์</t>
  </si>
  <si>
    <t>จากการจัดกิจกรรมการเขียนบทความวิจัยเพื่อตีพิมพ์เผยแพร่ในวารสารวิชาการ ในวันที่ 28 ตุลาคม</t>
  </si>
  <si>
    <t xml:space="preserve">2562 ณ ห้องสัมมนาเอกาทศรถ 208 อาคารเอกาทศรถ มหาวิทยาลัยนเรศวรพบว่า มีผู้เข้าร่วมกิจกรรม </t>
  </si>
  <si>
    <t xml:space="preserve">มีจำนวนทั้งสิ้น 51 คน และมีผู้ตอบแบบประเมิน จำนวน 40 คน คิดเป็นร้อยละ 78.43 โดยมีรายละเอียดดังนี้ </t>
  </si>
  <si>
    <t>ผู้ตอบแบบประเมินเป็นเพศชาย ร้อยละ 65.00 และเพศหญิง ร้อยละ 35.00</t>
  </si>
  <si>
    <t>เอธิโอเปีย</t>
  </si>
  <si>
    <t>ผู้ตอบแบบประเมินส่วนใหญ่เป็นนิสิตประเทศไทย คิดเป็นร้อยละ 35.00 รองลงมาได้แก่ ประเทศภูฏาน</t>
  </si>
  <si>
    <t>คิดเป็นร้อยละ 30.00 และประเทศกัมพูชา คิดเป็นร้อยละ 15.00</t>
  </si>
  <si>
    <t>จากตาราง 3 พบว่าผู้ตอบแบบประเมิน ส่วนใหญ่สังกัดคณะเกษตรศาสตร์</t>
  </si>
  <si>
    <t xml:space="preserve">ทรัพยากรธรรมชาติและสิ่งแวดล้อม ร้อยละ 22.50 รองลงมาได้แก่ คณะเภสัชศาสตร์ </t>
  </si>
  <si>
    <t>ร้อยละ 17.50 และคณะวิศวกรรมศาสตร์ ร้อยละ 10.00</t>
  </si>
  <si>
    <t>จากตาราง 4 พบว่า ผู้ตอบแบบประเมิน ส่วนใหญ่เป็นนิสิตปริญญาโท ร้อยละ 57.50</t>
  </si>
  <si>
    <t>รองลงมาได้แก่ นิสิตปริญญาเอก ร้อยละ 42.50</t>
  </si>
  <si>
    <t>ร้อยละ 16.67</t>
  </si>
  <si>
    <t>N = 40</t>
  </si>
  <si>
    <t xml:space="preserve">    1.2 ความเหมาะสมของวันจัดกิจกรรมฯ (วันที่ 28 ตุลาคม 2562)</t>
  </si>
  <si>
    <t xml:space="preserve">    1.3 ความเหมาะสมของระยะเวลาในการจัดกิจกรรมฯ (12.45 - 15.30 น.)</t>
  </si>
  <si>
    <t xml:space="preserve">   4.1 Dr.Raimar Lobenberg</t>
  </si>
  <si>
    <t xml:space="preserve">โดยรวมอยู่ในระดับมากที่สุด (ค่าเฉลี่ย 4.56) เมื่อพิจารณารายด้าน พบว่า ด้านที่มีค่าเฉลี่ยสูงที่สุด คือ </t>
  </si>
  <si>
    <t>การเลือกวารสารหรือเวทีวิชาการเพื่อนำเสนอและตีพิมพ์เผยแพร่ผลงาน</t>
  </si>
  <si>
    <t>ส่วนที่ 2 ข้อเสนอแนะ</t>
  </si>
  <si>
    <t>ข้อเสนอแนะเพื่อที่จะปรับปรุงการจัดกิจกรรมในครั้งต่อไป</t>
  </si>
  <si>
    <t>หัวข้อที่ท่านอยากให้บัณฑิตวิทยาลัยจัดให้ในครั้งต่อไป</t>
  </si>
  <si>
    <t>ควรเพิ่มตัวอย่างวารสารมากขึ้น</t>
  </si>
  <si>
    <t>ควรจัดกิจกรรมในช่วงเช้า</t>
  </si>
  <si>
    <t>ควรปรับปรุงเอกสารบรรยาย เพิ่มขนาดตัวอักษรให้อ่านง่ายขึ้น</t>
  </si>
  <si>
    <t>ผู้เข้าร่วมได้รับความรู้จากการอบรมในครั้งนี้มาก จัดได้ดี</t>
  </si>
  <si>
    <t>อยากให้นำเสนอสาระสำคัญที่ช่วยในการเขียนงานวิจัย</t>
  </si>
  <si>
    <t>ควรส่ง E-mail เจาะจงส่งถึงผู้เข้าร่วมที่เกี่ยวข้องเท่านั้น</t>
  </si>
  <si>
    <t>อบรมโปรแกรม i-thesis สำหรับนิสิตต่างชาติ</t>
  </si>
  <si>
    <t>การเลือกวารสารตีพิมพ์เผยแพร่ผลงานอย่างไร</t>
  </si>
  <si>
    <t>การเขียนเอกสารงานวิจัยที่เกี่ยวข้องและการหลีกเลี่ยงการลอกเลียนผลงานวิชาการ</t>
  </si>
  <si>
    <t>การค้นหางานวิจัยทำอย่างไร</t>
  </si>
  <si>
    <t>แนวทางการเขียนผลงานวิจัยตีพิมพ์ทางด้านสังคมศาสตร์</t>
  </si>
  <si>
    <t>การเขียนต้นฉบับงานวิจัย</t>
  </si>
  <si>
    <t>การเขียนผลงานวิจัยอย่างไรให้ได้ตอบรับตีพิมพ์</t>
  </si>
  <si>
    <t xml:space="preserve">มากที่สุด ร้อยละ 38.10 รองลงมาได้แก่ อาจารย์ที่ปรึกษา ร้อยละ 19.05 และเว็บไซต์บัณฑิตวิทยาลัย </t>
  </si>
  <si>
    <t>จากตาราง 5 พบว่า ผู้ตอบแบบประเมินส่วนใหญ่ได้รับข้อมูลการจัดกิจกรรมฯ จากทางอีเมล์</t>
  </si>
  <si>
    <t>อยากทราบเว็บไซต์ที่ใช้สำหรับค้นหาวารสาร</t>
  </si>
  <si>
    <t>ผู้ตอบแบบประเมินเป็นเพศชาย ร้อยละ 65.00 และเพศหญิง ร้อยละ 35.00 ส่วนใหญ่เป็นนิสิต</t>
  </si>
  <si>
    <t>ประเทศไทย คิดเป็นร้อยละ 35.00 รองลงมาได้แก่ ประเทศภูฏาน คิดเป็นร้อยละ 30.00 และประเทศ</t>
  </si>
  <si>
    <t>กัมพูชา คิดเป็นร้อยละ 15.00</t>
  </si>
  <si>
    <t>ส่วนใหญ่เป็นนิสิตปริญญาโท ร้อยละ 57.50 รองลงมาได้แก่ นิสิตปริญญาเอก ร้อยละ 42.50</t>
  </si>
  <si>
    <t>ผู้ตอบแบบประเมินส่วนใหญ่ได้รับข้อมูลการจัดกิจกรรมฯ จากทางอีเมล์มากที่สุด ร้อยละ 38.10</t>
  </si>
  <si>
    <t>รองลงมาได้แก่ อาจารย์ที่ปรึกษา ร้อยละ 19.05 และเว็บไซต์บัณฑิตวิทยาลัย ร้อยละ 16.67</t>
  </si>
  <si>
    <t xml:space="preserve">       ข้อเสนอแนะเพื่อที่จะปรับปรุงการจัดกิจกรรมในครั้งต่อไป</t>
  </si>
  <si>
    <t>1. ควรเพิ่มตัวอย่างวารสารมากขึ้น</t>
  </si>
  <si>
    <t>2. ควรจัดกิจกรรมในช่วงเช้า</t>
  </si>
  <si>
    <t>3. ควรปรับปรุงเอกสารบรรยาย เพิ่มขนาดตัวอักษรให้อ่านง่ายขึ้น</t>
  </si>
  <si>
    <t>4. ผู้เข้าร่วมได้รับความรู้จากการอบรมในครั้งนี้มาก จัดได้ดี</t>
  </si>
  <si>
    <t>5. อยากทราบเว็บไซต์ที่ใช้สำหรับค้นหาวารสาร</t>
  </si>
  <si>
    <t>6. อยากให้นำเสนอสาระสำคัญที่ช่วยในการเขียนงานวิจัย</t>
  </si>
  <si>
    <t>7. ควรส่ง E-mail เจาะจงส่งถึงผู้เข้าร่วมที่เกี่ยวข้องเท่านั้น</t>
  </si>
  <si>
    <t xml:space="preserve">        หัวข้อที่ท่านอยากให้บัณฑิตวิทยาลัยจัดให้ในครั้งต่อไป</t>
  </si>
  <si>
    <t>1. การเลือกวารสารหรือเวทีวิชาการเพื่อนำเสนอและตีพิมพ์เผยแพร่ผลงาน</t>
  </si>
  <si>
    <t>2. อบรมโปรแกรม i-thesis สำหรับนิสิตต่างชาติ</t>
  </si>
  <si>
    <t>3. การเลือกวารสารตีพิมพ์เผยแพร่ผลงานอย่างไร</t>
  </si>
  <si>
    <t>4. การเขียนเอกสารงานวิจัยที่เกี่ยวข้องและการหลีกเลี่ยงการลอกเลียนผลงานวิชาการ</t>
  </si>
  <si>
    <t>5. การค้นหางานวิจัยทำอย่างไร</t>
  </si>
  <si>
    <t>6. แนวทางการเขียนผลงานวิจัยตีพิมพ์ทางด้านสังคมศาสตร์</t>
  </si>
  <si>
    <t>7. การเขียนต้นฉบับงานวิจัย</t>
  </si>
  <si>
    <t>8. การเขียนผลงานวิจัยอย่างไรให้ได้ตอบรับตีพิมพ์</t>
  </si>
  <si>
    <t>ของวิทยากรบรรยาย (ค่าเฉลี่ย 4.68) รองลงมาได้แก่ ด้านสิ่งอำนวยความสะดวก (ค่าเฉลี่ย 4.61) และด้านกระบวนการ</t>
  </si>
  <si>
    <t>ตุลาคม 2562 ณ ห้องสัมมนาเอกาทศรถ 208 อาคารเอกาทศรถ มหาวิทยาลัยนเรศวร พบว่า มีผู้เข้าร่วม</t>
  </si>
  <si>
    <t>กิจกรรม มีจำนวนทั้งสิ้น 51 คน และมีผู้ตอบแบบประเมิน จำนวน 40 คน คิดเป็นร้อยละ 78.43</t>
  </si>
  <si>
    <t xml:space="preserve">ส่วนใหญ่สังกัดคณะเกษตรศาสตร์ ทรัพยากรธรรมชาติและสิ่งแวดล้อม ร้อยละ 22.50 </t>
  </si>
  <si>
    <t>รองลงมาได้แก่ คณะเภสัชศาสตร์ ร้อยละ 17.50 และคณะวิศวกรรมศาสตร์ ร้อยละ 10.00</t>
  </si>
  <si>
    <t xml:space="preserve">และด้านกระบวนการขั้นตอนการให้บริการ (ค่าเฉลี่ย 4.58) เมื่อพิจารณารายข้อ พบว่า ข้อที่มีค่าเฉลี่ยสูงที่สุด </t>
  </si>
  <si>
    <t xml:space="preserve">คือ ความสะดวกในการลงทะเบียน และความสว่างของห้องจัดกิจกรรมฯ (ค่าเฉลี่ย 4.70) รองลงมาได้แก่ </t>
  </si>
  <si>
    <t xml:space="preserve">ความเหมาะสมของขนาดห้องจัดกิจกรรมฯ ความเหมาะสมของวิทยากรบรรยาย (Dr.Raimar Lobenberg) </t>
  </si>
  <si>
    <t>(ค่าเฉลี่ย 4.68) และความสะอาดห้องจัดกิจกรรมฯ (ค่าเฉลี่ย 4.65)</t>
  </si>
  <si>
    <t>ขั้นตอนการให้บริการ (ค่าเฉลี่ย 4.58) เมื่อพิจารณารายข้อ พบว่า ข้อที่มีค่าเฉลี่ยสูงที่สุด คือ ความสะดวกในการ</t>
  </si>
  <si>
    <t xml:space="preserve">ลงทะเบียน และความสว่างของห้องจัดกิจกรรมฯ (ค่าเฉลี่ย 4.70) รองลงมาได้แก่ ความเหมาะสมของขนาดห้อง </t>
  </si>
  <si>
    <t xml:space="preserve">จัดกิจกรรมฯ ความเหมาะสมของวิทยากรบรรยาย (Dr.Raimar Lobenberg) (ค่าเฉลี่ย 4.68) และความสะอาด </t>
  </si>
  <si>
    <t>ห้องจัดกิจกรรมฯ (ค่าเฉลี่ย 4.65)</t>
  </si>
  <si>
    <t xml:space="preserve">ด้านความเหมาะสมของวิทยากรบรรยาย (ค่าเฉลี่ย 4.68) รองลงมาได้แก่ ด้านสิ่งอำนวยความสะดวก (ค่าเฉลี่ย 4.61) </t>
  </si>
  <si>
    <t>ระดับการศึกษา</t>
  </si>
  <si>
    <r>
      <rPr>
        <u val="single"/>
        <sz val="16"/>
        <rFont val="TH SarabunPSK"/>
        <family val="2"/>
      </rPr>
      <t>ตาราง 4</t>
    </r>
    <r>
      <rPr>
        <sz val="16"/>
        <rFont val="TH SarabunPSK"/>
        <family val="2"/>
      </rPr>
      <t xml:space="preserve">  แสดงจำนวนและร้อยละของผู้ตอบแบบประเมิน จำแนกตามระดับการศึกษา</t>
    </r>
  </si>
  <si>
    <t>รวมด้านความเหมาะสมของวิทยากรบรรยาย</t>
  </si>
  <si>
    <t>โดยรวมอยู่ในระดับมากที่สุด (ค่าเฉลี่ย 4.56) เมื่อพิจารณารายด้าน พบว่า ด้านที่มีค่าเฉลี่ยสูงที่สุด คือ ด้านความเหมาะสม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</si>
</sst>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u val="single"/>
      <sz val="16"/>
      <name val="TH SarabunPSK"/>
      <family val="2"/>
    </font>
    <font>
      <sz val="16"/>
      <name val="TH Sarabun New"/>
      <family val="2"/>
    </font>
    <font>
      <b/>
      <u val="single"/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0"/>
      <color indexed="8"/>
      <name val="Arial"/>
      <family val="2"/>
    </font>
    <font>
      <b/>
      <sz val="16"/>
      <color indexed="8"/>
      <name val="TH SarabunPSK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0"/>
      <color theme="1"/>
      <name val="Arial"/>
      <family val="2"/>
    </font>
    <font>
      <b/>
      <sz val="16"/>
      <color rgb="FF000000"/>
      <name val="TH SarabunPSK"/>
      <family val="2"/>
    </font>
    <font>
      <b/>
      <sz val="16"/>
      <color theme="1"/>
      <name val="TH SarabunPSK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ouble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 style="dashed"/>
      <right>
        <color indexed="63"/>
      </right>
      <top style="double"/>
      <bottom style="dashed"/>
    </border>
    <border>
      <left style="thin"/>
      <right style="dashed"/>
      <top style="double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2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2" fontId="7" fillId="0" borderId="23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0" fillId="33" borderId="0" xfId="0" applyFont="1" applyFill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vertical="top"/>
    </xf>
    <xf numFmtId="0" fontId="50" fillId="0" borderId="0" xfId="0" applyFont="1" applyAlignment="1">
      <alignment horizontal="center" vertical="top" wrapText="1"/>
    </xf>
    <xf numFmtId="0" fontId="50" fillId="0" borderId="0" xfId="0" applyFont="1" applyFill="1" applyAlignment="1">
      <alignment horizontal="center"/>
    </xf>
    <xf numFmtId="0" fontId="50" fillId="0" borderId="0" xfId="0" applyFont="1" applyAlignment="1">
      <alignment horizontal="left"/>
    </xf>
    <xf numFmtId="2" fontId="7" fillId="0" borderId="25" xfId="0" applyNumberFormat="1" applyFont="1" applyBorder="1" applyAlignment="1">
      <alignment horizontal="center"/>
    </xf>
    <xf numFmtId="2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21" xfId="0" applyFont="1" applyBorder="1" applyAlignment="1">
      <alignment/>
    </xf>
    <xf numFmtId="0" fontId="4" fillId="0" borderId="0" xfId="0" applyFont="1" applyAlignment="1">
      <alignment/>
    </xf>
    <xf numFmtId="0" fontId="50" fillId="34" borderId="0" xfId="0" applyFont="1" applyFill="1" applyAlignment="1">
      <alignment horizontal="center"/>
    </xf>
    <xf numFmtId="0" fontId="50" fillId="0" borderId="0" xfId="0" applyFont="1" applyAlignment="1">
      <alignment/>
    </xf>
    <xf numFmtId="0" fontId="50" fillId="35" borderId="0" xfId="0" applyFont="1" applyFill="1" applyAlignment="1">
      <alignment horizontal="center"/>
    </xf>
    <xf numFmtId="0" fontId="50" fillId="36" borderId="0" xfId="0" applyFont="1" applyFill="1" applyAlignment="1">
      <alignment horizontal="center"/>
    </xf>
    <xf numFmtId="0" fontId="50" fillId="25" borderId="0" xfId="0" applyFont="1" applyFill="1" applyAlignment="1">
      <alignment horizontal="center"/>
    </xf>
    <xf numFmtId="0" fontId="50" fillId="23" borderId="0" xfId="0" applyFont="1" applyFill="1" applyAlignment="1">
      <alignment horizontal="center"/>
    </xf>
    <xf numFmtId="2" fontId="51" fillId="37" borderId="0" xfId="0" applyNumberFormat="1" applyFont="1" applyFill="1" applyAlignment="1">
      <alignment/>
    </xf>
    <xf numFmtId="0" fontId="50" fillId="0" borderId="0" xfId="0" applyFont="1" applyAlignment="1">
      <alignment vertical="top"/>
    </xf>
    <xf numFmtId="2" fontId="50" fillId="37" borderId="0" xfId="0" applyNumberFormat="1" applyFont="1" applyFill="1" applyAlignment="1">
      <alignment horizontal="center"/>
    </xf>
    <xf numFmtId="2" fontId="51" fillId="0" borderId="0" xfId="0" applyNumberFormat="1" applyFont="1" applyAlignment="1">
      <alignment horizontal="center"/>
    </xf>
    <xf numFmtId="2" fontId="50" fillId="38" borderId="0" xfId="0" applyNumberFormat="1" applyFont="1" applyFill="1" applyAlignment="1">
      <alignment horizontal="center"/>
    </xf>
    <xf numFmtId="0" fontId="50" fillId="0" borderId="0" xfId="0" applyFont="1" applyAlignment="1">
      <alignment horizontal="center" vertical="center"/>
    </xf>
    <xf numFmtId="2" fontId="7" fillId="0" borderId="32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0" fillId="12" borderId="0" xfId="0" applyFont="1" applyFill="1" applyAlignment="1">
      <alignment horizontal="center"/>
    </xf>
    <xf numFmtId="0" fontId="50" fillId="11" borderId="0" xfId="0" applyFont="1" applyFill="1" applyAlignment="1">
      <alignment horizontal="center"/>
    </xf>
    <xf numFmtId="0" fontId="50" fillId="9" borderId="0" xfId="0" applyFont="1" applyFill="1" applyAlignment="1">
      <alignment horizontal="center"/>
    </xf>
    <xf numFmtId="0" fontId="50" fillId="8" borderId="0" xfId="0" applyFont="1" applyFill="1" applyAlignment="1">
      <alignment horizontal="center"/>
    </xf>
    <xf numFmtId="0" fontId="50" fillId="13" borderId="0" xfId="0" applyFont="1" applyFill="1" applyAlignment="1">
      <alignment horizontal="center"/>
    </xf>
    <xf numFmtId="0" fontId="50" fillId="10" borderId="0" xfId="0" applyFont="1" applyFill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50" fillId="0" borderId="0" xfId="0" applyFont="1" applyAlignment="1">
      <alignment horizontal="left" vertical="top"/>
    </xf>
    <xf numFmtId="0" fontId="4" fillId="0" borderId="0" xfId="0" applyFont="1" applyAlignment="1">
      <alignment wrapText="1"/>
    </xf>
    <xf numFmtId="0" fontId="4" fillId="0" borderId="34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50" fillId="0" borderId="0" xfId="0" applyFont="1" applyAlignment="1">
      <alignment horizontal="left" vertical="top" wrapText="1"/>
    </xf>
    <xf numFmtId="0" fontId="5" fillId="9" borderId="0" xfId="0" applyFont="1" applyFill="1" applyBorder="1" applyAlignment="1">
      <alignment horizontal="center"/>
    </xf>
    <xf numFmtId="2" fontId="52" fillId="13" borderId="0" xfId="0" applyNumberFormat="1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5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wrapText="1"/>
    </xf>
    <xf numFmtId="0" fontId="4" fillId="0" borderId="24" xfId="0" applyFont="1" applyBorder="1" applyAlignment="1">
      <alignment horizontal="center" vertical="top"/>
    </xf>
    <xf numFmtId="0" fontId="53" fillId="0" borderId="0" xfId="0" applyFont="1" applyAlignment="1">
      <alignment horizontal="center"/>
    </xf>
    <xf numFmtId="0" fontId="53" fillId="0" borderId="0" xfId="0" applyFont="1" applyFill="1" applyAlignment="1">
      <alignment horizontal="center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center"/>
    </xf>
    <xf numFmtId="2" fontId="5" fillId="0" borderId="36" xfId="0" applyNumberFormat="1" applyFont="1" applyBorder="1" applyAlignment="1">
      <alignment horizontal="center"/>
    </xf>
    <xf numFmtId="2" fontId="4" fillId="0" borderId="3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53" fillId="13" borderId="0" xfId="0" applyFont="1" applyFill="1" applyAlignment="1">
      <alignment horizontal="center"/>
    </xf>
    <xf numFmtId="0" fontId="53" fillId="12" borderId="0" xfId="0" applyFont="1" applyFill="1" applyAlignment="1">
      <alignment horizontal="center"/>
    </xf>
    <xf numFmtId="0" fontId="53" fillId="10" borderId="0" xfId="0" applyFont="1" applyFill="1" applyAlignment="1">
      <alignment horizontal="center"/>
    </xf>
    <xf numFmtId="0" fontId="53" fillId="9" borderId="0" xfId="0" applyFont="1" applyFill="1" applyAlignment="1">
      <alignment horizontal="center"/>
    </xf>
    <xf numFmtId="0" fontId="53" fillId="0" borderId="0" xfId="0" applyFont="1" applyAlignment="1">
      <alignment/>
    </xf>
    <xf numFmtId="2" fontId="52" fillId="39" borderId="0" xfId="0" applyNumberFormat="1" applyFont="1" applyFill="1" applyBorder="1" applyAlignment="1">
      <alignment wrapText="1"/>
    </xf>
    <xf numFmtId="0" fontId="50" fillId="0" borderId="0" xfId="0" applyFont="1" applyFill="1" applyBorder="1" applyAlignment="1">
      <alignment horizontal="center"/>
    </xf>
    <xf numFmtId="2" fontId="5" fillId="39" borderId="0" xfId="0" applyNumberFormat="1" applyFont="1" applyFill="1" applyBorder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37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53" fillId="11" borderId="0" xfId="0" applyFont="1" applyFill="1" applyAlignment="1">
      <alignment horizontal="center" vertical="top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47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5" fillId="0" borderId="42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19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0"/>
  <sheetViews>
    <sheetView zoomScale="150" zoomScaleNormal="150" zoomScalePageLayoutView="0" workbookViewId="0" topLeftCell="E1">
      <pane ySplit="2" topLeftCell="A34" activePane="bottomLeft" state="frozen"/>
      <selection pane="topLeft" activeCell="A1" sqref="A1"/>
      <selection pane="bottomLeft" activeCell="Y35" sqref="Y35"/>
    </sheetView>
  </sheetViews>
  <sheetFormatPr defaultColWidth="8.7109375" defaultRowHeight="12.75"/>
  <cols>
    <col min="1" max="1" width="7.00390625" style="38" customWidth="1"/>
    <col min="2" max="2" width="10.28125" style="38" bestFit="1" customWidth="1"/>
    <col min="3" max="3" width="11.00390625" style="38" customWidth="1"/>
    <col min="4" max="4" width="44.57421875" style="38" bestFit="1" customWidth="1"/>
    <col min="5" max="5" width="10.28125" style="38" bestFit="1" customWidth="1"/>
    <col min="6" max="6" width="19.57421875" style="38" customWidth="1"/>
    <col min="7" max="7" width="4.8515625" style="38" bestFit="1" customWidth="1"/>
    <col min="8" max="8" width="8.00390625" style="38" bestFit="1" customWidth="1"/>
    <col min="9" max="9" width="6.57421875" style="38" bestFit="1" customWidth="1"/>
    <col min="10" max="10" width="5.28125" style="38" bestFit="1" customWidth="1"/>
    <col min="11" max="22" width="5.00390625" style="38" customWidth="1"/>
    <col min="23" max="23" width="7.00390625" style="54" bestFit="1" customWidth="1"/>
    <col min="24" max="16384" width="8.7109375" style="54" customWidth="1"/>
  </cols>
  <sheetData>
    <row r="1" spans="1:22" s="111" customFormat="1" ht="24">
      <c r="A1" s="107" t="s">
        <v>0</v>
      </c>
      <c r="B1" s="108" t="s">
        <v>23</v>
      </c>
      <c r="C1" s="121" t="s">
        <v>24</v>
      </c>
      <c r="D1" s="109" t="s">
        <v>53</v>
      </c>
      <c r="E1" s="110" t="s">
        <v>26</v>
      </c>
      <c r="F1" s="110" t="s">
        <v>33</v>
      </c>
      <c r="G1" s="110" t="s">
        <v>25</v>
      </c>
      <c r="H1" s="110" t="s">
        <v>62</v>
      </c>
      <c r="I1" s="110" t="s">
        <v>63</v>
      </c>
      <c r="J1" s="110" t="s">
        <v>70</v>
      </c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24">
      <c r="A2" s="71"/>
      <c r="B2" s="67"/>
      <c r="C2" s="121"/>
      <c r="D2" s="72"/>
      <c r="E2" s="69"/>
      <c r="F2" s="69"/>
      <c r="G2" s="69"/>
      <c r="H2" s="69"/>
      <c r="I2" s="69"/>
      <c r="J2" s="69"/>
      <c r="K2" s="55">
        <v>1.1</v>
      </c>
      <c r="L2" s="55">
        <v>1.2</v>
      </c>
      <c r="M2" s="37">
        <v>2.1</v>
      </c>
      <c r="N2" s="37">
        <v>2.2</v>
      </c>
      <c r="O2" s="56">
        <v>3.1</v>
      </c>
      <c r="P2" s="56">
        <v>3.2</v>
      </c>
      <c r="Q2" s="56">
        <v>3.3</v>
      </c>
      <c r="R2" s="56">
        <v>3.4</v>
      </c>
      <c r="S2" s="57">
        <v>4.1</v>
      </c>
      <c r="T2" s="58">
        <v>5</v>
      </c>
      <c r="U2" s="53">
        <v>6.1</v>
      </c>
      <c r="V2" s="53">
        <v>6.2</v>
      </c>
    </row>
    <row r="3" spans="1:23" ht="24">
      <c r="A3" s="38">
        <v>1</v>
      </c>
      <c r="B3" s="38">
        <v>2</v>
      </c>
      <c r="C3" s="38" t="s">
        <v>82</v>
      </c>
      <c r="D3" s="75" t="s">
        <v>60</v>
      </c>
      <c r="E3" s="38" t="s">
        <v>27</v>
      </c>
      <c r="F3" s="38">
        <v>1</v>
      </c>
      <c r="G3" s="38">
        <v>0</v>
      </c>
      <c r="H3" s="38">
        <v>0</v>
      </c>
      <c r="I3" s="38">
        <v>0</v>
      </c>
      <c r="J3" s="38">
        <v>0</v>
      </c>
      <c r="K3" s="38">
        <v>4</v>
      </c>
      <c r="L3" s="38">
        <v>4</v>
      </c>
      <c r="M3" s="38">
        <v>4</v>
      </c>
      <c r="N3" s="38">
        <v>4</v>
      </c>
      <c r="O3" s="38">
        <v>4</v>
      </c>
      <c r="P3" s="38">
        <v>4</v>
      </c>
      <c r="Q3" s="38">
        <v>4</v>
      </c>
      <c r="R3" s="38">
        <v>4</v>
      </c>
      <c r="S3" s="38">
        <v>4</v>
      </c>
      <c r="T3" s="38">
        <v>4</v>
      </c>
      <c r="U3" s="38">
        <v>4</v>
      </c>
      <c r="V3" s="38">
        <v>4</v>
      </c>
      <c r="W3" s="59">
        <f aca="true" t="shared" si="0" ref="W3:W42">AVERAGE(K3:V3)</f>
        <v>4</v>
      </c>
    </row>
    <row r="4" spans="1:23" s="60" customFormat="1" ht="24">
      <c r="A4" s="39">
        <v>2</v>
      </c>
      <c r="B4" s="39">
        <v>2</v>
      </c>
      <c r="C4" s="38" t="s">
        <v>56</v>
      </c>
      <c r="D4" s="75" t="s">
        <v>66</v>
      </c>
      <c r="E4" s="38" t="s">
        <v>28</v>
      </c>
      <c r="F4" s="38">
        <v>0</v>
      </c>
      <c r="G4" s="38">
        <v>1</v>
      </c>
      <c r="H4" s="38">
        <v>0</v>
      </c>
      <c r="I4" s="38">
        <v>0</v>
      </c>
      <c r="J4" s="38">
        <v>0</v>
      </c>
      <c r="K4" s="38">
        <v>5</v>
      </c>
      <c r="L4" s="38">
        <v>5</v>
      </c>
      <c r="M4" s="38">
        <v>5</v>
      </c>
      <c r="N4" s="38">
        <v>5</v>
      </c>
      <c r="O4" s="38">
        <v>5</v>
      </c>
      <c r="P4" s="38">
        <v>4</v>
      </c>
      <c r="Q4" s="38">
        <v>4</v>
      </c>
      <c r="R4" s="38">
        <v>5</v>
      </c>
      <c r="S4" s="38">
        <v>5</v>
      </c>
      <c r="T4" s="38">
        <v>5</v>
      </c>
      <c r="U4" s="38">
        <v>5</v>
      </c>
      <c r="V4" s="38">
        <v>5</v>
      </c>
      <c r="W4" s="59">
        <f t="shared" si="0"/>
        <v>4.833333333333333</v>
      </c>
    </row>
    <row r="5" spans="1:23" ht="24">
      <c r="A5" s="38">
        <v>3</v>
      </c>
      <c r="B5" s="38">
        <v>1</v>
      </c>
      <c r="C5" s="38" t="s">
        <v>82</v>
      </c>
      <c r="D5" s="75" t="s">
        <v>83</v>
      </c>
      <c r="E5" s="38" t="s">
        <v>27</v>
      </c>
      <c r="F5" s="38">
        <v>1</v>
      </c>
      <c r="G5" s="38">
        <v>0</v>
      </c>
      <c r="H5" s="38">
        <v>1</v>
      </c>
      <c r="I5" s="38">
        <v>0</v>
      </c>
      <c r="J5" s="38">
        <v>0</v>
      </c>
      <c r="K5" s="38">
        <v>5</v>
      </c>
      <c r="L5" s="38">
        <v>5</v>
      </c>
      <c r="M5" s="38">
        <v>5</v>
      </c>
      <c r="N5" s="38">
        <v>5</v>
      </c>
      <c r="O5" s="38">
        <v>5</v>
      </c>
      <c r="P5" s="38">
        <v>5</v>
      </c>
      <c r="Q5" s="38">
        <v>5</v>
      </c>
      <c r="R5" s="38">
        <v>5</v>
      </c>
      <c r="S5" s="38">
        <v>5</v>
      </c>
      <c r="T5" s="38">
        <v>5</v>
      </c>
      <c r="U5" s="38">
        <v>5</v>
      </c>
      <c r="V5" s="38">
        <v>5</v>
      </c>
      <c r="W5" s="59">
        <f t="shared" si="0"/>
        <v>5</v>
      </c>
    </row>
    <row r="6" spans="1:23" ht="24">
      <c r="A6" s="39">
        <v>4</v>
      </c>
      <c r="B6" s="38">
        <v>1</v>
      </c>
      <c r="C6" s="38" t="s">
        <v>29</v>
      </c>
      <c r="D6" s="75" t="s">
        <v>83</v>
      </c>
      <c r="E6" s="38" t="s">
        <v>27</v>
      </c>
      <c r="F6" s="38">
        <v>0</v>
      </c>
      <c r="G6" s="38">
        <v>0</v>
      </c>
      <c r="H6" s="38">
        <v>0</v>
      </c>
      <c r="I6" s="38">
        <v>1</v>
      </c>
      <c r="J6" s="38">
        <v>0</v>
      </c>
      <c r="K6" s="38">
        <v>5</v>
      </c>
      <c r="L6" s="38">
        <v>5</v>
      </c>
      <c r="M6" s="38">
        <v>5</v>
      </c>
      <c r="N6" s="38">
        <v>5</v>
      </c>
      <c r="O6" s="38">
        <v>5</v>
      </c>
      <c r="P6" s="38">
        <v>5</v>
      </c>
      <c r="Q6" s="38">
        <v>5</v>
      </c>
      <c r="R6" s="38">
        <v>5</v>
      </c>
      <c r="S6" s="38">
        <v>5</v>
      </c>
      <c r="T6" s="38">
        <v>5</v>
      </c>
      <c r="U6" s="38">
        <v>5</v>
      </c>
      <c r="V6" s="38">
        <v>5</v>
      </c>
      <c r="W6" s="59">
        <f t="shared" si="0"/>
        <v>5</v>
      </c>
    </row>
    <row r="7" spans="1:23" s="60" customFormat="1" ht="24">
      <c r="A7" s="38">
        <v>5</v>
      </c>
      <c r="B7" s="39">
        <v>1</v>
      </c>
      <c r="C7" s="39" t="s">
        <v>84</v>
      </c>
      <c r="D7" s="75" t="s">
        <v>58</v>
      </c>
      <c r="E7" s="40" t="s">
        <v>28</v>
      </c>
      <c r="F7" s="40">
        <v>0</v>
      </c>
      <c r="G7" s="40">
        <v>0</v>
      </c>
      <c r="H7" s="40">
        <v>0</v>
      </c>
      <c r="I7" s="40">
        <v>0</v>
      </c>
      <c r="J7" s="40">
        <v>1</v>
      </c>
      <c r="K7" s="38">
        <v>4</v>
      </c>
      <c r="L7" s="38">
        <v>4</v>
      </c>
      <c r="M7" s="38">
        <v>3</v>
      </c>
      <c r="N7" s="38">
        <v>3</v>
      </c>
      <c r="O7" s="38">
        <v>3</v>
      </c>
      <c r="P7" s="38">
        <v>3</v>
      </c>
      <c r="Q7" s="38">
        <v>3</v>
      </c>
      <c r="R7" s="38">
        <v>3</v>
      </c>
      <c r="S7" s="38">
        <v>3</v>
      </c>
      <c r="T7" s="38">
        <v>3</v>
      </c>
      <c r="U7" s="38">
        <v>3</v>
      </c>
      <c r="V7" s="38">
        <v>3</v>
      </c>
      <c r="W7" s="59">
        <f t="shared" si="0"/>
        <v>3.1666666666666665</v>
      </c>
    </row>
    <row r="8" spans="1:23" s="60" customFormat="1" ht="24">
      <c r="A8" s="39">
        <v>6</v>
      </c>
      <c r="B8" s="39">
        <v>1</v>
      </c>
      <c r="C8" s="39" t="s">
        <v>55</v>
      </c>
      <c r="D8" s="75" t="s">
        <v>66</v>
      </c>
      <c r="E8" s="40" t="s">
        <v>28</v>
      </c>
      <c r="F8" s="40">
        <v>0</v>
      </c>
      <c r="G8" s="40">
        <v>0</v>
      </c>
      <c r="H8" s="40">
        <v>0</v>
      </c>
      <c r="I8" s="40">
        <v>1</v>
      </c>
      <c r="J8" s="40">
        <v>0</v>
      </c>
      <c r="K8" s="38">
        <v>4</v>
      </c>
      <c r="L8" s="38">
        <v>4</v>
      </c>
      <c r="M8" s="38">
        <v>4</v>
      </c>
      <c r="N8" s="38">
        <v>4</v>
      </c>
      <c r="O8" s="38">
        <v>5</v>
      </c>
      <c r="P8" s="38">
        <v>5</v>
      </c>
      <c r="Q8" s="38">
        <v>5</v>
      </c>
      <c r="R8" s="38">
        <v>5</v>
      </c>
      <c r="S8" s="38">
        <v>5</v>
      </c>
      <c r="T8" s="38">
        <v>4</v>
      </c>
      <c r="U8" s="38">
        <v>3</v>
      </c>
      <c r="V8" s="38">
        <v>4</v>
      </c>
      <c r="W8" s="59">
        <f t="shared" si="0"/>
        <v>4.333333333333333</v>
      </c>
    </row>
    <row r="9" spans="1:23" ht="24">
      <c r="A9" s="38">
        <v>7</v>
      </c>
      <c r="B9" s="38">
        <v>2</v>
      </c>
      <c r="C9" s="38" t="s">
        <v>56</v>
      </c>
      <c r="D9" s="75" t="s">
        <v>83</v>
      </c>
      <c r="E9" s="40" t="s">
        <v>27</v>
      </c>
      <c r="F9" s="38">
        <v>0</v>
      </c>
      <c r="G9" s="38">
        <v>0</v>
      </c>
      <c r="H9" s="38">
        <v>1</v>
      </c>
      <c r="I9" s="38">
        <v>0</v>
      </c>
      <c r="J9" s="38">
        <v>0</v>
      </c>
      <c r="K9" s="38">
        <v>5</v>
      </c>
      <c r="L9" s="38">
        <v>5</v>
      </c>
      <c r="M9" s="38">
        <v>5</v>
      </c>
      <c r="N9" s="38">
        <v>5</v>
      </c>
      <c r="O9" s="38">
        <v>5</v>
      </c>
      <c r="P9" s="38">
        <v>5</v>
      </c>
      <c r="Q9" s="38">
        <v>5</v>
      </c>
      <c r="R9" s="38">
        <v>5</v>
      </c>
      <c r="S9" s="38">
        <v>5</v>
      </c>
      <c r="T9" s="38">
        <v>5</v>
      </c>
      <c r="U9" s="38">
        <v>5</v>
      </c>
      <c r="V9" s="38">
        <v>5</v>
      </c>
      <c r="W9" s="59">
        <f t="shared" si="0"/>
        <v>5</v>
      </c>
    </row>
    <row r="10" spans="1:23" ht="24">
      <c r="A10" s="39">
        <v>8</v>
      </c>
      <c r="B10" s="38">
        <v>2</v>
      </c>
      <c r="C10" s="39" t="s">
        <v>56</v>
      </c>
      <c r="D10" s="75" t="s">
        <v>83</v>
      </c>
      <c r="E10" s="40" t="s">
        <v>27</v>
      </c>
      <c r="F10" s="38">
        <v>0</v>
      </c>
      <c r="G10" s="38">
        <v>0</v>
      </c>
      <c r="H10" s="38">
        <v>1</v>
      </c>
      <c r="I10" s="38">
        <v>0</v>
      </c>
      <c r="J10" s="38">
        <v>0</v>
      </c>
      <c r="K10" s="38">
        <v>5</v>
      </c>
      <c r="L10" s="38">
        <v>5</v>
      </c>
      <c r="M10" s="38">
        <v>5</v>
      </c>
      <c r="N10" s="38">
        <v>5</v>
      </c>
      <c r="O10" s="38">
        <v>4</v>
      </c>
      <c r="P10" s="38">
        <v>4</v>
      </c>
      <c r="Q10" s="38">
        <v>5</v>
      </c>
      <c r="R10" s="38">
        <v>5</v>
      </c>
      <c r="S10" s="38">
        <v>5</v>
      </c>
      <c r="T10" s="38">
        <v>5</v>
      </c>
      <c r="U10" s="38">
        <v>5</v>
      </c>
      <c r="V10" s="38">
        <v>5</v>
      </c>
      <c r="W10" s="59">
        <f t="shared" si="0"/>
        <v>4.833333333333333</v>
      </c>
    </row>
    <row r="11" spans="1:23" ht="24">
      <c r="A11" s="38">
        <v>9</v>
      </c>
      <c r="B11" s="38">
        <v>1</v>
      </c>
      <c r="C11" s="38" t="s">
        <v>56</v>
      </c>
      <c r="D11" s="75" t="s">
        <v>83</v>
      </c>
      <c r="E11" s="40" t="s">
        <v>27</v>
      </c>
      <c r="F11" s="38">
        <v>0</v>
      </c>
      <c r="G11" s="38">
        <v>0</v>
      </c>
      <c r="H11" s="38">
        <v>1</v>
      </c>
      <c r="I11" s="38">
        <v>0</v>
      </c>
      <c r="J11" s="38">
        <v>0</v>
      </c>
      <c r="K11" s="38">
        <v>4</v>
      </c>
      <c r="L11" s="38">
        <v>5</v>
      </c>
      <c r="M11" s="38">
        <v>5</v>
      </c>
      <c r="N11" s="38">
        <v>5</v>
      </c>
      <c r="O11" s="38">
        <v>5</v>
      </c>
      <c r="P11" s="38">
        <v>5</v>
      </c>
      <c r="Q11" s="38">
        <v>5</v>
      </c>
      <c r="R11" s="38">
        <v>5</v>
      </c>
      <c r="S11" s="38">
        <v>5</v>
      </c>
      <c r="T11" s="38">
        <v>5</v>
      </c>
      <c r="U11" s="38">
        <v>5</v>
      </c>
      <c r="V11" s="38">
        <v>5</v>
      </c>
      <c r="W11" s="59">
        <f t="shared" si="0"/>
        <v>4.916666666666667</v>
      </c>
    </row>
    <row r="12" spans="1:23" ht="24">
      <c r="A12" s="39">
        <v>10</v>
      </c>
      <c r="B12" s="38">
        <v>2</v>
      </c>
      <c r="C12" s="39" t="s">
        <v>54</v>
      </c>
      <c r="D12" s="75" t="s">
        <v>64</v>
      </c>
      <c r="E12" s="40" t="s">
        <v>28</v>
      </c>
      <c r="F12" s="38">
        <v>1</v>
      </c>
      <c r="G12" s="38">
        <v>0</v>
      </c>
      <c r="H12" s="38">
        <v>0</v>
      </c>
      <c r="I12" s="38">
        <v>0</v>
      </c>
      <c r="J12" s="38">
        <v>0</v>
      </c>
      <c r="K12" s="38">
        <v>5</v>
      </c>
      <c r="L12" s="38">
        <v>5</v>
      </c>
      <c r="M12" s="38">
        <v>5</v>
      </c>
      <c r="N12" s="38">
        <v>5</v>
      </c>
      <c r="O12" s="38">
        <v>5</v>
      </c>
      <c r="P12" s="38">
        <v>5</v>
      </c>
      <c r="Q12" s="38">
        <v>5</v>
      </c>
      <c r="R12" s="38">
        <v>5</v>
      </c>
      <c r="S12" s="38">
        <v>5</v>
      </c>
      <c r="T12" s="38">
        <v>5</v>
      </c>
      <c r="U12" s="38">
        <v>5</v>
      </c>
      <c r="V12" s="38">
        <v>5</v>
      </c>
      <c r="W12" s="59">
        <f t="shared" si="0"/>
        <v>5</v>
      </c>
    </row>
    <row r="13" spans="1:23" ht="24">
      <c r="A13" s="38">
        <v>11</v>
      </c>
      <c r="B13" s="38">
        <v>2</v>
      </c>
      <c r="C13" s="38" t="s">
        <v>68</v>
      </c>
      <c r="D13" s="75" t="s">
        <v>58</v>
      </c>
      <c r="E13" s="40" t="s">
        <v>28</v>
      </c>
      <c r="F13" s="38">
        <v>0</v>
      </c>
      <c r="G13" s="38">
        <v>0</v>
      </c>
      <c r="H13" s="38">
        <v>0</v>
      </c>
      <c r="I13" s="38">
        <v>0</v>
      </c>
      <c r="J13" s="38">
        <v>1</v>
      </c>
      <c r="K13" s="38">
        <v>4</v>
      </c>
      <c r="L13" s="38">
        <v>4</v>
      </c>
      <c r="M13" s="38">
        <v>4</v>
      </c>
      <c r="N13" s="38">
        <v>4</v>
      </c>
      <c r="O13" s="38">
        <v>4</v>
      </c>
      <c r="P13" s="38">
        <v>4</v>
      </c>
      <c r="Q13" s="38">
        <v>4</v>
      </c>
      <c r="R13" s="38">
        <v>4</v>
      </c>
      <c r="S13" s="38">
        <v>4</v>
      </c>
      <c r="T13" s="38">
        <v>4</v>
      </c>
      <c r="U13" s="38">
        <v>4</v>
      </c>
      <c r="V13" s="38">
        <v>4</v>
      </c>
      <c r="W13" s="59">
        <f t="shared" si="0"/>
        <v>4</v>
      </c>
    </row>
    <row r="14" spans="1:23" ht="24">
      <c r="A14" s="39">
        <v>12</v>
      </c>
      <c r="B14" s="38">
        <v>2</v>
      </c>
      <c r="C14" s="39" t="s">
        <v>54</v>
      </c>
      <c r="D14" s="75" t="s">
        <v>65</v>
      </c>
      <c r="E14" s="40" t="s">
        <v>28</v>
      </c>
      <c r="F14" s="38">
        <v>0</v>
      </c>
      <c r="G14" s="38">
        <v>0</v>
      </c>
      <c r="H14" s="38">
        <v>0</v>
      </c>
      <c r="I14" s="38">
        <v>1</v>
      </c>
      <c r="J14" s="38">
        <v>0</v>
      </c>
      <c r="K14" s="38">
        <v>4</v>
      </c>
      <c r="L14" s="38">
        <v>5</v>
      </c>
      <c r="M14" s="38">
        <v>5</v>
      </c>
      <c r="N14" s="38">
        <v>5</v>
      </c>
      <c r="O14" s="38">
        <v>5</v>
      </c>
      <c r="P14" s="38">
        <v>5</v>
      </c>
      <c r="Q14" s="38">
        <v>5</v>
      </c>
      <c r="R14" s="38">
        <v>5</v>
      </c>
      <c r="S14" s="38">
        <v>5</v>
      </c>
      <c r="T14" s="38">
        <v>5</v>
      </c>
      <c r="U14" s="38">
        <v>5</v>
      </c>
      <c r="V14" s="38">
        <v>5</v>
      </c>
      <c r="W14" s="59">
        <f t="shared" si="0"/>
        <v>4.916666666666667</v>
      </c>
    </row>
    <row r="15" spans="1:23" ht="24">
      <c r="A15" s="38">
        <v>13</v>
      </c>
      <c r="B15" s="38">
        <v>1</v>
      </c>
      <c r="C15" s="38" t="s">
        <v>29</v>
      </c>
      <c r="D15" s="75" t="s">
        <v>67</v>
      </c>
      <c r="E15" s="40" t="s">
        <v>28</v>
      </c>
      <c r="F15" s="38">
        <v>0</v>
      </c>
      <c r="G15" s="38">
        <v>1</v>
      </c>
      <c r="H15" s="38">
        <v>0</v>
      </c>
      <c r="I15" s="38">
        <v>0</v>
      </c>
      <c r="J15" s="38">
        <v>0</v>
      </c>
      <c r="K15" s="38">
        <v>4</v>
      </c>
      <c r="L15" s="38">
        <v>3</v>
      </c>
      <c r="M15" s="38">
        <v>3</v>
      </c>
      <c r="N15" s="38">
        <v>4</v>
      </c>
      <c r="O15" s="38">
        <v>5</v>
      </c>
      <c r="P15" s="38">
        <v>3</v>
      </c>
      <c r="Q15" s="38">
        <v>5</v>
      </c>
      <c r="R15" s="38">
        <v>3</v>
      </c>
      <c r="S15" s="38">
        <v>4</v>
      </c>
      <c r="T15" s="38">
        <v>5</v>
      </c>
      <c r="U15" s="38">
        <v>5</v>
      </c>
      <c r="V15" s="38">
        <v>5</v>
      </c>
      <c r="W15" s="59">
        <f t="shared" si="0"/>
        <v>4.083333333333333</v>
      </c>
    </row>
    <row r="16" spans="1:23" ht="24">
      <c r="A16" s="39">
        <v>14</v>
      </c>
      <c r="B16" s="38">
        <v>1</v>
      </c>
      <c r="C16" s="39" t="s">
        <v>54</v>
      </c>
      <c r="D16" s="75" t="s">
        <v>69</v>
      </c>
      <c r="E16" s="40" t="s">
        <v>28</v>
      </c>
      <c r="F16" s="38">
        <v>0</v>
      </c>
      <c r="G16" s="38">
        <v>0</v>
      </c>
      <c r="H16" s="38">
        <v>0</v>
      </c>
      <c r="I16" s="38">
        <v>1</v>
      </c>
      <c r="J16" s="38">
        <v>0</v>
      </c>
      <c r="K16" s="38">
        <v>5</v>
      </c>
      <c r="L16" s="38">
        <v>3</v>
      </c>
      <c r="M16" s="38">
        <v>4</v>
      </c>
      <c r="N16" s="38">
        <v>4</v>
      </c>
      <c r="O16" s="38">
        <v>4</v>
      </c>
      <c r="P16" s="38">
        <v>4</v>
      </c>
      <c r="Q16" s="38">
        <v>5</v>
      </c>
      <c r="R16" s="38">
        <v>5</v>
      </c>
      <c r="S16" s="38">
        <v>4</v>
      </c>
      <c r="T16" s="38">
        <v>4</v>
      </c>
      <c r="U16" s="38">
        <v>5</v>
      </c>
      <c r="V16" s="38">
        <v>4</v>
      </c>
      <c r="W16" s="59">
        <f t="shared" si="0"/>
        <v>4.25</v>
      </c>
    </row>
    <row r="17" spans="1:23" ht="24">
      <c r="A17" s="38">
        <v>15</v>
      </c>
      <c r="B17" s="38">
        <v>2</v>
      </c>
      <c r="C17" s="39" t="s">
        <v>54</v>
      </c>
      <c r="D17" s="42" t="s">
        <v>57</v>
      </c>
      <c r="E17" s="40" t="s">
        <v>28</v>
      </c>
      <c r="F17" s="38">
        <v>0</v>
      </c>
      <c r="G17" s="38">
        <v>0</v>
      </c>
      <c r="H17" s="38">
        <v>0</v>
      </c>
      <c r="I17" s="38">
        <v>1</v>
      </c>
      <c r="J17" s="38">
        <v>0</v>
      </c>
      <c r="K17" s="38">
        <v>5</v>
      </c>
      <c r="L17" s="38">
        <v>5</v>
      </c>
      <c r="M17" s="38">
        <v>5</v>
      </c>
      <c r="N17" s="38">
        <v>5</v>
      </c>
      <c r="O17" s="38">
        <v>5</v>
      </c>
      <c r="P17" s="38">
        <v>5</v>
      </c>
      <c r="Q17" s="38">
        <v>5</v>
      </c>
      <c r="R17" s="38">
        <v>5</v>
      </c>
      <c r="S17" s="38">
        <v>4</v>
      </c>
      <c r="T17" s="38">
        <v>3</v>
      </c>
      <c r="U17" s="38">
        <v>4</v>
      </c>
      <c r="V17" s="38">
        <v>4</v>
      </c>
      <c r="W17" s="59">
        <f t="shared" si="0"/>
        <v>4.583333333333333</v>
      </c>
    </row>
    <row r="18" spans="1:23" ht="24">
      <c r="A18" s="39">
        <v>16</v>
      </c>
      <c r="B18" s="38">
        <v>1</v>
      </c>
      <c r="C18" s="39" t="s">
        <v>54</v>
      </c>
      <c r="D18" s="75" t="s">
        <v>69</v>
      </c>
      <c r="E18" s="40" t="s">
        <v>28</v>
      </c>
      <c r="F18" s="38">
        <v>0</v>
      </c>
      <c r="G18" s="38">
        <v>0</v>
      </c>
      <c r="H18" s="38">
        <v>0</v>
      </c>
      <c r="I18" s="38">
        <v>1</v>
      </c>
      <c r="J18" s="38">
        <v>0</v>
      </c>
      <c r="K18" s="38">
        <v>5</v>
      </c>
      <c r="L18" s="38">
        <v>5</v>
      </c>
      <c r="M18" s="38">
        <v>4</v>
      </c>
      <c r="N18" s="38">
        <v>4</v>
      </c>
      <c r="O18" s="38">
        <v>5</v>
      </c>
      <c r="P18" s="38">
        <v>4</v>
      </c>
      <c r="Q18" s="38">
        <v>4</v>
      </c>
      <c r="R18" s="38">
        <v>4</v>
      </c>
      <c r="S18" s="38">
        <v>4</v>
      </c>
      <c r="T18" s="38">
        <v>4</v>
      </c>
      <c r="U18" s="38">
        <v>4</v>
      </c>
      <c r="V18" s="38">
        <v>4</v>
      </c>
      <c r="W18" s="59">
        <f t="shared" si="0"/>
        <v>4.25</v>
      </c>
    </row>
    <row r="19" spans="1:23" ht="24">
      <c r="A19" s="38">
        <v>17</v>
      </c>
      <c r="B19" s="38">
        <v>1</v>
      </c>
      <c r="C19" s="39" t="s">
        <v>89</v>
      </c>
      <c r="D19" s="75" t="s">
        <v>58</v>
      </c>
      <c r="E19" s="40" t="s">
        <v>28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5</v>
      </c>
      <c r="L19" s="38">
        <v>5</v>
      </c>
      <c r="M19" s="38">
        <v>5</v>
      </c>
      <c r="N19" s="38">
        <v>5</v>
      </c>
      <c r="O19" s="38">
        <v>5</v>
      </c>
      <c r="P19" s="38">
        <v>5</v>
      </c>
      <c r="Q19" s="38">
        <v>5</v>
      </c>
      <c r="R19" s="38">
        <v>5</v>
      </c>
      <c r="S19" s="38">
        <v>5</v>
      </c>
      <c r="T19" s="38">
        <v>5</v>
      </c>
      <c r="U19" s="38">
        <v>5</v>
      </c>
      <c r="V19" s="38">
        <v>5</v>
      </c>
      <c r="W19" s="59">
        <f t="shared" si="0"/>
        <v>5</v>
      </c>
    </row>
    <row r="20" spans="1:23" ht="24">
      <c r="A20" s="39">
        <v>18</v>
      </c>
      <c r="B20" s="38">
        <v>2</v>
      </c>
      <c r="C20" s="38" t="s">
        <v>56</v>
      </c>
      <c r="D20" s="42" t="s">
        <v>90</v>
      </c>
      <c r="E20" s="40" t="s">
        <v>27</v>
      </c>
      <c r="F20" s="38">
        <v>1</v>
      </c>
      <c r="G20" s="38">
        <v>0</v>
      </c>
      <c r="H20" s="38">
        <v>0</v>
      </c>
      <c r="I20" s="38">
        <v>0</v>
      </c>
      <c r="J20" s="38">
        <v>0</v>
      </c>
      <c r="K20" s="38">
        <v>4</v>
      </c>
      <c r="L20" s="38">
        <v>4</v>
      </c>
      <c r="M20" s="38">
        <v>4</v>
      </c>
      <c r="N20" s="38">
        <v>4</v>
      </c>
      <c r="O20" s="38">
        <v>4</v>
      </c>
      <c r="P20" s="38">
        <v>5</v>
      </c>
      <c r="Q20" s="38">
        <v>4</v>
      </c>
      <c r="R20" s="38">
        <v>4</v>
      </c>
      <c r="S20" s="38">
        <v>4</v>
      </c>
      <c r="T20" s="38">
        <v>4</v>
      </c>
      <c r="U20" s="38">
        <v>3</v>
      </c>
      <c r="V20" s="38">
        <v>4</v>
      </c>
      <c r="W20" s="59">
        <f t="shared" si="0"/>
        <v>4</v>
      </c>
    </row>
    <row r="21" spans="1:23" ht="24">
      <c r="A21" s="38">
        <v>19</v>
      </c>
      <c r="B21" s="38">
        <v>2</v>
      </c>
      <c r="C21" s="38" t="s">
        <v>56</v>
      </c>
      <c r="D21" s="42" t="s">
        <v>83</v>
      </c>
      <c r="E21" s="40" t="s">
        <v>27</v>
      </c>
      <c r="F21" s="38">
        <v>0</v>
      </c>
      <c r="G21" s="38">
        <v>0</v>
      </c>
      <c r="H21" s="38">
        <v>1</v>
      </c>
      <c r="I21" s="38">
        <v>0</v>
      </c>
      <c r="J21" s="38">
        <v>0</v>
      </c>
      <c r="K21" s="38">
        <v>5</v>
      </c>
      <c r="L21" s="38">
        <v>5</v>
      </c>
      <c r="M21" s="38">
        <v>4</v>
      </c>
      <c r="N21" s="38">
        <v>5</v>
      </c>
      <c r="O21" s="38">
        <v>4</v>
      </c>
      <c r="P21" s="38">
        <v>4</v>
      </c>
      <c r="Q21" s="38">
        <v>4</v>
      </c>
      <c r="R21" s="38">
        <v>4</v>
      </c>
      <c r="S21" s="38">
        <v>5</v>
      </c>
      <c r="T21" s="38">
        <v>5</v>
      </c>
      <c r="U21" s="38">
        <v>4</v>
      </c>
      <c r="V21" s="38">
        <v>4</v>
      </c>
      <c r="W21" s="59">
        <f t="shared" si="0"/>
        <v>4.416666666666667</v>
      </c>
    </row>
    <row r="22" spans="1:23" s="60" customFormat="1" ht="24">
      <c r="A22" s="39">
        <v>20</v>
      </c>
      <c r="B22" s="39">
        <v>2</v>
      </c>
      <c r="C22" s="39" t="s">
        <v>56</v>
      </c>
      <c r="D22" s="42" t="s">
        <v>83</v>
      </c>
      <c r="E22" s="40" t="s">
        <v>27</v>
      </c>
      <c r="F22" s="39">
        <v>0</v>
      </c>
      <c r="G22" s="39">
        <v>0</v>
      </c>
      <c r="H22" s="39">
        <v>1</v>
      </c>
      <c r="I22" s="39">
        <v>0</v>
      </c>
      <c r="J22" s="39">
        <v>0</v>
      </c>
      <c r="K22" s="38">
        <v>5</v>
      </c>
      <c r="L22" s="38">
        <v>4</v>
      </c>
      <c r="M22" s="38">
        <v>5</v>
      </c>
      <c r="N22" s="38">
        <v>5</v>
      </c>
      <c r="O22" s="38">
        <v>5</v>
      </c>
      <c r="P22" s="38">
        <v>4</v>
      </c>
      <c r="Q22" s="38">
        <v>5</v>
      </c>
      <c r="R22" s="38">
        <v>5</v>
      </c>
      <c r="S22" s="38">
        <v>5</v>
      </c>
      <c r="T22" s="38">
        <v>4</v>
      </c>
      <c r="U22" s="38">
        <v>5</v>
      </c>
      <c r="V22" s="38">
        <v>5</v>
      </c>
      <c r="W22" s="59">
        <f t="shared" si="0"/>
        <v>4.75</v>
      </c>
    </row>
    <row r="23" spans="1:23" s="60" customFormat="1" ht="24">
      <c r="A23" s="38">
        <v>21</v>
      </c>
      <c r="B23" s="39">
        <v>2</v>
      </c>
      <c r="C23" s="39" t="s">
        <v>56</v>
      </c>
      <c r="D23" s="75" t="s">
        <v>60</v>
      </c>
      <c r="E23" s="40" t="s">
        <v>27</v>
      </c>
      <c r="F23" s="39">
        <v>0</v>
      </c>
      <c r="G23" s="39">
        <v>0</v>
      </c>
      <c r="H23" s="39">
        <v>0</v>
      </c>
      <c r="I23" s="39">
        <v>0</v>
      </c>
      <c r="J23" s="39">
        <v>1</v>
      </c>
      <c r="K23" s="38">
        <v>5</v>
      </c>
      <c r="L23" s="38">
        <v>2</v>
      </c>
      <c r="M23" s="38">
        <v>5</v>
      </c>
      <c r="N23" s="38">
        <v>5</v>
      </c>
      <c r="O23" s="38">
        <v>5</v>
      </c>
      <c r="P23" s="38">
        <v>5</v>
      </c>
      <c r="Q23" s="38">
        <v>5</v>
      </c>
      <c r="R23" s="38">
        <v>5</v>
      </c>
      <c r="S23" s="38">
        <v>5</v>
      </c>
      <c r="T23" s="38">
        <v>5</v>
      </c>
      <c r="U23" s="38">
        <v>5</v>
      </c>
      <c r="V23" s="38">
        <v>5</v>
      </c>
      <c r="W23" s="59">
        <f t="shared" si="0"/>
        <v>4.75</v>
      </c>
    </row>
    <row r="24" spans="1:23" s="60" customFormat="1" ht="24">
      <c r="A24" s="39">
        <v>22</v>
      </c>
      <c r="B24" s="39">
        <v>1</v>
      </c>
      <c r="C24" s="39" t="s">
        <v>54</v>
      </c>
      <c r="D24" s="42" t="s">
        <v>58</v>
      </c>
      <c r="E24" s="40" t="s">
        <v>28</v>
      </c>
      <c r="F24" s="39">
        <v>0</v>
      </c>
      <c r="G24" s="39">
        <v>0</v>
      </c>
      <c r="H24" s="39">
        <v>0</v>
      </c>
      <c r="I24" s="39">
        <v>1</v>
      </c>
      <c r="J24" s="39">
        <v>0</v>
      </c>
      <c r="K24" s="38">
        <v>5</v>
      </c>
      <c r="L24" s="38">
        <v>3</v>
      </c>
      <c r="M24" s="38">
        <v>4</v>
      </c>
      <c r="N24" s="38">
        <v>5</v>
      </c>
      <c r="O24" s="38">
        <v>5</v>
      </c>
      <c r="P24" s="38">
        <v>5</v>
      </c>
      <c r="Q24" s="38">
        <v>5</v>
      </c>
      <c r="R24" s="38">
        <v>5</v>
      </c>
      <c r="S24" s="38">
        <v>5</v>
      </c>
      <c r="T24" s="38">
        <v>5</v>
      </c>
      <c r="U24" s="38">
        <v>5</v>
      </c>
      <c r="V24" s="38">
        <v>5</v>
      </c>
      <c r="W24" s="59">
        <f t="shared" si="0"/>
        <v>4.75</v>
      </c>
    </row>
    <row r="25" spans="1:23" ht="24">
      <c r="A25" s="38">
        <v>23</v>
      </c>
      <c r="B25" s="38">
        <v>1</v>
      </c>
      <c r="C25" s="39" t="s">
        <v>54</v>
      </c>
      <c r="D25" s="42" t="s">
        <v>59</v>
      </c>
      <c r="E25" s="40" t="s">
        <v>28</v>
      </c>
      <c r="F25" s="38">
        <v>0</v>
      </c>
      <c r="G25" s="38">
        <v>0</v>
      </c>
      <c r="H25" s="38">
        <v>0</v>
      </c>
      <c r="I25" s="38">
        <v>1</v>
      </c>
      <c r="J25" s="38">
        <v>0</v>
      </c>
      <c r="K25" s="38">
        <v>5</v>
      </c>
      <c r="L25" s="38">
        <v>5</v>
      </c>
      <c r="M25" s="38">
        <v>5</v>
      </c>
      <c r="N25" s="38">
        <v>5</v>
      </c>
      <c r="O25" s="38">
        <v>5</v>
      </c>
      <c r="P25" s="38">
        <v>5</v>
      </c>
      <c r="Q25" s="38">
        <v>5</v>
      </c>
      <c r="R25" s="38">
        <v>5</v>
      </c>
      <c r="S25" s="38">
        <v>5</v>
      </c>
      <c r="T25" s="38">
        <v>5</v>
      </c>
      <c r="U25" s="38">
        <v>5</v>
      </c>
      <c r="V25" s="38">
        <v>5</v>
      </c>
      <c r="W25" s="59">
        <f t="shared" si="0"/>
        <v>5</v>
      </c>
    </row>
    <row r="26" spans="1:23" ht="24">
      <c r="A26" s="39">
        <v>24</v>
      </c>
      <c r="B26" s="38">
        <v>1</v>
      </c>
      <c r="C26" s="38" t="s">
        <v>54</v>
      </c>
      <c r="D26" s="42" t="s">
        <v>58</v>
      </c>
      <c r="E26" s="40" t="s">
        <v>28</v>
      </c>
      <c r="F26" s="38">
        <v>0</v>
      </c>
      <c r="G26" s="38">
        <v>0</v>
      </c>
      <c r="H26" s="38">
        <v>0</v>
      </c>
      <c r="I26" s="38">
        <v>1</v>
      </c>
      <c r="J26" s="38">
        <v>0</v>
      </c>
      <c r="K26" s="38">
        <v>5</v>
      </c>
      <c r="L26" s="38">
        <v>5</v>
      </c>
      <c r="M26" s="38">
        <v>5</v>
      </c>
      <c r="N26" s="38">
        <v>4</v>
      </c>
      <c r="O26" s="38">
        <v>5</v>
      </c>
      <c r="P26" s="38">
        <v>4</v>
      </c>
      <c r="Q26" s="38">
        <v>4</v>
      </c>
      <c r="R26" s="38">
        <v>4</v>
      </c>
      <c r="S26" s="38">
        <v>5</v>
      </c>
      <c r="T26" s="38">
        <v>4</v>
      </c>
      <c r="U26" s="38">
        <v>5</v>
      </c>
      <c r="V26" s="38">
        <v>4</v>
      </c>
      <c r="W26" s="59">
        <f t="shared" si="0"/>
        <v>4.5</v>
      </c>
    </row>
    <row r="27" spans="1:23" s="60" customFormat="1" ht="24">
      <c r="A27" s="38">
        <v>25</v>
      </c>
      <c r="B27" s="39">
        <v>2</v>
      </c>
      <c r="C27" s="39" t="s">
        <v>56</v>
      </c>
      <c r="D27" s="42" t="s">
        <v>91</v>
      </c>
      <c r="E27" s="40" t="s">
        <v>27</v>
      </c>
      <c r="F27" s="39">
        <v>1</v>
      </c>
      <c r="G27" s="39">
        <v>1</v>
      </c>
      <c r="H27" s="39">
        <v>1</v>
      </c>
      <c r="I27" s="39">
        <v>0</v>
      </c>
      <c r="J27" s="39">
        <v>0</v>
      </c>
      <c r="K27" s="38">
        <v>5</v>
      </c>
      <c r="L27" s="38">
        <v>4</v>
      </c>
      <c r="M27" s="38">
        <v>4</v>
      </c>
      <c r="N27" s="38">
        <v>4</v>
      </c>
      <c r="O27" s="38">
        <v>4</v>
      </c>
      <c r="P27" s="38">
        <v>4</v>
      </c>
      <c r="Q27" s="38">
        <v>4</v>
      </c>
      <c r="R27" s="38">
        <v>4</v>
      </c>
      <c r="S27" s="38">
        <v>5</v>
      </c>
      <c r="T27" s="38">
        <v>4</v>
      </c>
      <c r="U27" s="38">
        <v>5</v>
      </c>
      <c r="V27" s="38">
        <v>5</v>
      </c>
      <c r="W27" s="59">
        <f t="shared" si="0"/>
        <v>4.333333333333333</v>
      </c>
    </row>
    <row r="28" spans="1:23" s="60" customFormat="1" ht="24">
      <c r="A28" s="39">
        <v>26</v>
      </c>
      <c r="B28" s="39">
        <v>1</v>
      </c>
      <c r="C28" s="39" t="s">
        <v>68</v>
      </c>
      <c r="D28" s="42" t="s">
        <v>58</v>
      </c>
      <c r="E28" s="40" t="s">
        <v>28</v>
      </c>
      <c r="F28" s="39">
        <v>0</v>
      </c>
      <c r="G28" s="39">
        <v>0</v>
      </c>
      <c r="H28" s="39">
        <v>0</v>
      </c>
      <c r="I28" s="39">
        <v>1</v>
      </c>
      <c r="J28" s="39">
        <v>0</v>
      </c>
      <c r="K28" s="39">
        <v>5</v>
      </c>
      <c r="L28" s="39">
        <v>5</v>
      </c>
      <c r="M28" s="39">
        <v>4</v>
      </c>
      <c r="N28" s="39">
        <v>5</v>
      </c>
      <c r="O28" s="39">
        <v>5</v>
      </c>
      <c r="P28" s="39">
        <v>5</v>
      </c>
      <c r="Q28" s="39">
        <v>5</v>
      </c>
      <c r="R28" s="39">
        <v>5</v>
      </c>
      <c r="S28" s="39">
        <v>5</v>
      </c>
      <c r="T28" s="39">
        <v>4</v>
      </c>
      <c r="U28" s="39">
        <v>5</v>
      </c>
      <c r="V28" s="39">
        <v>4</v>
      </c>
      <c r="W28" s="59">
        <f t="shared" si="0"/>
        <v>4.75</v>
      </c>
    </row>
    <row r="29" spans="1:23" s="60" customFormat="1" ht="24">
      <c r="A29" s="38">
        <v>27</v>
      </c>
      <c r="B29" s="39">
        <v>1</v>
      </c>
      <c r="C29" s="39" t="s">
        <v>56</v>
      </c>
      <c r="D29" s="42" t="s">
        <v>90</v>
      </c>
      <c r="E29" s="40" t="s">
        <v>27</v>
      </c>
      <c r="F29" s="39">
        <v>0</v>
      </c>
      <c r="G29" s="39">
        <v>1</v>
      </c>
      <c r="H29" s="39">
        <v>0</v>
      </c>
      <c r="I29" s="39">
        <v>0</v>
      </c>
      <c r="J29" s="39">
        <v>0</v>
      </c>
      <c r="K29" s="39">
        <v>4</v>
      </c>
      <c r="L29" s="39">
        <v>4</v>
      </c>
      <c r="M29" s="39">
        <v>4</v>
      </c>
      <c r="N29" s="39">
        <v>5</v>
      </c>
      <c r="O29" s="39">
        <v>5</v>
      </c>
      <c r="P29" s="39">
        <v>5</v>
      </c>
      <c r="Q29" s="39">
        <v>5</v>
      </c>
      <c r="R29" s="39">
        <v>5</v>
      </c>
      <c r="S29" s="39">
        <v>5</v>
      </c>
      <c r="T29" s="39">
        <v>4</v>
      </c>
      <c r="U29" s="39">
        <v>5</v>
      </c>
      <c r="V29" s="39">
        <v>5</v>
      </c>
      <c r="W29" s="59">
        <f t="shared" si="0"/>
        <v>4.666666666666667</v>
      </c>
    </row>
    <row r="30" spans="1:23" s="60" customFormat="1" ht="24">
      <c r="A30" s="39">
        <v>28</v>
      </c>
      <c r="B30" s="39">
        <v>1</v>
      </c>
      <c r="C30" s="39" t="s">
        <v>56</v>
      </c>
      <c r="D30" s="42" t="s">
        <v>90</v>
      </c>
      <c r="E30" s="40" t="s">
        <v>27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5</v>
      </c>
      <c r="L30" s="39">
        <v>5</v>
      </c>
      <c r="M30" s="39">
        <v>5</v>
      </c>
      <c r="N30" s="39">
        <v>5</v>
      </c>
      <c r="O30" s="39">
        <v>5</v>
      </c>
      <c r="P30" s="39">
        <v>4</v>
      </c>
      <c r="Q30" s="39">
        <v>5</v>
      </c>
      <c r="R30" s="39">
        <v>5</v>
      </c>
      <c r="S30" s="39">
        <v>5</v>
      </c>
      <c r="T30" s="39">
        <v>5</v>
      </c>
      <c r="U30" s="39">
        <v>5</v>
      </c>
      <c r="V30" s="39">
        <v>5</v>
      </c>
      <c r="W30" s="59">
        <f t="shared" si="0"/>
        <v>4.916666666666667</v>
      </c>
    </row>
    <row r="31" spans="1:23" s="60" customFormat="1" ht="24">
      <c r="A31" s="38">
        <v>29</v>
      </c>
      <c r="B31" s="39">
        <v>1</v>
      </c>
      <c r="C31" s="39" t="s">
        <v>84</v>
      </c>
      <c r="D31" s="42" t="s">
        <v>92</v>
      </c>
      <c r="E31" s="40" t="s">
        <v>28</v>
      </c>
      <c r="F31" s="39">
        <v>0</v>
      </c>
      <c r="G31" s="39">
        <v>0</v>
      </c>
      <c r="H31" s="39">
        <v>0</v>
      </c>
      <c r="I31" s="39">
        <v>1</v>
      </c>
      <c r="J31" s="39">
        <v>0</v>
      </c>
      <c r="K31" s="39">
        <v>4</v>
      </c>
      <c r="L31" s="39">
        <v>4</v>
      </c>
      <c r="M31" s="39">
        <v>3</v>
      </c>
      <c r="N31" s="39">
        <v>3</v>
      </c>
      <c r="O31" s="39">
        <v>4</v>
      </c>
      <c r="P31" s="39">
        <v>4</v>
      </c>
      <c r="Q31" s="39">
        <v>4</v>
      </c>
      <c r="R31" s="39">
        <v>4</v>
      </c>
      <c r="S31" s="39">
        <v>5</v>
      </c>
      <c r="T31" s="39">
        <v>5</v>
      </c>
      <c r="U31" s="39">
        <v>4</v>
      </c>
      <c r="V31" s="39">
        <v>4</v>
      </c>
      <c r="W31" s="59">
        <f t="shared" si="0"/>
        <v>4</v>
      </c>
    </row>
    <row r="32" spans="1:23" s="60" customFormat="1" ht="24">
      <c r="A32" s="39">
        <v>30</v>
      </c>
      <c r="B32" s="39">
        <v>1</v>
      </c>
      <c r="C32" s="39" t="s">
        <v>29</v>
      </c>
      <c r="D32" s="42" t="s">
        <v>91</v>
      </c>
      <c r="E32" s="40" t="s">
        <v>28</v>
      </c>
      <c r="F32" s="39">
        <v>0</v>
      </c>
      <c r="G32" s="39">
        <v>1</v>
      </c>
      <c r="H32" s="39">
        <v>0</v>
      </c>
      <c r="I32" s="39">
        <v>0</v>
      </c>
      <c r="J32" s="39">
        <v>0</v>
      </c>
      <c r="K32" s="39">
        <v>4</v>
      </c>
      <c r="L32" s="39">
        <v>4</v>
      </c>
      <c r="M32" s="39">
        <v>5</v>
      </c>
      <c r="N32" s="39">
        <v>4</v>
      </c>
      <c r="O32" s="39">
        <v>4</v>
      </c>
      <c r="P32" s="39">
        <v>3</v>
      </c>
      <c r="Q32" s="39">
        <v>4</v>
      </c>
      <c r="R32" s="39">
        <v>4</v>
      </c>
      <c r="S32" s="39">
        <v>5</v>
      </c>
      <c r="T32" s="39">
        <v>4</v>
      </c>
      <c r="U32" s="39">
        <v>4</v>
      </c>
      <c r="V32" s="39">
        <v>4</v>
      </c>
      <c r="W32" s="59">
        <f t="shared" si="0"/>
        <v>4.083333333333333</v>
      </c>
    </row>
    <row r="33" spans="1:23" s="60" customFormat="1" ht="24">
      <c r="A33" s="38">
        <v>31</v>
      </c>
      <c r="B33" s="39">
        <v>1</v>
      </c>
      <c r="C33" s="39" t="s">
        <v>56</v>
      </c>
      <c r="D33" s="42" t="s">
        <v>92</v>
      </c>
      <c r="E33" s="40" t="s">
        <v>27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4</v>
      </c>
      <c r="L33" s="39">
        <v>4</v>
      </c>
      <c r="M33" s="39">
        <v>4</v>
      </c>
      <c r="N33" s="39">
        <v>4</v>
      </c>
      <c r="O33" s="39">
        <v>4</v>
      </c>
      <c r="P33" s="39">
        <v>5</v>
      </c>
      <c r="Q33" s="39">
        <v>5</v>
      </c>
      <c r="R33" s="39">
        <v>5</v>
      </c>
      <c r="S33" s="39">
        <v>5</v>
      </c>
      <c r="T33" s="39">
        <v>5</v>
      </c>
      <c r="U33" s="39">
        <v>5</v>
      </c>
      <c r="V33" s="39">
        <v>5</v>
      </c>
      <c r="W33" s="59">
        <f t="shared" si="0"/>
        <v>4.583333333333333</v>
      </c>
    </row>
    <row r="34" spans="1:23" s="60" customFormat="1" ht="24">
      <c r="A34" s="39">
        <v>32</v>
      </c>
      <c r="B34" s="39">
        <v>1</v>
      </c>
      <c r="C34" s="39" t="s">
        <v>29</v>
      </c>
      <c r="D34" s="42" t="s">
        <v>58</v>
      </c>
      <c r="E34" s="40" t="s">
        <v>28</v>
      </c>
      <c r="F34" s="39">
        <v>0</v>
      </c>
      <c r="G34" s="39">
        <v>0</v>
      </c>
      <c r="H34" s="39">
        <v>0</v>
      </c>
      <c r="I34" s="39">
        <v>1</v>
      </c>
      <c r="J34" s="39">
        <v>0</v>
      </c>
      <c r="K34" s="39">
        <v>5</v>
      </c>
      <c r="L34" s="39">
        <v>5</v>
      </c>
      <c r="M34" s="39">
        <v>5</v>
      </c>
      <c r="N34" s="39">
        <v>5</v>
      </c>
      <c r="O34" s="39">
        <v>5</v>
      </c>
      <c r="P34" s="39">
        <v>5</v>
      </c>
      <c r="Q34" s="39">
        <v>5</v>
      </c>
      <c r="R34" s="39">
        <v>5</v>
      </c>
      <c r="S34" s="39">
        <v>5</v>
      </c>
      <c r="T34" s="39">
        <v>5</v>
      </c>
      <c r="U34" s="39">
        <v>3</v>
      </c>
      <c r="V34" s="39">
        <v>4</v>
      </c>
      <c r="W34" s="59">
        <f>AVERAGE(K34:V34)</f>
        <v>4.75</v>
      </c>
    </row>
    <row r="35" spans="1:23" s="60" customFormat="1" ht="24">
      <c r="A35" s="38">
        <v>33</v>
      </c>
      <c r="B35" s="39">
        <v>1</v>
      </c>
      <c r="C35" s="39" t="s">
        <v>29</v>
      </c>
      <c r="D35" s="42" t="s">
        <v>59</v>
      </c>
      <c r="E35" s="40" t="s">
        <v>28</v>
      </c>
      <c r="F35" s="39">
        <v>1</v>
      </c>
      <c r="G35" s="39">
        <v>0</v>
      </c>
      <c r="H35" s="39">
        <v>0</v>
      </c>
      <c r="I35" s="39">
        <v>0</v>
      </c>
      <c r="J35" s="39">
        <v>0</v>
      </c>
      <c r="K35" s="39">
        <v>5</v>
      </c>
      <c r="L35" s="39">
        <v>5</v>
      </c>
      <c r="M35" s="39">
        <v>4</v>
      </c>
      <c r="N35" s="39">
        <v>5</v>
      </c>
      <c r="O35" s="39">
        <v>5</v>
      </c>
      <c r="P35" s="39">
        <v>5</v>
      </c>
      <c r="Q35" s="39">
        <v>5</v>
      </c>
      <c r="R35" s="39">
        <v>4</v>
      </c>
      <c r="S35" s="39">
        <v>5</v>
      </c>
      <c r="T35" s="39">
        <v>4</v>
      </c>
      <c r="U35" s="39">
        <v>4</v>
      </c>
      <c r="V35" s="39">
        <v>4</v>
      </c>
      <c r="W35" s="59">
        <f t="shared" si="0"/>
        <v>4.583333333333333</v>
      </c>
    </row>
    <row r="36" spans="1:23" s="60" customFormat="1" ht="24">
      <c r="A36" s="39">
        <v>34</v>
      </c>
      <c r="B36" s="39">
        <v>1</v>
      </c>
      <c r="C36" s="39" t="s">
        <v>54</v>
      </c>
      <c r="D36" s="42" t="s">
        <v>59</v>
      </c>
      <c r="E36" s="40" t="s">
        <v>28</v>
      </c>
      <c r="F36" s="39">
        <v>0</v>
      </c>
      <c r="G36" s="39">
        <v>0</v>
      </c>
      <c r="H36" s="39">
        <v>0</v>
      </c>
      <c r="I36" s="39">
        <v>1</v>
      </c>
      <c r="J36" s="39">
        <v>0</v>
      </c>
      <c r="K36" s="39">
        <v>5</v>
      </c>
      <c r="L36" s="39">
        <v>5</v>
      </c>
      <c r="M36" s="39">
        <v>4</v>
      </c>
      <c r="N36" s="39">
        <v>5</v>
      </c>
      <c r="O36" s="39">
        <v>5</v>
      </c>
      <c r="P36" s="39">
        <v>4</v>
      </c>
      <c r="Q36" s="39">
        <v>5</v>
      </c>
      <c r="R36" s="39">
        <v>5</v>
      </c>
      <c r="S36" s="39">
        <v>5</v>
      </c>
      <c r="T36" s="39">
        <v>4</v>
      </c>
      <c r="U36" s="39">
        <v>5</v>
      </c>
      <c r="V36" s="39">
        <v>4</v>
      </c>
      <c r="W36" s="59">
        <f t="shared" si="0"/>
        <v>4.666666666666667</v>
      </c>
    </row>
    <row r="37" spans="1:23" s="60" customFormat="1" ht="24">
      <c r="A37" s="38">
        <v>35</v>
      </c>
      <c r="B37" s="39">
        <v>1</v>
      </c>
      <c r="C37" s="39" t="s">
        <v>56</v>
      </c>
      <c r="D37" s="42" t="s">
        <v>59</v>
      </c>
      <c r="E37" s="40" t="s">
        <v>27</v>
      </c>
      <c r="F37" s="39">
        <v>0</v>
      </c>
      <c r="G37" s="39">
        <v>0</v>
      </c>
      <c r="H37" s="39">
        <v>0</v>
      </c>
      <c r="I37" s="39">
        <v>0</v>
      </c>
      <c r="J37" s="39">
        <v>1</v>
      </c>
      <c r="K37" s="39">
        <v>5</v>
      </c>
      <c r="L37" s="39">
        <v>5</v>
      </c>
      <c r="M37" s="39">
        <v>5</v>
      </c>
      <c r="N37" s="39">
        <v>5</v>
      </c>
      <c r="O37" s="39">
        <v>5</v>
      </c>
      <c r="P37" s="39">
        <v>5</v>
      </c>
      <c r="Q37" s="39">
        <v>5</v>
      </c>
      <c r="R37" s="39">
        <v>5</v>
      </c>
      <c r="S37" s="39">
        <v>5</v>
      </c>
      <c r="T37" s="39">
        <v>5</v>
      </c>
      <c r="U37" s="39">
        <v>5</v>
      </c>
      <c r="V37" s="39">
        <v>5</v>
      </c>
      <c r="W37" s="59">
        <f t="shared" si="0"/>
        <v>5</v>
      </c>
    </row>
    <row r="38" spans="1:23" s="60" customFormat="1" ht="24">
      <c r="A38" s="39">
        <v>36</v>
      </c>
      <c r="B38" s="39">
        <v>1</v>
      </c>
      <c r="C38" s="39" t="s">
        <v>54</v>
      </c>
      <c r="D38" s="42" t="s">
        <v>58</v>
      </c>
      <c r="E38" s="40" t="s">
        <v>28</v>
      </c>
      <c r="F38" s="39">
        <v>1</v>
      </c>
      <c r="G38" s="39">
        <v>0</v>
      </c>
      <c r="H38" s="39">
        <v>0</v>
      </c>
      <c r="I38" s="39">
        <v>0</v>
      </c>
      <c r="J38" s="39">
        <v>0</v>
      </c>
      <c r="K38" s="39">
        <v>5</v>
      </c>
      <c r="L38" s="39">
        <v>4</v>
      </c>
      <c r="M38" s="39">
        <v>2</v>
      </c>
      <c r="N38" s="39">
        <v>5</v>
      </c>
      <c r="O38" s="39">
        <v>5</v>
      </c>
      <c r="P38" s="39">
        <v>5</v>
      </c>
      <c r="Q38" s="39">
        <v>5</v>
      </c>
      <c r="R38" s="39">
        <v>5</v>
      </c>
      <c r="S38" s="39">
        <v>3</v>
      </c>
      <c r="T38" s="39">
        <v>3</v>
      </c>
      <c r="U38" s="39">
        <v>3</v>
      </c>
      <c r="V38" s="39">
        <v>3</v>
      </c>
      <c r="W38" s="59">
        <f t="shared" si="0"/>
        <v>4</v>
      </c>
    </row>
    <row r="39" spans="1:23" s="60" customFormat="1" ht="24">
      <c r="A39" s="38">
        <v>37</v>
      </c>
      <c r="B39" s="39">
        <v>1</v>
      </c>
      <c r="C39" s="39" t="s">
        <v>54</v>
      </c>
      <c r="D39" s="75" t="s">
        <v>60</v>
      </c>
      <c r="E39" s="40" t="s">
        <v>28</v>
      </c>
      <c r="F39" s="39">
        <v>0</v>
      </c>
      <c r="G39" s="39">
        <v>1</v>
      </c>
      <c r="H39" s="39">
        <v>1</v>
      </c>
      <c r="I39" s="39">
        <v>1</v>
      </c>
      <c r="J39" s="39">
        <v>0</v>
      </c>
      <c r="K39" s="39">
        <v>5</v>
      </c>
      <c r="L39" s="39">
        <v>5</v>
      </c>
      <c r="M39" s="39">
        <v>5</v>
      </c>
      <c r="N39" s="39">
        <v>5</v>
      </c>
      <c r="O39" s="39">
        <v>5</v>
      </c>
      <c r="P39" s="39">
        <v>5</v>
      </c>
      <c r="Q39" s="39">
        <v>5</v>
      </c>
      <c r="R39" s="39">
        <v>5</v>
      </c>
      <c r="S39" s="39">
        <v>5</v>
      </c>
      <c r="T39" s="39">
        <v>5</v>
      </c>
      <c r="U39" s="39">
        <v>5</v>
      </c>
      <c r="V39" s="39">
        <v>5</v>
      </c>
      <c r="W39" s="59">
        <f t="shared" si="0"/>
        <v>5</v>
      </c>
    </row>
    <row r="40" spans="1:23" s="60" customFormat="1" ht="24">
      <c r="A40" s="39">
        <v>38</v>
      </c>
      <c r="B40" s="39">
        <v>1</v>
      </c>
      <c r="C40" s="39" t="s">
        <v>29</v>
      </c>
      <c r="D40" s="42" t="s">
        <v>61</v>
      </c>
      <c r="E40" s="40" t="s">
        <v>27</v>
      </c>
      <c r="F40" s="39">
        <v>0</v>
      </c>
      <c r="G40" s="39">
        <v>0</v>
      </c>
      <c r="H40" s="39">
        <v>0</v>
      </c>
      <c r="I40" s="39">
        <v>1</v>
      </c>
      <c r="J40" s="39">
        <v>0</v>
      </c>
      <c r="K40" s="39">
        <v>5</v>
      </c>
      <c r="L40" s="39">
        <v>5</v>
      </c>
      <c r="M40" s="39">
        <v>5</v>
      </c>
      <c r="N40" s="39">
        <v>5</v>
      </c>
      <c r="O40" s="39">
        <v>5</v>
      </c>
      <c r="P40" s="39">
        <v>4</v>
      </c>
      <c r="Q40" s="39">
        <v>5</v>
      </c>
      <c r="R40" s="39">
        <v>5</v>
      </c>
      <c r="S40" s="39">
        <v>5</v>
      </c>
      <c r="T40" s="39">
        <v>5</v>
      </c>
      <c r="U40" s="39">
        <v>5</v>
      </c>
      <c r="V40" s="39">
        <v>5</v>
      </c>
      <c r="W40" s="59">
        <f t="shared" si="0"/>
        <v>4.916666666666667</v>
      </c>
    </row>
    <row r="41" spans="1:23" s="60" customFormat="1" ht="24">
      <c r="A41" s="38">
        <v>39</v>
      </c>
      <c r="B41" s="39">
        <v>2</v>
      </c>
      <c r="C41" s="39" t="s">
        <v>56</v>
      </c>
      <c r="D41" s="42" t="s">
        <v>69</v>
      </c>
      <c r="E41" s="40" t="s">
        <v>27</v>
      </c>
      <c r="F41" s="39">
        <v>0</v>
      </c>
      <c r="G41" s="39">
        <v>0</v>
      </c>
      <c r="H41" s="39">
        <v>0</v>
      </c>
      <c r="I41" s="39">
        <v>0</v>
      </c>
      <c r="J41" s="39">
        <v>1</v>
      </c>
      <c r="K41" s="39">
        <v>5</v>
      </c>
      <c r="L41" s="39">
        <v>5</v>
      </c>
      <c r="M41" s="39">
        <v>4</v>
      </c>
      <c r="N41" s="39">
        <v>5</v>
      </c>
      <c r="O41" s="39">
        <v>4</v>
      </c>
      <c r="P41" s="39">
        <v>5</v>
      </c>
      <c r="Q41" s="39">
        <v>5</v>
      </c>
      <c r="R41" s="39">
        <v>5</v>
      </c>
      <c r="S41" s="39">
        <v>5</v>
      </c>
      <c r="T41" s="39">
        <v>5</v>
      </c>
      <c r="U41" s="39">
        <v>4</v>
      </c>
      <c r="V41" s="39">
        <v>5</v>
      </c>
      <c r="W41" s="59">
        <f t="shared" si="0"/>
        <v>4.75</v>
      </c>
    </row>
    <row r="42" spans="1:23" s="60" customFormat="1" ht="24">
      <c r="A42" s="39">
        <v>40</v>
      </c>
      <c r="B42" s="39">
        <v>1</v>
      </c>
      <c r="C42" s="39" t="s">
        <v>54</v>
      </c>
      <c r="D42" s="42" t="s">
        <v>58</v>
      </c>
      <c r="E42" s="40" t="s">
        <v>28</v>
      </c>
      <c r="F42" s="39">
        <v>0</v>
      </c>
      <c r="G42" s="39">
        <v>0</v>
      </c>
      <c r="H42" s="39">
        <v>0</v>
      </c>
      <c r="I42" s="39">
        <v>1</v>
      </c>
      <c r="J42" s="39">
        <v>0</v>
      </c>
      <c r="K42" s="39">
        <v>5</v>
      </c>
      <c r="L42" s="39">
        <v>4</v>
      </c>
      <c r="M42" s="39">
        <v>4</v>
      </c>
      <c r="N42" s="39">
        <v>4</v>
      </c>
      <c r="O42" s="39">
        <v>5</v>
      </c>
      <c r="P42" s="39">
        <v>2</v>
      </c>
      <c r="Q42" s="39">
        <v>5</v>
      </c>
      <c r="R42" s="39">
        <v>5</v>
      </c>
      <c r="S42" s="39">
        <v>3</v>
      </c>
      <c r="T42" s="39">
        <v>3</v>
      </c>
      <c r="U42" s="39">
        <v>4</v>
      </c>
      <c r="V42" s="39">
        <v>4</v>
      </c>
      <c r="W42" s="59">
        <f t="shared" si="0"/>
        <v>4</v>
      </c>
    </row>
    <row r="43" spans="2:23" ht="24">
      <c r="B43" s="42"/>
      <c r="D43" s="41"/>
      <c r="E43" s="41"/>
      <c r="F43" s="81">
        <f>COUNTIF(F2:F42,1)</f>
        <v>7</v>
      </c>
      <c r="G43" s="81">
        <f>COUNTIF(G2:G42,1)</f>
        <v>6</v>
      </c>
      <c r="H43" s="81">
        <f>COUNTIF(H2:H42,1)</f>
        <v>8</v>
      </c>
      <c r="I43" s="81">
        <f>COUNTIF(I2:I42,1)</f>
        <v>16</v>
      </c>
      <c r="J43" s="81">
        <f>COUNTIF(J2:J42,1)</f>
        <v>5</v>
      </c>
      <c r="K43" s="61">
        <f>AVERAGE(K3:K42)</f>
        <v>4.7</v>
      </c>
      <c r="L43" s="61">
        <f aca="true" t="shared" si="1" ref="L43:V43">AVERAGE(L3:L42)</f>
        <v>4.45</v>
      </c>
      <c r="M43" s="61">
        <f t="shared" si="1"/>
        <v>4.375</v>
      </c>
      <c r="N43" s="61">
        <f t="shared" si="1"/>
        <v>4.6</v>
      </c>
      <c r="O43" s="61">
        <f t="shared" si="1"/>
        <v>4.675</v>
      </c>
      <c r="P43" s="61">
        <f t="shared" si="1"/>
        <v>4.425</v>
      </c>
      <c r="Q43" s="61">
        <f t="shared" si="1"/>
        <v>4.7</v>
      </c>
      <c r="R43" s="61">
        <f t="shared" si="1"/>
        <v>4.65</v>
      </c>
      <c r="S43" s="61">
        <f t="shared" si="1"/>
        <v>4.675</v>
      </c>
      <c r="T43" s="61">
        <f t="shared" si="1"/>
        <v>4.45</v>
      </c>
      <c r="U43" s="61">
        <f t="shared" si="1"/>
        <v>4.5</v>
      </c>
      <c r="V43" s="61">
        <f t="shared" si="1"/>
        <v>4.5</v>
      </c>
      <c r="W43" s="62">
        <f>AVERAGE(K43:V43)</f>
        <v>4.558333333333334</v>
      </c>
    </row>
    <row r="44" spans="2:23" ht="24">
      <c r="B44" s="42"/>
      <c r="D44" s="41"/>
      <c r="E44" s="41"/>
      <c r="F44" s="82">
        <f>STDEV(F2:F42)</f>
        <v>0.3848076442547927</v>
      </c>
      <c r="G44" s="82">
        <f>STDEV(G2:G42)</f>
        <v>0.36162028533978946</v>
      </c>
      <c r="H44" s="82">
        <f>STDEV(H2:H42)</f>
        <v>0.40509574683346666</v>
      </c>
      <c r="I44" s="82">
        <f>STDEV(I2:I42)</f>
        <v>0.4961389383568338</v>
      </c>
      <c r="J44" s="82">
        <f>STDEV(J2:J42)</f>
        <v>0.3349320635285418</v>
      </c>
      <c r="K44" s="63">
        <f>STDEV(K3:K42)</f>
        <v>0.4640954808922571</v>
      </c>
      <c r="L44" s="63">
        <f aca="true" t="shared" si="2" ref="L44:V44">STDEV(L3:L42)</f>
        <v>0.7493587001820029</v>
      </c>
      <c r="M44" s="63">
        <f t="shared" si="2"/>
        <v>0.7403221751892368</v>
      </c>
      <c r="N44" s="63">
        <f t="shared" si="2"/>
        <v>0.5905234531480941</v>
      </c>
      <c r="O44" s="63">
        <f t="shared" si="2"/>
        <v>0.525625390636764</v>
      </c>
      <c r="P44" s="63">
        <f t="shared" si="2"/>
        <v>0.7472170590486628</v>
      </c>
      <c r="Q44" s="63">
        <f t="shared" si="2"/>
        <v>0.5163977794943218</v>
      </c>
      <c r="R44" s="63">
        <f t="shared" si="2"/>
        <v>0.5795665931516727</v>
      </c>
      <c r="S44" s="63">
        <f t="shared" si="2"/>
        <v>0.6155047959570691</v>
      </c>
      <c r="T44" s="63">
        <f t="shared" si="2"/>
        <v>0.6774764637788965</v>
      </c>
      <c r="U44" s="63">
        <f t="shared" si="2"/>
        <v>0.7161148740394329</v>
      </c>
      <c r="V44" s="63">
        <f t="shared" si="2"/>
        <v>0.5991446895152781</v>
      </c>
      <c r="W44" s="62">
        <f>STDEV(W3:W43)</f>
        <v>0.4196559437338057</v>
      </c>
    </row>
    <row r="45" spans="2:28" ht="24">
      <c r="B45" s="41"/>
      <c r="D45" s="41"/>
      <c r="E45" s="41"/>
      <c r="F45" s="41"/>
      <c r="G45" s="41"/>
      <c r="H45" s="41"/>
      <c r="I45" s="41"/>
      <c r="J45" s="41"/>
      <c r="K45" s="41"/>
      <c r="L45" s="112">
        <f>STDEV(K3:L42)</f>
        <v>0.631954973560296</v>
      </c>
      <c r="M45" s="113"/>
      <c r="N45" s="112">
        <f>STDEV(M3:N42)</f>
        <v>0.67493553372418</v>
      </c>
      <c r="O45" s="113"/>
      <c r="P45" s="113"/>
      <c r="Q45" s="113"/>
      <c r="R45" s="112">
        <f>STDEV(O3:R42)</f>
        <v>0.6038399138094743</v>
      </c>
      <c r="S45" s="112">
        <f>STDEV(S4:S42)</f>
        <v>0.6136108038679572</v>
      </c>
      <c r="T45" s="112">
        <f>STDEV(T3:T42)</f>
        <v>0.6774764637788965</v>
      </c>
      <c r="U45" s="113"/>
      <c r="V45" s="112">
        <f>STDEV(U3:V42)</f>
        <v>0.656033342777212</v>
      </c>
      <c r="W45" s="113"/>
      <c r="X45" s="41"/>
      <c r="Y45" s="41"/>
      <c r="Z45" s="41"/>
      <c r="AA45" s="41"/>
      <c r="AB45" s="41"/>
    </row>
    <row r="46" spans="2:23" ht="24">
      <c r="B46" s="67" t="s">
        <v>23</v>
      </c>
      <c r="C46" s="67"/>
      <c r="D46" s="68" t="s">
        <v>24</v>
      </c>
      <c r="E46" s="68"/>
      <c r="F46" s="41"/>
      <c r="G46" s="41"/>
      <c r="H46" s="41"/>
      <c r="I46" s="41"/>
      <c r="J46" s="41"/>
      <c r="K46" s="41"/>
      <c r="L46" s="114">
        <f>AVERAGE(K3:L42)</f>
        <v>4.575</v>
      </c>
      <c r="M46" s="113"/>
      <c r="N46" s="114">
        <f>AVERAGE(M3:N42)</f>
        <v>4.4875</v>
      </c>
      <c r="O46" s="113"/>
      <c r="P46" s="113"/>
      <c r="Q46" s="113"/>
      <c r="R46" s="114">
        <f>AVERAGE(O3:R42)</f>
        <v>4.6125</v>
      </c>
      <c r="S46" s="114">
        <f>AVERAGE(S3:S42)</f>
        <v>4.675</v>
      </c>
      <c r="T46" s="114">
        <f>AVERAGE(T3:T42)</f>
        <v>4.45</v>
      </c>
      <c r="U46" s="113"/>
      <c r="V46" s="114">
        <f>AVERAGE(U3:V42)</f>
        <v>4.5</v>
      </c>
      <c r="W46" s="113"/>
    </row>
    <row r="47" spans="2:23" ht="24">
      <c r="B47" s="42" t="s">
        <v>21</v>
      </c>
      <c r="C47" s="41">
        <v>26</v>
      </c>
      <c r="D47" s="39" t="s">
        <v>82</v>
      </c>
      <c r="E47" s="41">
        <v>2</v>
      </c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</row>
    <row r="48" spans="2:23" ht="24">
      <c r="B48" s="42" t="s">
        <v>22</v>
      </c>
      <c r="C48" s="41">
        <v>14</v>
      </c>
      <c r="D48" s="39" t="s">
        <v>54</v>
      </c>
      <c r="E48" s="41">
        <v>12</v>
      </c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</row>
    <row r="49" spans="2:22" ht="24">
      <c r="B49" s="94" t="s">
        <v>4</v>
      </c>
      <c r="C49" s="94">
        <f>SUM(C46:C48)</f>
        <v>40</v>
      </c>
      <c r="D49" s="39" t="s">
        <v>89</v>
      </c>
      <c r="E49" s="41">
        <v>1</v>
      </c>
      <c r="F49" s="41"/>
      <c r="G49" s="41"/>
      <c r="H49" s="41"/>
      <c r="I49" s="41"/>
      <c r="J49" s="41"/>
      <c r="V49" s="101"/>
    </row>
    <row r="50" spans="4:10" ht="24">
      <c r="D50" s="38" t="s">
        <v>55</v>
      </c>
      <c r="E50" s="41">
        <v>1</v>
      </c>
      <c r="F50" s="41"/>
      <c r="G50" s="41"/>
      <c r="H50" s="41"/>
      <c r="I50" s="41"/>
      <c r="J50" s="41"/>
    </row>
    <row r="51" spans="4:10" ht="24">
      <c r="D51" s="38" t="s">
        <v>56</v>
      </c>
      <c r="E51" s="41">
        <v>14</v>
      </c>
      <c r="F51" s="41"/>
      <c r="G51" s="41"/>
      <c r="H51" s="41"/>
      <c r="I51" s="41"/>
      <c r="J51" s="41"/>
    </row>
    <row r="52" spans="4:10" ht="24">
      <c r="D52" s="38" t="s">
        <v>68</v>
      </c>
      <c r="E52" s="41">
        <v>2</v>
      </c>
      <c r="F52" s="41"/>
      <c r="G52" s="41"/>
      <c r="H52" s="41"/>
      <c r="I52" s="41"/>
      <c r="J52" s="41"/>
    </row>
    <row r="53" spans="4:10" ht="24">
      <c r="D53" s="38" t="s">
        <v>29</v>
      </c>
      <c r="E53" s="41">
        <v>6</v>
      </c>
      <c r="F53" s="41"/>
      <c r="G53" s="41"/>
      <c r="H53" s="41"/>
      <c r="I53" s="41"/>
      <c r="J53" s="41"/>
    </row>
    <row r="54" spans="4:10" ht="24">
      <c r="D54" s="38" t="s">
        <v>84</v>
      </c>
      <c r="E54" s="41">
        <v>2</v>
      </c>
      <c r="F54" s="41"/>
      <c r="G54" s="41"/>
      <c r="H54" s="41"/>
      <c r="I54" s="41"/>
      <c r="J54" s="41"/>
    </row>
    <row r="55" spans="4:5" ht="24">
      <c r="D55" s="93" t="s">
        <v>4</v>
      </c>
      <c r="E55" s="93">
        <f>SUM(E47:E54)</f>
        <v>40</v>
      </c>
    </row>
    <row r="57" spans="2:10" ht="24">
      <c r="B57" s="69" t="s">
        <v>26</v>
      </c>
      <c r="C57" s="69"/>
      <c r="D57" s="72" t="s">
        <v>25</v>
      </c>
      <c r="E57" s="72"/>
      <c r="F57" s="72"/>
      <c r="G57" s="72"/>
      <c r="H57" s="72"/>
      <c r="I57" s="72"/>
      <c r="J57" s="72"/>
    </row>
    <row r="58" spans="2:10" ht="24">
      <c r="B58" s="39" t="s">
        <v>28</v>
      </c>
      <c r="C58" s="64">
        <v>23</v>
      </c>
      <c r="D58" s="42" t="s">
        <v>83</v>
      </c>
      <c r="E58" s="64">
        <v>7</v>
      </c>
      <c r="F58" s="64"/>
      <c r="G58" s="64"/>
      <c r="H58" s="64"/>
      <c r="I58" s="64"/>
      <c r="J58" s="64"/>
    </row>
    <row r="59" spans="2:10" ht="24.75" customHeight="1">
      <c r="B59" s="40" t="s">
        <v>27</v>
      </c>
      <c r="C59" s="64">
        <v>17</v>
      </c>
      <c r="D59" s="75" t="s">
        <v>58</v>
      </c>
      <c r="E59" s="64">
        <v>9</v>
      </c>
      <c r="F59" s="64"/>
      <c r="G59" s="64"/>
      <c r="H59" s="64"/>
      <c r="I59" s="64"/>
      <c r="J59" s="64"/>
    </row>
    <row r="60" spans="2:10" ht="24">
      <c r="B60" s="95" t="s">
        <v>4</v>
      </c>
      <c r="C60" s="96">
        <f>SUBTOTAL(9,C58:C59)</f>
        <v>40</v>
      </c>
      <c r="D60" s="42" t="s">
        <v>66</v>
      </c>
      <c r="E60" s="64">
        <v>2</v>
      </c>
      <c r="F60" s="64"/>
      <c r="G60" s="64"/>
      <c r="H60" s="64"/>
      <c r="I60" s="64"/>
      <c r="J60" s="64"/>
    </row>
    <row r="61" spans="2:10" ht="24">
      <c r="B61" s="95"/>
      <c r="C61" s="96"/>
      <c r="D61" s="42" t="s">
        <v>91</v>
      </c>
      <c r="E61" s="64">
        <v>2</v>
      </c>
      <c r="F61" s="64"/>
      <c r="G61" s="64"/>
      <c r="H61" s="64"/>
      <c r="I61" s="64"/>
      <c r="J61" s="64"/>
    </row>
    <row r="62" spans="2:10" ht="24">
      <c r="B62" s="40"/>
      <c r="C62" s="39"/>
      <c r="D62" s="42" t="s">
        <v>90</v>
      </c>
      <c r="E62" s="64">
        <v>3</v>
      </c>
      <c r="F62" s="64"/>
      <c r="G62" s="64"/>
      <c r="H62" s="64"/>
      <c r="I62" s="64"/>
      <c r="J62" s="64"/>
    </row>
    <row r="63" spans="2:10" ht="24">
      <c r="B63" s="40"/>
      <c r="C63" s="39"/>
      <c r="D63" s="75" t="s">
        <v>61</v>
      </c>
      <c r="E63" s="64">
        <v>1</v>
      </c>
      <c r="F63" s="64"/>
      <c r="G63" s="64"/>
      <c r="H63" s="64"/>
      <c r="I63" s="64"/>
      <c r="J63" s="64"/>
    </row>
    <row r="64" spans="4:10" ht="24">
      <c r="D64" s="75" t="s">
        <v>59</v>
      </c>
      <c r="E64" s="64">
        <v>4</v>
      </c>
      <c r="F64" s="64"/>
      <c r="G64" s="64"/>
      <c r="H64" s="64"/>
      <c r="I64" s="64"/>
      <c r="J64" s="64"/>
    </row>
    <row r="65" spans="4:10" ht="24">
      <c r="D65" s="42" t="s">
        <v>64</v>
      </c>
      <c r="E65" s="64">
        <v>1</v>
      </c>
      <c r="F65" s="64"/>
      <c r="G65" s="64"/>
      <c r="H65" s="64"/>
      <c r="I65" s="64"/>
      <c r="J65" s="64"/>
    </row>
    <row r="66" spans="4:10" ht="24">
      <c r="D66" s="80" t="s">
        <v>65</v>
      </c>
      <c r="E66" s="64">
        <v>1</v>
      </c>
      <c r="F66" s="64"/>
      <c r="G66" s="64"/>
      <c r="H66" s="64"/>
      <c r="I66" s="64"/>
      <c r="J66" s="64"/>
    </row>
    <row r="67" spans="4:10" ht="24">
      <c r="D67" s="42" t="s">
        <v>69</v>
      </c>
      <c r="E67" s="64">
        <v>3</v>
      </c>
      <c r="F67" s="64"/>
      <c r="G67" s="64"/>
      <c r="H67" s="64"/>
      <c r="I67" s="64"/>
      <c r="J67" s="64"/>
    </row>
    <row r="68" spans="4:10" ht="24">
      <c r="D68" s="42" t="s">
        <v>60</v>
      </c>
      <c r="E68" s="64">
        <v>3</v>
      </c>
      <c r="F68" s="64"/>
      <c r="G68" s="64"/>
      <c r="H68" s="64"/>
      <c r="I68" s="64"/>
      <c r="J68" s="64"/>
    </row>
    <row r="69" spans="4:10" ht="24">
      <c r="D69" s="42" t="s">
        <v>92</v>
      </c>
      <c r="E69" s="64">
        <v>2</v>
      </c>
      <c r="F69" s="64"/>
      <c r="G69" s="64"/>
      <c r="H69" s="64"/>
      <c r="I69" s="64"/>
      <c r="J69" s="64"/>
    </row>
    <row r="70" spans="4:10" ht="24">
      <c r="D70" s="42" t="s">
        <v>57</v>
      </c>
      <c r="E70" s="64">
        <v>1</v>
      </c>
      <c r="F70" s="64"/>
      <c r="G70" s="64"/>
      <c r="H70" s="64"/>
      <c r="I70" s="64"/>
      <c r="J70" s="64"/>
    </row>
    <row r="71" spans="4:10" ht="24">
      <c r="D71" s="75" t="s">
        <v>67</v>
      </c>
      <c r="E71" s="64">
        <v>1</v>
      </c>
      <c r="F71" s="64"/>
      <c r="G71" s="64"/>
      <c r="H71" s="64"/>
      <c r="I71" s="64"/>
      <c r="J71" s="64"/>
    </row>
    <row r="72" spans="4:5" ht="24">
      <c r="D72" s="93" t="s">
        <v>4</v>
      </c>
      <c r="E72" s="93">
        <f>SUM(E58:E71)</f>
        <v>40</v>
      </c>
    </row>
    <row r="74" spans="3:10" ht="24">
      <c r="C74" s="41"/>
      <c r="D74" s="70" t="s">
        <v>31</v>
      </c>
      <c r="E74" s="70"/>
      <c r="F74" s="70"/>
      <c r="G74" s="70"/>
      <c r="H74" s="70"/>
      <c r="I74" s="70"/>
      <c r="J74" s="70"/>
    </row>
    <row r="75" spans="4:5" ht="24">
      <c r="D75" s="38" t="s">
        <v>32</v>
      </c>
      <c r="E75" s="38">
        <v>16</v>
      </c>
    </row>
    <row r="76" spans="4:5" ht="24">
      <c r="D76" s="38" t="s">
        <v>34</v>
      </c>
      <c r="E76" s="38">
        <v>8</v>
      </c>
    </row>
    <row r="77" spans="4:10" ht="24">
      <c r="D77" s="38" t="s">
        <v>33</v>
      </c>
      <c r="E77" s="40">
        <v>7</v>
      </c>
      <c r="F77" s="40"/>
      <c r="G77" s="40"/>
      <c r="H77" s="40"/>
      <c r="I77" s="40"/>
      <c r="J77" s="40"/>
    </row>
    <row r="78" spans="4:5" ht="24">
      <c r="D78" s="38" t="s">
        <v>71</v>
      </c>
      <c r="E78" s="38">
        <v>6</v>
      </c>
    </row>
    <row r="79" spans="4:5" ht="24">
      <c r="D79" s="40" t="s">
        <v>70</v>
      </c>
      <c r="E79" s="38">
        <v>5</v>
      </c>
    </row>
    <row r="80" spans="4:5" ht="24">
      <c r="D80" s="93" t="s">
        <v>4</v>
      </c>
      <c r="E80" s="93">
        <f>SUM(E75:E79)</f>
        <v>42</v>
      </c>
    </row>
  </sheetData>
  <sheetProtection/>
  <mergeCells count="1">
    <mergeCell ref="C1:C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40" zoomScaleNormal="140" zoomScalePageLayoutView="0" workbookViewId="0" topLeftCell="A10">
      <selection activeCell="B27" sqref="B27"/>
    </sheetView>
  </sheetViews>
  <sheetFormatPr defaultColWidth="8.7109375" defaultRowHeight="12.75"/>
  <cols>
    <col min="1" max="9" width="8.7109375" style="1" customWidth="1"/>
    <col min="10" max="10" width="4.00390625" style="1" customWidth="1"/>
    <col min="11" max="11" width="5.57421875" style="1" customWidth="1"/>
    <col min="12" max="16384" width="8.7109375" style="1" customWidth="1"/>
  </cols>
  <sheetData>
    <row r="1" spans="1:11" s="106" customFormat="1" ht="27.75">
      <c r="A1" s="123" t="s">
        <v>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s="106" customFormat="1" ht="27.75">
      <c r="A2" s="123" t="s">
        <v>85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s="106" customFormat="1" ht="27.75">
      <c r="A3" s="123" t="s">
        <v>86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1" s="106" customFormat="1" ht="27.75">
      <c r="A4" s="123" t="s">
        <v>87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</row>
    <row r="6" ht="24">
      <c r="B6" s="1" t="s">
        <v>88</v>
      </c>
    </row>
    <row r="7" ht="24">
      <c r="A7" s="1" t="s">
        <v>155</v>
      </c>
    </row>
    <row r="8" ht="24">
      <c r="A8" s="1" t="s">
        <v>156</v>
      </c>
    </row>
    <row r="9" ht="24">
      <c r="B9" s="1" t="s">
        <v>131</v>
      </c>
    </row>
    <row r="10" ht="24">
      <c r="A10" s="1" t="s">
        <v>132</v>
      </c>
    </row>
    <row r="11" ht="24">
      <c r="A11" s="1" t="s">
        <v>133</v>
      </c>
    </row>
    <row r="12" ht="24">
      <c r="B12" s="1" t="s">
        <v>157</v>
      </c>
    </row>
    <row r="13" ht="24">
      <c r="A13" s="1" t="s">
        <v>158</v>
      </c>
    </row>
    <row r="14" ht="24">
      <c r="B14" s="1" t="s">
        <v>134</v>
      </c>
    </row>
    <row r="15" spans="1:11" ht="24">
      <c r="A15" s="122" t="s">
        <v>135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</row>
    <row r="16" ht="24">
      <c r="A16" s="1" t="s">
        <v>136</v>
      </c>
    </row>
    <row r="17" spans="1:7" s="6" customFormat="1" ht="24">
      <c r="A17" s="6" t="s">
        <v>80</v>
      </c>
      <c r="B17" s="4" t="s">
        <v>51</v>
      </c>
      <c r="C17" s="18"/>
      <c r="D17" s="18"/>
      <c r="E17" s="19"/>
      <c r="F17" s="19"/>
      <c r="G17" s="18"/>
    </row>
    <row r="18" ht="24">
      <c r="A18" s="4" t="s">
        <v>110</v>
      </c>
    </row>
    <row r="19" ht="24">
      <c r="A19" s="4" t="s">
        <v>167</v>
      </c>
    </row>
    <row r="20" ht="24">
      <c r="A20" s="4" t="s">
        <v>159</v>
      </c>
    </row>
    <row r="21" ht="24">
      <c r="A21" s="4" t="s">
        <v>160</v>
      </c>
    </row>
    <row r="22" ht="24">
      <c r="A22" s="4" t="s">
        <v>161</v>
      </c>
    </row>
    <row r="23" ht="24">
      <c r="A23" s="4" t="s">
        <v>162</v>
      </c>
    </row>
  </sheetData>
  <sheetProtection/>
  <mergeCells count="5">
    <mergeCell ref="A15:K15"/>
    <mergeCell ref="A1:K1"/>
    <mergeCell ref="A4:K4"/>
    <mergeCell ref="A3:K3"/>
    <mergeCell ref="A2:K2"/>
  </mergeCells>
  <printOptions/>
  <pageMargins left="0.984251968503937" right="0.5118110236220472" top="0.5905511811023623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0"/>
  <sheetViews>
    <sheetView zoomScale="130" zoomScaleNormal="130" zoomScalePageLayoutView="0" workbookViewId="0" topLeftCell="A1">
      <selection activeCell="B13" sqref="B13"/>
    </sheetView>
  </sheetViews>
  <sheetFormatPr defaultColWidth="8.7109375" defaultRowHeight="12.75"/>
  <cols>
    <col min="1" max="1" width="5.28125" style="1" customWidth="1"/>
    <col min="2" max="2" width="68.8515625" style="76" customWidth="1"/>
    <col min="3" max="3" width="5.28125" style="1" customWidth="1"/>
    <col min="4" max="16384" width="8.7109375" style="1" customWidth="1"/>
  </cols>
  <sheetData>
    <row r="2" spans="1:2" ht="24">
      <c r="A2" s="124" t="s">
        <v>137</v>
      </c>
      <c r="B2" s="124"/>
    </row>
    <row r="3" spans="1:2" s="120" customFormat="1" ht="24">
      <c r="A3" s="2"/>
      <c r="B3" s="119" t="s">
        <v>138</v>
      </c>
    </row>
    <row r="4" spans="1:2" s="120" customFormat="1" ht="24">
      <c r="A4" s="2"/>
      <c r="B4" s="119" t="s">
        <v>139</v>
      </c>
    </row>
    <row r="5" spans="1:2" s="120" customFormat="1" ht="24">
      <c r="A5" s="2"/>
      <c r="B5" s="119" t="s">
        <v>140</v>
      </c>
    </row>
    <row r="6" spans="1:2" s="120" customFormat="1" ht="24">
      <c r="A6" s="2"/>
      <c r="B6" s="119" t="s">
        <v>141</v>
      </c>
    </row>
    <row r="7" spans="1:2" s="120" customFormat="1" ht="24">
      <c r="A7" s="2"/>
      <c r="B7" s="119" t="s">
        <v>142</v>
      </c>
    </row>
    <row r="8" spans="1:2" s="120" customFormat="1" ht="24">
      <c r="A8" s="2"/>
      <c r="B8" s="119" t="s">
        <v>143</v>
      </c>
    </row>
    <row r="9" spans="1:2" s="120" customFormat="1" ht="24">
      <c r="A9" s="2"/>
      <c r="B9" s="119" t="s">
        <v>144</v>
      </c>
    </row>
    <row r="10" spans="1:2" ht="24">
      <c r="A10" s="2"/>
      <c r="B10" s="119"/>
    </row>
    <row r="11" spans="1:2" ht="24">
      <c r="A11" s="124" t="s">
        <v>145</v>
      </c>
      <c r="B11" s="124"/>
    </row>
    <row r="12" spans="1:2" s="120" customFormat="1" ht="24">
      <c r="A12" s="2"/>
      <c r="B12" s="119" t="s">
        <v>146</v>
      </c>
    </row>
    <row r="13" spans="1:2" s="120" customFormat="1" ht="24">
      <c r="A13" s="2"/>
      <c r="B13" s="119" t="s">
        <v>147</v>
      </c>
    </row>
    <row r="14" spans="1:2" s="120" customFormat="1" ht="24">
      <c r="A14" s="2"/>
      <c r="B14" s="119" t="s">
        <v>148</v>
      </c>
    </row>
    <row r="15" spans="1:2" s="120" customFormat="1" ht="24">
      <c r="A15" s="2"/>
      <c r="B15" s="119" t="s">
        <v>149</v>
      </c>
    </row>
    <row r="16" spans="1:2" s="120" customFormat="1" ht="24">
      <c r="A16" s="2"/>
      <c r="B16" s="119" t="s">
        <v>150</v>
      </c>
    </row>
    <row r="17" spans="1:2" s="120" customFormat="1" ht="24">
      <c r="A17" s="2"/>
      <c r="B17" s="119" t="s">
        <v>151</v>
      </c>
    </row>
    <row r="18" spans="1:2" s="120" customFormat="1" ht="24">
      <c r="A18" s="2"/>
      <c r="B18" s="119" t="s">
        <v>152</v>
      </c>
    </row>
    <row r="19" spans="1:2" s="120" customFormat="1" ht="24">
      <c r="A19" s="2"/>
      <c r="B19" s="119" t="s">
        <v>153</v>
      </c>
    </row>
    <row r="20" s="120" customFormat="1" ht="24">
      <c r="B20" s="119"/>
    </row>
  </sheetData>
  <sheetProtection/>
  <mergeCells count="2">
    <mergeCell ref="A2:B2"/>
    <mergeCell ref="A11:B11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zoomScale="150" zoomScaleNormal="150" zoomScalePageLayoutView="0" workbookViewId="0" topLeftCell="A10">
      <selection activeCell="A9" sqref="A9"/>
    </sheetView>
  </sheetViews>
  <sheetFormatPr defaultColWidth="8.7109375" defaultRowHeight="12.75"/>
  <cols>
    <col min="1" max="1" width="7.140625" style="1" customWidth="1"/>
    <col min="2" max="2" width="9.57421875" style="1" customWidth="1"/>
    <col min="3" max="3" width="11.28125" style="1" customWidth="1"/>
    <col min="4" max="5" width="8.7109375" style="1" customWidth="1"/>
    <col min="6" max="6" width="10.00390625" style="1" customWidth="1"/>
    <col min="7" max="7" width="9.8515625" style="1" customWidth="1"/>
    <col min="8" max="8" width="9.421875" style="1" customWidth="1"/>
    <col min="9" max="9" width="13.8515625" style="1" customWidth="1"/>
    <col min="10" max="16384" width="8.7109375" style="1" customWidth="1"/>
  </cols>
  <sheetData>
    <row r="1" spans="1:9" ht="24">
      <c r="A1" s="126" t="s">
        <v>75</v>
      </c>
      <c r="B1" s="126"/>
      <c r="C1" s="126"/>
      <c r="D1" s="126"/>
      <c r="E1" s="126"/>
      <c r="F1" s="126"/>
      <c r="G1" s="126"/>
      <c r="H1" s="126"/>
      <c r="I1" s="126"/>
    </row>
    <row r="3" spans="1:11" s="106" customFormat="1" ht="27.75">
      <c r="A3" s="123" t="s">
        <v>85</v>
      </c>
      <c r="B3" s="123"/>
      <c r="C3" s="123"/>
      <c r="D3" s="123"/>
      <c r="E3" s="123"/>
      <c r="F3" s="123"/>
      <c r="G3" s="123"/>
      <c r="H3" s="123"/>
      <c r="I3" s="123"/>
      <c r="J3" s="118"/>
      <c r="K3" s="118"/>
    </row>
    <row r="4" spans="1:11" s="106" customFormat="1" ht="27.75">
      <c r="A4" s="123" t="s">
        <v>86</v>
      </c>
      <c r="B4" s="123"/>
      <c r="C4" s="123"/>
      <c r="D4" s="123"/>
      <c r="E4" s="123"/>
      <c r="F4" s="123"/>
      <c r="G4" s="123"/>
      <c r="H4" s="123"/>
      <c r="I4" s="123"/>
      <c r="J4" s="118"/>
      <c r="K4" s="118"/>
    </row>
    <row r="5" spans="1:11" s="106" customFormat="1" ht="27.75">
      <c r="A5" s="123" t="s">
        <v>87</v>
      </c>
      <c r="B5" s="123"/>
      <c r="C5" s="123"/>
      <c r="D5" s="123"/>
      <c r="E5" s="123"/>
      <c r="F5" s="123"/>
      <c r="G5" s="123"/>
      <c r="H5" s="123"/>
      <c r="I5" s="123"/>
      <c r="J5" s="118"/>
      <c r="K5" s="118"/>
    </row>
    <row r="7" ht="24">
      <c r="B7" s="1" t="s">
        <v>93</v>
      </c>
    </row>
    <row r="8" ht="24">
      <c r="A8" s="1" t="s">
        <v>94</v>
      </c>
    </row>
    <row r="9" ht="24">
      <c r="A9" s="1" t="s">
        <v>95</v>
      </c>
    </row>
    <row r="11" ht="24">
      <c r="A11" s="5" t="s">
        <v>6</v>
      </c>
    </row>
    <row r="12" ht="24">
      <c r="A12" s="4" t="s">
        <v>30</v>
      </c>
    </row>
    <row r="13" ht="24.75" thickBot="1">
      <c r="A13" s="4"/>
    </row>
    <row r="14" spans="2:7" ht="25.5" thickBot="1" thickTop="1">
      <c r="B14" s="125" t="s">
        <v>23</v>
      </c>
      <c r="C14" s="125"/>
      <c r="D14" s="125"/>
      <c r="E14" s="125"/>
      <c r="F14" s="14" t="s">
        <v>7</v>
      </c>
      <c r="G14" s="14" t="s">
        <v>8</v>
      </c>
    </row>
    <row r="15" spans="2:7" ht="24.75" thickTop="1">
      <c r="B15" s="17" t="str">
        <f>คีย์!B47</f>
        <v>เพศชาย</v>
      </c>
      <c r="C15" s="15"/>
      <c r="D15" s="15"/>
      <c r="E15" s="15"/>
      <c r="F15" s="20">
        <f>คีย์!C47</f>
        <v>26</v>
      </c>
      <c r="G15" s="85">
        <f>F15*100/F$17</f>
        <v>65</v>
      </c>
    </row>
    <row r="16" spans="2:7" ht="24.75" thickBot="1">
      <c r="B16" s="17" t="str">
        <f>คีย์!B48</f>
        <v>เพศหญิง</v>
      </c>
      <c r="C16" s="15"/>
      <c r="D16" s="15"/>
      <c r="E16" s="15"/>
      <c r="F16" s="20">
        <f>คีย์!C48</f>
        <v>14</v>
      </c>
      <c r="G16" s="85">
        <f>F16*100/F$17</f>
        <v>35</v>
      </c>
    </row>
    <row r="17" spans="2:7" ht="25.5" thickBot="1" thickTop="1">
      <c r="B17" s="125" t="s">
        <v>4</v>
      </c>
      <c r="C17" s="125"/>
      <c r="D17" s="125"/>
      <c r="E17" s="125"/>
      <c r="F17" s="16">
        <f>SUM(F15:F16)</f>
        <v>40</v>
      </c>
      <c r="G17" s="84">
        <f>SUM(G15:G16)</f>
        <v>100</v>
      </c>
    </row>
    <row r="18" ht="24.75" thickTop="1"/>
    <row r="19" ht="24">
      <c r="B19" s="1" t="s">
        <v>44</v>
      </c>
    </row>
    <row r="20" ht="24">
      <c r="A20" s="1" t="s">
        <v>96</v>
      </c>
    </row>
  </sheetData>
  <sheetProtection/>
  <mergeCells count="6">
    <mergeCell ref="B14:E14"/>
    <mergeCell ref="B17:E17"/>
    <mergeCell ref="A1:I1"/>
    <mergeCell ref="A3:I3"/>
    <mergeCell ref="A4:I4"/>
    <mergeCell ref="A5:I5"/>
  </mergeCells>
  <printOptions/>
  <pageMargins left="0.7874015748031497" right="0.4724409448818898" top="0.5905511811023623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="130" zoomScaleNormal="130" zoomScalePageLayoutView="0" workbookViewId="0" topLeftCell="A1">
      <selection activeCell="D16" sqref="D16"/>
    </sheetView>
  </sheetViews>
  <sheetFormatPr defaultColWidth="9.140625" defaultRowHeight="12.75"/>
  <cols>
    <col min="6" max="7" width="15.7109375" style="0" customWidth="1"/>
  </cols>
  <sheetData>
    <row r="1" spans="1:10" s="1" customFormat="1" ht="24">
      <c r="A1" s="126" t="s">
        <v>76</v>
      </c>
      <c r="B1" s="126"/>
      <c r="C1" s="126"/>
      <c r="D1" s="126"/>
      <c r="E1" s="126"/>
      <c r="F1" s="126"/>
      <c r="G1" s="126"/>
      <c r="H1" s="126"/>
      <c r="I1" s="52"/>
      <c r="J1" s="52"/>
    </row>
    <row r="2" spans="1:7" s="1" customFormat="1" ht="24">
      <c r="A2" s="3"/>
      <c r="B2" s="3"/>
      <c r="C2" s="3"/>
      <c r="D2" s="3"/>
      <c r="E2" s="3"/>
      <c r="F2" s="3"/>
      <c r="G2" s="3"/>
    </row>
    <row r="3" s="1" customFormat="1" ht="24.75" thickBot="1">
      <c r="A3" s="4" t="s">
        <v>35</v>
      </c>
    </row>
    <row r="4" spans="2:7" s="1" customFormat="1" ht="25.5" thickBot="1" thickTop="1">
      <c r="B4" s="125" t="s">
        <v>24</v>
      </c>
      <c r="C4" s="125"/>
      <c r="D4" s="125"/>
      <c r="E4" s="125"/>
      <c r="F4" s="14" t="s">
        <v>7</v>
      </c>
      <c r="G4" s="14" t="s">
        <v>8</v>
      </c>
    </row>
    <row r="5" spans="2:7" s="1" customFormat="1" ht="24.75" thickTop="1">
      <c r="B5" s="127" t="s">
        <v>56</v>
      </c>
      <c r="C5" s="127"/>
      <c r="D5" s="127"/>
      <c r="E5" s="127"/>
      <c r="F5" s="2">
        <v>14</v>
      </c>
      <c r="G5" s="85">
        <f>F5*100/F$13</f>
        <v>35</v>
      </c>
    </row>
    <row r="6" spans="2:7" s="1" customFormat="1" ht="24">
      <c r="B6" s="127" t="s">
        <v>54</v>
      </c>
      <c r="C6" s="127"/>
      <c r="D6" s="127"/>
      <c r="E6" s="127"/>
      <c r="F6" s="2">
        <v>12</v>
      </c>
      <c r="G6" s="85">
        <f aca="true" t="shared" si="0" ref="G6:G13">F6*100/F$13</f>
        <v>30</v>
      </c>
    </row>
    <row r="7" spans="2:7" s="1" customFormat="1" ht="24">
      <c r="B7" s="127" t="s">
        <v>29</v>
      </c>
      <c r="C7" s="127"/>
      <c r="D7" s="127"/>
      <c r="E7" s="127"/>
      <c r="F7" s="2">
        <v>6</v>
      </c>
      <c r="G7" s="85">
        <f t="shared" si="0"/>
        <v>15</v>
      </c>
    </row>
    <row r="8" spans="2:7" s="1" customFormat="1" ht="24">
      <c r="B8" s="127" t="s">
        <v>68</v>
      </c>
      <c r="C8" s="127"/>
      <c r="D8" s="127"/>
      <c r="E8" s="127"/>
      <c r="F8" s="2">
        <v>2</v>
      </c>
      <c r="G8" s="85">
        <f t="shared" si="0"/>
        <v>5</v>
      </c>
    </row>
    <row r="9" spans="2:7" s="1" customFormat="1" ht="24">
      <c r="B9" s="127" t="s">
        <v>97</v>
      </c>
      <c r="C9" s="127"/>
      <c r="D9" s="127"/>
      <c r="E9" s="127"/>
      <c r="F9" s="2">
        <v>2</v>
      </c>
      <c r="G9" s="85">
        <f t="shared" si="0"/>
        <v>5</v>
      </c>
    </row>
    <row r="10" spans="2:7" s="1" customFormat="1" ht="24">
      <c r="B10" s="127" t="s">
        <v>89</v>
      </c>
      <c r="C10" s="127"/>
      <c r="D10" s="127"/>
      <c r="E10" s="127"/>
      <c r="F10" s="2">
        <v>1</v>
      </c>
      <c r="G10" s="85">
        <f t="shared" si="0"/>
        <v>2.5</v>
      </c>
    </row>
    <row r="11" spans="2:7" s="1" customFormat="1" ht="24">
      <c r="B11" s="127" t="s">
        <v>55</v>
      </c>
      <c r="C11" s="127"/>
      <c r="D11" s="127"/>
      <c r="E11" s="127"/>
      <c r="F11" s="2">
        <v>1</v>
      </c>
      <c r="G11" s="85">
        <f t="shared" si="0"/>
        <v>2.5</v>
      </c>
    </row>
    <row r="12" spans="2:7" s="1" customFormat="1" ht="24.75" thickBot="1">
      <c r="B12" s="127" t="s">
        <v>84</v>
      </c>
      <c r="C12" s="127"/>
      <c r="D12" s="127"/>
      <c r="E12" s="127"/>
      <c r="F12" s="2">
        <v>2</v>
      </c>
      <c r="G12" s="98">
        <f t="shared" si="0"/>
        <v>5</v>
      </c>
    </row>
    <row r="13" spans="2:7" s="1" customFormat="1" ht="25.5" thickBot="1" thickTop="1">
      <c r="B13" s="125" t="s">
        <v>4</v>
      </c>
      <c r="C13" s="125"/>
      <c r="D13" s="125"/>
      <c r="E13" s="125"/>
      <c r="F13" s="16">
        <f>SUM(F5:F12)</f>
        <v>40</v>
      </c>
      <c r="G13" s="97">
        <f t="shared" si="0"/>
        <v>100</v>
      </c>
    </row>
    <row r="14" s="1" customFormat="1" ht="24.75" thickTop="1"/>
    <row r="15" s="1" customFormat="1" ht="24">
      <c r="B15" s="1" t="s">
        <v>43</v>
      </c>
    </row>
    <row r="16" s="1" customFormat="1" ht="24">
      <c r="A16" s="1" t="s">
        <v>98</v>
      </c>
    </row>
    <row r="17" s="1" customFormat="1" ht="24">
      <c r="A17" s="1" t="s">
        <v>99</v>
      </c>
    </row>
    <row r="18" s="1" customFormat="1" ht="24"/>
    <row r="19" spans="1:7" ht="24">
      <c r="A19" s="1"/>
      <c r="B19" s="1"/>
      <c r="C19" s="1"/>
      <c r="D19" s="1"/>
      <c r="E19" s="1"/>
      <c r="F19" s="1"/>
      <c r="G19" s="1"/>
    </row>
    <row r="20" spans="1:7" ht="24">
      <c r="A20" s="1"/>
      <c r="B20" s="1"/>
      <c r="C20" s="1"/>
      <c r="D20" s="1"/>
      <c r="E20" s="1"/>
      <c r="F20" s="1"/>
      <c r="G20" s="1"/>
    </row>
  </sheetData>
  <sheetProtection/>
  <mergeCells count="11">
    <mergeCell ref="B11:E11"/>
    <mergeCell ref="B12:E12"/>
    <mergeCell ref="A1:H1"/>
    <mergeCell ref="B9:E9"/>
    <mergeCell ref="B10:E10"/>
    <mergeCell ref="B13:E13"/>
    <mergeCell ref="B4:E4"/>
    <mergeCell ref="B5:E5"/>
    <mergeCell ref="B6:E6"/>
    <mergeCell ref="B7:E7"/>
    <mergeCell ref="B8:E8"/>
  </mergeCells>
  <printOptions/>
  <pageMargins left="0.7874015748031497" right="0.15748031496062992" top="0.7086614173228347" bottom="0.708661417322834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zoomScale="130" zoomScaleNormal="130" zoomScalePageLayoutView="0" workbookViewId="0" topLeftCell="A1">
      <selection activeCell="A23" sqref="A23"/>
    </sheetView>
  </sheetViews>
  <sheetFormatPr defaultColWidth="9.140625" defaultRowHeight="12.75"/>
  <cols>
    <col min="2" max="2" width="41.8515625" style="0" customWidth="1"/>
  </cols>
  <sheetData>
    <row r="1" spans="1:8" ht="24">
      <c r="A1" s="126" t="s">
        <v>77</v>
      </c>
      <c r="B1" s="126"/>
      <c r="C1" s="126"/>
      <c r="D1" s="126"/>
      <c r="E1" s="126"/>
      <c r="F1" s="126"/>
      <c r="G1" s="52"/>
      <c r="H1" s="52"/>
    </row>
    <row r="2" spans="1:6" ht="24">
      <c r="A2" s="3"/>
      <c r="B2" s="3"/>
      <c r="C2" s="3"/>
      <c r="D2" s="3"/>
      <c r="E2" s="3"/>
      <c r="F2" s="3"/>
    </row>
    <row r="3" s="1" customFormat="1" ht="24.75" thickBot="1">
      <c r="A3" s="4" t="s">
        <v>81</v>
      </c>
    </row>
    <row r="4" spans="2:4" s="1" customFormat="1" ht="25.5" thickBot="1" thickTop="1">
      <c r="B4" s="14" t="s">
        <v>53</v>
      </c>
      <c r="C4" s="14" t="s">
        <v>7</v>
      </c>
      <c r="D4" s="14" t="s">
        <v>8</v>
      </c>
    </row>
    <row r="5" spans="2:4" s="1" customFormat="1" ht="24.75" thickTop="1">
      <c r="B5" s="75" t="s">
        <v>58</v>
      </c>
      <c r="C5" s="39">
        <v>9</v>
      </c>
      <c r="D5" s="85">
        <f>C5*100/C$19</f>
        <v>22.5</v>
      </c>
    </row>
    <row r="6" spans="2:4" s="1" customFormat="1" ht="24">
      <c r="B6" s="75" t="s">
        <v>83</v>
      </c>
      <c r="C6" s="39">
        <v>7</v>
      </c>
      <c r="D6" s="85">
        <f aca="true" t="shared" si="0" ref="D6:D19">C6*100/C$19</f>
        <v>17.5</v>
      </c>
    </row>
    <row r="7" spans="2:4" s="1" customFormat="1" ht="24">
      <c r="B7" s="75" t="s">
        <v>59</v>
      </c>
      <c r="C7" s="39">
        <v>4</v>
      </c>
      <c r="D7" s="85">
        <f t="shared" si="0"/>
        <v>10</v>
      </c>
    </row>
    <row r="8" spans="2:4" s="1" customFormat="1" ht="24">
      <c r="B8" s="75" t="str">
        <f>คีย์!D62</f>
        <v>คณะแพทยศาสตร์</v>
      </c>
      <c r="C8" s="39">
        <v>3</v>
      </c>
      <c r="D8" s="85">
        <f t="shared" si="0"/>
        <v>7.5</v>
      </c>
    </row>
    <row r="9" spans="2:4" s="1" customFormat="1" ht="24">
      <c r="B9" s="75" t="s">
        <v>69</v>
      </c>
      <c r="C9" s="39">
        <v>3</v>
      </c>
      <c r="D9" s="85">
        <f t="shared" si="0"/>
        <v>7.5</v>
      </c>
    </row>
    <row r="10" spans="2:4" s="1" customFormat="1" ht="24">
      <c r="B10" s="75" t="s">
        <v>60</v>
      </c>
      <c r="C10" s="39">
        <v>3</v>
      </c>
      <c r="D10" s="85">
        <f t="shared" si="0"/>
        <v>7.5</v>
      </c>
    </row>
    <row r="11" spans="2:4" s="1" customFormat="1" ht="24">
      <c r="B11" s="75" t="s">
        <v>91</v>
      </c>
      <c r="C11" s="39">
        <v>2</v>
      </c>
      <c r="D11" s="85">
        <f t="shared" si="0"/>
        <v>5</v>
      </c>
    </row>
    <row r="12" spans="2:4" s="1" customFormat="1" ht="24">
      <c r="B12" s="75" t="s">
        <v>92</v>
      </c>
      <c r="C12" s="39">
        <v>2</v>
      </c>
      <c r="D12" s="85">
        <f t="shared" si="0"/>
        <v>5</v>
      </c>
    </row>
    <row r="13" spans="2:4" s="1" customFormat="1" ht="24">
      <c r="B13" s="75" t="s">
        <v>66</v>
      </c>
      <c r="C13" s="39">
        <v>2</v>
      </c>
      <c r="D13" s="85">
        <f t="shared" si="0"/>
        <v>5</v>
      </c>
    </row>
    <row r="14" spans="2:4" s="1" customFormat="1" ht="24">
      <c r="B14" s="75" t="s">
        <v>61</v>
      </c>
      <c r="C14" s="39">
        <v>1</v>
      </c>
      <c r="D14" s="85">
        <f t="shared" si="0"/>
        <v>2.5</v>
      </c>
    </row>
    <row r="15" spans="2:4" s="1" customFormat="1" ht="24">
      <c r="B15" s="75" t="s">
        <v>64</v>
      </c>
      <c r="C15" s="39">
        <v>1</v>
      </c>
      <c r="D15" s="85">
        <f t="shared" si="0"/>
        <v>2.5</v>
      </c>
    </row>
    <row r="16" spans="2:4" s="1" customFormat="1" ht="24">
      <c r="B16" s="80" t="s">
        <v>65</v>
      </c>
      <c r="C16" s="39">
        <v>1</v>
      </c>
      <c r="D16" s="85">
        <f t="shared" si="0"/>
        <v>2.5</v>
      </c>
    </row>
    <row r="17" spans="2:4" s="1" customFormat="1" ht="24">
      <c r="B17" s="42" t="s">
        <v>57</v>
      </c>
      <c r="C17" s="39">
        <v>1</v>
      </c>
      <c r="D17" s="85">
        <f t="shared" si="0"/>
        <v>2.5</v>
      </c>
    </row>
    <row r="18" spans="2:4" s="1" customFormat="1" ht="24.75" thickBot="1">
      <c r="B18" s="75" t="s">
        <v>67</v>
      </c>
      <c r="C18" s="39">
        <v>1</v>
      </c>
      <c r="D18" s="98">
        <f t="shared" si="0"/>
        <v>2.5</v>
      </c>
    </row>
    <row r="19" spans="2:4" s="1" customFormat="1" ht="25.5" thickBot="1" thickTop="1">
      <c r="B19" s="14" t="s">
        <v>4</v>
      </c>
      <c r="C19" s="16">
        <f>SUM(C5:C18)</f>
        <v>40</v>
      </c>
      <c r="D19" s="97">
        <f t="shared" si="0"/>
        <v>100</v>
      </c>
    </row>
    <row r="20" s="1" customFormat="1" ht="24.75" thickTop="1"/>
    <row r="21" s="115" customFormat="1" ht="24">
      <c r="B21" s="115" t="s">
        <v>100</v>
      </c>
    </row>
    <row r="22" s="115" customFormat="1" ht="24">
      <c r="A22" s="115" t="s">
        <v>101</v>
      </c>
    </row>
    <row r="23" s="115" customFormat="1" ht="24">
      <c r="A23" s="115" t="s">
        <v>102</v>
      </c>
    </row>
  </sheetData>
  <sheetProtection/>
  <mergeCells count="1">
    <mergeCell ref="A1:F1"/>
  </mergeCells>
  <printOptions/>
  <pageMargins left="0.7874015748031497" right="0.15748031496062992" top="0.7086614173228347" bottom="0.708661417322834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zoomScale="115" zoomScaleNormal="115" zoomScalePageLayoutView="0" workbookViewId="0" topLeftCell="A1">
      <selection activeCell="D11" sqref="D11"/>
    </sheetView>
  </sheetViews>
  <sheetFormatPr defaultColWidth="9.140625" defaultRowHeight="12.75"/>
  <cols>
    <col min="2" max="2" width="28.140625" style="0" customWidth="1"/>
    <col min="3" max="4" width="13.7109375" style="0" customWidth="1"/>
  </cols>
  <sheetData>
    <row r="1" spans="1:7" ht="24">
      <c r="A1" s="126" t="s">
        <v>42</v>
      </c>
      <c r="B1" s="126"/>
      <c r="C1" s="126"/>
      <c r="D1" s="126"/>
      <c r="E1" s="126"/>
      <c r="F1" s="126"/>
      <c r="G1" s="126"/>
    </row>
    <row r="2" spans="1:7" ht="24">
      <c r="A2" s="3"/>
      <c r="B2" s="3"/>
      <c r="C2" s="3"/>
      <c r="D2" s="3"/>
      <c r="E2" s="3"/>
      <c r="F2" s="3"/>
      <c r="G2" s="3"/>
    </row>
    <row r="3" s="1" customFormat="1" ht="24.75" thickBot="1">
      <c r="A3" s="4" t="s">
        <v>169</v>
      </c>
    </row>
    <row r="4" spans="2:4" s="1" customFormat="1" ht="25.5" thickBot="1" thickTop="1">
      <c r="B4" s="14" t="s">
        <v>168</v>
      </c>
      <c r="C4" s="14" t="s">
        <v>7</v>
      </c>
      <c r="D4" s="14" t="s">
        <v>8</v>
      </c>
    </row>
    <row r="5" spans="2:4" s="1" customFormat="1" ht="24.75" thickTop="1">
      <c r="B5" s="3" t="str">
        <f>คีย์!B58</f>
        <v>ปริญญาโท</v>
      </c>
      <c r="C5" s="2">
        <f>คีย์!C58</f>
        <v>23</v>
      </c>
      <c r="D5" s="85">
        <f>C5*100/ตาราง1!F$17</f>
        <v>57.5</v>
      </c>
    </row>
    <row r="6" spans="2:4" s="1" customFormat="1" ht="24">
      <c r="B6" s="83" t="str">
        <f>คีย์!B59</f>
        <v>ปริญญาเอก</v>
      </c>
      <c r="C6" s="83">
        <f>คีย์!C59</f>
        <v>17</v>
      </c>
      <c r="D6" s="100">
        <f>C6*100/ตาราง1!F$17</f>
        <v>42.5</v>
      </c>
    </row>
    <row r="7" spans="2:4" s="1" customFormat="1" ht="24.75" thickBot="1">
      <c r="B7" s="99" t="str">
        <f>คีย์!B60</f>
        <v>รวม</v>
      </c>
      <c r="C7" s="99">
        <f>คีย์!C60</f>
        <v>40</v>
      </c>
      <c r="D7" s="97">
        <f>C7*100/ตาราง1!F$17</f>
        <v>100</v>
      </c>
    </row>
    <row r="8" s="1" customFormat="1" ht="24.75" thickTop="1"/>
    <row r="9" s="1" customFormat="1" ht="24">
      <c r="B9" s="1" t="s">
        <v>103</v>
      </c>
    </row>
    <row r="10" s="1" customFormat="1" ht="24">
      <c r="A10" s="1" t="s">
        <v>104</v>
      </c>
    </row>
    <row r="11" s="1" customFormat="1" ht="24"/>
    <row r="12" s="1" customFormat="1" ht="24.75" thickBot="1">
      <c r="A12" s="4" t="s">
        <v>49</v>
      </c>
    </row>
    <row r="13" spans="2:4" s="1" customFormat="1" ht="25.5" thickBot="1" thickTop="1">
      <c r="B13" s="14" t="s">
        <v>50</v>
      </c>
      <c r="C13" s="14" t="s">
        <v>7</v>
      </c>
      <c r="D13" s="14" t="s">
        <v>8</v>
      </c>
    </row>
    <row r="14" spans="2:4" s="1" customFormat="1" ht="24.75" thickTop="1">
      <c r="B14" s="38" t="s">
        <v>32</v>
      </c>
      <c r="C14" s="2">
        <v>16</v>
      </c>
      <c r="D14" s="104">
        <f>C14*100/C19</f>
        <v>38.095238095238095</v>
      </c>
    </row>
    <row r="15" spans="2:4" s="1" customFormat="1" ht="24">
      <c r="B15" s="38" t="s">
        <v>34</v>
      </c>
      <c r="C15" s="2">
        <v>8</v>
      </c>
      <c r="D15" s="104">
        <f>C15*100/C19</f>
        <v>19.047619047619047</v>
      </c>
    </row>
    <row r="16" spans="2:4" s="1" customFormat="1" ht="24">
      <c r="B16" s="38" t="s">
        <v>33</v>
      </c>
      <c r="C16" s="2">
        <v>7</v>
      </c>
      <c r="D16" s="104">
        <f>C16*100/C19</f>
        <v>16.666666666666668</v>
      </c>
    </row>
    <row r="17" spans="2:4" s="1" customFormat="1" ht="24">
      <c r="B17" s="38" t="s">
        <v>71</v>
      </c>
      <c r="C17" s="2">
        <v>6</v>
      </c>
      <c r="D17" s="104">
        <f>C17*100/C19</f>
        <v>14.285714285714286</v>
      </c>
    </row>
    <row r="18" spans="2:4" s="1" customFormat="1" ht="24">
      <c r="B18" s="103" t="s">
        <v>70</v>
      </c>
      <c r="C18" s="83">
        <v>5</v>
      </c>
      <c r="D18" s="100">
        <f>C18*100/C19</f>
        <v>11.904761904761905</v>
      </c>
    </row>
    <row r="19" spans="2:4" s="1" customFormat="1" ht="24.75" thickBot="1">
      <c r="B19" s="99" t="s">
        <v>4</v>
      </c>
      <c r="C19" s="99">
        <f>SUM(C14:C18)</f>
        <v>42</v>
      </c>
      <c r="D19" s="97">
        <f>C19*100/C19</f>
        <v>100</v>
      </c>
    </row>
    <row r="20" s="1" customFormat="1" ht="24.75" thickTop="1"/>
    <row r="21" s="1" customFormat="1" ht="24">
      <c r="B21" s="1" t="s">
        <v>129</v>
      </c>
    </row>
    <row r="22" s="1" customFormat="1" ht="24">
      <c r="A22" s="1" t="s">
        <v>128</v>
      </c>
    </row>
    <row r="23" ht="24">
      <c r="A23" s="1" t="s">
        <v>105</v>
      </c>
    </row>
  </sheetData>
  <sheetProtection/>
  <mergeCells count="1">
    <mergeCell ref="A1:G1"/>
  </mergeCells>
  <printOptions/>
  <pageMargins left="0.7874015748031497" right="0.15748031496062992" top="0.7086614173228347" bottom="0.708661417322834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2"/>
  <sheetViews>
    <sheetView zoomScale="130" zoomScaleNormal="130" zoomScalePageLayoutView="0" workbookViewId="0" topLeftCell="A31">
      <selection activeCell="A36" sqref="A36"/>
    </sheetView>
  </sheetViews>
  <sheetFormatPr defaultColWidth="8.7109375" defaultRowHeight="12.75"/>
  <cols>
    <col min="1" max="3" width="8.7109375" style="1" customWidth="1"/>
    <col min="4" max="4" width="38.8515625" style="1" customWidth="1"/>
    <col min="5" max="5" width="5.8515625" style="1" bestFit="1" customWidth="1"/>
    <col min="6" max="6" width="4.8515625" style="1" bestFit="1" customWidth="1"/>
    <col min="7" max="7" width="18.57421875" style="1" customWidth="1"/>
    <col min="8" max="8" width="2.8515625" style="1" customWidth="1"/>
    <col min="9" max="16384" width="8.7109375" style="1" customWidth="1"/>
  </cols>
  <sheetData>
    <row r="1" spans="1:7" ht="24">
      <c r="A1" s="126" t="s">
        <v>41</v>
      </c>
      <c r="B1" s="126"/>
      <c r="C1" s="126"/>
      <c r="D1" s="126"/>
      <c r="E1" s="126"/>
      <c r="F1" s="126"/>
      <c r="G1" s="126"/>
    </row>
    <row r="2" spans="1:7" ht="24">
      <c r="A2" s="3"/>
      <c r="B2" s="3"/>
      <c r="C2" s="3"/>
      <c r="D2" s="3"/>
      <c r="E2" s="3"/>
      <c r="F2" s="3"/>
      <c r="G2" s="3"/>
    </row>
    <row r="3" ht="24">
      <c r="A3" s="5" t="s">
        <v>11</v>
      </c>
    </row>
    <row r="4" ht="24.75" thickBot="1">
      <c r="A4" s="4" t="s">
        <v>79</v>
      </c>
    </row>
    <row r="5" spans="1:7" s="6" customFormat="1" ht="24" thickTop="1">
      <c r="A5" s="145" t="s">
        <v>1</v>
      </c>
      <c r="B5" s="146"/>
      <c r="C5" s="146"/>
      <c r="D5" s="146"/>
      <c r="E5" s="149" t="s">
        <v>106</v>
      </c>
      <c r="F5" s="150"/>
      <c r="G5" s="151"/>
    </row>
    <row r="6" spans="1:7" s="6" customFormat="1" ht="24" thickBot="1">
      <c r="A6" s="147"/>
      <c r="B6" s="148"/>
      <c r="C6" s="148"/>
      <c r="D6" s="148"/>
      <c r="E6" s="7"/>
      <c r="F6" s="7" t="s">
        <v>3</v>
      </c>
      <c r="G6" s="7" t="s">
        <v>9</v>
      </c>
    </row>
    <row r="7" spans="1:7" s="6" customFormat="1" ht="24" thickTop="1">
      <c r="A7" s="50" t="s">
        <v>12</v>
      </c>
      <c r="B7" s="49"/>
      <c r="C7" s="48"/>
      <c r="D7" s="47"/>
      <c r="E7" s="44"/>
      <c r="F7" s="44"/>
      <c r="G7" s="11"/>
    </row>
    <row r="8" spans="1:7" s="6" customFormat="1" ht="23.25">
      <c r="A8" s="8" t="s">
        <v>17</v>
      </c>
      <c r="B8" s="9"/>
      <c r="C8" s="9"/>
      <c r="D8" s="9"/>
      <c r="E8" s="10">
        <f>คีย์!K43</f>
        <v>4.7</v>
      </c>
      <c r="F8" s="30">
        <f>คีย์!K44</f>
        <v>0.4640954808922571</v>
      </c>
      <c r="G8" s="24" t="str">
        <f aca="true" t="shared" si="0" ref="G8:G30">IF(E8&gt;4.5,"มากที่สุด",IF(E8&gt;3.5,"มาก",IF(E8&gt;2.5,"ปานกลาง",IF(E8&gt;1.5,"น้อย",IF(E8&lt;=1.5,"น้อยที่สุด")))))</f>
        <v>มากที่สุด</v>
      </c>
    </row>
    <row r="9" spans="1:7" s="6" customFormat="1" ht="23.25">
      <c r="A9" s="21" t="s">
        <v>107</v>
      </c>
      <c r="B9" s="22"/>
      <c r="C9" s="22"/>
      <c r="D9" s="22"/>
      <c r="E9" s="23">
        <f>คีย์!L43</f>
        <v>4.45</v>
      </c>
      <c r="F9" s="30">
        <f>คีย์!L44</f>
        <v>0.7493587001820029</v>
      </c>
      <c r="G9" s="24" t="str">
        <f t="shared" si="0"/>
        <v>มาก</v>
      </c>
    </row>
    <row r="10" spans="1:7" s="6" customFormat="1" ht="23.25">
      <c r="A10" s="8" t="s">
        <v>108</v>
      </c>
      <c r="B10" s="9"/>
      <c r="C10" s="9"/>
      <c r="D10" s="9"/>
      <c r="E10" s="23">
        <f>คีย์!M43</f>
        <v>4.375</v>
      </c>
      <c r="F10" s="10">
        <f>คีย์!M44</f>
        <v>0.7403221751892368</v>
      </c>
      <c r="G10" s="11" t="str">
        <f t="shared" si="0"/>
        <v>มาก</v>
      </c>
    </row>
    <row r="11" spans="1:7" s="6" customFormat="1" ht="23.25">
      <c r="A11" s="131" t="s">
        <v>20</v>
      </c>
      <c r="B11" s="132"/>
      <c r="C11" s="132"/>
      <c r="D11" s="133"/>
      <c r="E11" s="32">
        <f>คีย์!L46</f>
        <v>4.575</v>
      </c>
      <c r="F11" s="32">
        <f>คีย์!L45</f>
        <v>0.631954973560296</v>
      </c>
      <c r="G11" s="33" t="str">
        <f t="shared" si="0"/>
        <v>มากที่สุด</v>
      </c>
    </row>
    <row r="12" spans="1:7" s="6" customFormat="1" ht="23.25">
      <c r="A12" s="137" t="s">
        <v>13</v>
      </c>
      <c r="B12" s="138"/>
      <c r="C12" s="138"/>
      <c r="D12" s="139"/>
      <c r="E12" s="43"/>
      <c r="F12" s="43"/>
      <c r="G12" s="46"/>
    </row>
    <row r="13" spans="1:7" s="6" customFormat="1" ht="23.25">
      <c r="A13" s="28" t="s">
        <v>14</v>
      </c>
      <c r="B13" s="29"/>
      <c r="C13" s="29"/>
      <c r="D13" s="29"/>
      <c r="E13" s="30">
        <f>คีย์!M43</f>
        <v>4.375</v>
      </c>
      <c r="F13" s="30">
        <f>คีย์!M44</f>
        <v>0.7403221751892368</v>
      </c>
      <c r="G13" s="31" t="str">
        <f t="shared" si="0"/>
        <v>มาก</v>
      </c>
    </row>
    <row r="14" spans="1:7" s="6" customFormat="1" ht="23.25">
      <c r="A14" s="25" t="s">
        <v>15</v>
      </c>
      <c r="B14" s="26"/>
      <c r="C14" s="26"/>
      <c r="D14" s="26"/>
      <c r="E14" s="30">
        <f>คีย์!N43</f>
        <v>4.6</v>
      </c>
      <c r="F14" s="30">
        <f>คีย์!N44</f>
        <v>0.5905234531480941</v>
      </c>
      <c r="G14" s="27" t="str">
        <f t="shared" si="0"/>
        <v>มากที่สุด</v>
      </c>
    </row>
    <row r="15" spans="1:7" s="6" customFormat="1" ht="23.25">
      <c r="A15" s="131" t="s">
        <v>19</v>
      </c>
      <c r="B15" s="132"/>
      <c r="C15" s="132"/>
      <c r="D15" s="133"/>
      <c r="E15" s="32">
        <f>AVERAGE(E13:E14)</f>
        <v>4.4875</v>
      </c>
      <c r="F15" s="32">
        <f>AVERAGE(F13:F14)</f>
        <v>0.6654228141686654</v>
      </c>
      <c r="G15" s="34" t="str">
        <f t="shared" si="0"/>
        <v>มาก</v>
      </c>
    </row>
    <row r="16" spans="1:7" s="6" customFormat="1" ht="23.25">
      <c r="A16" s="137" t="s">
        <v>16</v>
      </c>
      <c r="B16" s="138"/>
      <c r="C16" s="138"/>
      <c r="D16" s="139"/>
      <c r="E16" s="43"/>
      <c r="F16" s="43"/>
      <c r="G16" s="46"/>
    </row>
    <row r="17" spans="1:7" s="6" customFormat="1" ht="23.25">
      <c r="A17" s="8" t="s">
        <v>45</v>
      </c>
      <c r="B17" s="22"/>
      <c r="C17" s="22"/>
      <c r="D17" s="45"/>
      <c r="E17" s="30">
        <f>คีย์!O43</f>
        <v>4.675</v>
      </c>
      <c r="F17" s="30">
        <f>คีย์!O44</f>
        <v>0.525625390636764</v>
      </c>
      <c r="G17" s="31" t="str">
        <f t="shared" si="0"/>
        <v>มากที่สุด</v>
      </c>
    </row>
    <row r="18" spans="1:7" s="6" customFormat="1" ht="23.25">
      <c r="A18" s="21" t="s">
        <v>46</v>
      </c>
      <c r="B18" s="66"/>
      <c r="C18" s="74"/>
      <c r="D18" s="73"/>
      <c r="E18" s="30">
        <f>คีย์!P43</f>
        <v>4.425</v>
      </c>
      <c r="F18" s="30">
        <f>คีย์!P44</f>
        <v>0.7472170590486628</v>
      </c>
      <c r="G18" s="31" t="str">
        <f t="shared" si="0"/>
        <v>มาก</v>
      </c>
    </row>
    <row r="19" spans="1:7" s="6" customFormat="1" ht="23.25">
      <c r="A19" s="8" t="s">
        <v>72</v>
      </c>
      <c r="B19" s="22"/>
      <c r="C19" s="22"/>
      <c r="D19" s="45"/>
      <c r="E19" s="30">
        <f>คีย์!Q43</f>
        <v>4.7</v>
      </c>
      <c r="F19" s="30">
        <f>คีย์!Q44</f>
        <v>0.5163977794943218</v>
      </c>
      <c r="G19" s="31" t="str">
        <f t="shared" si="0"/>
        <v>มากที่สุด</v>
      </c>
    </row>
    <row r="20" spans="1:7" s="6" customFormat="1" ht="23.25">
      <c r="A20" s="21" t="s">
        <v>73</v>
      </c>
      <c r="B20" s="22"/>
      <c r="C20" s="22"/>
      <c r="D20" s="22"/>
      <c r="E20" s="30">
        <f>คีย์!R43</f>
        <v>4.65</v>
      </c>
      <c r="F20" s="30">
        <f>คีย์!R44</f>
        <v>0.5795665931516727</v>
      </c>
      <c r="G20" s="24" t="str">
        <f t="shared" si="0"/>
        <v>มากที่สุด</v>
      </c>
    </row>
    <row r="21" spans="1:7" s="6" customFormat="1" ht="23.25">
      <c r="A21" s="131" t="s">
        <v>18</v>
      </c>
      <c r="B21" s="132"/>
      <c r="C21" s="132"/>
      <c r="D21" s="133"/>
      <c r="E21" s="32">
        <f>AVERAGE(E17:E20)</f>
        <v>4.612500000000001</v>
      </c>
      <c r="F21" s="32">
        <f>AVERAGE(F19:F20)</f>
        <v>0.5479821863229972</v>
      </c>
      <c r="G21" s="33" t="str">
        <f t="shared" si="0"/>
        <v>มากที่สุด</v>
      </c>
    </row>
    <row r="22" spans="1:7" s="6" customFormat="1" ht="23.25">
      <c r="A22" s="51" t="s">
        <v>52</v>
      </c>
      <c r="B22" s="29"/>
      <c r="C22" s="29"/>
      <c r="D22" s="45"/>
      <c r="E22" s="30"/>
      <c r="F22" s="30"/>
      <c r="G22" s="31"/>
    </row>
    <row r="23" spans="1:7" s="6" customFormat="1" ht="23.25">
      <c r="A23" s="21" t="s">
        <v>109</v>
      </c>
      <c r="B23" s="9"/>
      <c r="C23" s="29"/>
      <c r="D23" s="45"/>
      <c r="E23" s="30">
        <f>คีย์!S43</f>
        <v>4.675</v>
      </c>
      <c r="F23" s="30">
        <f>คีย์!S44</f>
        <v>0.6155047959570691</v>
      </c>
      <c r="G23" s="24" t="str">
        <f>IF(E23&gt;4.5,"มากที่สุด",IF(E23&gt;3.5,"มาก",IF(E23&gt;2.5,"ปานกลาง",IF(E23&gt;1.5,"น้อย",IF(E23&lt;=1.5,"น้อยที่สุด")))))</f>
        <v>มากที่สุด</v>
      </c>
    </row>
    <row r="24" spans="1:7" s="6" customFormat="1" ht="23.25">
      <c r="A24" s="131" t="s">
        <v>170</v>
      </c>
      <c r="B24" s="132"/>
      <c r="C24" s="132"/>
      <c r="D24" s="133"/>
      <c r="E24" s="32">
        <f>AVERAGE(E23:E23)</f>
        <v>4.675</v>
      </c>
      <c r="F24" s="32">
        <f>AVERAGE(F23:F23)</f>
        <v>0.6155047959570691</v>
      </c>
      <c r="G24" s="33" t="str">
        <f>IF(E24&gt;4.5,"มากที่สุด",IF(E24&gt;3.5,"มาก",IF(E24&gt;2.5,"ปานกลาง",IF(E24&gt;1.5,"น้อย",IF(E24&lt;=1.5,"น้อยที่สุด")))))</f>
        <v>มากที่สุด</v>
      </c>
    </row>
    <row r="25" spans="1:7" s="6" customFormat="1" ht="23.25">
      <c r="A25" s="140" t="s">
        <v>36</v>
      </c>
      <c r="B25" s="141"/>
      <c r="C25" s="141"/>
      <c r="D25" s="142"/>
      <c r="E25" s="30">
        <f>คีย์!T43</f>
        <v>4.45</v>
      </c>
      <c r="F25" s="30">
        <f>คีย์!T44</f>
        <v>0.6774764637788965</v>
      </c>
      <c r="G25" s="102" t="str">
        <f>IF(E25&gt;4.5,"มากที่สุด",IF(E25&gt;3.5,"มาก",IF(E25&gt;2.5,"ปานกลาง",IF(E25&gt;1.5,"น้อย",IF(E25&lt;=1.5,"น้อยที่สุด")))))</f>
        <v>มาก</v>
      </c>
    </row>
    <row r="26" spans="1:7" s="6" customFormat="1" ht="23.25">
      <c r="A26" s="131" t="s">
        <v>74</v>
      </c>
      <c r="B26" s="132"/>
      <c r="C26" s="132"/>
      <c r="D26" s="133"/>
      <c r="E26" s="32">
        <f>AVERAGE(E25:E25)</f>
        <v>4.45</v>
      </c>
      <c r="F26" s="32">
        <f>AVERAGE(F25:F25)</f>
        <v>0.6774764637788965</v>
      </c>
      <c r="G26" s="33" t="str">
        <f>IF(E26&gt;4.5,"มากที่สุด",IF(E26&gt;3.5,"มาก",IF(E26&gt;2.5,"ปานกลาง",IF(E26&gt;1.5,"น้อย",IF(E26&lt;=1.5,"น้อยที่สุด")))))</f>
        <v>มาก</v>
      </c>
    </row>
    <row r="27" spans="1:7" s="6" customFormat="1" ht="23.25">
      <c r="A27" s="143" t="s">
        <v>48</v>
      </c>
      <c r="B27" s="144"/>
      <c r="C27" s="144"/>
      <c r="D27" s="144"/>
      <c r="E27" s="65"/>
      <c r="F27" s="43"/>
      <c r="G27" s="46"/>
    </row>
    <row r="28" spans="1:7" s="6" customFormat="1" ht="23.25">
      <c r="A28" s="21" t="s">
        <v>37</v>
      </c>
      <c r="B28" s="22"/>
      <c r="C28" s="22"/>
      <c r="D28" s="22"/>
      <c r="E28" s="30">
        <f>คีย์!U43</f>
        <v>4.5</v>
      </c>
      <c r="F28" s="30">
        <f>คีย์!U44</f>
        <v>0.7161148740394329</v>
      </c>
      <c r="G28" s="24" t="str">
        <f t="shared" si="0"/>
        <v>มาก</v>
      </c>
    </row>
    <row r="29" spans="1:7" s="6" customFormat="1" ht="23.25">
      <c r="A29" s="21" t="s">
        <v>38</v>
      </c>
      <c r="B29" s="9"/>
      <c r="C29" s="9"/>
      <c r="D29" s="9"/>
      <c r="E29" s="30">
        <f>คีย์!V43</f>
        <v>4.5</v>
      </c>
      <c r="F29" s="30">
        <f>คีย์!V44</f>
        <v>0.5991446895152781</v>
      </c>
      <c r="G29" s="11" t="str">
        <f t="shared" si="0"/>
        <v>มาก</v>
      </c>
    </row>
    <row r="30" spans="1:7" s="6" customFormat="1" ht="24" thickBot="1">
      <c r="A30" s="134" t="s">
        <v>47</v>
      </c>
      <c r="B30" s="135"/>
      <c r="C30" s="135"/>
      <c r="D30" s="136"/>
      <c r="E30" s="35">
        <f>AVERAGE(E28:E29)</f>
        <v>4.5</v>
      </c>
      <c r="F30" s="35">
        <f>AVERAGE(F28:F29)</f>
        <v>0.6576297817773555</v>
      </c>
      <c r="G30" s="36" t="str">
        <f t="shared" si="0"/>
        <v>มาก</v>
      </c>
    </row>
    <row r="31" spans="1:7" s="6" customFormat="1" ht="24.75" thickBot="1" thickTop="1">
      <c r="A31" s="128" t="s">
        <v>4</v>
      </c>
      <c r="B31" s="129"/>
      <c r="C31" s="129"/>
      <c r="D31" s="130"/>
      <c r="E31" s="12">
        <f>คีย์!W43</f>
        <v>4.558333333333334</v>
      </c>
      <c r="F31" s="12">
        <f>คีย์!W44</f>
        <v>0.4196559437338057</v>
      </c>
      <c r="G31" s="13" t="str">
        <f>IF(E31&gt;4.5,"มากที่สุด",IF(E31&gt;3.5,"มาก",IF(E31&gt;2.5,"ปานกลาง",IF(E31&gt;1.5,"น้อย",IF(E31&lt;=1.5,"น้อยที่สุด")))))</f>
        <v>มากที่สุด</v>
      </c>
    </row>
    <row r="32" spans="1:7" s="6" customFormat="1" ht="24" thickTop="1">
      <c r="A32" s="18"/>
      <c r="B32" s="18"/>
      <c r="C32" s="18"/>
      <c r="D32" s="18"/>
      <c r="E32" s="19"/>
      <c r="F32" s="19"/>
      <c r="G32" s="18"/>
    </row>
    <row r="33" spans="1:7" s="6" customFormat="1" ht="23.25">
      <c r="A33" s="18"/>
      <c r="B33" s="18"/>
      <c r="C33" s="18"/>
      <c r="D33" s="105" t="s">
        <v>40</v>
      </c>
      <c r="E33" s="19"/>
      <c r="F33" s="19"/>
      <c r="G33" s="18"/>
    </row>
    <row r="34" spans="1:7" s="6" customFormat="1" ht="23.25">
      <c r="A34" s="18"/>
      <c r="B34" s="18"/>
      <c r="C34" s="18"/>
      <c r="D34" s="18"/>
      <c r="E34" s="19"/>
      <c r="F34" s="19"/>
      <c r="G34" s="18"/>
    </row>
    <row r="35" spans="2:7" s="6" customFormat="1" ht="24">
      <c r="B35" s="4" t="s">
        <v>78</v>
      </c>
      <c r="C35" s="18"/>
      <c r="D35" s="18"/>
      <c r="E35" s="19"/>
      <c r="F35" s="19"/>
      <c r="G35" s="18"/>
    </row>
    <row r="36" ht="24">
      <c r="A36" s="4" t="s">
        <v>171</v>
      </c>
    </row>
    <row r="37" ht="24">
      <c r="A37" s="4" t="s">
        <v>154</v>
      </c>
    </row>
    <row r="38" ht="24">
      <c r="A38" s="4" t="s">
        <v>163</v>
      </c>
    </row>
    <row r="39" ht="24">
      <c r="A39" s="4" t="s">
        <v>164</v>
      </c>
    </row>
    <row r="40" ht="24">
      <c r="A40" s="4" t="s">
        <v>165</v>
      </c>
    </row>
    <row r="41" ht="24">
      <c r="A41" s="4" t="s">
        <v>166</v>
      </c>
    </row>
    <row r="42" ht="24">
      <c r="A42" s="4"/>
    </row>
  </sheetData>
  <sheetProtection/>
  <mergeCells count="14">
    <mergeCell ref="A27:D27"/>
    <mergeCell ref="A1:G1"/>
    <mergeCell ref="A5:D6"/>
    <mergeCell ref="E5:G5"/>
    <mergeCell ref="A31:D31"/>
    <mergeCell ref="A11:D11"/>
    <mergeCell ref="A15:D15"/>
    <mergeCell ref="A21:D21"/>
    <mergeCell ref="A24:D24"/>
    <mergeCell ref="A30:D30"/>
    <mergeCell ref="A12:D12"/>
    <mergeCell ref="A26:D26"/>
    <mergeCell ref="A16:D16"/>
    <mergeCell ref="A25:D25"/>
  </mergeCells>
  <printOptions/>
  <pageMargins left="0.78740157480315" right="0.15748031496063" top="0.708661417322835" bottom="0.708661417322835" header="0.31496062992126" footer="0.31496062992126"/>
  <pageSetup horizontalDpi="600" verticalDpi="600" orientation="portrait" paperSize="9" r:id="rId3"/>
  <legacyDrawing r:id="rId2"/>
  <oleObjects>
    <oleObject progId="Equation.3" shapeId="1083865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115" zoomScaleNormal="115" zoomScalePageLayoutView="0" workbookViewId="0" topLeftCell="A1">
      <selection activeCell="B14" sqref="B14"/>
    </sheetView>
  </sheetViews>
  <sheetFormatPr defaultColWidth="8.7109375" defaultRowHeight="12.75"/>
  <cols>
    <col min="1" max="1" width="5.28125" style="1" customWidth="1"/>
    <col min="2" max="2" width="68.8515625" style="76" customWidth="1"/>
    <col min="3" max="3" width="7.140625" style="79" customWidth="1"/>
    <col min="4" max="4" width="5.28125" style="1" customWidth="1"/>
    <col min="5" max="16384" width="8.7109375" style="1" customWidth="1"/>
  </cols>
  <sheetData>
    <row r="1" spans="1:7" ht="24">
      <c r="A1" s="126" t="s">
        <v>39</v>
      </c>
      <c r="B1" s="126"/>
      <c r="C1" s="126"/>
      <c r="D1" s="52"/>
      <c r="E1" s="52"/>
      <c r="F1" s="52"/>
      <c r="G1" s="52"/>
    </row>
    <row r="3" ht="24">
      <c r="A3" s="116" t="s">
        <v>112</v>
      </c>
    </row>
    <row r="4" spans="1:3" ht="24">
      <c r="A4" s="154" t="s">
        <v>113</v>
      </c>
      <c r="B4" s="154"/>
      <c r="C4" s="154"/>
    </row>
    <row r="5" spans="1:3" ht="24">
      <c r="A5" s="86" t="s">
        <v>10</v>
      </c>
      <c r="B5" s="87" t="s">
        <v>1</v>
      </c>
      <c r="C5" s="88" t="s">
        <v>2</v>
      </c>
    </row>
    <row r="6" spans="1:3" ht="24">
      <c r="A6" s="90">
        <v>1</v>
      </c>
      <c r="B6" s="91" t="s">
        <v>115</v>
      </c>
      <c r="C6" s="92">
        <v>1</v>
      </c>
    </row>
    <row r="7" spans="1:3" ht="24">
      <c r="A7" s="90">
        <v>2</v>
      </c>
      <c r="B7" s="91" t="s">
        <v>116</v>
      </c>
      <c r="C7" s="92">
        <v>1</v>
      </c>
    </row>
    <row r="8" spans="1:3" ht="24">
      <c r="A8" s="90">
        <v>3</v>
      </c>
      <c r="B8" s="91" t="s">
        <v>117</v>
      </c>
      <c r="C8" s="92">
        <v>1</v>
      </c>
    </row>
    <row r="9" spans="1:3" ht="24">
      <c r="A9" s="90">
        <v>4</v>
      </c>
      <c r="B9" s="91" t="s">
        <v>118</v>
      </c>
      <c r="C9" s="92">
        <v>1</v>
      </c>
    </row>
    <row r="10" spans="1:3" ht="24">
      <c r="A10" s="90">
        <v>5</v>
      </c>
      <c r="B10" s="91" t="s">
        <v>130</v>
      </c>
      <c r="C10" s="117">
        <v>1</v>
      </c>
    </row>
    <row r="11" spans="1:3" ht="24">
      <c r="A11" s="90">
        <v>6</v>
      </c>
      <c r="B11" s="91" t="s">
        <v>119</v>
      </c>
      <c r="C11" s="117">
        <v>1</v>
      </c>
    </row>
    <row r="12" spans="1:3" ht="24">
      <c r="A12" s="90">
        <v>7</v>
      </c>
      <c r="B12" s="91" t="s">
        <v>120</v>
      </c>
      <c r="C12" s="117">
        <v>1</v>
      </c>
    </row>
    <row r="13" spans="1:3" ht="24.75" thickBot="1">
      <c r="A13" s="152" t="s">
        <v>4</v>
      </c>
      <c r="B13" s="153"/>
      <c r="C13" s="89">
        <f>SUM(C6:C12)</f>
        <v>7</v>
      </c>
    </row>
    <row r="14" spans="1:3" ht="24.75" thickTop="1">
      <c r="A14" s="2"/>
      <c r="B14" s="77"/>
      <c r="C14" s="78"/>
    </row>
    <row r="15" spans="1:3" ht="24">
      <c r="A15" s="154" t="s">
        <v>114</v>
      </c>
      <c r="B15" s="154"/>
      <c r="C15" s="154"/>
    </row>
    <row r="16" spans="1:3" ht="24">
      <c r="A16" s="86" t="s">
        <v>10</v>
      </c>
      <c r="B16" s="87" t="s">
        <v>1</v>
      </c>
      <c r="C16" s="88" t="s">
        <v>2</v>
      </c>
    </row>
    <row r="17" spans="1:3" ht="24">
      <c r="A17" s="90">
        <v>1</v>
      </c>
      <c r="B17" s="91" t="s">
        <v>111</v>
      </c>
      <c r="C17" s="92">
        <v>1</v>
      </c>
    </row>
    <row r="18" spans="1:3" ht="24">
      <c r="A18" s="90">
        <v>2</v>
      </c>
      <c r="B18" s="91" t="s">
        <v>121</v>
      </c>
      <c r="C18" s="92">
        <v>1</v>
      </c>
    </row>
    <row r="19" spans="1:3" ht="24">
      <c r="A19" s="90">
        <v>3</v>
      </c>
      <c r="B19" s="91" t="s">
        <v>122</v>
      </c>
      <c r="C19" s="92">
        <v>1</v>
      </c>
    </row>
    <row r="20" spans="1:3" ht="24">
      <c r="A20" s="90">
        <v>4</v>
      </c>
      <c r="B20" s="91" t="s">
        <v>123</v>
      </c>
      <c r="C20" s="92">
        <v>1</v>
      </c>
    </row>
    <row r="21" spans="1:3" ht="24">
      <c r="A21" s="90">
        <v>5</v>
      </c>
      <c r="B21" s="91" t="s">
        <v>124</v>
      </c>
      <c r="C21" s="117">
        <v>1</v>
      </c>
    </row>
    <row r="22" spans="1:3" ht="24">
      <c r="A22" s="90">
        <v>6</v>
      </c>
      <c r="B22" s="91" t="s">
        <v>125</v>
      </c>
      <c r="C22" s="117">
        <v>1</v>
      </c>
    </row>
    <row r="23" spans="1:3" ht="24">
      <c r="A23" s="90">
        <v>7</v>
      </c>
      <c r="B23" s="91" t="s">
        <v>126</v>
      </c>
      <c r="C23" s="117">
        <v>1</v>
      </c>
    </row>
    <row r="24" spans="1:3" ht="24">
      <c r="A24" s="90">
        <v>8</v>
      </c>
      <c r="B24" s="91" t="s">
        <v>127</v>
      </c>
      <c r="C24" s="117">
        <v>1</v>
      </c>
    </row>
    <row r="25" spans="1:3" ht="24.75" thickBot="1">
      <c r="A25" s="152" t="s">
        <v>4</v>
      </c>
      <c r="B25" s="153"/>
      <c r="C25" s="89">
        <f>SUM(C17:C24)</f>
        <v>8</v>
      </c>
    </row>
    <row r="26" ht="24.75" thickTop="1"/>
  </sheetData>
  <sheetProtection/>
  <mergeCells count="5">
    <mergeCell ref="A1:C1"/>
    <mergeCell ref="A13:B13"/>
    <mergeCell ref="A4:C4"/>
    <mergeCell ref="A25:B25"/>
    <mergeCell ref="A15:C15"/>
  </mergeCells>
  <printOptions/>
  <pageMargins left="0.7874015748031497" right="0.15748031496062992" top="0.7086614173228347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monta chat-apiwan</cp:lastModifiedBy>
  <cp:lastPrinted>2019-11-25T08:03:27Z</cp:lastPrinted>
  <dcterms:created xsi:type="dcterms:W3CDTF">2006-03-16T15:57:13Z</dcterms:created>
  <dcterms:modified xsi:type="dcterms:W3CDTF">2019-11-25T08:04:39Z</dcterms:modified>
  <cp:category/>
  <cp:version/>
  <cp:contentType/>
  <cp:contentStatus/>
</cp:coreProperties>
</file>