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1"/>
  </bookViews>
  <sheets>
    <sheet name="DATA" sheetId="1" r:id="rId1"/>
    <sheet name="บทสรุป" sheetId="9" r:id="rId2"/>
    <sheet name="สรุปตาราง1-2" sheetId="2" r:id="rId3"/>
    <sheet name="ก่อน-หลัง" sheetId="12" r:id="rId4"/>
    <sheet name="ตาราง 4" sheetId="14" r:id="rId5"/>
    <sheet name="เสนอแนะ" sheetId="17" r:id="rId6"/>
  </sheets>
  <definedNames>
    <definedName name="_xlnm._FilterDatabase" localSheetId="0" hidden="1">DATA!$B$1:$B$295</definedName>
  </definedNames>
  <calcPr calcId="162913"/>
</workbook>
</file>

<file path=xl/calcChain.xml><?xml version="1.0" encoding="utf-8"?>
<calcChain xmlns="http://schemas.openxmlformats.org/spreadsheetml/2006/main">
  <c r="E9" i="17" l="1"/>
  <c r="E8" i="17"/>
  <c r="E6" i="17"/>
  <c r="AJ137" i="1"/>
  <c r="AJ138" i="1"/>
  <c r="AI139" i="1" l="1"/>
  <c r="AH138" i="1"/>
  <c r="AI138" i="1"/>
  <c r="AG138" i="1"/>
  <c r="AG137" i="1"/>
  <c r="AH137" i="1"/>
  <c r="AI137" i="1"/>
  <c r="G30" i="14" l="1"/>
  <c r="F30" i="14"/>
  <c r="H30" i="14" s="1"/>
  <c r="C144" i="1" l="1"/>
  <c r="C153" i="1" s="1"/>
  <c r="C151" i="1"/>
  <c r="C150" i="1"/>
  <c r="C149" i="1"/>
  <c r="C148" i="1"/>
  <c r="C147" i="1"/>
  <c r="C146" i="1"/>
  <c r="C145" i="1"/>
  <c r="C143" i="1"/>
  <c r="C142" i="1"/>
  <c r="V140" i="1" l="1"/>
  <c r="V139" i="1"/>
  <c r="Y140" i="1"/>
  <c r="Y139" i="1"/>
  <c r="AB140" i="1"/>
  <c r="AB139" i="1"/>
  <c r="AF140" i="1"/>
  <c r="AF139" i="1"/>
  <c r="Q140" i="1"/>
  <c r="Q139" i="1"/>
  <c r="O140" i="1"/>
  <c r="O139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M138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M137" i="1"/>
  <c r="J138" i="1"/>
  <c r="D138" i="1"/>
  <c r="E138" i="1"/>
  <c r="F138" i="1"/>
  <c r="G138" i="1"/>
  <c r="H138" i="1"/>
  <c r="I138" i="1"/>
  <c r="K138" i="1"/>
  <c r="L138" i="1"/>
  <c r="C138" i="1"/>
  <c r="L137" i="1"/>
  <c r="D137" i="1"/>
  <c r="E137" i="1"/>
  <c r="F137" i="1"/>
  <c r="G137" i="1"/>
  <c r="H137" i="1"/>
  <c r="I137" i="1"/>
  <c r="J137" i="1"/>
  <c r="K137" i="1"/>
  <c r="C137" i="1"/>
  <c r="F16" i="2" l="1"/>
  <c r="D23" i="17" l="1"/>
  <c r="G29" i="14" l="1"/>
  <c r="F29" i="14" l="1"/>
  <c r="D8" i="17" l="1"/>
  <c r="D9" i="17"/>
  <c r="D6" i="17"/>
  <c r="F19" i="2" l="1"/>
  <c r="C152" i="1"/>
  <c r="F22" i="2" s="1"/>
  <c r="F17" i="2"/>
  <c r="F20" i="2"/>
  <c r="F14" i="2"/>
  <c r="F15" i="2"/>
  <c r="F13" i="2"/>
  <c r="F21" i="2"/>
  <c r="F12" i="2"/>
  <c r="F23" i="2" l="1"/>
  <c r="G18" i="2" s="1"/>
  <c r="G13" i="2" l="1"/>
  <c r="G16" i="2"/>
  <c r="G19" i="2"/>
  <c r="G21" i="2"/>
  <c r="G23" i="2"/>
  <c r="G15" i="2"/>
  <c r="G17" i="2"/>
  <c r="G14" i="2"/>
  <c r="G22" i="2"/>
  <c r="G20" i="2"/>
  <c r="F11" i="12" l="1"/>
  <c r="G13" i="12"/>
  <c r="G14" i="12"/>
  <c r="G15" i="12"/>
  <c r="G24" i="14"/>
  <c r="G25" i="14"/>
  <c r="G27" i="14"/>
  <c r="G28" i="14"/>
  <c r="F9" i="12"/>
  <c r="F10" i="12"/>
  <c r="F13" i="12"/>
  <c r="F14" i="12"/>
  <c r="F15" i="12"/>
  <c r="F24" i="14"/>
  <c r="H24" i="14" s="1"/>
  <c r="F25" i="14"/>
  <c r="F27" i="14"/>
  <c r="H27" i="14" s="1"/>
  <c r="F28" i="14"/>
  <c r="H28" i="14" s="1"/>
  <c r="F39" i="2"/>
  <c r="F44" i="2"/>
  <c r="F46" i="2"/>
  <c r="F45" i="2"/>
  <c r="F48" i="2"/>
  <c r="F47" i="2"/>
  <c r="F43" i="2"/>
  <c r="F49" i="2" l="1"/>
  <c r="G43" i="2"/>
  <c r="G47" i="2"/>
  <c r="G48" i="2"/>
  <c r="G45" i="2"/>
  <c r="H15" i="12"/>
  <c r="H14" i="12"/>
  <c r="H13" i="12"/>
  <c r="G42" i="2" l="1"/>
  <c r="G40" i="2"/>
  <c r="G41" i="2"/>
  <c r="G49" i="2"/>
  <c r="G44" i="2"/>
  <c r="G46" i="2"/>
  <c r="G39" i="2"/>
  <c r="G10" i="12"/>
  <c r="F8" i="12" l="1"/>
  <c r="H8" i="12" s="1"/>
  <c r="F16" i="12"/>
  <c r="G16" i="12"/>
  <c r="G11" i="12"/>
  <c r="F8" i="14" l="1"/>
  <c r="H8" i="14" s="1"/>
  <c r="G11" i="14" l="1"/>
  <c r="F14" i="14"/>
  <c r="F17" i="14"/>
  <c r="F18" i="14"/>
  <c r="F19" i="14"/>
  <c r="F20" i="14"/>
  <c r="F21" i="14"/>
  <c r="F13" i="14"/>
  <c r="G9" i="14"/>
  <c r="G10" i="14"/>
  <c r="G13" i="14"/>
  <c r="G14" i="14"/>
  <c r="G17" i="14"/>
  <c r="G18" i="14"/>
  <c r="G19" i="14"/>
  <c r="G20" i="14"/>
  <c r="G21" i="14"/>
  <c r="G8" i="12"/>
  <c r="G8" i="14"/>
  <c r="G9" i="12" l="1"/>
  <c r="H10" i="12"/>
  <c r="F9" i="14"/>
  <c r="F10" i="14"/>
  <c r="H25" i="14" l="1"/>
  <c r="H21" i="14"/>
  <c r="H20" i="14"/>
  <c r="H19" i="14"/>
  <c r="H18" i="14"/>
  <c r="H17" i="14"/>
  <c r="H14" i="14"/>
  <c r="H13" i="14"/>
  <c r="H10" i="14"/>
  <c r="H9" i="14"/>
  <c r="H16" i="12"/>
  <c r="H9" i="12"/>
  <c r="H11" i="12" l="1"/>
  <c r="F22" i="14" l="1"/>
  <c r="H22" i="14" s="1"/>
  <c r="F15" i="14"/>
  <c r="H15" i="14" s="1"/>
  <c r="H29" i="14" l="1"/>
  <c r="F11" i="14"/>
  <c r="H11" i="14" s="1"/>
  <c r="G22" i="14" l="1"/>
  <c r="G15" i="14" l="1"/>
  <c r="G12" i="2" l="1"/>
</calcChain>
</file>

<file path=xl/sharedStrings.xml><?xml version="1.0" encoding="utf-8"?>
<sst xmlns="http://schemas.openxmlformats.org/spreadsheetml/2006/main" count="337" uniqueCount="163">
  <si>
    <t>คณะ</t>
  </si>
  <si>
    <t>web</t>
  </si>
  <si>
    <t>เฟสบุ๊ก</t>
  </si>
  <si>
    <t>อาจารย์</t>
  </si>
  <si>
    <t>เพื่อน</t>
  </si>
  <si>
    <t>4.1.1</t>
  </si>
  <si>
    <t>4.2.1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</si>
  <si>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</si>
  <si>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</si>
  <si>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</si>
  <si>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</si>
  <si>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</si>
  <si>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</si>
  <si>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</si>
  <si>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</si>
  <si>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</si>
  <si>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</si>
  <si>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</si>
  <si>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</si>
  <si>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</si>
  <si>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</si>
  <si>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</si>
  <si>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</si>
  <si>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</si>
  <si>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</si>
  <si>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</si>
  <si>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</si>
  <si>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3.2 ความชัดเจนของจอภาพนำเสนอ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</si>
  <si>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</si>
  <si>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</si>
  <si>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</si>
  <si>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</si>
  <si>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</si>
  <si>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</si>
  <si>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</si>
  <si>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</si>
  <si>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</si>
  <si>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</si>
  <si>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</si>
  <si>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</si>
  <si>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ณ ห้องสัมมนาเอกาทศรถ 301 อาคารเอกาทศรถ มหาวิทยาลัยนเรศวร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</si>
  <si>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</si>
  <si>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</si>
  <si>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</si>
  <si>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</si>
  <si>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</si>
  <si>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</si>
  <si>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     เฉลี่ยรวมด้านเอกสารประกอบการอบรม</t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</si>
  <si>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</si>
  <si>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(ตอบได้มากกว่า 1 ข้อ)</t>
  </si>
  <si>
    <t xml:space="preserve">การประชาสัมพันธ์โครงการ พบว่า ผู้ตอบแบบสอบถามทราบข้อมูลการจัดโครงการจาก 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</si>
  <si>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</si>
  <si>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จากตาราง 2  พบว่าผู้ตอบแบบสอบถามทราบข้อมูลจากการจัดโครงการฯ จำแนกตาม</t>
  </si>
  <si>
    <t>เจ้าหน้าที่</t>
  </si>
  <si>
    <t>E-Mail</t>
  </si>
  <si>
    <t>ผลการประเมินโครงการทิศทางการศึกษา Thailand 4.0: การประชุมผู้ประกอบการภาคเหนือตอนล่าง</t>
  </si>
  <si>
    <t>วันพฤหัสบดีที่ 28 มิถุนายน 2561</t>
  </si>
  <si>
    <t xml:space="preserve">เพื่อพัฒนา SME และ Startup ด้วยเทคโนโลยีและนวัตกรรม </t>
  </si>
  <si>
    <t xml:space="preserve">          จากการจัดโครงการทิศทางการศึกษา Thailand 4.0: การประชุมผู้ประกอบการภาคเหนือตอนล่าง </t>
  </si>
  <si>
    <t>ผู้ประกอบการ</t>
  </si>
  <si>
    <t>สภาอุตสาหกรรม</t>
  </si>
  <si>
    <t>ผู้บริหารมหาวิทยาลัย</t>
  </si>
  <si>
    <t>คณาจารย์บัณฑิตศึกษา</t>
  </si>
  <si>
    <t>นิสิตบัณฑิตศึกษา</t>
  </si>
  <si>
    <t>ศิษย์เก่า</t>
  </si>
  <si>
    <t>4.1.1  การพัฒนาธุรกิจอย่างมีประสิทธิภาพด้วย Innovatin Thinking</t>
  </si>
  <si>
    <t xml:space="preserve">4.1.2  การบูรณาการหลักสูตรเทคโนโลยีผู้ประกอบการ CPALL </t>
  </si>
  <si>
    <t>4.1.3  การพัฒนา SME กับ Startup ด้วยเทคโนโลยีและนวัตกรรม</t>
  </si>
  <si>
    <t>4.2.1  การพัฒนาธุรกิจอย่างมีประสิทธิภาพด้วย Innovatin Thinking</t>
  </si>
  <si>
    <t xml:space="preserve">4.2.2  การบูรณาการหลักสูตรเทคโนโลยีผู้ประกอบการ CPALL </t>
  </si>
  <si>
    <t>4.2.3  การพัฒนา SME กับ Startup ด้วยเทคโนโลยีและนวัตกรรม</t>
  </si>
  <si>
    <t xml:space="preserve">   1.2  ความเหมาะสมของวันจัดโครงการ (วันพฤหัสบดีที่ 28 มิถุนายน 2561)</t>
  </si>
  <si>
    <t xml:space="preserve">   1.3  ความเหมาะสมของระยะเวลาในการจัดโครงการ (13.00 - 16.30 น.)</t>
  </si>
  <si>
    <t>จากตาราง 3 ก่อนเข้ารับการอบรมผู้เข้าร่วมโครงการมีความรู้ความเข้าใจเกี่ยวกับกิจกรรม</t>
  </si>
  <si>
    <t xml:space="preserve">   3.1 ความเหมาะสมของขนาดห้องสัมมนา</t>
  </si>
  <si>
    <t xml:space="preserve">   3.3 ความชัดเจนของระบบเสียงภายในห้องอบรมสัมมนา</t>
  </si>
  <si>
    <t xml:space="preserve">   3.5 ความสะอาดของสถานที่จัดสัมมนา</t>
  </si>
  <si>
    <t>4. ด้านคุณภาพของโครงการฯ</t>
  </si>
  <si>
    <t xml:space="preserve">   4.3 ความรู้ และความสามารถในการถ่ายทอดความรู้ของวิทยากร</t>
  </si>
  <si>
    <t xml:space="preserve">   4.4 ท่านได้รับประโยชน์จากการแนะนำโครงการสัมฤทธิบัตรบัณฑิตศึกษา </t>
  </si>
  <si>
    <t>(การเรียนสะสมหน่วยกิต Collective credit)</t>
  </si>
  <si>
    <t xml:space="preserve">   4.5 ท่านได้รับประโยชน์จากการแนะนำการส่งเสริมการลงทุนผู้ประกอบการ SME</t>
  </si>
  <si>
    <t xml:space="preserve">   4.6 การเข้ารับการสัมมนาในครั้งนี้เป็นประโยชน์ต่อท่านมากน้อยเพียงใด</t>
  </si>
  <si>
    <t>4.1.3</t>
  </si>
  <si>
    <t>4.2.3</t>
  </si>
  <si>
    <t>ผู้สนใจ</t>
  </si>
  <si>
    <t>หนังสือเชิญ</t>
  </si>
  <si>
    <t>ควรจัดโครงการดีๆ อย่างนี้ตลอดไป</t>
  </si>
  <si>
    <t>เพื่อเปิดให้ผู้คนหรือนิสิตเข้าร่วมได้มากกว่านี้</t>
  </si>
  <si>
    <t xml:space="preserve">ควรมีการประชาสัมพันธ์โครงการฯ ให้มากกว่านี้ </t>
  </si>
  <si>
    <t xml:space="preserve">เจ้าหน้าที่ </t>
  </si>
  <si>
    <t>ข้อเสนอแนะการจัดโครงการทิศทางการศึกษา Thailand 4.0: การประชุมผู้ประกอบการ</t>
  </si>
  <si>
    <t>ภาคเหนือตอนล่างฯ ในครั้งต่อไป</t>
  </si>
  <si>
    <t xml:space="preserve">   3.4 ความสว่างภายในห้องสัมมนา</t>
  </si>
  <si>
    <t xml:space="preserve">              ควรจัดโครงการดีๆ อย่างนี้ตลอดไป และควรมีการประชาสัมพันธ์โครงการฯ ให้มากกว่านี้ </t>
  </si>
  <si>
    <t>กองบริการการศึกษา</t>
  </si>
  <si>
    <t>พนักงานบริษัทไทยประกันชีวิต บมจ</t>
  </si>
  <si>
    <t>ใบปลิว</t>
  </si>
  <si>
    <t>บุคลากรมหาวิทยาลัย</t>
  </si>
  <si>
    <t>Website บัณฑิตวิทยาลัย</t>
  </si>
  <si>
    <t>E-mail</t>
  </si>
  <si>
    <t>ใบปลิว/โปสเตอร์ประชาสัมพันธ์โครงการ</t>
  </si>
  <si>
    <t>หนังสือเชิญเข้าร่วมโครงการฯ</t>
  </si>
  <si>
    <t>และการจัดการนวัตกรรม (หลักสูตรพหุวิทยาการ)</t>
  </si>
  <si>
    <t>ความต้องการ</t>
  </si>
  <si>
    <t>ลำดับที่</t>
  </si>
  <si>
    <t>เมื่อพิจารณารายข้อแล้ว พบว่า ข้อที่มีค่าเฉลี่ยสูงที่สุดคือ  เจ้าหน้าที่ให้บริการด้วยความเต็มใจ  ยิ้มแย้มแจ่มใส</t>
  </si>
  <si>
    <t>1.1  หลักสูตรวิทยาศาสตรมาหบัณฑิต สาขาวิชาเทคโนโลยีผู้ประกอบการ</t>
  </si>
  <si>
    <t>1.3  หลักสูตรระยะสั้น</t>
  </si>
  <si>
    <t>มีความต้องการศึกษาในหลักสูตร</t>
  </si>
  <si>
    <t xml:space="preserve">                                                                     - 5 -</t>
  </si>
  <si>
    <t xml:space="preserve">จากตาราง 4 พบว่าผู้ตอบแบบสอบถามมีความคิดเห็นเกี่ยวกับการจัดโครงการทิศทางการศึกษา </t>
  </si>
  <si>
    <t>Thailand 4.0: การประชุมผู้ประกอบการภาคเหนือตอนล่างเพื่อพัฒนา SME และ Startup ด้วยเทคโนโลยี</t>
  </si>
  <si>
    <t xml:space="preserve">และนวัตกรรม ในวันพฤหัสบดีที่ 28 มิถุนายน 2561  ณ ห้องสัมมนาเอกาทศรถ 301 อาคารเอกาทศรถ </t>
  </si>
  <si>
    <t xml:space="preserve">                                                                     - 6 -</t>
  </si>
  <si>
    <t>พนักงานบริษัทไทยประกันชีวิต จำกัด</t>
  </si>
  <si>
    <t>ตารางที่ 5 ท่านมีความสนใจศึกษาต่อในหลักสูตร</t>
  </si>
  <si>
    <t xml:space="preserve">        ตอนที่ 3 ข้อเสนอแนะอื่นๆ</t>
  </si>
  <si>
    <t xml:space="preserve">     ผลการประเมินโครงการทิศทางการศึกษา Thailand 4.0: การประชุมผู้ประกอบการ</t>
  </si>
  <si>
    <t xml:space="preserve">           ภาคเหนือตอนล่างเพื่อพัฒนา SME  และ Startup ด้วยเทคโนโลยีและนวัตกรรม </t>
  </si>
  <si>
    <t xml:space="preserve">          ผู้ตอบแบบสอบถามทราบข้อมูลการดำเนินโครงการจาก Facebook บัณฑิตวิทยาลัย มากที่สุด </t>
  </si>
  <si>
    <t>1.2  โครงการสัมฤทธิบัตรบัณฑิตศึกษา</t>
  </si>
  <si>
    <t>เพื่อพัฒนา SME และ Startup ด้วยเทคโนโลยีและนวัตกรรม ในวันพฤหัสบดีที่ 28 มิถุนายน 2561 ณ ห้องสัมมนา</t>
  </si>
  <si>
    <t>เอกาทศรถ 301 อาคารเอกาทศรถ มหาวิทยาลัยนเรศวร โดยมีวัตถุประสงค์ เพื่อเพิ่มพูนความรู้และทักษะในการ</t>
  </si>
  <si>
    <t xml:space="preserve">ประกอบธุรกิจทักษะการคิดเชิงผู้ประกอบการ และเป็นการประชาสัมพันธ์หลักสูตรวิทยาศาสตรมหาบัณฑิต </t>
  </si>
  <si>
    <t xml:space="preserve">สาขาวิชาเทคโนโลยีผู้ประกอบการและการจัดการนวัตกรรม (หลักสูตรพหุวิทยาการ) หลักสูตรใหม่ พ.ศ.2561 </t>
  </si>
  <si>
    <t xml:space="preserve">     ความคิดเห็นเกี่ยวกับการจัดโครงการทิศทางการศึกษา Thailand 4.0: การประชุมผู้ประกอบการภาคเหนือ</t>
  </si>
  <si>
    <r>
      <rPr>
        <b/>
        <sz val="16"/>
        <rFont val="TH SarabunPSK"/>
        <family val="2"/>
      </rPr>
      <t xml:space="preserve">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</si>
  <si>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นิสิตปริญญาตรี</t>
  </si>
  <si>
    <t>N = 135</t>
  </si>
  <si>
    <r>
      <t xml:space="preserve">ตาราง 4 </t>
    </r>
    <r>
      <rPr>
        <sz val="16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และระดับความคิดเห็นเกี่ยวกับการจัดโครงการฯ (N = 135)</t>
    </r>
  </si>
  <si>
    <r>
      <t>ตาราง 3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135)</t>
    </r>
  </si>
  <si>
    <t>คิดเป็นร้อยละ 24.36 รองลงมาได้แก่ คณะที่สังกัด คิดเป็นร้อยละ 18.80 และป้ายประชาสัมพันธ์</t>
  </si>
  <si>
    <t xml:space="preserve">           คิดเป็นร้อยละ 14.53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</si>
  <si>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3.76) เมื่อเทียบกับ</t>
  </si>
  <si>
    <t>ก่อนการเข้ารับการอบรม อยู่ในระดับปานกลาง (ค่าเฉลี่ย 3.26)</t>
  </si>
  <si>
    <t>ที่จัดในโครงการฯ ภาพรวม อยู่ในระดับปานกลาง (ค่าเฉลี่ย 3.26)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</si>
  <si>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3.76) </t>
  </si>
  <si>
    <t>คิดเป็นร้อยละ 18.80 และป้ายประชาสัมพันธ์ คิดเป็นร้อยละ 14.53</t>
  </si>
  <si>
    <t>Facebook บัณฑิตวิทยาลัยมากที่สุด คิดเป็นร้อยละ 24.36 รองลงมาได้แก่ คณะที่สังกัด</t>
  </si>
  <si>
    <t>มหาวิทยาลัยนเรศวร ในภาพรวมพบว่า ผู้เข้าร่วมโครงการฯ มีความคิดเห็นอยู่ในระดับมาก (ค่าเฉลี่ย 4.08)</t>
  </si>
  <si>
    <t>ผู้ประกอบการ และการจัดการนวัตกรรม (หลักสูตรพหุวิทยาการ) คิดเป็นร้อยละ 51.82 และโครงการ</t>
  </si>
  <si>
    <t>สัมฤทธิบัตรบัณฑิตศึกษา คิดเป็นร้อยละ 21.17</t>
  </si>
  <si>
    <t xml:space="preserve">          ความคิดเห็นเกี่ยวกับการจัดโครงการฯ ในภาพรวมอยู่ในระดับมาก (ค่าเฉลี่ย 4.08) เมื่อพิจารณารายด้าน</t>
  </si>
  <si>
    <t>มีความรู้ความเข้าใจเกี่ยวกับกิจกรรมที่จัดโครงการฯ ภาพรวม อยู่ในระดับปานกลาง (ค่าเฉลี่ย 3.26) และหลังเข้ารับ</t>
  </si>
  <si>
    <t>การอบรม ค่าเฉลี่ยความรู้ ความเข้าใจสูงขึ้น อยู่ในระดับมาก (ค่าเฉลี่ย 3.76) เมื่อพิจารณารายข้อพบว่า การบูรณาการ</t>
  </si>
  <si>
    <t>หลักสูตรเทคโนโลยีผู้ประกอบการ CPALL (ค่าเฉลี่ยก่อน 3.45) การพัฒนา SME กับ Startup ด้วยเทคโนโลยี</t>
  </si>
  <si>
    <t>และนวัตกรรม (ค่าเฉลี่ยหลัง 3.92) ตามลำดับ</t>
  </si>
  <si>
    <t>จากตาราง 1 พบว่า ส่วนใหญ่ผู้ตอบแบบสอบถามเป็นนิสิตบัณฑิตศึกษา คิดเป็นร้อยละ 28.89</t>
  </si>
  <si>
    <t>และคณาจารย์บัณฑิตศึกษา คิดเป็นร้อยละ 30.37</t>
  </si>
  <si>
    <t xml:space="preserve">เมื่อพิจารณารายด้านแล้ว พบว่า ด้านเจ้าหน้าที่ผู้ให้บริการ มีค่าเฉลี่ยสูงสุด (ค่าเฉลี่ย 4.39) </t>
  </si>
  <si>
    <t xml:space="preserve">รองลงมาคือ ด้านกระบวนการขั้นตอนการให้บริการ (ค่าเฉลี่ย 4.17) และด้านสิ่งอำนวยความสะดวก (ค่าเฉลี่ย 4.01) </t>
  </si>
  <si>
    <t>(ค่าเฉลี่ย 4.40) และข้อที่มีค่าเฉลี่ยต่ำที่สุดคือ ความชัดเจนของจอภาพนำเสนอ (ค่าเฉลี่ย 3.78)</t>
  </si>
  <si>
    <t xml:space="preserve">         พบว่า ด้านเจ้าหน้าที่ผู้ให้บริการ มีค่าเฉลี่ยสูงสุด (ค่าเฉลี่ย 4.39) รองลงมาคือ ด้านกระบวนการขั้นตอนการให้บริการ </t>
  </si>
  <si>
    <t xml:space="preserve">         (ค่าเฉลี่ย 4.17) และด้านสิ่งอำนวยความสะดวก (ค่าเฉลี่ย 4.01) เมื่อพิจารณารายข้อแล้ว พบว่า ข้อที่มีค่าเฉลี่ยสูงที่สุดคือ  </t>
  </si>
  <si>
    <t xml:space="preserve">         เจ้าหน้าที่ให้บริการด้วยความเต็มใจ  ยิ้มแย้มแจ่มใส (ค่าเฉลี่ย 4.40) และข้อที่มีค่าเฉลี่ยต่ำที่สุดคือ ความชัดเจนของ</t>
  </si>
  <si>
    <t xml:space="preserve">         ของจอภาพนำเสนอ (ค่าเฉลี่ย 3.78)</t>
  </si>
  <si>
    <t xml:space="preserve">           ตอนล่างเพื่อพัฒนา SME และ Startup ด้วยเทคโนโลยีและนวัตกรรม พบว่า ก่อนเข้ารับการอบรมผู้เข้าร่วมโครงการ</t>
  </si>
  <si>
    <t>เป้าหมายผู้เข้าร่วมโครงการ จำนวน 200 คน มีผู้เข้าร่วมโครงการ จำนวน 263 คน มีผู้ตอบแบบสอบถาม</t>
  </si>
  <si>
    <t>จำนวนทั้งสิ้น 135 คน คิดเป็นร้อยละ 51.33 ของผู้เข้าร่วมโครงการ โดยผู้เข้าร่วมโครงการ</t>
  </si>
  <si>
    <t>เป็นนิสิตบัณฑิตศึกษา คิดเป็นร้อยละ 28.89 และคณาจารย์บัณฑิตศึกษา คิดเป็นร้อยละ 30.37</t>
  </si>
  <si>
    <t>คิดเป็นร้อยละ 70.80 รองลงมาได้แก่ หลักสูตรวิทยาศาสตรมหาบัณฑิต สาขาวิชาเทคโนโลยี</t>
  </si>
  <si>
    <t xml:space="preserve">          จากการสำรวจสนใจศึกษาต่อ พบว่า  ผู้ตอบแบบสอบถามสนใจหลักสูตรระยะสั้นมากที่สุด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</si>
</sst>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0"/>
      <color rgb="FF000000"/>
      <name val="Arial"/>
    </font>
    <font>
      <b/>
      <sz val="16"/>
      <color rgb="FF000000"/>
      <name val="TH SarabunPSK"/>
      <family val="2"/>
    </font>
    <font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sz val="16"/>
      <color indexed="8"/>
      <name val="TH SarabunPSK"/>
      <family val="2"/>
    </font>
    <font>
      <sz val="18"/>
      <color rgb="FFFF0000"/>
      <name val="TH SarabunPSK"/>
      <family val="2"/>
    </font>
    <font>
      <sz val="18"/>
      <color indexed="8"/>
      <name val="TH SarabunPSK"/>
      <family val="2"/>
    </font>
    <font>
      <i/>
      <sz val="16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/>
  </cellStyleXfs>
  <cellXfs count="2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2" fontId="1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0" fontId="12" fillId="0" borderId="3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1" fillId="0" borderId="0" xfId="0" applyFont="1" applyAlignment="1"/>
    <xf numFmtId="0" fontId="9" fillId="5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left" indent="5"/>
    </xf>
    <xf numFmtId="0" fontId="17" fillId="0" borderId="0" xfId="0" applyFont="1"/>
    <xf numFmtId="0" fontId="1" fillId="0" borderId="0" xfId="0" applyFont="1" applyAlignment="1">
      <alignment horizontal="left" indent="5"/>
    </xf>
    <xf numFmtId="0" fontId="13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7" fillId="0" borderId="0" xfId="0" applyFont="1"/>
    <xf numFmtId="49" fontId="2" fillId="0" borderId="0" xfId="0" applyNumberFormat="1" applyFont="1" applyAlignment="1"/>
    <xf numFmtId="0" fontId="9" fillId="8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24" xfId="0" applyFont="1" applyFill="1" applyBorder="1" applyAlignment="1"/>
    <xf numFmtId="0" fontId="1" fillId="0" borderId="2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0" xfId="0" applyFont="1" applyAlignment="1">
      <alignment horizontal="left" indent="5"/>
    </xf>
    <xf numFmtId="0" fontId="19" fillId="0" borderId="14" xfId="0" applyFont="1" applyBorder="1" applyAlignment="1">
      <alignment horizontal="center" wrapText="1"/>
    </xf>
    <xf numFmtId="0" fontId="19" fillId="9" borderId="14" xfId="0" applyFont="1" applyFill="1" applyBorder="1" applyAlignment="1">
      <alignment horizontal="center" wrapText="1"/>
    </xf>
    <xf numFmtId="0" fontId="19" fillId="11" borderId="14" xfId="0" applyFont="1" applyFill="1" applyBorder="1" applyAlignment="1">
      <alignment horizontal="center" wrapText="1"/>
    </xf>
    <xf numFmtId="0" fontId="19" fillId="10" borderId="14" xfId="0" applyFont="1" applyFill="1" applyBorder="1" applyAlignment="1">
      <alignment horizontal="center" wrapText="1"/>
    </xf>
    <xf numFmtId="0" fontId="19" fillId="12" borderId="14" xfId="0" applyFont="1" applyFill="1" applyBorder="1" applyAlignment="1">
      <alignment horizontal="center" wrapText="1"/>
    </xf>
    <xf numFmtId="0" fontId="19" fillId="6" borderId="14" xfId="0" applyFont="1" applyFill="1" applyBorder="1" applyAlignment="1">
      <alignment horizontal="center" wrapText="1"/>
    </xf>
    <xf numFmtId="0" fontId="19" fillId="4" borderId="14" xfId="0" applyFont="1" applyFill="1" applyBorder="1" applyAlignment="1">
      <alignment horizontal="center" wrapText="1"/>
    </xf>
    <xf numFmtId="0" fontId="19" fillId="8" borderId="14" xfId="0" applyFont="1" applyFill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20" fillId="6" borderId="14" xfId="0" applyFont="1" applyFill="1" applyBorder="1" applyAlignment="1">
      <alignment wrapText="1"/>
    </xf>
    <xf numFmtId="0" fontId="20" fillId="4" borderId="14" xfId="0" applyFont="1" applyFill="1" applyBorder="1" applyAlignment="1">
      <alignment wrapText="1"/>
    </xf>
    <xf numFmtId="0" fontId="20" fillId="8" borderId="14" xfId="0" applyFont="1" applyFill="1" applyBorder="1" applyAlignment="1">
      <alignment wrapText="1"/>
    </xf>
    <xf numFmtId="0" fontId="20" fillId="9" borderId="14" xfId="0" applyFont="1" applyFill="1" applyBorder="1" applyAlignment="1">
      <alignment wrapText="1"/>
    </xf>
    <xf numFmtId="0" fontId="20" fillId="10" borderId="14" xfId="0" applyFont="1" applyFill="1" applyBorder="1" applyAlignment="1">
      <alignment wrapText="1"/>
    </xf>
    <xf numFmtId="0" fontId="20" fillId="0" borderId="0" xfId="0" applyFont="1" applyAlignment="1">
      <alignment wrapText="1"/>
    </xf>
    <xf numFmtId="2" fontId="18" fillId="6" borderId="14" xfId="0" applyNumberFormat="1" applyFont="1" applyFill="1" applyBorder="1" applyAlignment="1">
      <alignment wrapText="1"/>
    </xf>
    <xf numFmtId="2" fontId="21" fillId="6" borderId="14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1" fillId="0" borderId="11" xfId="0" applyFont="1" applyBorder="1"/>
    <xf numFmtId="0" fontId="1" fillId="0" borderId="15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 wrapText="1"/>
    </xf>
    <xf numFmtId="0" fontId="20" fillId="14" borderId="14" xfId="0" applyFont="1" applyFill="1" applyBorder="1" applyAlignment="1">
      <alignment wrapText="1"/>
    </xf>
    <xf numFmtId="0" fontId="24" fillId="14" borderId="14" xfId="0" applyFont="1" applyFill="1" applyBorder="1" applyAlignment="1">
      <alignment horizontal="center" vertical="center"/>
    </xf>
    <xf numFmtId="0" fontId="25" fillId="14" borderId="14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left" wrapText="1"/>
    </xf>
    <xf numFmtId="0" fontId="19" fillId="14" borderId="14" xfId="0" applyFont="1" applyFill="1" applyBorder="1" applyAlignment="1">
      <alignment horizontal="center" wrapText="1"/>
    </xf>
    <xf numFmtId="0" fontId="19" fillId="15" borderId="14" xfId="0" applyFont="1" applyFill="1" applyBorder="1" applyAlignment="1">
      <alignment horizontal="center" wrapText="1"/>
    </xf>
    <xf numFmtId="0" fontId="20" fillId="15" borderId="14" xfId="0" applyFont="1" applyFill="1" applyBorder="1" applyAlignment="1">
      <alignment wrapText="1"/>
    </xf>
    <xf numFmtId="0" fontId="20" fillId="11" borderId="14" xfId="0" applyFont="1" applyFill="1" applyBorder="1" applyAlignment="1">
      <alignment wrapText="1"/>
    </xf>
    <xf numFmtId="0" fontId="20" fillId="12" borderId="14" xfId="0" applyFont="1" applyFill="1" applyBorder="1" applyAlignment="1">
      <alignment wrapText="1"/>
    </xf>
    <xf numFmtId="0" fontId="19" fillId="17" borderId="14" xfId="0" applyFont="1" applyFill="1" applyBorder="1" applyAlignment="1">
      <alignment horizontal="center" wrapText="1"/>
    </xf>
    <xf numFmtId="0" fontId="20" fillId="17" borderId="14" xfId="0" applyFont="1" applyFill="1" applyBorder="1" applyAlignment="1">
      <alignment wrapText="1"/>
    </xf>
    <xf numFmtId="0" fontId="19" fillId="16" borderId="14" xfId="0" applyFont="1" applyFill="1" applyBorder="1" applyAlignment="1">
      <alignment horizontal="center" wrapText="1"/>
    </xf>
    <xf numFmtId="0" fontId="20" fillId="16" borderId="14" xfId="0" applyFont="1" applyFill="1" applyBorder="1" applyAlignment="1">
      <alignment wrapText="1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49" fontId="1" fillId="0" borderId="0" xfId="0" applyNumberFormat="1" applyFont="1" applyAlignment="1"/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/>
    <xf numFmtId="0" fontId="7" fillId="0" borderId="24" xfId="0" applyFont="1" applyBorder="1" applyAlignment="1"/>
    <xf numFmtId="0" fontId="2" fillId="0" borderId="10" xfId="0" applyFont="1" applyBorder="1"/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6" fillId="0" borderId="0" xfId="0" applyFont="1"/>
    <xf numFmtId="0" fontId="19" fillId="13" borderId="14" xfId="0" applyFont="1" applyFill="1" applyBorder="1" applyAlignment="1">
      <alignment horizontal="center" wrapText="1"/>
    </xf>
    <xf numFmtId="0" fontId="20" fillId="13" borderId="14" xfId="0" applyFont="1" applyFill="1" applyBorder="1" applyAlignment="1">
      <alignment wrapText="1"/>
    </xf>
    <xf numFmtId="0" fontId="19" fillId="18" borderId="14" xfId="0" applyFont="1" applyFill="1" applyBorder="1" applyAlignment="1">
      <alignment horizontal="center" wrapText="1"/>
    </xf>
    <xf numFmtId="0" fontId="20" fillId="18" borderId="14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27" fillId="0" borderId="0" xfId="0" applyFont="1"/>
    <xf numFmtId="0" fontId="10" fillId="0" borderId="0" xfId="0" applyFont="1" applyAlignment="1"/>
    <xf numFmtId="0" fontId="28" fillId="0" borderId="0" xfId="0" applyFont="1" applyAlignme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2" fontId="14" fillId="0" borderId="10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2" fontId="8" fillId="0" borderId="0" xfId="0" applyNumberFormat="1" applyFont="1"/>
    <xf numFmtId="2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0" fontId="8" fillId="0" borderId="32" xfId="0" applyFont="1" applyBorder="1"/>
    <xf numFmtId="0" fontId="8" fillId="0" borderId="0" xfId="0" applyFont="1" applyBorder="1"/>
    <xf numFmtId="0" fontId="8" fillId="0" borderId="16" xfId="0" applyFont="1" applyBorder="1"/>
    <xf numFmtId="0" fontId="8" fillId="0" borderId="15" xfId="0" applyFont="1" applyBorder="1"/>
    <xf numFmtId="2" fontId="29" fillId="0" borderId="14" xfId="0" applyNumberFormat="1" applyFont="1" applyBorder="1" applyAlignment="1">
      <alignment horizontal="center" vertical="top"/>
    </xf>
    <xf numFmtId="2" fontId="29" fillId="0" borderId="15" xfId="0" applyNumberFormat="1" applyFont="1" applyBorder="1" applyAlignment="1">
      <alignment horizontal="center" vertical="top"/>
    </xf>
    <xf numFmtId="2" fontId="14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1" fillId="6" borderId="14" xfId="0" applyFont="1" applyFill="1" applyBorder="1" applyAlignment="1">
      <alignment horizontal="right"/>
    </xf>
    <xf numFmtId="0" fontId="1" fillId="0" borderId="0" xfId="0" applyFont="1" applyAlignment="1">
      <alignment horizontal="left" indent="5"/>
    </xf>
    <xf numFmtId="0" fontId="14" fillId="0" borderId="7" xfId="0" applyFont="1" applyBorder="1" applyAlignment="1">
      <alignment horizontal="center"/>
    </xf>
    <xf numFmtId="2" fontId="21" fillId="6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23" fillId="19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3" fillId="0" borderId="0" xfId="0" applyFont="1" applyAlignment="1"/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/>
    <xf numFmtId="2" fontId="29" fillId="0" borderId="31" xfId="0" applyNumberFormat="1" applyFont="1" applyBorder="1" applyAlignment="1">
      <alignment horizontal="center" vertical="top"/>
    </xf>
    <xf numFmtId="2" fontId="29" fillId="0" borderId="27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2" fontId="29" fillId="0" borderId="11" xfId="0" applyNumberFormat="1" applyFont="1" applyBorder="1" applyAlignment="1">
      <alignment horizontal="center" vertical="top"/>
    </xf>
    <xf numFmtId="2" fontId="29" fillId="0" borderId="15" xfId="0" applyNumberFormat="1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CC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24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26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33</xdr:row>
      <xdr:rowOff>0</xdr:rowOff>
    </xdr:from>
    <xdr:ext cx="228781" cy="271356"/>
    <xdr:sp macro="" textlink="">
      <xdr:nvSpPr>
        <xdr:cNvPr id="13" name="TextBox 12"/>
        <xdr:cNvSpPr txBox="1"/>
      </xdr:nvSpPr>
      <xdr:spPr>
        <a:xfrm>
          <a:off x="450850" y="11471672"/>
          <a:ext cx="228781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</a:t>
          </a:r>
          <a:endParaRPr lang="en-US" sz="1100"/>
        </a:p>
      </xdr:txBody>
    </xdr:sp>
    <xdr:clientData/>
  </xdr:oneCellAnchor>
  <xdr:oneCellAnchor>
    <xdr:from>
      <xdr:col>2</xdr:col>
      <xdr:colOff>559594</xdr:colOff>
      <xdr:row>25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18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19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24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69650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25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33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</xdr:row>
          <xdr:rowOff>209550</xdr:rowOff>
        </xdr:from>
        <xdr:to>
          <xdr:col>5</xdr:col>
          <xdr:colOff>352425</xdr:colOff>
          <xdr:row>5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4</xdr:row>
          <xdr:rowOff>171450</xdr:rowOff>
        </xdr:from>
        <xdr:to>
          <xdr:col>5</xdr:col>
          <xdr:colOff>266700</xdr:colOff>
          <xdr:row>5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4686300" y="4829175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95"/>
  <sheetViews>
    <sheetView zoomScaleNormal="100" workbookViewId="0">
      <pane ySplit="1065" topLeftCell="A123" activePane="bottomLeft"/>
      <selection pane="bottomLeft" activeCell="AJ138" sqref="AJ138"/>
    </sheetView>
  </sheetViews>
  <sheetFormatPr defaultColWidth="15" defaultRowHeight="24"/>
  <cols>
    <col min="1" max="1" width="4.42578125" style="11" bestFit="1" customWidth="1"/>
    <col min="2" max="2" width="31" style="11" bestFit="1" customWidth="1"/>
    <col min="3" max="3" width="7.5703125" style="11" bestFit="1" customWidth="1"/>
    <col min="4" max="4" width="5.28515625" style="11" bestFit="1" customWidth="1"/>
    <col min="5" max="5" width="5" style="11" bestFit="1" customWidth="1"/>
    <col min="6" max="6" width="5.7109375" style="11" bestFit="1" customWidth="1"/>
    <col min="7" max="7" width="5" style="11" bestFit="1" customWidth="1"/>
    <col min="8" max="8" width="5" style="11" customWidth="1"/>
    <col min="9" max="9" width="5" style="11" bestFit="1" customWidth="1"/>
    <col min="10" max="10" width="8.140625" style="11" bestFit="1" customWidth="1"/>
    <col min="11" max="11" width="6.7109375" style="11" bestFit="1" customWidth="1"/>
    <col min="12" max="12" width="5.42578125" style="11" bestFit="1" customWidth="1"/>
    <col min="13" max="15" width="5" style="59" bestFit="1" customWidth="1"/>
    <col min="16" max="22" width="5" style="11" bestFit="1" customWidth="1"/>
    <col min="23" max="23" width="6.28515625" style="14" bestFit="1" customWidth="1"/>
    <col min="24" max="24" width="6.28515625" style="14" customWidth="1"/>
    <col min="25" max="25" width="6.28515625" style="14" bestFit="1" customWidth="1"/>
    <col min="26" max="26" width="6.28515625" style="63" bestFit="1" customWidth="1"/>
    <col min="27" max="27" width="6.28515625" style="63" customWidth="1"/>
    <col min="28" max="28" width="6.28515625" style="63" bestFit="1" customWidth="1"/>
    <col min="29" max="29" width="5" style="43" bestFit="1" customWidth="1"/>
    <col min="30" max="32" width="5" style="60" bestFit="1" customWidth="1"/>
    <col min="33" max="35" width="7.140625" style="60" bestFit="1" customWidth="1"/>
    <col min="36" max="36" width="6.140625" style="11" bestFit="1" customWidth="1"/>
    <col min="37" max="37" width="5" style="11" bestFit="1" customWidth="1"/>
    <col min="38" max="16384" width="15" style="11"/>
  </cols>
  <sheetData>
    <row r="1" spans="1:69" s="90" customFormat="1" ht="38.25">
      <c r="A1" s="126" t="s">
        <v>32</v>
      </c>
      <c r="B1" s="127" t="s">
        <v>8</v>
      </c>
      <c r="C1" s="93" t="s">
        <v>1</v>
      </c>
      <c r="D1" s="93" t="s">
        <v>2</v>
      </c>
      <c r="E1" s="93" t="s">
        <v>0</v>
      </c>
      <c r="F1" s="93" t="s">
        <v>3</v>
      </c>
      <c r="G1" s="93" t="s">
        <v>37</v>
      </c>
      <c r="H1" s="93" t="s">
        <v>97</v>
      </c>
      <c r="I1" s="93" t="s">
        <v>4</v>
      </c>
      <c r="J1" s="93" t="s">
        <v>86</v>
      </c>
      <c r="K1" s="93" t="s">
        <v>90</v>
      </c>
      <c r="L1" s="93" t="s">
        <v>54</v>
      </c>
      <c r="M1" s="95">
        <v>1.1000000000000001</v>
      </c>
      <c r="N1" s="95">
        <v>1.2</v>
      </c>
      <c r="O1" s="95">
        <v>1.3</v>
      </c>
      <c r="P1" s="94">
        <v>2.1</v>
      </c>
      <c r="Q1" s="94">
        <v>2.2000000000000002</v>
      </c>
      <c r="R1" s="131">
        <v>3.1</v>
      </c>
      <c r="S1" s="131">
        <v>3.2</v>
      </c>
      <c r="T1" s="131">
        <v>3.3</v>
      </c>
      <c r="U1" s="131">
        <v>3.4</v>
      </c>
      <c r="V1" s="131">
        <v>3.5</v>
      </c>
      <c r="W1" s="92" t="s">
        <v>5</v>
      </c>
      <c r="X1" s="92" t="s">
        <v>38</v>
      </c>
      <c r="Y1" s="92" t="s">
        <v>83</v>
      </c>
      <c r="Z1" s="97" t="s">
        <v>6</v>
      </c>
      <c r="AA1" s="97" t="s">
        <v>39</v>
      </c>
      <c r="AB1" s="97" t="s">
        <v>84</v>
      </c>
      <c r="AC1" s="91">
        <v>4.3</v>
      </c>
      <c r="AD1" s="133">
        <v>4.4000000000000004</v>
      </c>
      <c r="AE1" s="161">
        <v>4.5</v>
      </c>
      <c r="AF1" s="96">
        <v>4.5999999999999996</v>
      </c>
      <c r="AG1" s="159">
        <v>5.0999999999999996</v>
      </c>
      <c r="AH1" s="159">
        <v>5.2</v>
      </c>
      <c r="AI1" s="159">
        <v>5.3</v>
      </c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</row>
    <row r="2" spans="1:69" s="98" customFormat="1" ht="21.75">
      <c r="A2" s="122">
        <v>1</v>
      </c>
      <c r="B2" s="128" t="s">
        <v>128</v>
      </c>
      <c r="C2" s="103">
        <v>0</v>
      </c>
      <c r="D2" s="103">
        <v>1</v>
      </c>
      <c r="E2" s="103">
        <v>0</v>
      </c>
      <c r="F2" s="103">
        <v>0</v>
      </c>
      <c r="G2" s="103">
        <v>1</v>
      </c>
      <c r="H2" s="103">
        <v>0</v>
      </c>
      <c r="I2" s="103">
        <v>0</v>
      </c>
      <c r="J2" s="103">
        <v>0</v>
      </c>
      <c r="K2" s="103">
        <v>0</v>
      </c>
      <c r="L2" s="103">
        <v>0</v>
      </c>
      <c r="M2" s="99">
        <v>5</v>
      </c>
      <c r="N2" s="99">
        <v>5</v>
      </c>
      <c r="O2" s="99">
        <v>5</v>
      </c>
      <c r="P2" s="130">
        <v>5</v>
      </c>
      <c r="Q2" s="130">
        <v>5</v>
      </c>
      <c r="R2" s="132">
        <v>5</v>
      </c>
      <c r="S2" s="132">
        <v>4</v>
      </c>
      <c r="T2" s="132">
        <v>4</v>
      </c>
      <c r="U2" s="132">
        <v>4</v>
      </c>
      <c r="V2" s="132">
        <v>4</v>
      </c>
      <c r="W2" s="129">
        <v>4</v>
      </c>
      <c r="X2" s="129">
        <v>4</v>
      </c>
      <c r="Y2" s="129">
        <v>4</v>
      </c>
      <c r="Z2" s="101">
        <v>4</v>
      </c>
      <c r="AA2" s="101">
        <v>4</v>
      </c>
      <c r="AB2" s="101">
        <v>4</v>
      </c>
      <c r="AC2" s="102">
        <v>5</v>
      </c>
      <c r="AD2" s="134">
        <v>5</v>
      </c>
      <c r="AE2" s="162">
        <v>5</v>
      </c>
      <c r="AF2" s="100">
        <v>4</v>
      </c>
      <c r="AG2" s="160">
        <v>0</v>
      </c>
      <c r="AH2" s="160">
        <v>1</v>
      </c>
      <c r="AI2" s="160">
        <v>0</v>
      </c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</row>
    <row r="3" spans="1:69" s="98" customFormat="1" ht="21.75">
      <c r="A3" s="122">
        <v>2</v>
      </c>
      <c r="B3" s="128" t="s">
        <v>85</v>
      </c>
      <c r="C3" s="103">
        <v>0</v>
      </c>
      <c r="D3" s="103">
        <v>1</v>
      </c>
      <c r="E3" s="103">
        <v>0</v>
      </c>
      <c r="F3" s="103">
        <v>0</v>
      </c>
      <c r="G3" s="103">
        <v>0</v>
      </c>
      <c r="H3" s="103">
        <v>0</v>
      </c>
      <c r="I3" s="103">
        <v>0</v>
      </c>
      <c r="J3" s="103">
        <v>0</v>
      </c>
      <c r="K3" s="103">
        <v>0</v>
      </c>
      <c r="L3" s="103">
        <v>0</v>
      </c>
      <c r="M3" s="99">
        <v>4</v>
      </c>
      <c r="N3" s="99">
        <v>4</v>
      </c>
      <c r="O3" s="99">
        <v>4</v>
      </c>
      <c r="P3" s="130">
        <v>4</v>
      </c>
      <c r="Q3" s="130">
        <v>4</v>
      </c>
      <c r="R3" s="132">
        <v>3</v>
      </c>
      <c r="S3" s="132">
        <v>3</v>
      </c>
      <c r="T3" s="132">
        <v>3</v>
      </c>
      <c r="U3" s="132">
        <v>3</v>
      </c>
      <c r="V3" s="132">
        <v>3</v>
      </c>
      <c r="W3" s="129">
        <v>3</v>
      </c>
      <c r="X3" s="129">
        <v>2</v>
      </c>
      <c r="Y3" s="129">
        <v>3</v>
      </c>
      <c r="Z3" s="101">
        <v>4</v>
      </c>
      <c r="AA3" s="101">
        <v>3</v>
      </c>
      <c r="AB3" s="101">
        <v>4</v>
      </c>
      <c r="AC3" s="102">
        <v>3</v>
      </c>
      <c r="AD3" s="134">
        <v>4</v>
      </c>
      <c r="AE3" s="162">
        <v>4</v>
      </c>
      <c r="AF3" s="100">
        <v>3</v>
      </c>
      <c r="AG3" s="160">
        <v>0</v>
      </c>
      <c r="AH3" s="160">
        <v>1</v>
      </c>
      <c r="AI3" s="160">
        <v>0</v>
      </c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</row>
    <row r="4" spans="1:69" s="98" customFormat="1" ht="21.75">
      <c r="A4" s="122">
        <v>3</v>
      </c>
      <c r="B4" s="128" t="s">
        <v>64</v>
      </c>
      <c r="C4" s="103">
        <v>0</v>
      </c>
      <c r="D4" s="103">
        <v>1</v>
      </c>
      <c r="E4" s="103">
        <v>0</v>
      </c>
      <c r="F4" s="103">
        <v>0</v>
      </c>
      <c r="G4" s="103">
        <v>0</v>
      </c>
      <c r="H4" s="103">
        <v>0</v>
      </c>
      <c r="I4" s="103">
        <v>0</v>
      </c>
      <c r="J4" s="103">
        <v>0</v>
      </c>
      <c r="K4" s="103">
        <v>0</v>
      </c>
      <c r="L4" s="103">
        <v>0</v>
      </c>
      <c r="M4" s="99">
        <v>3</v>
      </c>
      <c r="N4" s="99">
        <v>3</v>
      </c>
      <c r="O4" s="99">
        <v>3</v>
      </c>
      <c r="P4" s="130">
        <v>4</v>
      </c>
      <c r="Q4" s="130">
        <v>4</v>
      </c>
      <c r="R4" s="132">
        <v>3</v>
      </c>
      <c r="S4" s="132">
        <v>3</v>
      </c>
      <c r="T4" s="132">
        <v>4</v>
      </c>
      <c r="U4" s="132">
        <v>3</v>
      </c>
      <c r="V4" s="132">
        <v>4</v>
      </c>
      <c r="W4" s="129">
        <v>2</v>
      </c>
      <c r="X4" s="129">
        <v>2</v>
      </c>
      <c r="Y4" s="129">
        <v>2</v>
      </c>
      <c r="Z4" s="101">
        <v>4</v>
      </c>
      <c r="AA4" s="101">
        <v>4</v>
      </c>
      <c r="AB4" s="101">
        <v>4</v>
      </c>
      <c r="AC4" s="102">
        <v>4</v>
      </c>
      <c r="AD4" s="134">
        <v>4</v>
      </c>
      <c r="AE4" s="162">
        <v>4</v>
      </c>
      <c r="AF4" s="100">
        <v>4</v>
      </c>
      <c r="AG4" s="160">
        <v>1</v>
      </c>
      <c r="AH4" s="160">
        <v>1</v>
      </c>
      <c r="AI4" s="160">
        <v>1</v>
      </c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</row>
    <row r="5" spans="1:69" s="98" customFormat="1" ht="21.75">
      <c r="A5" s="122">
        <v>4</v>
      </c>
      <c r="B5" s="128" t="s">
        <v>59</v>
      </c>
      <c r="C5" s="103">
        <v>0</v>
      </c>
      <c r="D5" s="103">
        <v>0</v>
      </c>
      <c r="E5" s="103">
        <v>0</v>
      </c>
      <c r="F5" s="103">
        <v>0</v>
      </c>
      <c r="G5" s="103">
        <v>0</v>
      </c>
      <c r="H5" s="103">
        <v>0</v>
      </c>
      <c r="I5" s="103">
        <v>1</v>
      </c>
      <c r="J5" s="103">
        <v>0</v>
      </c>
      <c r="K5" s="103">
        <v>0</v>
      </c>
      <c r="L5" s="103">
        <v>0</v>
      </c>
      <c r="M5" s="99">
        <v>4</v>
      </c>
      <c r="N5" s="99">
        <v>4</v>
      </c>
      <c r="O5" s="99">
        <v>4</v>
      </c>
      <c r="P5" s="130">
        <v>4</v>
      </c>
      <c r="Q5" s="130">
        <v>4</v>
      </c>
      <c r="R5" s="132">
        <v>5</v>
      </c>
      <c r="S5" s="132">
        <v>4</v>
      </c>
      <c r="T5" s="132">
        <v>4</v>
      </c>
      <c r="U5" s="132">
        <v>4</v>
      </c>
      <c r="V5" s="132">
        <v>4</v>
      </c>
      <c r="W5" s="129">
        <v>3</v>
      </c>
      <c r="X5" s="129">
        <v>5</v>
      </c>
      <c r="Y5" s="129">
        <v>4</v>
      </c>
      <c r="Z5" s="101">
        <v>4</v>
      </c>
      <c r="AA5" s="101">
        <v>4</v>
      </c>
      <c r="AB5" s="101">
        <v>4</v>
      </c>
      <c r="AC5" s="102">
        <v>4</v>
      </c>
      <c r="AD5" s="134">
        <v>5</v>
      </c>
      <c r="AE5" s="162">
        <v>4</v>
      </c>
      <c r="AF5" s="100">
        <v>4</v>
      </c>
      <c r="AG5" s="160">
        <v>0</v>
      </c>
      <c r="AH5" s="160">
        <v>0</v>
      </c>
      <c r="AI5" s="160">
        <v>1</v>
      </c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</row>
    <row r="6" spans="1:69" s="98" customFormat="1" ht="21.75">
      <c r="A6" s="122">
        <v>5</v>
      </c>
      <c r="B6" s="128" t="s">
        <v>60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1</v>
      </c>
      <c r="K6" s="103">
        <v>0</v>
      </c>
      <c r="L6" s="103">
        <v>0</v>
      </c>
      <c r="M6" s="99">
        <v>4</v>
      </c>
      <c r="N6" s="99">
        <v>4</v>
      </c>
      <c r="O6" s="99">
        <v>4</v>
      </c>
      <c r="P6" s="130">
        <v>4</v>
      </c>
      <c r="Q6" s="130">
        <v>4</v>
      </c>
      <c r="R6" s="132">
        <v>4</v>
      </c>
      <c r="S6" s="132">
        <v>4</v>
      </c>
      <c r="T6" s="132">
        <v>4</v>
      </c>
      <c r="U6" s="132">
        <v>4</v>
      </c>
      <c r="V6" s="132">
        <v>4</v>
      </c>
      <c r="W6" s="129">
        <v>3</v>
      </c>
      <c r="X6" s="129">
        <v>2</v>
      </c>
      <c r="Y6" s="129">
        <v>4</v>
      </c>
      <c r="Z6" s="101">
        <v>4</v>
      </c>
      <c r="AA6" s="101">
        <v>4</v>
      </c>
      <c r="AB6" s="101">
        <v>4</v>
      </c>
      <c r="AC6" s="102">
        <v>4</v>
      </c>
      <c r="AD6" s="134">
        <v>4</v>
      </c>
      <c r="AE6" s="162">
        <v>4</v>
      </c>
      <c r="AF6" s="100">
        <v>4</v>
      </c>
      <c r="AG6" s="160">
        <v>1</v>
      </c>
      <c r="AH6" s="160">
        <v>0</v>
      </c>
      <c r="AI6" s="160">
        <v>1</v>
      </c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</row>
    <row r="7" spans="1:69" s="98" customFormat="1" ht="21.75">
      <c r="A7" s="122">
        <v>6</v>
      </c>
      <c r="B7" s="128" t="s">
        <v>62</v>
      </c>
      <c r="C7" s="103">
        <v>1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99">
        <v>3</v>
      </c>
      <c r="N7" s="99">
        <v>3</v>
      </c>
      <c r="O7" s="99">
        <v>3</v>
      </c>
      <c r="P7" s="130">
        <v>4</v>
      </c>
      <c r="Q7" s="130">
        <v>4</v>
      </c>
      <c r="R7" s="132">
        <v>3</v>
      </c>
      <c r="S7" s="132">
        <v>3</v>
      </c>
      <c r="T7" s="132">
        <v>3</v>
      </c>
      <c r="U7" s="132">
        <v>3</v>
      </c>
      <c r="V7" s="132">
        <v>3</v>
      </c>
      <c r="W7" s="129">
        <v>3</v>
      </c>
      <c r="X7" s="129">
        <v>3</v>
      </c>
      <c r="Y7" s="129">
        <v>4</v>
      </c>
      <c r="Z7" s="101">
        <v>3</v>
      </c>
      <c r="AA7" s="101">
        <v>3</v>
      </c>
      <c r="AB7" s="101">
        <v>4</v>
      </c>
      <c r="AC7" s="102">
        <v>4</v>
      </c>
      <c r="AD7" s="134">
        <v>3</v>
      </c>
      <c r="AE7" s="162">
        <v>3</v>
      </c>
      <c r="AF7" s="100">
        <v>3</v>
      </c>
      <c r="AG7" s="160">
        <v>0</v>
      </c>
      <c r="AH7" s="160">
        <v>0</v>
      </c>
      <c r="AI7" s="160">
        <v>0</v>
      </c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</row>
    <row r="8" spans="1:69" s="98" customFormat="1" ht="21.75">
      <c r="A8" s="122">
        <v>7</v>
      </c>
      <c r="B8" s="128" t="s">
        <v>62</v>
      </c>
      <c r="C8" s="103">
        <v>0</v>
      </c>
      <c r="D8" s="103">
        <v>0</v>
      </c>
      <c r="E8" s="103">
        <v>1</v>
      </c>
      <c r="F8" s="103">
        <v>0</v>
      </c>
      <c r="G8" s="103">
        <v>0</v>
      </c>
      <c r="H8" s="103">
        <v>0</v>
      </c>
      <c r="I8" s="103">
        <v>0</v>
      </c>
      <c r="J8" s="103">
        <v>1</v>
      </c>
      <c r="K8" s="103">
        <v>0</v>
      </c>
      <c r="L8" s="103">
        <v>0</v>
      </c>
      <c r="M8" s="99">
        <v>4</v>
      </c>
      <c r="N8" s="99">
        <v>4</v>
      </c>
      <c r="O8" s="99">
        <v>5</v>
      </c>
      <c r="P8" s="130">
        <v>5</v>
      </c>
      <c r="Q8" s="130">
        <v>5</v>
      </c>
      <c r="R8" s="132">
        <v>5</v>
      </c>
      <c r="S8" s="132">
        <v>5</v>
      </c>
      <c r="T8" s="132">
        <v>5</v>
      </c>
      <c r="U8" s="132">
        <v>5</v>
      </c>
      <c r="V8" s="132">
        <v>5</v>
      </c>
      <c r="W8" s="129">
        <v>3</v>
      </c>
      <c r="X8" s="129">
        <v>3</v>
      </c>
      <c r="Y8" s="129">
        <v>3</v>
      </c>
      <c r="Z8" s="101">
        <v>4</v>
      </c>
      <c r="AA8" s="101">
        <v>4</v>
      </c>
      <c r="AB8" s="101">
        <v>4</v>
      </c>
      <c r="AC8" s="102">
        <v>4</v>
      </c>
      <c r="AD8" s="134">
        <v>3</v>
      </c>
      <c r="AE8" s="162">
        <v>3</v>
      </c>
      <c r="AF8" s="100">
        <v>3</v>
      </c>
      <c r="AG8" s="160">
        <v>0</v>
      </c>
      <c r="AH8" s="160">
        <v>0</v>
      </c>
      <c r="AI8" s="160">
        <v>0</v>
      </c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</row>
    <row r="9" spans="1:69" s="98" customFormat="1" ht="21.75">
      <c r="A9" s="122">
        <v>8</v>
      </c>
      <c r="B9" s="128" t="s">
        <v>62</v>
      </c>
      <c r="C9" s="103">
        <v>0</v>
      </c>
      <c r="D9" s="103">
        <v>0</v>
      </c>
      <c r="E9" s="103">
        <v>1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99">
        <v>4</v>
      </c>
      <c r="N9" s="99">
        <v>4</v>
      </c>
      <c r="O9" s="99">
        <v>3</v>
      </c>
      <c r="P9" s="130">
        <v>4</v>
      </c>
      <c r="Q9" s="130">
        <v>4</v>
      </c>
      <c r="R9" s="132">
        <v>4</v>
      </c>
      <c r="S9" s="132">
        <v>3</v>
      </c>
      <c r="T9" s="132">
        <v>4</v>
      </c>
      <c r="U9" s="132">
        <v>4</v>
      </c>
      <c r="V9" s="132">
        <v>4</v>
      </c>
      <c r="W9" s="129">
        <v>3</v>
      </c>
      <c r="X9" s="129">
        <v>3</v>
      </c>
      <c r="Y9" s="129">
        <v>3</v>
      </c>
      <c r="Z9" s="101">
        <v>4</v>
      </c>
      <c r="AA9" s="101">
        <v>4</v>
      </c>
      <c r="AB9" s="101">
        <v>4</v>
      </c>
      <c r="AC9" s="102">
        <v>5</v>
      </c>
      <c r="AD9" s="134">
        <v>4</v>
      </c>
      <c r="AE9" s="162">
        <v>4</v>
      </c>
      <c r="AF9" s="100">
        <v>4</v>
      </c>
      <c r="AG9" s="160">
        <v>1</v>
      </c>
      <c r="AH9" s="160">
        <v>0</v>
      </c>
      <c r="AI9" s="160">
        <v>1</v>
      </c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</row>
    <row r="10" spans="1:69" s="98" customFormat="1" ht="21.75">
      <c r="A10" s="122">
        <v>9</v>
      </c>
      <c r="B10" s="128" t="s">
        <v>62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1</v>
      </c>
      <c r="L10" s="103">
        <v>0</v>
      </c>
      <c r="M10" s="99">
        <v>5</v>
      </c>
      <c r="N10" s="99">
        <v>5</v>
      </c>
      <c r="O10" s="99">
        <v>5</v>
      </c>
      <c r="P10" s="130">
        <v>5</v>
      </c>
      <c r="Q10" s="130">
        <v>5</v>
      </c>
      <c r="R10" s="132">
        <v>5</v>
      </c>
      <c r="S10" s="132">
        <v>5</v>
      </c>
      <c r="T10" s="132">
        <v>5</v>
      </c>
      <c r="U10" s="132">
        <v>5</v>
      </c>
      <c r="V10" s="132">
        <v>5</v>
      </c>
      <c r="W10" s="129">
        <v>3</v>
      </c>
      <c r="X10" s="129">
        <v>3</v>
      </c>
      <c r="Y10" s="129">
        <v>3</v>
      </c>
      <c r="Z10" s="101">
        <v>4</v>
      </c>
      <c r="AA10" s="101">
        <v>4</v>
      </c>
      <c r="AB10" s="101">
        <v>4</v>
      </c>
      <c r="AC10" s="102">
        <v>4</v>
      </c>
      <c r="AD10" s="134">
        <v>4</v>
      </c>
      <c r="AE10" s="162">
        <v>4</v>
      </c>
      <c r="AF10" s="100">
        <v>4</v>
      </c>
      <c r="AG10" s="160">
        <v>0</v>
      </c>
      <c r="AH10" s="160">
        <v>0</v>
      </c>
      <c r="AI10" s="160">
        <v>0</v>
      </c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</row>
    <row r="11" spans="1:69" s="98" customFormat="1" ht="21.75">
      <c r="A11" s="122">
        <v>10</v>
      </c>
      <c r="B11" s="128" t="s">
        <v>63</v>
      </c>
      <c r="C11" s="103">
        <v>1</v>
      </c>
      <c r="D11" s="103">
        <v>1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99">
        <v>4</v>
      </c>
      <c r="N11" s="99">
        <v>4</v>
      </c>
      <c r="O11" s="99">
        <v>3</v>
      </c>
      <c r="P11" s="130">
        <v>3</v>
      </c>
      <c r="Q11" s="130">
        <v>3</v>
      </c>
      <c r="R11" s="132">
        <v>3</v>
      </c>
      <c r="S11" s="132">
        <v>3</v>
      </c>
      <c r="T11" s="132">
        <v>3</v>
      </c>
      <c r="U11" s="132">
        <v>3</v>
      </c>
      <c r="V11" s="132">
        <v>3</v>
      </c>
      <c r="W11" s="129">
        <v>4</v>
      </c>
      <c r="X11" s="129">
        <v>4</v>
      </c>
      <c r="Y11" s="129">
        <v>4</v>
      </c>
      <c r="Z11" s="101">
        <v>4</v>
      </c>
      <c r="AA11" s="101">
        <v>4</v>
      </c>
      <c r="AB11" s="101">
        <v>4</v>
      </c>
      <c r="AC11" s="102">
        <v>4</v>
      </c>
      <c r="AD11" s="134">
        <v>4</v>
      </c>
      <c r="AE11" s="162">
        <v>4</v>
      </c>
      <c r="AF11" s="100">
        <v>4</v>
      </c>
      <c r="AG11" s="160">
        <v>0</v>
      </c>
      <c r="AH11" s="160">
        <v>1</v>
      </c>
      <c r="AI11" s="160">
        <v>1</v>
      </c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</row>
    <row r="12" spans="1:69" s="98" customFormat="1" ht="21.75">
      <c r="A12" s="122">
        <v>11</v>
      </c>
      <c r="B12" s="128" t="s">
        <v>64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1</v>
      </c>
      <c r="J12" s="103">
        <v>0</v>
      </c>
      <c r="K12" s="103">
        <v>0</v>
      </c>
      <c r="L12" s="103">
        <v>0</v>
      </c>
      <c r="M12" s="99">
        <v>4</v>
      </c>
      <c r="N12" s="99">
        <v>3</v>
      </c>
      <c r="O12" s="99">
        <v>3</v>
      </c>
      <c r="P12" s="130">
        <v>4</v>
      </c>
      <c r="Q12" s="130">
        <v>4</v>
      </c>
      <c r="R12" s="132">
        <v>4</v>
      </c>
      <c r="S12" s="132">
        <v>4</v>
      </c>
      <c r="T12" s="132">
        <v>4</v>
      </c>
      <c r="U12" s="132">
        <v>4</v>
      </c>
      <c r="V12" s="132">
        <v>4</v>
      </c>
      <c r="W12" s="129">
        <v>2</v>
      </c>
      <c r="X12" s="129">
        <v>2</v>
      </c>
      <c r="Y12" s="129">
        <v>2</v>
      </c>
      <c r="Z12" s="101">
        <v>3</v>
      </c>
      <c r="AA12" s="101">
        <v>3</v>
      </c>
      <c r="AB12" s="101">
        <v>3</v>
      </c>
      <c r="AC12" s="102">
        <v>3</v>
      </c>
      <c r="AD12" s="134">
        <v>3</v>
      </c>
      <c r="AE12" s="162">
        <v>3</v>
      </c>
      <c r="AF12" s="100">
        <v>3</v>
      </c>
      <c r="AG12" s="160">
        <v>0</v>
      </c>
      <c r="AH12" s="160">
        <v>0</v>
      </c>
      <c r="AI12" s="160">
        <v>0</v>
      </c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</row>
    <row r="13" spans="1:69" s="98" customFormat="1" ht="21.75">
      <c r="A13" s="122">
        <v>12</v>
      </c>
      <c r="B13" s="128" t="s">
        <v>64</v>
      </c>
      <c r="C13" s="103">
        <v>0</v>
      </c>
      <c r="D13" s="103">
        <v>1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99">
        <v>5</v>
      </c>
      <c r="N13" s="99">
        <v>5</v>
      </c>
      <c r="O13" s="99">
        <v>5</v>
      </c>
      <c r="P13" s="130">
        <v>2</v>
      </c>
      <c r="Q13" s="130">
        <v>2</v>
      </c>
      <c r="R13" s="132">
        <v>3</v>
      </c>
      <c r="S13" s="132">
        <v>5</v>
      </c>
      <c r="T13" s="132">
        <v>4</v>
      </c>
      <c r="U13" s="132">
        <v>3</v>
      </c>
      <c r="V13" s="132">
        <v>5</v>
      </c>
      <c r="W13" s="129">
        <v>2</v>
      </c>
      <c r="X13" s="129">
        <v>2</v>
      </c>
      <c r="Y13" s="129">
        <v>2</v>
      </c>
      <c r="Z13" s="101">
        <v>4</v>
      </c>
      <c r="AA13" s="101">
        <v>4</v>
      </c>
      <c r="AB13" s="101">
        <v>4</v>
      </c>
      <c r="AC13" s="102">
        <v>4</v>
      </c>
      <c r="AD13" s="134">
        <v>3</v>
      </c>
      <c r="AE13" s="162">
        <v>4</v>
      </c>
      <c r="AF13" s="100">
        <v>2</v>
      </c>
      <c r="AG13" s="160">
        <v>0</v>
      </c>
      <c r="AH13" s="160">
        <v>0</v>
      </c>
      <c r="AI13" s="160">
        <v>0</v>
      </c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</row>
    <row r="14" spans="1:69" s="98" customFormat="1" ht="21.75">
      <c r="A14" s="122">
        <v>13</v>
      </c>
      <c r="B14" s="128" t="s">
        <v>64</v>
      </c>
      <c r="C14" s="103">
        <v>0</v>
      </c>
      <c r="D14" s="103">
        <v>1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99">
        <v>5</v>
      </c>
      <c r="N14" s="99">
        <v>5</v>
      </c>
      <c r="O14" s="99">
        <v>5</v>
      </c>
      <c r="P14" s="130">
        <v>5</v>
      </c>
      <c r="Q14" s="130">
        <v>5</v>
      </c>
      <c r="R14" s="132">
        <v>5</v>
      </c>
      <c r="S14" s="132">
        <v>5</v>
      </c>
      <c r="T14" s="132">
        <v>5</v>
      </c>
      <c r="U14" s="132">
        <v>5</v>
      </c>
      <c r="V14" s="132">
        <v>5</v>
      </c>
      <c r="W14" s="129">
        <v>5</v>
      </c>
      <c r="X14" s="129">
        <v>5</v>
      </c>
      <c r="Y14" s="129">
        <v>5</v>
      </c>
      <c r="Z14" s="101">
        <v>5</v>
      </c>
      <c r="AA14" s="101">
        <v>5</v>
      </c>
      <c r="AB14" s="101">
        <v>5</v>
      </c>
      <c r="AC14" s="102">
        <v>5</v>
      </c>
      <c r="AD14" s="134">
        <v>5</v>
      </c>
      <c r="AE14" s="162">
        <v>5</v>
      </c>
      <c r="AF14" s="100">
        <v>5</v>
      </c>
      <c r="AG14" s="160">
        <v>0</v>
      </c>
      <c r="AH14" s="160">
        <v>1</v>
      </c>
      <c r="AI14" s="160">
        <v>0</v>
      </c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</row>
    <row r="15" spans="1:69" s="98" customFormat="1" ht="21.75">
      <c r="A15" s="122">
        <v>14</v>
      </c>
      <c r="B15" s="128" t="s">
        <v>62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1</v>
      </c>
      <c r="K15" s="103">
        <v>0</v>
      </c>
      <c r="L15" s="103">
        <v>0</v>
      </c>
      <c r="M15" s="99">
        <v>4</v>
      </c>
      <c r="N15" s="99">
        <v>2</v>
      </c>
      <c r="O15" s="99">
        <v>5</v>
      </c>
      <c r="P15" s="130">
        <v>4</v>
      </c>
      <c r="Q15" s="130">
        <v>4</v>
      </c>
      <c r="R15" s="132">
        <v>2</v>
      </c>
      <c r="S15" s="132">
        <v>2</v>
      </c>
      <c r="T15" s="132">
        <v>3</v>
      </c>
      <c r="U15" s="132">
        <v>2</v>
      </c>
      <c r="V15" s="132">
        <v>4</v>
      </c>
      <c r="W15" s="129">
        <v>3</v>
      </c>
      <c r="X15" s="129">
        <v>3</v>
      </c>
      <c r="Y15" s="129">
        <v>2</v>
      </c>
      <c r="Z15" s="101">
        <v>3</v>
      </c>
      <c r="AA15" s="101">
        <v>3</v>
      </c>
      <c r="AB15" s="101">
        <v>2</v>
      </c>
      <c r="AC15" s="102">
        <v>2</v>
      </c>
      <c r="AD15" s="134">
        <v>2</v>
      </c>
      <c r="AE15" s="162">
        <v>1</v>
      </c>
      <c r="AF15" s="100">
        <v>1</v>
      </c>
      <c r="AG15" s="160">
        <v>0</v>
      </c>
      <c r="AH15" s="160">
        <v>0</v>
      </c>
      <c r="AI15" s="160">
        <v>0</v>
      </c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</row>
    <row r="16" spans="1:69" s="98" customFormat="1" ht="21.75">
      <c r="A16" s="122">
        <v>15</v>
      </c>
      <c r="B16" s="128" t="s">
        <v>62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1</v>
      </c>
      <c r="M16" s="99">
        <v>5</v>
      </c>
      <c r="N16" s="99">
        <v>5</v>
      </c>
      <c r="O16" s="99">
        <v>5</v>
      </c>
      <c r="P16" s="130">
        <v>5</v>
      </c>
      <c r="Q16" s="130">
        <v>5</v>
      </c>
      <c r="R16" s="132">
        <v>5</v>
      </c>
      <c r="S16" s="132">
        <v>5</v>
      </c>
      <c r="T16" s="132">
        <v>5</v>
      </c>
      <c r="U16" s="132">
        <v>5</v>
      </c>
      <c r="V16" s="132">
        <v>5</v>
      </c>
      <c r="W16" s="129">
        <v>2</v>
      </c>
      <c r="X16" s="129">
        <v>2</v>
      </c>
      <c r="Y16" s="129">
        <v>2</v>
      </c>
      <c r="Z16" s="101">
        <v>4</v>
      </c>
      <c r="AA16" s="101">
        <v>4</v>
      </c>
      <c r="AB16" s="101">
        <v>4</v>
      </c>
      <c r="AC16" s="102">
        <v>4</v>
      </c>
      <c r="AD16" s="134">
        <v>4</v>
      </c>
      <c r="AE16" s="162">
        <v>4</v>
      </c>
      <c r="AF16" s="100">
        <v>4</v>
      </c>
      <c r="AG16" s="160">
        <v>0</v>
      </c>
      <c r="AH16" s="160">
        <v>0</v>
      </c>
      <c r="AI16" s="160">
        <v>0</v>
      </c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</row>
    <row r="17" spans="1:69" s="98" customFormat="1" ht="21.75">
      <c r="A17" s="122">
        <v>16</v>
      </c>
      <c r="B17" s="128" t="s">
        <v>63</v>
      </c>
      <c r="C17" s="103">
        <v>1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99">
        <v>5</v>
      </c>
      <c r="N17" s="99">
        <v>4</v>
      </c>
      <c r="O17" s="99">
        <v>4</v>
      </c>
      <c r="P17" s="130">
        <v>4</v>
      </c>
      <c r="Q17" s="130">
        <v>4</v>
      </c>
      <c r="R17" s="132">
        <v>4</v>
      </c>
      <c r="S17" s="132">
        <v>4</v>
      </c>
      <c r="T17" s="132">
        <v>1</v>
      </c>
      <c r="U17" s="132">
        <v>3</v>
      </c>
      <c r="V17" s="132">
        <v>4</v>
      </c>
      <c r="W17" s="129">
        <v>3</v>
      </c>
      <c r="X17" s="129">
        <v>3</v>
      </c>
      <c r="Y17" s="129">
        <v>3</v>
      </c>
      <c r="Z17" s="101">
        <v>4</v>
      </c>
      <c r="AA17" s="101">
        <v>4</v>
      </c>
      <c r="AB17" s="101">
        <v>4</v>
      </c>
      <c r="AC17" s="102">
        <v>5</v>
      </c>
      <c r="AD17" s="134">
        <v>4</v>
      </c>
      <c r="AE17" s="162">
        <v>4</v>
      </c>
      <c r="AF17" s="100">
        <v>4</v>
      </c>
      <c r="AG17" s="160">
        <v>1</v>
      </c>
      <c r="AH17" s="160">
        <v>0</v>
      </c>
      <c r="AI17" s="160">
        <v>1</v>
      </c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</row>
    <row r="18" spans="1:69" s="98" customFormat="1" ht="21.75">
      <c r="A18" s="122">
        <v>17</v>
      </c>
      <c r="B18" s="128" t="s">
        <v>62</v>
      </c>
      <c r="C18" s="103">
        <v>0</v>
      </c>
      <c r="D18" s="103">
        <v>0</v>
      </c>
      <c r="E18" s="103">
        <v>1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1</v>
      </c>
      <c r="M18" s="99">
        <v>4</v>
      </c>
      <c r="N18" s="99">
        <v>4</v>
      </c>
      <c r="O18" s="99">
        <v>4</v>
      </c>
      <c r="P18" s="130">
        <v>5</v>
      </c>
      <c r="Q18" s="130">
        <v>5</v>
      </c>
      <c r="R18" s="132">
        <v>4</v>
      </c>
      <c r="S18" s="132">
        <v>4</v>
      </c>
      <c r="T18" s="132">
        <v>3</v>
      </c>
      <c r="U18" s="132">
        <v>3</v>
      </c>
      <c r="V18" s="132">
        <v>4</v>
      </c>
      <c r="W18" s="129">
        <v>2</v>
      </c>
      <c r="X18" s="129">
        <v>3</v>
      </c>
      <c r="Y18" s="129">
        <v>2</v>
      </c>
      <c r="Z18" s="101">
        <v>4</v>
      </c>
      <c r="AA18" s="101">
        <v>4</v>
      </c>
      <c r="AB18" s="101">
        <v>4</v>
      </c>
      <c r="AC18" s="102">
        <v>4</v>
      </c>
      <c r="AD18" s="134">
        <v>5</v>
      </c>
      <c r="AE18" s="162">
        <v>4</v>
      </c>
      <c r="AF18" s="100">
        <v>5</v>
      </c>
      <c r="AG18" s="160">
        <v>0</v>
      </c>
      <c r="AH18" s="160">
        <v>0</v>
      </c>
      <c r="AI18" s="160">
        <v>0</v>
      </c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</row>
    <row r="19" spans="1:69" s="98" customFormat="1" ht="21.75">
      <c r="A19" s="122">
        <v>18</v>
      </c>
      <c r="B19" s="128" t="s">
        <v>59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99">
        <v>5</v>
      </c>
      <c r="N19" s="99">
        <v>3</v>
      </c>
      <c r="O19" s="99">
        <v>4</v>
      </c>
      <c r="P19" s="130">
        <v>5</v>
      </c>
      <c r="Q19" s="130">
        <v>5</v>
      </c>
      <c r="R19" s="132">
        <v>5</v>
      </c>
      <c r="S19" s="132">
        <v>5</v>
      </c>
      <c r="T19" s="132">
        <v>5</v>
      </c>
      <c r="U19" s="132">
        <v>5</v>
      </c>
      <c r="V19" s="132">
        <v>5</v>
      </c>
      <c r="W19" s="129">
        <v>1</v>
      </c>
      <c r="X19" s="129">
        <v>1</v>
      </c>
      <c r="Y19" s="129">
        <v>1</v>
      </c>
      <c r="Z19" s="101">
        <v>3</v>
      </c>
      <c r="AA19" s="101">
        <v>4</v>
      </c>
      <c r="AB19" s="101">
        <v>4</v>
      </c>
      <c r="AC19" s="102">
        <v>4</v>
      </c>
      <c r="AD19" s="134">
        <v>5</v>
      </c>
      <c r="AE19" s="162">
        <v>5</v>
      </c>
      <c r="AF19" s="100">
        <v>5</v>
      </c>
      <c r="AG19" s="160">
        <v>0</v>
      </c>
      <c r="AH19" s="160">
        <v>0</v>
      </c>
      <c r="AI19" s="160">
        <v>0</v>
      </c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</row>
    <row r="20" spans="1:69" s="98" customFormat="1" ht="21.75">
      <c r="A20" s="122">
        <v>19</v>
      </c>
      <c r="B20" s="128" t="s">
        <v>59</v>
      </c>
      <c r="C20" s="103">
        <v>0</v>
      </c>
      <c r="D20" s="103">
        <v>0</v>
      </c>
      <c r="E20" s="103">
        <v>1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99">
        <v>3</v>
      </c>
      <c r="N20" s="99">
        <v>3</v>
      </c>
      <c r="O20" s="99">
        <v>3</v>
      </c>
      <c r="P20" s="130">
        <v>4</v>
      </c>
      <c r="Q20" s="130">
        <v>4</v>
      </c>
      <c r="R20" s="132">
        <v>3</v>
      </c>
      <c r="S20" s="132">
        <v>2</v>
      </c>
      <c r="T20" s="132">
        <v>3</v>
      </c>
      <c r="U20" s="132">
        <v>4</v>
      </c>
      <c r="V20" s="132">
        <v>4</v>
      </c>
      <c r="W20" s="129">
        <v>3</v>
      </c>
      <c r="X20" s="129">
        <v>3</v>
      </c>
      <c r="Y20" s="129">
        <v>3</v>
      </c>
      <c r="Z20" s="101">
        <v>3</v>
      </c>
      <c r="AA20" s="101">
        <v>3</v>
      </c>
      <c r="AB20" s="101">
        <v>3</v>
      </c>
      <c r="AC20" s="102">
        <v>3</v>
      </c>
      <c r="AD20" s="134">
        <v>3</v>
      </c>
      <c r="AE20" s="162">
        <v>3</v>
      </c>
      <c r="AF20" s="100">
        <v>3</v>
      </c>
      <c r="AG20" s="160">
        <v>0</v>
      </c>
      <c r="AH20" s="160">
        <v>0</v>
      </c>
      <c r="AI20" s="160">
        <v>1</v>
      </c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</row>
    <row r="21" spans="1:69" s="98" customFormat="1" ht="21.75">
      <c r="A21" s="122">
        <v>20</v>
      </c>
      <c r="B21" s="128" t="s">
        <v>59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1</v>
      </c>
      <c r="K21" s="103">
        <v>0</v>
      </c>
      <c r="L21" s="103">
        <v>0</v>
      </c>
      <c r="M21" s="99">
        <v>4</v>
      </c>
      <c r="N21" s="99">
        <v>4</v>
      </c>
      <c r="O21" s="99">
        <v>4</v>
      </c>
      <c r="P21" s="130">
        <v>4</v>
      </c>
      <c r="Q21" s="130">
        <v>4</v>
      </c>
      <c r="R21" s="132">
        <v>4</v>
      </c>
      <c r="S21" s="132">
        <v>4</v>
      </c>
      <c r="T21" s="132">
        <v>4</v>
      </c>
      <c r="U21" s="132">
        <v>4</v>
      </c>
      <c r="V21" s="132">
        <v>4</v>
      </c>
      <c r="W21" s="129">
        <v>3</v>
      </c>
      <c r="X21" s="129">
        <v>3</v>
      </c>
      <c r="Y21" s="129">
        <v>4</v>
      </c>
      <c r="Z21" s="101">
        <v>4</v>
      </c>
      <c r="AA21" s="101">
        <v>4</v>
      </c>
      <c r="AB21" s="101">
        <v>4</v>
      </c>
      <c r="AC21" s="102">
        <v>4</v>
      </c>
      <c r="AD21" s="134">
        <v>4</v>
      </c>
      <c r="AE21" s="162">
        <v>4</v>
      </c>
      <c r="AF21" s="100">
        <v>4</v>
      </c>
      <c r="AG21" s="160">
        <v>0</v>
      </c>
      <c r="AH21" s="160">
        <v>0</v>
      </c>
      <c r="AI21" s="160">
        <v>1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</row>
    <row r="22" spans="1:69" s="98" customFormat="1" ht="21.75">
      <c r="A22" s="122">
        <v>21</v>
      </c>
      <c r="B22" s="128" t="s">
        <v>63</v>
      </c>
      <c r="C22" s="103">
        <v>1</v>
      </c>
      <c r="D22" s="103">
        <v>1</v>
      </c>
      <c r="E22" s="103">
        <v>1</v>
      </c>
      <c r="F22" s="103">
        <v>1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99">
        <v>5</v>
      </c>
      <c r="N22" s="99">
        <v>4</v>
      </c>
      <c r="O22" s="99">
        <v>4</v>
      </c>
      <c r="P22" s="130">
        <v>5</v>
      </c>
      <c r="Q22" s="130">
        <v>5</v>
      </c>
      <c r="R22" s="132">
        <v>4</v>
      </c>
      <c r="S22" s="132">
        <v>3</v>
      </c>
      <c r="T22" s="132">
        <v>3</v>
      </c>
      <c r="U22" s="132">
        <v>3</v>
      </c>
      <c r="V22" s="132">
        <v>3</v>
      </c>
      <c r="W22" s="129">
        <v>2</v>
      </c>
      <c r="X22" s="129">
        <v>2</v>
      </c>
      <c r="Y22" s="129">
        <v>2</v>
      </c>
      <c r="Z22" s="101">
        <v>4</v>
      </c>
      <c r="AA22" s="101">
        <v>4</v>
      </c>
      <c r="AB22" s="101">
        <v>4</v>
      </c>
      <c r="AC22" s="102">
        <v>5</v>
      </c>
      <c r="AD22" s="134">
        <v>4</v>
      </c>
      <c r="AE22" s="162">
        <v>4</v>
      </c>
      <c r="AF22" s="100">
        <v>4</v>
      </c>
      <c r="AG22" s="160">
        <v>0</v>
      </c>
      <c r="AH22" s="160">
        <v>0</v>
      </c>
      <c r="AI22" s="160">
        <v>0</v>
      </c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</row>
    <row r="23" spans="1:69" s="98" customFormat="1" ht="21.75">
      <c r="A23" s="122">
        <v>22</v>
      </c>
      <c r="B23" s="128" t="s">
        <v>63</v>
      </c>
      <c r="C23" s="103">
        <v>1</v>
      </c>
      <c r="D23" s="103">
        <v>0</v>
      </c>
      <c r="E23" s="103">
        <v>1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99">
        <v>4</v>
      </c>
      <c r="N23" s="99">
        <v>4</v>
      </c>
      <c r="O23" s="99">
        <v>4</v>
      </c>
      <c r="P23" s="130">
        <v>4</v>
      </c>
      <c r="Q23" s="130">
        <v>4</v>
      </c>
      <c r="R23" s="132">
        <v>4</v>
      </c>
      <c r="S23" s="132">
        <v>4</v>
      </c>
      <c r="T23" s="132">
        <v>4</v>
      </c>
      <c r="U23" s="132">
        <v>4</v>
      </c>
      <c r="V23" s="132">
        <v>4</v>
      </c>
      <c r="W23" s="129">
        <v>3</v>
      </c>
      <c r="X23" s="129">
        <v>3</v>
      </c>
      <c r="Y23" s="129">
        <v>3</v>
      </c>
      <c r="Z23" s="101">
        <v>4</v>
      </c>
      <c r="AA23" s="101">
        <v>4</v>
      </c>
      <c r="AB23" s="101">
        <v>4</v>
      </c>
      <c r="AC23" s="102">
        <v>4</v>
      </c>
      <c r="AD23" s="134">
        <v>4</v>
      </c>
      <c r="AE23" s="162">
        <v>4</v>
      </c>
      <c r="AF23" s="100">
        <v>4</v>
      </c>
      <c r="AG23" s="160">
        <v>0</v>
      </c>
      <c r="AH23" s="160">
        <v>0</v>
      </c>
      <c r="AI23" s="160">
        <v>1</v>
      </c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</row>
    <row r="24" spans="1:69" s="98" customFormat="1" ht="21.75">
      <c r="A24" s="122">
        <v>23</v>
      </c>
      <c r="B24" s="128" t="s">
        <v>63</v>
      </c>
      <c r="C24" s="103">
        <v>0</v>
      </c>
      <c r="D24" s="103">
        <v>0</v>
      </c>
      <c r="E24" s="103">
        <v>1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99">
        <v>5</v>
      </c>
      <c r="N24" s="99">
        <v>5</v>
      </c>
      <c r="O24" s="99">
        <v>5</v>
      </c>
      <c r="P24" s="130">
        <v>5</v>
      </c>
      <c r="Q24" s="130">
        <v>5</v>
      </c>
      <c r="R24" s="132">
        <v>5</v>
      </c>
      <c r="S24" s="132">
        <v>5</v>
      </c>
      <c r="T24" s="132">
        <v>5</v>
      </c>
      <c r="U24" s="132">
        <v>5</v>
      </c>
      <c r="V24" s="132">
        <v>5</v>
      </c>
      <c r="W24" s="129">
        <v>5</v>
      </c>
      <c r="X24" s="129">
        <v>5</v>
      </c>
      <c r="Y24" s="129">
        <v>5</v>
      </c>
      <c r="Z24" s="101">
        <v>5</v>
      </c>
      <c r="AA24" s="101">
        <v>5</v>
      </c>
      <c r="AB24" s="101">
        <v>5</v>
      </c>
      <c r="AC24" s="102">
        <v>5</v>
      </c>
      <c r="AD24" s="134">
        <v>5</v>
      </c>
      <c r="AE24" s="162">
        <v>5</v>
      </c>
      <c r="AF24" s="100">
        <v>5</v>
      </c>
      <c r="AG24" s="160">
        <v>1</v>
      </c>
      <c r="AH24" s="160">
        <v>1</v>
      </c>
      <c r="AI24" s="160">
        <v>1</v>
      </c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</row>
    <row r="25" spans="1:69" s="98" customFormat="1" ht="21.75">
      <c r="A25" s="122">
        <v>24</v>
      </c>
      <c r="B25" s="128" t="s">
        <v>128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1</v>
      </c>
      <c r="J25" s="103">
        <v>0</v>
      </c>
      <c r="K25" s="103">
        <v>0</v>
      </c>
      <c r="L25" s="103">
        <v>0</v>
      </c>
      <c r="M25" s="99">
        <v>4</v>
      </c>
      <c r="N25" s="99">
        <v>4</v>
      </c>
      <c r="O25" s="99">
        <v>3</v>
      </c>
      <c r="P25" s="130">
        <v>4</v>
      </c>
      <c r="Q25" s="130">
        <v>4</v>
      </c>
      <c r="R25" s="132">
        <v>4</v>
      </c>
      <c r="S25" s="132">
        <v>3</v>
      </c>
      <c r="T25" s="132">
        <v>3</v>
      </c>
      <c r="U25" s="132">
        <v>4</v>
      </c>
      <c r="V25" s="132">
        <v>4</v>
      </c>
      <c r="W25" s="129">
        <v>2</v>
      </c>
      <c r="X25" s="129">
        <v>3</v>
      </c>
      <c r="Y25" s="129">
        <v>3</v>
      </c>
      <c r="Z25" s="101">
        <v>3</v>
      </c>
      <c r="AA25" s="101">
        <v>4</v>
      </c>
      <c r="AB25" s="101">
        <v>4</v>
      </c>
      <c r="AC25" s="102">
        <v>4</v>
      </c>
      <c r="AD25" s="134">
        <v>4</v>
      </c>
      <c r="AE25" s="162">
        <v>4</v>
      </c>
      <c r="AF25" s="100">
        <v>4</v>
      </c>
      <c r="AG25" s="160">
        <v>0</v>
      </c>
      <c r="AH25" s="160">
        <v>0</v>
      </c>
      <c r="AI25" s="160">
        <v>0</v>
      </c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</row>
    <row r="26" spans="1:69" s="98" customFormat="1" ht="21.75">
      <c r="A26" s="122">
        <v>25</v>
      </c>
      <c r="B26" s="128" t="s">
        <v>62</v>
      </c>
      <c r="C26" s="103">
        <v>1</v>
      </c>
      <c r="D26" s="103">
        <v>1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99">
        <v>5</v>
      </c>
      <c r="N26" s="99">
        <v>5</v>
      </c>
      <c r="O26" s="99">
        <v>5</v>
      </c>
      <c r="P26" s="130">
        <v>5</v>
      </c>
      <c r="Q26" s="130">
        <v>5</v>
      </c>
      <c r="R26" s="132">
        <v>5</v>
      </c>
      <c r="S26" s="132">
        <v>4</v>
      </c>
      <c r="T26" s="132">
        <v>5</v>
      </c>
      <c r="U26" s="132">
        <v>5</v>
      </c>
      <c r="V26" s="132">
        <v>5</v>
      </c>
      <c r="W26" s="129">
        <v>5</v>
      </c>
      <c r="X26" s="129">
        <v>5</v>
      </c>
      <c r="Y26" s="129">
        <v>5</v>
      </c>
      <c r="Z26" s="101">
        <v>5</v>
      </c>
      <c r="AA26" s="101">
        <v>5</v>
      </c>
      <c r="AB26" s="101">
        <v>5</v>
      </c>
      <c r="AC26" s="102">
        <v>5</v>
      </c>
      <c r="AD26" s="134">
        <v>5</v>
      </c>
      <c r="AE26" s="162">
        <v>5</v>
      </c>
      <c r="AF26" s="100">
        <v>5</v>
      </c>
      <c r="AG26" s="160">
        <v>1</v>
      </c>
      <c r="AH26" s="160">
        <v>1</v>
      </c>
      <c r="AI26" s="160">
        <v>1</v>
      </c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</row>
    <row r="27" spans="1:69" s="98" customFormat="1" ht="21.75">
      <c r="A27" s="122">
        <v>26</v>
      </c>
      <c r="B27" s="128" t="s">
        <v>64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1</v>
      </c>
      <c r="J27" s="103">
        <v>0</v>
      </c>
      <c r="K27" s="103">
        <v>0</v>
      </c>
      <c r="L27" s="103">
        <v>0</v>
      </c>
      <c r="M27" s="99">
        <v>4</v>
      </c>
      <c r="N27" s="99">
        <v>5</v>
      </c>
      <c r="O27" s="99">
        <v>3</v>
      </c>
      <c r="P27" s="130">
        <v>3</v>
      </c>
      <c r="Q27" s="130">
        <v>3</v>
      </c>
      <c r="R27" s="132">
        <v>4</v>
      </c>
      <c r="S27" s="132">
        <v>3</v>
      </c>
      <c r="T27" s="132">
        <v>2</v>
      </c>
      <c r="U27" s="132">
        <v>3</v>
      </c>
      <c r="V27" s="132">
        <v>4</v>
      </c>
      <c r="W27" s="129">
        <v>4</v>
      </c>
      <c r="X27" s="129">
        <v>3</v>
      </c>
      <c r="Y27" s="129">
        <v>4</v>
      </c>
      <c r="Z27" s="101">
        <v>4</v>
      </c>
      <c r="AA27" s="101">
        <v>4</v>
      </c>
      <c r="AB27" s="101">
        <v>4</v>
      </c>
      <c r="AC27" s="102">
        <v>3</v>
      </c>
      <c r="AD27" s="134">
        <v>4</v>
      </c>
      <c r="AE27" s="162">
        <v>3</v>
      </c>
      <c r="AF27" s="100">
        <v>3</v>
      </c>
      <c r="AG27" s="160">
        <v>0</v>
      </c>
      <c r="AH27" s="160">
        <v>0</v>
      </c>
      <c r="AI27" s="160">
        <v>1</v>
      </c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</row>
    <row r="28" spans="1:69" s="98" customFormat="1" ht="21.75">
      <c r="A28" s="122">
        <v>27</v>
      </c>
      <c r="B28" s="128" t="s">
        <v>59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99">
        <v>5</v>
      </c>
      <c r="N28" s="99">
        <v>5</v>
      </c>
      <c r="O28" s="99">
        <v>5</v>
      </c>
      <c r="P28" s="130">
        <v>4</v>
      </c>
      <c r="Q28" s="130">
        <v>4</v>
      </c>
      <c r="R28" s="132">
        <v>5</v>
      </c>
      <c r="S28" s="132">
        <v>5</v>
      </c>
      <c r="T28" s="132">
        <v>5</v>
      </c>
      <c r="U28" s="132">
        <v>5</v>
      </c>
      <c r="V28" s="132">
        <v>5</v>
      </c>
      <c r="W28" s="129">
        <v>5</v>
      </c>
      <c r="X28" s="129">
        <v>5</v>
      </c>
      <c r="Y28" s="129">
        <v>5</v>
      </c>
      <c r="Z28" s="101">
        <v>5</v>
      </c>
      <c r="AA28" s="101">
        <v>5</v>
      </c>
      <c r="AB28" s="101">
        <v>5</v>
      </c>
      <c r="AC28" s="102">
        <v>5</v>
      </c>
      <c r="AD28" s="134">
        <v>5</v>
      </c>
      <c r="AE28" s="162">
        <v>5</v>
      </c>
      <c r="AF28" s="100">
        <v>5</v>
      </c>
      <c r="AG28" s="160">
        <v>1</v>
      </c>
      <c r="AH28" s="160">
        <v>1</v>
      </c>
      <c r="AI28" s="160">
        <v>1</v>
      </c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</row>
    <row r="29" spans="1:69" s="98" customFormat="1" ht="21.75">
      <c r="A29" s="122">
        <v>28</v>
      </c>
      <c r="B29" s="128" t="s">
        <v>59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99">
        <v>5</v>
      </c>
      <c r="N29" s="99">
        <v>5</v>
      </c>
      <c r="O29" s="99">
        <v>5</v>
      </c>
      <c r="P29" s="130">
        <v>4</v>
      </c>
      <c r="Q29" s="130">
        <v>4</v>
      </c>
      <c r="R29" s="132">
        <v>5</v>
      </c>
      <c r="S29" s="132">
        <v>5</v>
      </c>
      <c r="T29" s="132">
        <v>5</v>
      </c>
      <c r="U29" s="132">
        <v>5</v>
      </c>
      <c r="V29" s="132">
        <v>5</v>
      </c>
      <c r="W29" s="129">
        <v>5</v>
      </c>
      <c r="X29" s="129">
        <v>5</v>
      </c>
      <c r="Y29" s="129">
        <v>5</v>
      </c>
      <c r="Z29" s="101">
        <v>5</v>
      </c>
      <c r="AA29" s="101">
        <v>5</v>
      </c>
      <c r="AB29" s="101">
        <v>5</v>
      </c>
      <c r="AC29" s="102">
        <v>5</v>
      </c>
      <c r="AD29" s="134">
        <v>5</v>
      </c>
      <c r="AE29" s="162">
        <v>5</v>
      </c>
      <c r="AF29" s="100">
        <v>5</v>
      </c>
      <c r="AG29" s="160">
        <v>1</v>
      </c>
      <c r="AH29" s="160">
        <v>1</v>
      </c>
      <c r="AI29" s="160">
        <v>1</v>
      </c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</row>
    <row r="30" spans="1:69" s="98" customFormat="1" ht="21.75">
      <c r="A30" s="122">
        <v>29</v>
      </c>
      <c r="B30" s="128" t="s">
        <v>62</v>
      </c>
      <c r="C30" s="103">
        <v>0</v>
      </c>
      <c r="D30" s="103">
        <v>0</v>
      </c>
      <c r="E30" s="103">
        <v>1</v>
      </c>
      <c r="F30" s="103">
        <v>0</v>
      </c>
      <c r="G30" s="103">
        <v>0</v>
      </c>
      <c r="H30" s="103">
        <v>0</v>
      </c>
      <c r="I30" s="103">
        <v>0</v>
      </c>
      <c r="J30" s="103">
        <v>1</v>
      </c>
      <c r="K30" s="103">
        <v>0</v>
      </c>
      <c r="L30" s="103">
        <v>0</v>
      </c>
      <c r="M30" s="99">
        <v>4</v>
      </c>
      <c r="N30" s="99">
        <v>4</v>
      </c>
      <c r="O30" s="99">
        <v>4</v>
      </c>
      <c r="P30" s="130">
        <v>5</v>
      </c>
      <c r="Q30" s="130">
        <v>5</v>
      </c>
      <c r="R30" s="132">
        <v>4</v>
      </c>
      <c r="S30" s="132">
        <v>2</v>
      </c>
      <c r="T30" s="132">
        <v>2</v>
      </c>
      <c r="U30" s="132">
        <v>4</v>
      </c>
      <c r="V30" s="132">
        <v>4</v>
      </c>
      <c r="W30" s="129">
        <v>3</v>
      </c>
      <c r="X30" s="129">
        <v>3</v>
      </c>
      <c r="Y30" s="129">
        <v>3</v>
      </c>
      <c r="Z30" s="101">
        <v>3</v>
      </c>
      <c r="AA30" s="101">
        <v>3</v>
      </c>
      <c r="AB30" s="101">
        <v>3</v>
      </c>
      <c r="AC30" s="102">
        <v>3</v>
      </c>
      <c r="AD30" s="134">
        <v>2</v>
      </c>
      <c r="AE30" s="162">
        <v>2</v>
      </c>
      <c r="AF30" s="100">
        <v>2</v>
      </c>
      <c r="AG30" s="160">
        <v>0</v>
      </c>
      <c r="AH30" s="160">
        <v>0</v>
      </c>
      <c r="AI30" s="160">
        <v>0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</row>
    <row r="31" spans="1:69" s="98" customFormat="1" ht="21.75">
      <c r="A31" s="122">
        <v>30</v>
      </c>
      <c r="B31" s="128" t="s">
        <v>63</v>
      </c>
      <c r="C31" s="103">
        <v>0</v>
      </c>
      <c r="D31" s="103">
        <v>0</v>
      </c>
      <c r="E31" s="103">
        <v>0</v>
      </c>
      <c r="F31" s="103">
        <v>1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99">
        <v>5</v>
      </c>
      <c r="N31" s="99">
        <v>4</v>
      </c>
      <c r="O31" s="99">
        <v>3</v>
      </c>
      <c r="P31" s="130">
        <v>5</v>
      </c>
      <c r="Q31" s="130">
        <v>5</v>
      </c>
      <c r="R31" s="132">
        <v>5</v>
      </c>
      <c r="S31" s="132">
        <v>3</v>
      </c>
      <c r="T31" s="132">
        <v>3</v>
      </c>
      <c r="U31" s="132">
        <v>5</v>
      </c>
      <c r="V31" s="132">
        <v>5</v>
      </c>
      <c r="W31" s="129">
        <v>1</v>
      </c>
      <c r="X31" s="129">
        <v>1</v>
      </c>
      <c r="Y31" s="129">
        <v>1</v>
      </c>
      <c r="Z31" s="101">
        <v>3</v>
      </c>
      <c r="AA31" s="101">
        <v>3</v>
      </c>
      <c r="AB31" s="101">
        <v>3</v>
      </c>
      <c r="AC31" s="102">
        <v>5</v>
      </c>
      <c r="AD31" s="134">
        <v>5</v>
      </c>
      <c r="AE31" s="162">
        <v>4</v>
      </c>
      <c r="AF31" s="100">
        <v>4</v>
      </c>
      <c r="AG31" s="160">
        <v>0</v>
      </c>
      <c r="AH31" s="160">
        <v>1</v>
      </c>
      <c r="AI31" s="160">
        <v>0</v>
      </c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</row>
    <row r="32" spans="1:69" s="98" customFormat="1" ht="21.75">
      <c r="A32" s="122">
        <v>31</v>
      </c>
      <c r="B32" s="128" t="s">
        <v>59</v>
      </c>
      <c r="C32" s="103">
        <v>0</v>
      </c>
      <c r="D32" s="103">
        <v>1</v>
      </c>
      <c r="E32" s="103">
        <v>0</v>
      </c>
      <c r="F32" s="103">
        <v>1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99">
        <v>5</v>
      </c>
      <c r="N32" s="99">
        <v>5</v>
      </c>
      <c r="O32" s="99">
        <v>5</v>
      </c>
      <c r="P32" s="130">
        <v>4</v>
      </c>
      <c r="Q32" s="130">
        <v>4</v>
      </c>
      <c r="R32" s="132">
        <v>4</v>
      </c>
      <c r="S32" s="132">
        <v>4</v>
      </c>
      <c r="T32" s="132">
        <v>3</v>
      </c>
      <c r="U32" s="132">
        <v>4</v>
      </c>
      <c r="V32" s="132">
        <v>4</v>
      </c>
      <c r="W32" s="129">
        <v>3</v>
      </c>
      <c r="X32" s="129">
        <v>2</v>
      </c>
      <c r="Y32" s="129">
        <v>3</v>
      </c>
      <c r="Z32" s="101">
        <v>4</v>
      </c>
      <c r="AA32" s="101">
        <v>4</v>
      </c>
      <c r="AB32" s="101">
        <v>5</v>
      </c>
      <c r="AC32" s="102">
        <v>4</v>
      </c>
      <c r="AD32" s="134">
        <v>5</v>
      </c>
      <c r="AE32" s="162">
        <v>4</v>
      </c>
      <c r="AF32" s="100">
        <v>4</v>
      </c>
      <c r="AG32" s="160">
        <v>1</v>
      </c>
      <c r="AH32" s="160">
        <v>1</v>
      </c>
      <c r="AI32" s="160">
        <v>1</v>
      </c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</row>
    <row r="33" spans="1:69" s="98" customFormat="1" ht="21.75">
      <c r="A33" s="122">
        <v>32</v>
      </c>
      <c r="B33" s="128" t="s">
        <v>59</v>
      </c>
      <c r="C33" s="103">
        <v>1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99">
        <v>4</v>
      </c>
      <c r="N33" s="99">
        <v>4</v>
      </c>
      <c r="O33" s="99">
        <v>4</v>
      </c>
      <c r="P33" s="130">
        <v>5</v>
      </c>
      <c r="Q33" s="130">
        <v>5</v>
      </c>
      <c r="R33" s="132">
        <v>5</v>
      </c>
      <c r="S33" s="132">
        <v>5</v>
      </c>
      <c r="T33" s="132">
        <v>3</v>
      </c>
      <c r="U33" s="132">
        <v>4</v>
      </c>
      <c r="V33" s="132">
        <v>5</v>
      </c>
      <c r="W33" s="129">
        <v>4</v>
      </c>
      <c r="X33" s="129">
        <v>4</v>
      </c>
      <c r="Y33" s="129">
        <v>4</v>
      </c>
      <c r="Z33" s="101">
        <v>4</v>
      </c>
      <c r="AA33" s="101">
        <v>4</v>
      </c>
      <c r="AB33" s="101">
        <v>4</v>
      </c>
      <c r="AC33" s="102">
        <v>4</v>
      </c>
      <c r="AD33" s="134">
        <v>4</v>
      </c>
      <c r="AE33" s="162">
        <v>4</v>
      </c>
      <c r="AF33" s="100">
        <v>4</v>
      </c>
      <c r="AG33" s="160">
        <v>1</v>
      </c>
      <c r="AH33" s="160">
        <v>1</v>
      </c>
      <c r="AI33" s="160">
        <v>1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</row>
    <row r="34" spans="1:69" s="98" customFormat="1" ht="21.75">
      <c r="A34" s="122">
        <v>33</v>
      </c>
      <c r="B34" s="128" t="s">
        <v>64</v>
      </c>
      <c r="C34" s="103">
        <v>0</v>
      </c>
      <c r="D34" s="103">
        <v>1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99">
        <v>4</v>
      </c>
      <c r="N34" s="99">
        <v>4</v>
      </c>
      <c r="O34" s="99">
        <v>4</v>
      </c>
      <c r="P34" s="130">
        <v>4</v>
      </c>
      <c r="Q34" s="130">
        <v>4</v>
      </c>
      <c r="R34" s="132">
        <v>4</v>
      </c>
      <c r="S34" s="132">
        <v>3</v>
      </c>
      <c r="T34" s="132">
        <v>4</v>
      </c>
      <c r="U34" s="132">
        <v>4</v>
      </c>
      <c r="V34" s="132">
        <v>4</v>
      </c>
      <c r="W34" s="129">
        <v>3</v>
      </c>
      <c r="X34" s="129">
        <v>3</v>
      </c>
      <c r="Y34" s="129">
        <v>3</v>
      </c>
      <c r="Z34" s="101">
        <v>4</v>
      </c>
      <c r="AA34" s="101">
        <v>4</v>
      </c>
      <c r="AB34" s="101">
        <v>4</v>
      </c>
      <c r="AC34" s="102">
        <v>4</v>
      </c>
      <c r="AD34" s="134">
        <v>4</v>
      </c>
      <c r="AE34" s="162">
        <v>4</v>
      </c>
      <c r="AF34" s="100">
        <v>4</v>
      </c>
      <c r="AG34" s="160">
        <v>1</v>
      </c>
      <c r="AH34" s="160">
        <v>0</v>
      </c>
      <c r="AI34" s="160">
        <v>0</v>
      </c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</row>
    <row r="35" spans="1:69" s="98" customFormat="1" ht="21.75">
      <c r="A35" s="122">
        <v>34</v>
      </c>
      <c r="B35" s="128" t="s">
        <v>128</v>
      </c>
      <c r="C35" s="103">
        <v>1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99">
        <v>4</v>
      </c>
      <c r="N35" s="99">
        <v>4</v>
      </c>
      <c r="O35" s="99">
        <v>4</v>
      </c>
      <c r="P35" s="130">
        <v>4</v>
      </c>
      <c r="Q35" s="130">
        <v>4</v>
      </c>
      <c r="R35" s="132">
        <v>4</v>
      </c>
      <c r="S35" s="132">
        <v>4</v>
      </c>
      <c r="T35" s="132">
        <v>3</v>
      </c>
      <c r="U35" s="132">
        <v>3</v>
      </c>
      <c r="V35" s="132">
        <v>4</v>
      </c>
      <c r="W35" s="129">
        <v>4</v>
      </c>
      <c r="X35" s="129">
        <v>3</v>
      </c>
      <c r="Y35" s="129">
        <v>3</v>
      </c>
      <c r="Z35" s="101">
        <v>4</v>
      </c>
      <c r="AA35" s="101">
        <v>4</v>
      </c>
      <c r="AB35" s="101">
        <v>4</v>
      </c>
      <c r="AC35" s="102">
        <v>4</v>
      </c>
      <c r="AD35" s="134">
        <v>3</v>
      </c>
      <c r="AE35" s="162">
        <v>3</v>
      </c>
      <c r="AF35" s="100">
        <v>3</v>
      </c>
      <c r="AG35" s="160">
        <v>0</v>
      </c>
      <c r="AH35" s="160">
        <v>1</v>
      </c>
      <c r="AI35" s="160">
        <v>0</v>
      </c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</row>
    <row r="36" spans="1:69" s="98" customFormat="1" ht="21.75">
      <c r="A36" s="122">
        <v>35</v>
      </c>
      <c r="B36" s="128" t="s">
        <v>63</v>
      </c>
      <c r="C36" s="103">
        <v>0</v>
      </c>
      <c r="D36" s="103">
        <v>0</v>
      </c>
      <c r="E36" s="103">
        <v>1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99">
        <v>5</v>
      </c>
      <c r="N36" s="99">
        <v>4</v>
      </c>
      <c r="O36" s="99">
        <v>4</v>
      </c>
      <c r="P36" s="130">
        <v>5</v>
      </c>
      <c r="Q36" s="130">
        <v>5</v>
      </c>
      <c r="R36" s="132">
        <v>5</v>
      </c>
      <c r="S36" s="132">
        <v>4</v>
      </c>
      <c r="T36" s="132">
        <v>4</v>
      </c>
      <c r="U36" s="132">
        <v>4</v>
      </c>
      <c r="V36" s="132">
        <v>5</v>
      </c>
      <c r="W36" s="129">
        <v>4</v>
      </c>
      <c r="X36" s="129">
        <v>3</v>
      </c>
      <c r="Y36" s="129">
        <v>3</v>
      </c>
      <c r="Z36" s="101">
        <v>4</v>
      </c>
      <c r="AA36" s="101">
        <v>3</v>
      </c>
      <c r="AB36" s="101">
        <v>3</v>
      </c>
      <c r="AC36" s="102">
        <v>5</v>
      </c>
      <c r="AD36" s="134">
        <v>3</v>
      </c>
      <c r="AE36" s="162">
        <v>4</v>
      </c>
      <c r="AF36" s="100">
        <v>4</v>
      </c>
      <c r="AG36" s="160">
        <v>0</v>
      </c>
      <c r="AH36" s="160">
        <v>1</v>
      </c>
      <c r="AI36" s="160">
        <v>0</v>
      </c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69" s="98" customFormat="1" ht="21.75">
      <c r="A37" s="122">
        <v>36</v>
      </c>
      <c r="B37" s="128" t="s">
        <v>62</v>
      </c>
      <c r="C37" s="103">
        <v>0</v>
      </c>
      <c r="D37" s="103">
        <v>0</v>
      </c>
      <c r="E37" s="103">
        <v>1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99">
        <v>3</v>
      </c>
      <c r="N37" s="99">
        <v>5</v>
      </c>
      <c r="O37" s="99">
        <v>5</v>
      </c>
      <c r="P37" s="130">
        <v>5</v>
      </c>
      <c r="Q37" s="130">
        <v>5</v>
      </c>
      <c r="R37" s="132">
        <v>5</v>
      </c>
      <c r="S37" s="132">
        <v>5</v>
      </c>
      <c r="T37" s="132">
        <v>5</v>
      </c>
      <c r="U37" s="132">
        <v>5</v>
      </c>
      <c r="V37" s="132">
        <v>5</v>
      </c>
      <c r="W37" s="129">
        <v>3</v>
      </c>
      <c r="X37" s="129">
        <v>3</v>
      </c>
      <c r="Y37" s="129">
        <v>3</v>
      </c>
      <c r="Z37" s="101">
        <v>2</v>
      </c>
      <c r="AA37" s="101">
        <v>5</v>
      </c>
      <c r="AB37" s="101">
        <v>3</v>
      </c>
      <c r="AC37" s="102">
        <v>4</v>
      </c>
      <c r="AD37" s="134">
        <v>4</v>
      </c>
      <c r="AE37" s="162">
        <v>3</v>
      </c>
      <c r="AF37" s="100">
        <v>4</v>
      </c>
      <c r="AG37" s="160">
        <v>0</v>
      </c>
      <c r="AH37" s="160">
        <v>0</v>
      </c>
      <c r="AI37" s="160">
        <v>0</v>
      </c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69" s="98" customFormat="1" ht="21.75">
      <c r="A38" s="122">
        <v>37</v>
      </c>
      <c r="B38" s="128" t="s">
        <v>62</v>
      </c>
      <c r="C38" s="103">
        <v>1</v>
      </c>
      <c r="D38" s="103">
        <v>1</v>
      </c>
      <c r="E38" s="103">
        <v>1</v>
      </c>
      <c r="F38" s="103">
        <v>1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99">
        <v>4</v>
      </c>
      <c r="N38" s="99">
        <v>4</v>
      </c>
      <c r="O38" s="99">
        <v>4</v>
      </c>
      <c r="P38" s="130">
        <v>4</v>
      </c>
      <c r="Q38" s="130">
        <v>4</v>
      </c>
      <c r="R38" s="132">
        <v>4</v>
      </c>
      <c r="S38" s="132">
        <v>4</v>
      </c>
      <c r="T38" s="132">
        <v>4</v>
      </c>
      <c r="U38" s="132">
        <v>4</v>
      </c>
      <c r="V38" s="132">
        <v>4</v>
      </c>
      <c r="W38" s="129">
        <v>4</v>
      </c>
      <c r="X38" s="129">
        <v>4</v>
      </c>
      <c r="Y38" s="129">
        <v>4</v>
      </c>
      <c r="Z38" s="101">
        <v>4</v>
      </c>
      <c r="AA38" s="101">
        <v>4</v>
      </c>
      <c r="AB38" s="101">
        <v>4</v>
      </c>
      <c r="AC38" s="102">
        <v>4</v>
      </c>
      <c r="AD38" s="134">
        <v>4</v>
      </c>
      <c r="AE38" s="162">
        <v>4</v>
      </c>
      <c r="AF38" s="100">
        <v>4</v>
      </c>
      <c r="AG38" s="160">
        <v>0</v>
      </c>
      <c r="AH38" s="160">
        <v>0</v>
      </c>
      <c r="AI38" s="160">
        <v>0</v>
      </c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</row>
    <row r="39" spans="1:69" s="98" customFormat="1" ht="21.75">
      <c r="A39" s="122">
        <v>38</v>
      </c>
      <c r="B39" s="128" t="s">
        <v>63</v>
      </c>
      <c r="C39" s="103">
        <v>1</v>
      </c>
      <c r="D39" s="103">
        <v>1</v>
      </c>
      <c r="E39" s="103">
        <v>0</v>
      </c>
      <c r="F39" s="103">
        <v>1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99">
        <v>4</v>
      </c>
      <c r="N39" s="99">
        <v>4</v>
      </c>
      <c r="O39" s="99">
        <v>4</v>
      </c>
      <c r="P39" s="130">
        <v>4</v>
      </c>
      <c r="Q39" s="130">
        <v>4</v>
      </c>
      <c r="R39" s="132">
        <v>3</v>
      </c>
      <c r="S39" s="132">
        <v>3</v>
      </c>
      <c r="T39" s="132">
        <v>3</v>
      </c>
      <c r="U39" s="132">
        <v>3</v>
      </c>
      <c r="V39" s="132">
        <v>4</v>
      </c>
      <c r="W39" s="129">
        <v>2</v>
      </c>
      <c r="X39" s="129">
        <v>2</v>
      </c>
      <c r="Y39" s="129">
        <v>2</v>
      </c>
      <c r="Z39" s="101">
        <v>4</v>
      </c>
      <c r="AA39" s="101">
        <v>4</v>
      </c>
      <c r="AB39" s="101">
        <v>4</v>
      </c>
      <c r="AC39" s="102">
        <v>4</v>
      </c>
      <c r="AD39" s="134">
        <v>4</v>
      </c>
      <c r="AE39" s="162">
        <v>4</v>
      </c>
      <c r="AF39" s="100">
        <v>4</v>
      </c>
      <c r="AG39" s="160">
        <v>0</v>
      </c>
      <c r="AH39" s="160">
        <v>0</v>
      </c>
      <c r="AI39" s="160">
        <v>0</v>
      </c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</row>
    <row r="40" spans="1:69" s="98" customFormat="1" ht="21.75">
      <c r="A40" s="122">
        <v>39</v>
      </c>
      <c r="B40" s="128" t="s">
        <v>63</v>
      </c>
      <c r="C40" s="103">
        <v>1</v>
      </c>
      <c r="D40" s="103">
        <v>1</v>
      </c>
      <c r="E40" s="103">
        <v>1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99">
        <v>5</v>
      </c>
      <c r="N40" s="99">
        <v>5</v>
      </c>
      <c r="O40" s="99">
        <v>4</v>
      </c>
      <c r="P40" s="130">
        <v>4</v>
      </c>
      <c r="Q40" s="130">
        <v>5</v>
      </c>
      <c r="R40" s="132">
        <v>5</v>
      </c>
      <c r="S40" s="132">
        <v>4</v>
      </c>
      <c r="T40" s="132">
        <v>4</v>
      </c>
      <c r="U40" s="132">
        <v>4</v>
      </c>
      <c r="V40" s="132">
        <v>4</v>
      </c>
      <c r="W40" s="129">
        <v>4</v>
      </c>
      <c r="X40" s="129">
        <v>4</v>
      </c>
      <c r="Y40" s="129">
        <v>4</v>
      </c>
      <c r="Z40" s="101">
        <v>4</v>
      </c>
      <c r="AA40" s="101">
        <v>5</v>
      </c>
      <c r="AB40" s="101">
        <v>4</v>
      </c>
      <c r="AC40" s="102">
        <v>5</v>
      </c>
      <c r="AD40" s="134">
        <v>5</v>
      </c>
      <c r="AE40" s="162">
        <v>5</v>
      </c>
      <c r="AF40" s="100">
        <v>5</v>
      </c>
      <c r="AG40" s="160">
        <v>0</v>
      </c>
      <c r="AH40" s="160">
        <v>0</v>
      </c>
      <c r="AI40" s="160">
        <v>1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</row>
    <row r="41" spans="1:69" s="98" customFormat="1" ht="21.75">
      <c r="A41" s="122">
        <v>40</v>
      </c>
      <c r="B41" s="128" t="s">
        <v>63</v>
      </c>
      <c r="C41" s="103">
        <v>0</v>
      </c>
      <c r="D41" s="103">
        <v>1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99">
        <v>3</v>
      </c>
      <c r="N41" s="99">
        <v>3</v>
      </c>
      <c r="O41" s="99">
        <v>3</v>
      </c>
      <c r="P41" s="130">
        <v>3</v>
      </c>
      <c r="Q41" s="130">
        <v>3</v>
      </c>
      <c r="R41" s="132">
        <v>5</v>
      </c>
      <c r="S41" s="132">
        <v>4</v>
      </c>
      <c r="T41" s="132">
        <v>4</v>
      </c>
      <c r="U41" s="132">
        <v>4</v>
      </c>
      <c r="V41" s="132">
        <v>4</v>
      </c>
      <c r="W41" s="129">
        <v>3</v>
      </c>
      <c r="X41" s="129">
        <v>3</v>
      </c>
      <c r="Y41" s="129">
        <v>3</v>
      </c>
      <c r="Z41" s="101">
        <v>3</v>
      </c>
      <c r="AA41" s="101">
        <v>3</v>
      </c>
      <c r="AB41" s="101">
        <v>3</v>
      </c>
      <c r="AC41" s="102">
        <v>3</v>
      </c>
      <c r="AD41" s="134">
        <v>3</v>
      </c>
      <c r="AE41" s="162">
        <v>1</v>
      </c>
      <c r="AF41" s="100">
        <v>1</v>
      </c>
      <c r="AG41" s="160">
        <v>0</v>
      </c>
      <c r="AH41" s="160">
        <v>0</v>
      </c>
      <c r="AI41" s="160">
        <v>0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</row>
    <row r="42" spans="1:69" s="98" customFormat="1" ht="21.75">
      <c r="A42" s="122">
        <v>41</v>
      </c>
      <c r="B42" s="128" t="s">
        <v>128</v>
      </c>
      <c r="C42" s="103">
        <v>0</v>
      </c>
      <c r="D42" s="103">
        <v>0</v>
      </c>
      <c r="E42" s="103">
        <v>0</v>
      </c>
      <c r="F42" s="103">
        <v>0</v>
      </c>
      <c r="G42" s="103">
        <v>1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99">
        <v>4</v>
      </c>
      <c r="N42" s="99">
        <v>4</v>
      </c>
      <c r="O42" s="99">
        <v>4</v>
      </c>
      <c r="P42" s="130">
        <v>5</v>
      </c>
      <c r="Q42" s="130">
        <v>5</v>
      </c>
      <c r="R42" s="132">
        <v>4</v>
      </c>
      <c r="S42" s="132">
        <v>4</v>
      </c>
      <c r="T42" s="132">
        <v>4</v>
      </c>
      <c r="U42" s="132">
        <v>4</v>
      </c>
      <c r="V42" s="132">
        <v>4</v>
      </c>
      <c r="W42" s="129">
        <v>3</v>
      </c>
      <c r="X42" s="129">
        <v>3</v>
      </c>
      <c r="Y42" s="129">
        <v>3</v>
      </c>
      <c r="Z42" s="101">
        <v>4</v>
      </c>
      <c r="AA42" s="101">
        <v>4</v>
      </c>
      <c r="AB42" s="101">
        <v>4</v>
      </c>
      <c r="AC42" s="102">
        <v>4</v>
      </c>
      <c r="AD42" s="134">
        <v>4</v>
      </c>
      <c r="AE42" s="162">
        <v>4</v>
      </c>
      <c r="AF42" s="100">
        <v>4</v>
      </c>
      <c r="AG42" s="160">
        <v>0</v>
      </c>
      <c r="AH42" s="160">
        <v>0</v>
      </c>
      <c r="AI42" s="160">
        <v>0</v>
      </c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</row>
    <row r="43" spans="1:69" s="98" customFormat="1" ht="21.75">
      <c r="A43" s="122">
        <v>42</v>
      </c>
      <c r="B43" s="128" t="s">
        <v>63</v>
      </c>
      <c r="C43" s="103">
        <v>0</v>
      </c>
      <c r="D43" s="103">
        <v>1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99">
        <v>5</v>
      </c>
      <c r="N43" s="99">
        <v>4</v>
      </c>
      <c r="O43" s="99">
        <v>3</v>
      </c>
      <c r="P43" s="130">
        <v>4</v>
      </c>
      <c r="Q43" s="130">
        <v>4</v>
      </c>
      <c r="R43" s="132">
        <v>4</v>
      </c>
      <c r="S43" s="132">
        <v>4</v>
      </c>
      <c r="T43" s="132">
        <v>4</v>
      </c>
      <c r="U43" s="132">
        <v>3</v>
      </c>
      <c r="V43" s="132">
        <v>4</v>
      </c>
      <c r="W43" s="129">
        <v>4</v>
      </c>
      <c r="X43" s="129">
        <v>4</v>
      </c>
      <c r="Y43" s="129">
        <v>4</v>
      </c>
      <c r="Z43" s="101">
        <v>4</v>
      </c>
      <c r="AA43" s="101">
        <v>4</v>
      </c>
      <c r="AB43" s="101">
        <v>4</v>
      </c>
      <c r="AC43" s="102">
        <v>4</v>
      </c>
      <c r="AD43" s="134">
        <v>3</v>
      </c>
      <c r="AE43" s="162">
        <v>3</v>
      </c>
      <c r="AF43" s="100">
        <v>3</v>
      </c>
      <c r="AG43" s="160">
        <v>0</v>
      </c>
      <c r="AH43" s="160">
        <v>0</v>
      </c>
      <c r="AI43" s="160">
        <v>0</v>
      </c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</row>
    <row r="44" spans="1:69" s="98" customFormat="1" ht="21.75">
      <c r="A44" s="122">
        <v>43</v>
      </c>
      <c r="B44" s="128" t="s">
        <v>64</v>
      </c>
      <c r="C44" s="103">
        <v>1</v>
      </c>
      <c r="D44" s="103">
        <v>1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99">
        <v>4</v>
      </c>
      <c r="N44" s="99">
        <v>4</v>
      </c>
      <c r="O44" s="99">
        <v>4</v>
      </c>
      <c r="P44" s="130">
        <v>4</v>
      </c>
      <c r="Q44" s="130">
        <v>4</v>
      </c>
      <c r="R44" s="132">
        <v>4</v>
      </c>
      <c r="S44" s="132">
        <v>3</v>
      </c>
      <c r="T44" s="132">
        <v>3</v>
      </c>
      <c r="U44" s="132">
        <v>3</v>
      </c>
      <c r="V44" s="132">
        <v>4</v>
      </c>
      <c r="W44" s="129">
        <v>4</v>
      </c>
      <c r="X44" s="129">
        <v>4</v>
      </c>
      <c r="Y44" s="129">
        <v>4</v>
      </c>
      <c r="Z44" s="101">
        <v>4</v>
      </c>
      <c r="AA44" s="101">
        <v>4</v>
      </c>
      <c r="AB44" s="101">
        <v>4</v>
      </c>
      <c r="AC44" s="102">
        <v>4</v>
      </c>
      <c r="AD44" s="134">
        <v>3</v>
      </c>
      <c r="AE44" s="162">
        <v>3</v>
      </c>
      <c r="AF44" s="100">
        <v>4</v>
      </c>
      <c r="AG44" s="160">
        <v>0</v>
      </c>
      <c r="AH44" s="160">
        <v>0</v>
      </c>
      <c r="AI44" s="160">
        <v>1</v>
      </c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</row>
    <row r="45" spans="1:69" s="98" customFormat="1" ht="21.75">
      <c r="A45" s="122">
        <v>44</v>
      </c>
      <c r="B45" s="128" t="s">
        <v>63</v>
      </c>
      <c r="C45" s="103">
        <v>0</v>
      </c>
      <c r="D45" s="103">
        <v>1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99">
        <v>4</v>
      </c>
      <c r="N45" s="99">
        <v>4</v>
      </c>
      <c r="O45" s="99">
        <v>5</v>
      </c>
      <c r="P45" s="130">
        <v>5</v>
      </c>
      <c r="Q45" s="130">
        <v>5</v>
      </c>
      <c r="R45" s="132">
        <v>5</v>
      </c>
      <c r="S45" s="132">
        <v>4</v>
      </c>
      <c r="T45" s="132">
        <v>5</v>
      </c>
      <c r="U45" s="132">
        <v>4</v>
      </c>
      <c r="V45" s="132">
        <v>5</v>
      </c>
      <c r="W45" s="129">
        <v>5</v>
      </c>
      <c r="X45" s="129">
        <v>5</v>
      </c>
      <c r="Y45" s="129">
        <v>5</v>
      </c>
      <c r="Z45" s="101">
        <v>5</v>
      </c>
      <c r="AA45" s="101">
        <v>5</v>
      </c>
      <c r="AB45" s="101">
        <v>5</v>
      </c>
      <c r="AC45" s="102">
        <v>5</v>
      </c>
      <c r="AD45" s="134">
        <v>5</v>
      </c>
      <c r="AE45" s="162">
        <v>5</v>
      </c>
      <c r="AF45" s="100">
        <v>5</v>
      </c>
      <c r="AG45" s="160">
        <v>1</v>
      </c>
      <c r="AH45" s="160">
        <v>1</v>
      </c>
      <c r="AI45" s="160">
        <v>1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</row>
    <row r="46" spans="1:69" s="98" customFormat="1" ht="21.75">
      <c r="A46" s="122">
        <v>45</v>
      </c>
      <c r="B46" s="128" t="s">
        <v>95</v>
      </c>
      <c r="C46" s="103">
        <v>0</v>
      </c>
      <c r="D46" s="103">
        <v>1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99">
        <v>4</v>
      </c>
      <c r="N46" s="99">
        <v>4</v>
      </c>
      <c r="O46" s="99">
        <v>4</v>
      </c>
      <c r="P46" s="130">
        <v>3</v>
      </c>
      <c r="Q46" s="130">
        <v>4</v>
      </c>
      <c r="R46" s="132">
        <v>4</v>
      </c>
      <c r="S46" s="132">
        <v>3</v>
      </c>
      <c r="T46" s="132">
        <v>3</v>
      </c>
      <c r="U46" s="132">
        <v>4</v>
      </c>
      <c r="V46" s="132">
        <v>4</v>
      </c>
      <c r="W46" s="129">
        <v>4</v>
      </c>
      <c r="X46" s="129">
        <v>4</v>
      </c>
      <c r="Y46" s="129">
        <v>4</v>
      </c>
      <c r="Z46" s="101">
        <v>4</v>
      </c>
      <c r="AA46" s="101">
        <v>4</v>
      </c>
      <c r="AB46" s="101">
        <v>4</v>
      </c>
      <c r="AC46" s="102">
        <v>4</v>
      </c>
      <c r="AD46" s="134">
        <v>4</v>
      </c>
      <c r="AE46" s="162">
        <v>4</v>
      </c>
      <c r="AF46" s="100">
        <v>4</v>
      </c>
      <c r="AG46" s="160">
        <v>1</v>
      </c>
      <c r="AH46" s="160">
        <v>0</v>
      </c>
      <c r="AI46" s="160">
        <v>1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69" s="98" customFormat="1" ht="21.75">
      <c r="A47" s="122">
        <v>46</v>
      </c>
      <c r="B47" s="128" t="s">
        <v>63</v>
      </c>
      <c r="C47" s="103">
        <v>0</v>
      </c>
      <c r="D47" s="103">
        <v>0</v>
      </c>
      <c r="E47" s="103">
        <v>0</v>
      </c>
      <c r="F47" s="103">
        <v>0</v>
      </c>
      <c r="G47" s="103">
        <v>1</v>
      </c>
      <c r="H47" s="103">
        <v>1</v>
      </c>
      <c r="I47" s="103">
        <v>0</v>
      </c>
      <c r="J47" s="103">
        <v>0</v>
      </c>
      <c r="K47" s="103">
        <v>0</v>
      </c>
      <c r="L47" s="103">
        <v>0</v>
      </c>
      <c r="M47" s="99">
        <v>3</v>
      </c>
      <c r="N47" s="99">
        <v>3</v>
      </c>
      <c r="O47" s="99">
        <v>3</v>
      </c>
      <c r="P47" s="130">
        <v>3</v>
      </c>
      <c r="Q47" s="130">
        <v>3</v>
      </c>
      <c r="R47" s="132">
        <v>3</v>
      </c>
      <c r="S47" s="132">
        <v>3</v>
      </c>
      <c r="T47" s="132">
        <v>3</v>
      </c>
      <c r="U47" s="132">
        <v>3</v>
      </c>
      <c r="V47" s="132">
        <v>3</v>
      </c>
      <c r="W47" s="129">
        <v>3</v>
      </c>
      <c r="X47" s="129">
        <v>3</v>
      </c>
      <c r="Y47" s="129">
        <v>3</v>
      </c>
      <c r="Z47" s="101">
        <v>3</v>
      </c>
      <c r="AA47" s="101">
        <v>3</v>
      </c>
      <c r="AB47" s="101">
        <v>3</v>
      </c>
      <c r="AC47" s="102">
        <v>3</v>
      </c>
      <c r="AD47" s="134">
        <v>3</v>
      </c>
      <c r="AE47" s="162">
        <v>3</v>
      </c>
      <c r="AF47" s="100">
        <v>3</v>
      </c>
      <c r="AG47" s="160">
        <v>1</v>
      </c>
      <c r="AH47" s="160">
        <v>0</v>
      </c>
      <c r="AI47" s="160">
        <v>1</v>
      </c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</row>
    <row r="48" spans="1:69" s="98" customFormat="1" ht="21.75">
      <c r="A48" s="122">
        <v>47</v>
      </c>
      <c r="B48" s="128" t="s">
        <v>62</v>
      </c>
      <c r="C48" s="103">
        <v>0</v>
      </c>
      <c r="D48" s="103">
        <v>1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99">
        <v>5</v>
      </c>
      <c r="N48" s="99">
        <v>5</v>
      </c>
      <c r="O48" s="99">
        <v>3</v>
      </c>
      <c r="P48" s="130">
        <v>4</v>
      </c>
      <c r="Q48" s="130">
        <v>4</v>
      </c>
      <c r="R48" s="132">
        <v>4</v>
      </c>
      <c r="S48" s="132">
        <v>4</v>
      </c>
      <c r="T48" s="132">
        <v>4</v>
      </c>
      <c r="U48" s="132">
        <v>4</v>
      </c>
      <c r="V48" s="132">
        <v>4</v>
      </c>
      <c r="W48" s="129">
        <v>3</v>
      </c>
      <c r="X48" s="129">
        <v>4</v>
      </c>
      <c r="Y48" s="129">
        <v>3</v>
      </c>
      <c r="Z48" s="101">
        <v>4</v>
      </c>
      <c r="AA48" s="101">
        <v>3</v>
      </c>
      <c r="AB48" s="101">
        <v>4</v>
      </c>
      <c r="AC48" s="102">
        <v>4</v>
      </c>
      <c r="AD48" s="134">
        <v>4</v>
      </c>
      <c r="AE48" s="162">
        <v>4</v>
      </c>
      <c r="AF48" s="100">
        <v>4</v>
      </c>
      <c r="AG48" s="160">
        <v>1</v>
      </c>
      <c r="AH48" s="160">
        <v>0</v>
      </c>
      <c r="AI48" s="160">
        <v>1</v>
      </c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</row>
    <row r="49" spans="1:69" s="98" customFormat="1" ht="21.75">
      <c r="A49" s="122">
        <v>48</v>
      </c>
      <c r="B49" s="128" t="s">
        <v>63</v>
      </c>
      <c r="C49" s="103">
        <v>0</v>
      </c>
      <c r="D49" s="103">
        <v>1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99">
        <v>3</v>
      </c>
      <c r="N49" s="99">
        <v>3</v>
      </c>
      <c r="O49" s="99">
        <v>4</v>
      </c>
      <c r="P49" s="130">
        <v>4</v>
      </c>
      <c r="Q49" s="130">
        <v>4</v>
      </c>
      <c r="R49" s="132">
        <v>4</v>
      </c>
      <c r="S49" s="132">
        <v>4</v>
      </c>
      <c r="T49" s="132">
        <v>5</v>
      </c>
      <c r="U49" s="132">
        <v>4</v>
      </c>
      <c r="V49" s="132">
        <v>4</v>
      </c>
      <c r="W49" s="129">
        <v>3</v>
      </c>
      <c r="X49" s="129">
        <v>3</v>
      </c>
      <c r="Y49" s="129">
        <v>3</v>
      </c>
      <c r="Z49" s="101">
        <v>3</v>
      </c>
      <c r="AA49" s="101">
        <v>3</v>
      </c>
      <c r="AB49" s="101">
        <v>3</v>
      </c>
      <c r="AC49" s="102">
        <v>4</v>
      </c>
      <c r="AD49" s="134">
        <v>3</v>
      </c>
      <c r="AE49" s="162">
        <v>3</v>
      </c>
      <c r="AF49" s="100">
        <v>3</v>
      </c>
      <c r="AG49" s="160">
        <v>1</v>
      </c>
      <c r="AH49" s="160">
        <v>0</v>
      </c>
      <c r="AI49" s="160">
        <v>1</v>
      </c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</row>
    <row r="50" spans="1:69" s="98" customFormat="1" ht="21.75">
      <c r="A50" s="122">
        <v>49</v>
      </c>
      <c r="B50" s="128" t="s">
        <v>62</v>
      </c>
      <c r="C50" s="103">
        <v>0</v>
      </c>
      <c r="D50" s="103">
        <v>0</v>
      </c>
      <c r="E50" s="103">
        <v>0</v>
      </c>
      <c r="F50" s="103">
        <v>0</v>
      </c>
      <c r="G50" s="103">
        <v>1</v>
      </c>
      <c r="H50" s="103">
        <v>1</v>
      </c>
      <c r="I50" s="103">
        <v>0</v>
      </c>
      <c r="J50" s="103">
        <v>0</v>
      </c>
      <c r="K50" s="103">
        <v>0</v>
      </c>
      <c r="L50" s="103">
        <v>0</v>
      </c>
      <c r="M50" s="99">
        <v>5</v>
      </c>
      <c r="N50" s="99">
        <v>5</v>
      </c>
      <c r="O50" s="99">
        <v>5</v>
      </c>
      <c r="P50" s="130">
        <v>5</v>
      </c>
      <c r="Q50" s="130">
        <v>5</v>
      </c>
      <c r="R50" s="132">
        <v>5</v>
      </c>
      <c r="S50" s="132">
        <v>4</v>
      </c>
      <c r="T50" s="132">
        <v>4</v>
      </c>
      <c r="U50" s="132">
        <v>5</v>
      </c>
      <c r="V50" s="132">
        <v>5</v>
      </c>
      <c r="W50" s="129">
        <v>2</v>
      </c>
      <c r="X50" s="129">
        <v>4</v>
      </c>
      <c r="Y50" s="129">
        <v>3</v>
      </c>
      <c r="Z50" s="101">
        <v>5</v>
      </c>
      <c r="AA50" s="101">
        <v>3</v>
      </c>
      <c r="AB50" s="101">
        <v>5</v>
      </c>
      <c r="AC50" s="102">
        <v>5</v>
      </c>
      <c r="AD50" s="134">
        <v>5</v>
      </c>
      <c r="AE50" s="162">
        <v>5</v>
      </c>
      <c r="AF50" s="100">
        <v>5</v>
      </c>
      <c r="AG50" s="160">
        <v>1</v>
      </c>
      <c r="AH50" s="160">
        <v>0</v>
      </c>
      <c r="AI50" s="160">
        <v>1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</row>
    <row r="51" spans="1:69" s="98" customFormat="1" ht="21.75">
      <c r="A51" s="122">
        <v>50</v>
      </c>
      <c r="B51" s="128" t="s">
        <v>62</v>
      </c>
      <c r="C51" s="103">
        <v>0</v>
      </c>
      <c r="D51" s="103">
        <v>0</v>
      </c>
      <c r="E51" s="103">
        <v>1</v>
      </c>
      <c r="F51" s="103">
        <v>0</v>
      </c>
      <c r="G51" s="103">
        <v>1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99">
        <v>3</v>
      </c>
      <c r="N51" s="99">
        <v>4</v>
      </c>
      <c r="O51" s="99">
        <v>5</v>
      </c>
      <c r="P51" s="130">
        <v>5</v>
      </c>
      <c r="Q51" s="130">
        <v>5</v>
      </c>
      <c r="R51" s="132">
        <v>5</v>
      </c>
      <c r="S51" s="132">
        <v>3</v>
      </c>
      <c r="T51" s="132">
        <v>5</v>
      </c>
      <c r="U51" s="132">
        <v>4</v>
      </c>
      <c r="V51" s="132">
        <v>5</v>
      </c>
      <c r="W51" s="129">
        <v>1</v>
      </c>
      <c r="X51" s="129">
        <v>4</v>
      </c>
      <c r="Y51" s="129">
        <v>1</v>
      </c>
      <c r="Z51" s="101">
        <v>4</v>
      </c>
      <c r="AA51" s="101">
        <v>1</v>
      </c>
      <c r="AB51" s="101">
        <v>4</v>
      </c>
      <c r="AC51" s="102">
        <v>4</v>
      </c>
      <c r="AD51" s="134">
        <v>3</v>
      </c>
      <c r="AE51" s="162">
        <v>4</v>
      </c>
      <c r="AF51" s="100">
        <v>4</v>
      </c>
      <c r="AG51" s="160">
        <v>1</v>
      </c>
      <c r="AH51" s="160">
        <v>0</v>
      </c>
      <c r="AI51" s="160">
        <v>1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</row>
    <row r="52" spans="1:69" s="98" customFormat="1" ht="21.75">
      <c r="A52" s="122">
        <v>51</v>
      </c>
      <c r="B52" s="128" t="s">
        <v>61</v>
      </c>
      <c r="C52" s="103">
        <v>0</v>
      </c>
      <c r="D52" s="103">
        <v>0</v>
      </c>
      <c r="E52" s="103">
        <v>0</v>
      </c>
      <c r="F52" s="103">
        <v>0</v>
      </c>
      <c r="G52" s="103">
        <v>1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99">
        <v>5</v>
      </c>
      <c r="N52" s="99">
        <v>5</v>
      </c>
      <c r="O52" s="99">
        <v>5</v>
      </c>
      <c r="P52" s="130">
        <v>5</v>
      </c>
      <c r="Q52" s="130">
        <v>5</v>
      </c>
      <c r="R52" s="132">
        <v>5</v>
      </c>
      <c r="S52" s="132">
        <v>5</v>
      </c>
      <c r="T52" s="132">
        <v>5</v>
      </c>
      <c r="U52" s="132">
        <v>5</v>
      </c>
      <c r="V52" s="132">
        <v>5</v>
      </c>
      <c r="W52" s="129">
        <v>5</v>
      </c>
      <c r="X52" s="129">
        <v>5</v>
      </c>
      <c r="Y52" s="129">
        <v>5</v>
      </c>
      <c r="Z52" s="101">
        <v>5</v>
      </c>
      <c r="AA52" s="101">
        <v>5</v>
      </c>
      <c r="AB52" s="101">
        <v>5</v>
      </c>
      <c r="AC52" s="102">
        <v>5</v>
      </c>
      <c r="AD52" s="134">
        <v>5</v>
      </c>
      <c r="AE52" s="162">
        <v>5</v>
      </c>
      <c r="AF52" s="100">
        <v>5</v>
      </c>
      <c r="AG52" s="160">
        <v>1</v>
      </c>
      <c r="AH52" s="160">
        <v>0</v>
      </c>
      <c r="AI52" s="160">
        <v>1</v>
      </c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</row>
    <row r="53" spans="1:69" s="98" customFormat="1" ht="21.75">
      <c r="A53" s="122">
        <v>52</v>
      </c>
      <c r="B53" s="128" t="s">
        <v>64</v>
      </c>
      <c r="C53" s="103">
        <v>1</v>
      </c>
      <c r="D53" s="103">
        <v>1</v>
      </c>
      <c r="E53" s="103">
        <v>0</v>
      </c>
      <c r="F53" s="103">
        <v>0</v>
      </c>
      <c r="G53" s="103">
        <v>1</v>
      </c>
      <c r="H53" s="103">
        <v>1</v>
      </c>
      <c r="I53" s="103">
        <v>0</v>
      </c>
      <c r="J53" s="103">
        <v>0</v>
      </c>
      <c r="K53" s="103">
        <v>0</v>
      </c>
      <c r="L53" s="103">
        <v>0</v>
      </c>
      <c r="M53" s="99">
        <v>2</v>
      </c>
      <c r="N53" s="99">
        <v>3</v>
      </c>
      <c r="O53" s="99">
        <v>3</v>
      </c>
      <c r="P53" s="130">
        <v>4</v>
      </c>
      <c r="Q53" s="130">
        <v>3</v>
      </c>
      <c r="R53" s="132">
        <v>4</v>
      </c>
      <c r="S53" s="132">
        <v>3</v>
      </c>
      <c r="T53" s="132">
        <v>4</v>
      </c>
      <c r="U53" s="132">
        <v>4</v>
      </c>
      <c r="V53" s="132">
        <v>4</v>
      </c>
      <c r="W53" s="129">
        <v>3</v>
      </c>
      <c r="X53" s="129">
        <v>4</v>
      </c>
      <c r="Y53" s="129">
        <v>3</v>
      </c>
      <c r="Z53" s="101">
        <v>4</v>
      </c>
      <c r="AA53" s="101">
        <v>3</v>
      </c>
      <c r="AB53" s="101">
        <v>4</v>
      </c>
      <c r="AC53" s="102">
        <v>5</v>
      </c>
      <c r="AD53" s="134">
        <v>4</v>
      </c>
      <c r="AE53" s="162">
        <v>4</v>
      </c>
      <c r="AF53" s="100">
        <v>5</v>
      </c>
      <c r="AG53" s="160">
        <v>1</v>
      </c>
      <c r="AH53" s="160">
        <v>0</v>
      </c>
      <c r="AI53" s="160">
        <v>1</v>
      </c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</row>
    <row r="54" spans="1:69" s="98" customFormat="1" ht="21.75">
      <c r="A54" s="122">
        <v>53</v>
      </c>
      <c r="B54" s="128" t="s">
        <v>62</v>
      </c>
      <c r="C54" s="103">
        <v>1</v>
      </c>
      <c r="D54" s="103">
        <v>1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99">
        <v>4</v>
      </c>
      <c r="N54" s="99">
        <v>4</v>
      </c>
      <c r="O54" s="99">
        <v>4</v>
      </c>
      <c r="P54" s="130">
        <v>4</v>
      </c>
      <c r="Q54" s="130">
        <v>4</v>
      </c>
      <c r="R54" s="132">
        <v>4</v>
      </c>
      <c r="S54" s="132">
        <v>3</v>
      </c>
      <c r="T54" s="132">
        <v>3</v>
      </c>
      <c r="U54" s="132">
        <v>4</v>
      </c>
      <c r="V54" s="132">
        <v>3</v>
      </c>
      <c r="W54" s="129">
        <v>3</v>
      </c>
      <c r="X54" s="129">
        <v>3</v>
      </c>
      <c r="Y54" s="129">
        <v>3</v>
      </c>
      <c r="Z54" s="101">
        <v>3</v>
      </c>
      <c r="AA54" s="101">
        <v>3</v>
      </c>
      <c r="AB54" s="101">
        <v>3</v>
      </c>
      <c r="AC54" s="102">
        <v>3</v>
      </c>
      <c r="AD54" s="134">
        <v>3</v>
      </c>
      <c r="AE54" s="162">
        <v>3</v>
      </c>
      <c r="AF54" s="100">
        <v>3</v>
      </c>
      <c r="AG54" s="160">
        <v>1</v>
      </c>
      <c r="AH54" s="160">
        <v>0</v>
      </c>
      <c r="AI54" s="160">
        <v>1</v>
      </c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</row>
    <row r="55" spans="1:69" s="98" customFormat="1" ht="21.75">
      <c r="A55" s="122">
        <v>54</v>
      </c>
      <c r="B55" s="128" t="s">
        <v>98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1</v>
      </c>
      <c r="I55" s="103">
        <v>0</v>
      </c>
      <c r="J55" s="103">
        <v>0</v>
      </c>
      <c r="K55" s="103">
        <v>0</v>
      </c>
      <c r="L55" s="103">
        <v>0</v>
      </c>
      <c r="M55" s="99">
        <v>5</v>
      </c>
      <c r="N55" s="99">
        <v>5</v>
      </c>
      <c r="O55" s="99">
        <v>5</v>
      </c>
      <c r="P55" s="130">
        <v>5</v>
      </c>
      <c r="Q55" s="130">
        <v>5</v>
      </c>
      <c r="R55" s="132">
        <v>4</v>
      </c>
      <c r="S55" s="132">
        <v>4</v>
      </c>
      <c r="T55" s="132">
        <v>5</v>
      </c>
      <c r="U55" s="132">
        <v>4</v>
      </c>
      <c r="V55" s="132">
        <v>4</v>
      </c>
      <c r="W55" s="129">
        <v>3</v>
      </c>
      <c r="X55" s="129">
        <v>4</v>
      </c>
      <c r="Y55" s="129">
        <v>1</v>
      </c>
      <c r="Z55" s="101">
        <v>3</v>
      </c>
      <c r="AA55" s="101">
        <v>1</v>
      </c>
      <c r="AB55" s="101">
        <v>4</v>
      </c>
      <c r="AC55" s="102">
        <v>4</v>
      </c>
      <c r="AD55" s="134">
        <v>4</v>
      </c>
      <c r="AE55" s="162">
        <v>4</v>
      </c>
      <c r="AF55" s="100">
        <v>4</v>
      </c>
      <c r="AG55" s="160">
        <v>1</v>
      </c>
      <c r="AH55" s="160">
        <v>0</v>
      </c>
      <c r="AI55" s="160">
        <v>1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</row>
    <row r="56" spans="1:69" s="98" customFormat="1" ht="21.75">
      <c r="A56" s="122">
        <v>55</v>
      </c>
      <c r="B56" s="128" t="s">
        <v>98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1</v>
      </c>
      <c r="I56" s="103">
        <v>0</v>
      </c>
      <c r="J56" s="103">
        <v>0</v>
      </c>
      <c r="K56" s="103">
        <v>0</v>
      </c>
      <c r="L56" s="103">
        <v>0</v>
      </c>
      <c r="M56" s="99">
        <v>5</v>
      </c>
      <c r="N56" s="99">
        <v>5</v>
      </c>
      <c r="O56" s="99">
        <v>5</v>
      </c>
      <c r="P56" s="130">
        <v>5</v>
      </c>
      <c r="Q56" s="130">
        <v>5</v>
      </c>
      <c r="R56" s="132">
        <v>4</v>
      </c>
      <c r="S56" s="132">
        <v>4</v>
      </c>
      <c r="T56" s="132">
        <v>5</v>
      </c>
      <c r="U56" s="132">
        <v>4</v>
      </c>
      <c r="V56" s="132">
        <v>4</v>
      </c>
      <c r="W56" s="129">
        <v>3</v>
      </c>
      <c r="X56" s="129">
        <v>4</v>
      </c>
      <c r="Y56" s="129">
        <v>1</v>
      </c>
      <c r="Z56" s="101">
        <v>3</v>
      </c>
      <c r="AA56" s="101">
        <v>1</v>
      </c>
      <c r="AB56" s="101">
        <v>4</v>
      </c>
      <c r="AC56" s="102">
        <v>4</v>
      </c>
      <c r="AD56" s="134">
        <v>4</v>
      </c>
      <c r="AE56" s="162">
        <v>4</v>
      </c>
      <c r="AF56" s="100">
        <v>4</v>
      </c>
      <c r="AG56" s="160">
        <v>1</v>
      </c>
      <c r="AH56" s="160">
        <v>0</v>
      </c>
      <c r="AI56" s="160">
        <v>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</row>
    <row r="57" spans="1:69" s="98" customFormat="1" ht="21.75">
      <c r="A57" s="122">
        <v>56</v>
      </c>
      <c r="B57" s="128" t="s">
        <v>62</v>
      </c>
      <c r="C57" s="103">
        <v>0</v>
      </c>
      <c r="D57" s="103">
        <v>1</v>
      </c>
      <c r="E57" s="103">
        <v>1</v>
      </c>
      <c r="F57" s="103">
        <v>1</v>
      </c>
      <c r="G57" s="103">
        <v>1</v>
      </c>
      <c r="H57" s="103">
        <v>1</v>
      </c>
      <c r="I57" s="103">
        <v>0</v>
      </c>
      <c r="J57" s="103">
        <v>0</v>
      </c>
      <c r="K57" s="103">
        <v>0</v>
      </c>
      <c r="L57" s="103">
        <v>0</v>
      </c>
      <c r="M57" s="99">
        <v>5</v>
      </c>
      <c r="N57" s="99">
        <v>5</v>
      </c>
      <c r="O57" s="99">
        <v>5</v>
      </c>
      <c r="P57" s="130">
        <v>5</v>
      </c>
      <c r="Q57" s="130">
        <v>5</v>
      </c>
      <c r="R57" s="132">
        <v>4</v>
      </c>
      <c r="S57" s="132">
        <v>3</v>
      </c>
      <c r="T57" s="132">
        <v>4</v>
      </c>
      <c r="U57" s="132">
        <v>4</v>
      </c>
      <c r="V57" s="132">
        <v>4</v>
      </c>
      <c r="W57" s="129">
        <v>4</v>
      </c>
      <c r="X57" s="129">
        <v>4</v>
      </c>
      <c r="Y57" s="129">
        <v>4</v>
      </c>
      <c r="Z57" s="101">
        <v>4</v>
      </c>
      <c r="AA57" s="101">
        <v>4</v>
      </c>
      <c r="AB57" s="101">
        <v>4</v>
      </c>
      <c r="AC57" s="102">
        <v>4</v>
      </c>
      <c r="AD57" s="134">
        <v>3</v>
      </c>
      <c r="AE57" s="162">
        <v>4</v>
      </c>
      <c r="AF57" s="100">
        <v>4</v>
      </c>
      <c r="AG57" s="160">
        <v>1</v>
      </c>
      <c r="AH57" s="160">
        <v>0</v>
      </c>
      <c r="AI57" s="160">
        <v>1</v>
      </c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</row>
    <row r="58" spans="1:69" s="98" customFormat="1" ht="21.75">
      <c r="A58" s="122">
        <v>57</v>
      </c>
      <c r="B58" s="128" t="s">
        <v>64</v>
      </c>
      <c r="C58" s="103">
        <v>1</v>
      </c>
      <c r="D58" s="103">
        <v>0</v>
      </c>
      <c r="E58" s="103">
        <v>1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99">
        <v>4</v>
      </c>
      <c r="N58" s="99">
        <v>4</v>
      </c>
      <c r="O58" s="99">
        <v>4</v>
      </c>
      <c r="P58" s="130">
        <v>4</v>
      </c>
      <c r="Q58" s="130">
        <v>4</v>
      </c>
      <c r="R58" s="132">
        <v>5</v>
      </c>
      <c r="S58" s="132">
        <v>5</v>
      </c>
      <c r="T58" s="132">
        <v>2</v>
      </c>
      <c r="U58" s="132">
        <v>5</v>
      </c>
      <c r="V58" s="132">
        <v>5</v>
      </c>
      <c r="W58" s="129">
        <v>4</v>
      </c>
      <c r="X58" s="129">
        <v>4</v>
      </c>
      <c r="Y58" s="129">
        <v>4</v>
      </c>
      <c r="Z58" s="101">
        <v>4</v>
      </c>
      <c r="AA58" s="101">
        <v>4</v>
      </c>
      <c r="AB58" s="101">
        <v>4</v>
      </c>
      <c r="AC58" s="102">
        <v>4</v>
      </c>
      <c r="AD58" s="134">
        <v>4</v>
      </c>
      <c r="AE58" s="162">
        <v>4</v>
      </c>
      <c r="AF58" s="100">
        <v>4</v>
      </c>
      <c r="AG58" s="160">
        <v>1</v>
      </c>
      <c r="AH58" s="160">
        <v>0</v>
      </c>
      <c r="AI58" s="160">
        <v>1</v>
      </c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</row>
    <row r="59" spans="1:69" s="98" customFormat="1" ht="21.75">
      <c r="A59" s="122">
        <v>58</v>
      </c>
      <c r="B59" s="128" t="s">
        <v>62</v>
      </c>
      <c r="C59" s="103">
        <v>1</v>
      </c>
      <c r="D59" s="103">
        <v>1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99">
        <v>5</v>
      </c>
      <c r="N59" s="99">
        <v>5</v>
      </c>
      <c r="O59" s="99">
        <v>4</v>
      </c>
      <c r="P59" s="130">
        <v>5</v>
      </c>
      <c r="Q59" s="130">
        <v>5</v>
      </c>
      <c r="R59" s="132">
        <v>4</v>
      </c>
      <c r="S59" s="132">
        <v>5</v>
      </c>
      <c r="T59" s="132">
        <v>5</v>
      </c>
      <c r="U59" s="132">
        <v>5</v>
      </c>
      <c r="V59" s="132">
        <v>5</v>
      </c>
      <c r="W59" s="129">
        <v>1</v>
      </c>
      <c r="X59" s="129">
        <v>4</v>
      </c>
      <c r="Y59" s="129">
        <v>1</v>
      </c>
      <c r="Z59" s="101">
        <v>4</v>
      </c>
      <c r="AA59" s="101">
        <v>1</v>
      </c>
      <c r="AB59" s="101">
        <v>4</v>
      </c>
      <c r="AC59" s="102">
        <v>4</v>
      </c>
      <c r="AD59" s="134">
        <v>4</v>
      </c>
      <c r="AE59" s="162">
        <v>4</v>
      </c>
      <c r="AF59" s="100">
        <v>4</v>
      </c>
      <c r="AG59" s="160">
        <v>0</v>
      </c>
      <c r="AH59" s="160">
        <v>0</v>
      </c>
      <c r="AI59" s="160">
        <v>1</v>
      </c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</row>
    <row r="60" spans="1:69" s="98" customFormat="1" ht="21.75">
      <c r="A60" s="122">
        <v>59</v>
      </c>
      <c r="B60" s="128" t="s">
        <v>59</v>
      </c>
      <c r="C60" s="103">
        <v>1</v>
      </c>
      <c r="D60" s="103">
        <v>1</v>
      </c>
      <c r="E60" s="103">
        <v>0</v>
      </c>
      <c r="F60" s="103">
        <v>1</v>
      </c>
      <c r="G60" s="103">
        <v>1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99">
        <v>3</v>
      </c>
      <c r="N60" s="99">
        <v>3</v>
      </c>
      <c r="O60" s="99">
        <v>3</v>
      </c>
      <c r="P60" s="130">
        <v>4</v>
      </c>
      <c r="Q60" s="130">
        <v>3</v>
      </c>
      <c r="R60" s="132">
        <v>4</v>
      </c>
      <c r="S60" s="132">
        <v>2</v>
      </c>
      <c r="T60" s="132">
        <v>2</v>
      </c>
      <c r="U60" s="132">
        <v>2</v>
      </c>
      <c r="V60" s="132">
        <v>2</v>
      </c>
      <c r="W60" s="129">
        <v>3</v>
      </c>
      <c r="X60" s="129">
        <v>3</v>
      </c>
      <c r="Y60" s="129">
        <v>2</v>
      </c>
      <c r="Z60" s="101">
        <v>3</v>
      </c>
      <c r="AA60" s="101">
        <v>4</v>
      </c>
      <c r="AB60" s="101">
        <v>5</v>
      </c>
      <c r="AC60" s="102">
        <v>4</v>
      </c>
      <c r="AD60" s="134">
        <v>4</v>
      </c>
      <c r="AE60" s="162">
        <v>4</v>
      </c>
      <c r="AF60" s="100">
        <v>3</v>
      </c>
      <c r="AG60" s="160">
        <v>0</v>
      </c>
      <c r="AH60" s="160">
        <v>0</v>
      </c>
      <c r="AI60" s="160">
        <v>1</v>
      </c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</row>
    <row r="61" spans="1:69" s="98" customFormat="1" ht="21.75">
      <c r="A61" s="122">
        <v>60</v>
      </c>
      <c r="B61" s="128" t="s">
        <v>59</v>
      </c>
      <c r="C61" s="103">
        <v>1</v>
      </c>
      <c r="D61" s="103">
        <v>1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99">
        <v>3</v>
      </c>
      <c r="N61" s="99">
        <v>3</v>
      </c>
      <c r="O61" s="99">
        <v>3</v>
      </c>
      <c r="P61" s="130">
        <v>3</v>
      </c>
      <c r="Q61" s="130">
        <v>3</v>
      </c>
      <c r="R61" s="132">
        <v>3</v>
      </c>
      <c r="S61" s="132">
        <v>3</v>
      </c>
      <c r="T61" s="132">
        <v>3</v>
      </c>
      <c r="U61" s="132">
        <v>3</v>
      </c>
      <c r="V61" s="132">
        <v>3</v>
      </c>
      <c r="W61" s="129">
        <v>3</v>
      </c>
      <c r="X61" s="129">
        <v>3</v>
      </c>
      <c r="Y61" s="129">
        <v>3</v>
      </c>
      <c r="Z61" s="101">
        <v>3</v>
      </c>
      <c r="AA61" s="101">
        <v>3</v>
      </c>
      <c r="AB61" s="101">
        <v>3</v>
      </c>
      <c r="AC61" s="102">
        <v>3</v>
      </c>
      <c r="AD61" s="134">
        <v>3</v>
      </c>
      <c r="AE61" s="162">
        <v>3</v>
      </c>
      <c r="AF61" s="100">
        <v>3</v>
      </c>
      <c r="AG61" s="160">
        <v>0</v>
      </c>
      <c r="AH61" s="160">
        <v>0</v>
      </c>
      <c r="AI61" s="160">
        <v>1</v>
      </c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</row>
    <row r="62" spans="1:69" s="98" customFormat="1" ht="21.75">
      <c r="A62" s="122">
        <v>61</v>
      </c>
      <c r="B62" s="128" t="s">
        <v>62</v>
      </c>
      <c r="C62" s="103">
        <v>1</v>
      </c>
      <c r="D62" s="103">
        <v>1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99">
        <v>5</v>
      </c>
      <c r="N62" s="99">
        <v>4</v>
      </c>
      <c r="O62" s="99">
        <v>4</v>
      </c>
      <c r="P62" s="130">
        <v>5</v>
      </c>
      <c r="Q62" s="130">
        <v>5</v>
      </c>
      <c r="R62" s="132">
        <v>5</v>
      </c>
      <c r="S62" s="132">
        <v>4</v>
      </c>
      <c r="T62" s="132">
        <v>4</v>
      </c>
      <c r="U62" s="132">
        <v>4</v>
      </c>
      <c r="V62" s="132">
        <v>4</v>
      </c>
      <c r="W62" s="129">
        <v>3</v>
      </c>
      <c r="X62" s="129">
        <v>4</v>
      </c>
      <c r="Y62" s="129">
        <v>3</v>
      </c>
      <c r="Z62" s="101">
        <v>4</v>
      </c>
      <c r="AA62" s="101">
        <v>3</v>
      </c>
      <c r="AB62" s="101">
        <v>4</v>
      </c>
      <c r="AC62" s="102">
        <v>4</v>
      </c>
      <c r="AD62" s="134">
        <v>4</v>
      </c>
      <c r="AE62" s="162">
        <v>4</v>
      </c>
      <c r="AF62" s="100">
        <v>4</v>
      </c>
      <c r="AG62" s="160">
        <v>1</v>
      </c>
      <c r="AH62" s="160">
        <v>0</v>
      </c>
      <c r="AI62" s="160">
        <v>0</v>
      </c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69" s="98" customFormat="1" ht="21.75">
      <c r="A63" s="122">
        <v>62</v>
      </c>
      <c r="B63" s="128" t="s">
        <v>62</v>
      </c>
      <c r="C63" s="103">
        <v>1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99">
        <v>4</v>
      </c>
      <c r="N63" s="99">
        <v>4</v>
      </c>
      <c r="O63" s="99">
        <v>4</v>
      </c>
      <c r="P63" s="130">
        <v>5</v>
      </c>
      <c r="Q63" s="130">
        <v>5</v>
      </c>
      <c r="R63" s="132">
        <v>4</v>
      </c>
      <c r="S63" s="132">
        <v>4</v>
      </c>
      <c r="T63" s="132">
        <v>4</v>
      </c>
      <c r="U63" s="132">
        <v>3</v>
      </c>
      <c r="V63" s="132">
        <v>4</v>
      </c>
      <c r="W63" s="129">
        <v>3</v>
      </c>
      <c r="X63" s="129">
        <v>4</v>
      </c>
      <c r="Y63" s="129">
        <v>3</v>
      </c>
      <c r="Z63" s="101">
        <v>4</v>
      </c>
      <c r="AA63" s="101">
        <v>3</v>
      </c>
      <c r="AB63" s="101">
        <v>4</v>
      </c>
      <c r="AC63" s="102">
        <v>4</v>
      </c>
      <c r="AD63" s="134">
        <v>4</v>
      </c>
      <c r="AE63" s="162">
        <v>4</v>
      </c>
      <c r="AF63" s="100">
        <v>4</v>
      </c>
      <c r="AG63" s="160">
        <v>1</v>
      </c>
      <c r="AH63" s="160">
        <v>1</v>
      </c>
      <c r="AI63" s="160">
        <v>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</row>
    <row r="64" spans="1:69" s="98" customFormat="1" ht="21.75">
      <c r="A64" s="122">
        <v>63</v>
      </c>
      <c r="B64" s="128" t="s">
        <v>62</v>
      </c>
      <c r="C64" s="103">
        <v>0</v>
      </c>
      <c r="D64" s="103">
        <v>0</v>
      </c>
      <c r="E64" s="103">
        <v>1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99">
        <v>5</v>
      </c>
      <c r="N64" s="99">
        <v>1</v>
      </c>
      <c r="O64" s="99">
        <v>3</v>
      </c>
      <c r="P64" s="130">
        <v>5</v>
      </c>
      <c r="Q64" s="130">
        <v>5</v>
      </c>
      <c r="R64" s="132">
        <v>4</v>
      </c>
      <c r="S64" s="132">
        <v>3</v>
      </c>
      <c r="T64" s="132">
        <v>3</v>
      </c>
      <c r="U64" s="132">
        <v>5</v>
      </c>
      <c r="V64" s="132">
        <v>4</v>
      </c>
      <c r="W64" s="129">
        <v>1</v>
      </c>
      <c r="X64" s="129">
        <v>2</v>
      </c>
      <c r="Y64" s="129">
        <v>2</v>
      </c>
      <c r="Z64" s="101">
        <v>4</v>
      </c>
      <c r="AA64" s="101">
        <v>2</v>
      </c>
      <c r="AB64" s="101">
        <v>3</v>
      </c>
      <c r="AC64" s="102">
        <v>5</v>
      </c>
      <c r="AD64" s="134">
        <v>3</v>
      </c>
      <c r="AE64" s="162">
        <v>3</v>
      </c>
      <c r="AF64" s="100">
        <v>4</v>
      </c>
      <c r="AG64" s="160">
        <v>1</v>
      </c>
      <c r="AH64" s="160">
        <v>1</v>
      </c>
      <c r="AI64" s="160">
        <v>1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</row>
    <row r="65" spans="1:69" s="98" customFormat="1" ht="21.75">
      <c r="A65" s="122">
        <v>64</v>
      </c>
      <c r="B65" s="128" t="s">
        <v>96</v>
      </c>
      <c r="C65" s="103">
        <v>0</v>
      </c>
      <c r="D65" s="103">
        <v>0</v>
      </c>
      <c r="E65" s="103">
        <v>1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99">
        <v>4</v>
      </c>
      <c r="N65" s="99">
        <v>4</v>
      </c>
      <c r="O65" s="99">
        <v>3</v>
      </c>
      <c r="P65" s="130">
        <v>4</v>
      </c>
      <c r="Q65" s="130">
        <v>4</v>
      </c>
      <c r="R65" s="132">
        <v>4</v>
      </c>
      <c r="S65" s="132">
        <v>4</v>
      </c>
      <c r="T65" s="132">
        <v>4</v>
      </c>
      <c r="U65" s="132">
        <v>4</v>
      </c>
      <c r="V65" s="132">
        <v>4</v>
      </c>
      <c r="W65" s="129">
        <v>4</v>
      </c>
      <c r="X65" s="129">
        <v>4</v>
      </c>
      <c r="Y65" s="129">
        <v>4</v>
      </c>
      <c r="Z65" s="101">
        <v>5</v>
      </c>
      <c r="AA65" s="101">
        <v>3</v>
      </c>
      <c r="AB65" s="101">
        <v>4</v>
      </c>
      <c r="AC65" s="102">
        <v>4</v>
      </c>
      <c r="AD65" s="134">
        <v>4</v>
      </c>
      <c r="AE65" s="162">
        <v>4</v>
      </c>
      <c r="AF65" s="100">
        <v>4</v>
      </c>
      <c r="AG65" s="160">
        <v>1</v>
      </c>
      <c r="AH65" s="160">
        <v>1</v>
      </c>
      <c r="AI65" s="160">
        <v>1</v>
      </c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</row>
    <row r="66" spans="1:69" s="98" customFormat="1" ht="21.75">
      <c r="A66" s="122">
        <v>65</v>
      </c>
      <c r="B66" s="128" t="s">
        <v>63</v>
      </c>
      <c r="C66" s="103">
        <v>0</v>
      </c>
      <c r="D66" s="103">
        <v>0</v>
      </c>
      <c r="E66" s="103">
        <v>0</v>
      </c>
      <c r="F66" s="103">
        <v>0</v>
      </c>
      <c r="G66" s="103">
        <v>0</v>
      </c>
      <c r="H66" s="103">
        <v>1</v>
      </c>
      <c r="I66" s="103">
        <v>0</v>
      </c>
      <c r="J66" s="103">
        <v>0</v>
      </c>
      <c r="K66" s="103">
        <v>0</v>
      </c>
      <c r="L66" s="103">
        <v>0</v>
      </c>
      <c r="M66" s="99">
        <v>5</v>
      </c>
      <c r="N66" s="99">
        <v>5</v>
      </c>
      <c r="O66" s="99">
        <v>5</v>
      </c>
      <c r="P66" s="130">
        <v>5</v>
      </c>
      <c r="Q66" s="130">
        <v>5</v>
      </c>
      <c r="R66" s="132">
        <v>5</v>
      </c>
      <c r="S66" s="132">
        <v>5</v>
      </c>
      <c r="T66" s="132">
        <v>5</v>
      </c>
      <c r="U66" s="132">
        <v>5</v>
      </c>
      <c r="V66" s="132">
        <v>5</v>
      </c>
      <c r="W66" s="129">
        <v>5</v>
      </c>
      <c r="X66" s="129">
        <v>5</v>
      </c>
      <c r="Y66" s="129">
        <v>5</v>
      </c>
      <c r="Z66" s="101">
        <v>5</v>
      </c>
      <c r="AA66" s="101">
        <v>5</v>
      </c>
      <c r="AB66" s="101">
        <v>5</v>
      </c>
      <c r="AC66" s="102">
        <v>5</v>
      </c>
      <c r="AD66" s="134">
        <v>5</v>
      </c>
      <c r="AE66" s="162">
        <v>5</v>
      </c>
      <c r="AF66" s="100">
        <v>5</v>
      </c>
      <c r="AG66" s="160">
        <v>0</v>
      </c>
      <c r="AH66" s="160">
        <v>0</v>
      </c>
      <c r="AI66" s="160">
        <v>1</v>
      </c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</row>
    <row r="67" spans="1:69" s="98" customFormat="1" ht="21.75">
      <c r="A67" s="122">
        <v>66</v>
      </c>
      <c r="B67" s="128" t="s">
        <v>63</v>
      </c>
      <c r="C67" s="103">
        <v>0</v>
      </c>
      <c r="D67" s="103">
        <v>1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99">
        <v>4</v>
      </c>
      <c r="N67" s="99">
        <v>4</v>
      </c>
      <c r="O67" s="99">
        <v>4</v>
      </c>
      <c r="P67" s="130">
        <v>5</v>
      </c>
      <c r="Q67" s="130">
        <v>4</v>
      </c>
      <c r="R67" s="132">
        <v>4</v>
      </c>
      <c r="S67" s="132">
        <v>4</v>
      </c>
      <c r="T67" s="132">
        <v>4</v>
      </c>
      <c r="U67" s="132">
        <v>4</v>
      </c>
      <c r="V67" s="132">
        <v>4</v>
      </c>
      <c r="W67" s="129">
        <v>4</v>
      </c>
      <c r="X67" s="129">
        <v>4</v>
      </c>
      <c r="Y67" s="129">
        <v>4</v>
      </c>
      <c r="Z67" s="101">
        <v>4</v>
      </c>
      <c r="AA67" s="101">
        <v>4</v>
      </c>
      <c r="AB67" s="101">
        <v>4</v>
      </c>
      <c r="AC67" s="102">
        <v>4</v>
      </c>
      <c r="AD67" s="134">
        <v>4</v>
      </c>
      <c r="AE67" s="162">
        <v>4</v>
      </c>
      <c r="AF67" s="100">
        <v>4</v>
      </c>
      <c r="AG67" s="160">
        <v>1</v>
      </c>
      <c r="AH67" s="160">
        <v>1</v>
      </c>
      <c r="AI67" s="160">
        <v>1</v>
      </c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</row>
    <row r="68" spans="1:69" s="98" customFormat="1" ht="21.75">
      <c r="A68" s="122">
        <v>67</v>
      </c>
      <c r="B68" s="128" t="s">
        <v>63</v>
      </c>
      <c r="C68" s="103">
        <v>0</v>
      </c>
      <c r="D68" s="103">
        <v>0</v>
      </c>
      <c r="E68" s="103">
        <v>1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99">
        <v>5</v>
      </c>
      <c r="N68" s="99">
        <v>5</v>
      </c>
      <c r="O68" s="99">
        <v>5</v>
      </c>
      <c r="P68" s="130">
        <v>5</v>
      </c>
      <c r="Q68" s="130">
        <v>5</v>
      </c>
      <c r="R68" s="132">
        <v>4</v>
      </c>
      <c r="S68" s="132">
        <v>5</v>
      </c>
      <c r="T68" s="132">
        <v>5</v>
      </c>
      <c r="U68" s="132">
        <v>5</v>
      </c>
      <c r="V68" s="132">
        <v>5</v>
      </c>
      <c r="W68" s="129">
        <v>2</v>
      </c>
      <c r="X68" s="129">
        <v>4</v>
      </c>
      <c r="Y68" s="129">
        <v>2</v>
      </c>
      <c r="Z68" s="101">
        <v>4</v>
      </c>
      <c r="AA68" s="101">
        <v>2</v>
      </c>
      <c r="AB68" s="101">
        <v>4</v>
      </c>
      <c r="AC68" s="102">
        <v>5</v>
      </c>
      <c r="AD68" s="134">
        <v>4</v>
      </c>
      <c r="AE68" s="162">
        <v>4</v>
      </c>
      <c r="AF68" s="100">
        <v>4</v>
      </c>
      <c r="AG68" s="160">
        <v>1</v>
      </c>
      <c r="AH68" s="160">
        <v>1</v>
      </c>
      <c r="AI68" s="160">
        <v>1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</row>
    <row r="69" spans="1:69" s="98" customFormat="1" ht="21.75">
      <c r="A69" s="122">
        <v>68</v>
      </c>
      <c r="B69" s="128" t="s">
        <v>63</v>
      </c>
      <c r="C69" s="103">
        <v>0</v>
      </c>
      <c r="D69" s="103">
        <v>1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99">
        <v>4</v>
      </c>
      <c r="N69" s="99">
        <v>4</v>
      </c>
      <c r="O69" s="99">
        <v>4</v>
      </c>
      <c r="P69" s="130">
        <v>4</v>
      </c>
      <c r="Q69" s="130">
        <v>4</v>
      </c>
      <c r="R69" s="132">
        <v>4</v>
      </c>
      <c r="S69" s="132">
        <v>4</v>
      </c>
      <c r="T69" s="132">
        <v>4</v>
      </c>
      <c r="U69" s="132">
        <v>4</v>
      </c>
      <c r="V69" s="132">
        <v>4</v>
      </c>
      <c r="W69" s="129">
        <v>3</v>
      </c>
      <c r="X69" s="129">
        <v>5</v>
      </c>
      <c r="Y69" s="129">
        <v>2</v>
      </c>
      <c r="Z69" s="101">
        <v>4</v>
      </c>
      <c r="AA69" s="101">
        <v>3</v>
      </c>
      <c r="AB69" s="101">
        <v>5</v>
      </c>
      <c r="AC69" s="102">
        <v>4</v>
      </c>
      <c r="AD69" s="134">
        <v>4</v>
      </c>
      <c r="AE69" s="162">
        <v>4</v>
      </c>
      <c r="AF69" s="100">
        <v>4</v>
      </c>
      <c r="AG69" s="160">
        <v>0</v>
      </c>
      <c r="AH69" s="160">
        <v>0</v>
      </c>
      <c r="AI69" s="160">
        <v>1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</row>
    <row r="70" spans="1:69" s="98" customFormat="1" ht="21.75">
      <c r="A70" s="122">
        <v>69</v>
      </c>
      <c r="B70" s="128" t="s">
        <v>63</v>
      </c>
      <c r="C70" s="103">
        <v>0</v>
      </c>
      <c r="D70" s="103">
        <v>0</v>
      </c>
      <c r="E70" s="103">
        <v>1</v>
      </c>
      <c r="F70" s="103">
        <v>0</v>
      </c>
      <c r="G70" s="103">
        <v>1</v>
      </c>
      <c r="H70" s="103">
        <v>1</v>
      </c>
      <c r="I70" s="103">
        <v>0</v>
      </c>
      <c r="J70" s="103">
        <v>0</v>
      </c>
      <c r="K70" s="103">
        <v>0</v>
      </c>
      <c r="L70" s="103">
        <v>0</v>
      </c>
      <c r="M70" s="99">
        <v>3</v>
      </c>
      <c r="N70" s="99">
        <v>2</v>
      </c>
      <c r="O70" s="99">
        <v>3</v>
      </c>
      <c r="P70" s="130">
        <v>4</v>
      </c>
      <c r="Q70" s="130">
        <v>3</v>
      </c>
      <c r="R70" s="132">
        <v>3</v>
      </c>
      <c r="S70" s="132">
        <v>3</v>
      </c>
      <c r="T70" s="132">
        <v>3</v>
      </c>
      <c r="U70" s="132">
        <v>3</v>
      </c>
      <c r="V70" s="132">
        <v>3</v>
      </c>
      <c r="W70" s="129">
        <v>3</v>
      </c>
      <c r="X70" s="129">
        <v>3</v>
      </c>
      <c r="Y70" s="129">
        <v>3</v>
      </c>
      <c r="Z70" s="101">
        <v>3</v>
      </c>
      <c r="AA70" s="101">
        <v>2</v>
      </c>
      <c r="AB70" s="101">
        <v>3</v>
      </c>
      <c r="AC70" s="102">
        <v>3</v>
      </c>
      <c r="AD70" s="134">
        <v>4</v>
      </c>
      <c r="AE70" s="162">
        <v>3</v>
      </c>
      <c r="AF70" s="100">
        <v>4</v>
      </c>
      <c r="AG70" s="160">
        <v>1</v>
      </c>
      <c r="AH70" s="160">
        <v>1</v>
      </c>
      <c r="AI70" s="160">
        <v>1</v>
      </c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</row>
    <row r="71" spans="1:69" s="98" customFormat="1" ht="21.75">
      <c r="A71" s="122">
        <v>70</v>
      </c>
      <c r="B71" s="128" t="s">
        <v>62</v>
      </c>
      <c r="C71" s="103">
        <v>0</v>
      </c>
      <c r="D71" s="103">
        <v>0</v>
      </c>
      <c r="E71" s="103">
        <v>0</v>
      </c>
      <c r="F71" s="103">
        <v>0</v>
      </c>
      <c r="G71" s="103">
        <v>0</v>
      </c>
      <c r="H71" s="103">
        <v>1</v>
      </c>
      <c r="I71" s="103">
        <v>0</v>
      </c>
      <c r="J71" s="103">
        <v>0</v>
      </c>
      <c r="K71" s="103">
        <v>0</v>
      </c>
      <c r="L71" s="103">
        <v>0</v>
      </c>
      <c r="M71" s="99">
        <v>5</v>
      </c>
      <c r="N71" s="99">
        <v>5</v>
      </c>
      <c r="O71" s="99">
        <v>5</v>
      </c>
      <c r="P71" s="130">
        <v>5</v>
      </c>
      <c r="Q71" s="130">
        <v>5</v>
      </c>
      <c r="R71" s="132">
        <v>5</v>
      </c>
      <c r="S71" s="132">
        <v>5</v>
      </c>
      <c r="T71" s="132">
        <v>5</v>
      </c>
      <c r="U71" s="132">
        <v>5</v>
      </c>
      <c r="V71" s="132">
        <v>5</v>
      </c>
      <c r="W71" s="129">
        <v>4</v>
      </c>
      <c r="X71" s="129">
        <v>5</v>
      </c>
      <c r="Y71" s="129">
        <v>3</v>
      </c>
      <c r="Z71" s="101">
        <v>5</v>
      </c>
      <c r="AA71" s="101">
        <v>3</v>
      </c>
      <c r="AB71" s="101">
        <v>5</v>
      </c>
      <c r="AC71" s="102">
        <v>3</v>
      </c>
      <c r="AD71" s="134">
        <v>5</v>
      </c>
      <c r="AE71" s="162">
        <v>3</v>
      </c>
      <c r="AF71" s="100">
        <v>5</v>
      </c>
      <c r="AG71" s="160">
        <v>0</v>
      </c>
      <c r="AH71" s="160">
        <v>0</v>
      </c>
      <c r="AI71" s="160">
        <v>1</v>
      </c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</row>
    <row r="72" spans="1:69" s="98" customFormat="1" ht="21.75">
      <c r="A72" s="122">
        <v>71</v>
      </c>
      <c r="B72" s="128" t="s">
        <v>62</v>
      </c>
      <c r="C72" s="103">
        <v>0</v>
      </c>
      <c r="D72" s="103"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1</v>
      </c>
      <c r="M72" s="99">
        <v>5</v>
      </c>
      <c r="N72" s="99">
        <v>5</v>
      </c>
      <c r="O72" s="99">
        <v>5</v>
      </c>
      <c r="P72" s="130">
        <v>5</v>
      </c>
      <c r="Q72" s="130">
        <v>5</v>
      </c>
      <c r="R72" s="132">
        <v>5</v>
      </c>
      <c r="S72" s="132">
        <v>5</v>
      </c>
      <c r="T72" s="132">
        <v>5</v>
      </c>
      <c r="U72" s="132">
        <v>5</v>
      </c>
      <c r="V72" s="132">
        <v>5</v>
      </c>
      <c r="W72" s="129">
        <v>2</v>
      </c>
      <c r="X72" s="129">
        <v>2</v>
      </c>
      <c r="Y72" s="129">
        <v>2</v>
      </c>
      <c r="Z72" s="101">
        <v>4</v>
      </c>
      <c r="AA72" s="101">
        <v>4</v>
      </c>
      <c r="AB72" s="101">
        <v>4</v>
      </c>
      <c r="AC72" s="102">
        <v>4</v>
      </c>
      <c r="AD72" s="134">
        <v>4</v>
      </c>
      <c r="AE72" s="162">
        <v>4</v>
      </c>
      <c r="AF72" s="100">
        <v>4</v>
      </c>
      <c r="AG72" s="160">
        <v>0</v>
      </c>
      <c r="AH72" s="160">
        <v>0</v>
      </c>
      <c r="AI72" s="160">
        <v>0</v>
      </c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</row>
    <row r="73" spans="1:69" s="98" customFormat="1" ht="21.75">
      <c r="A73" s="122">
        <v>72</v>
      </c>
      <c r="B73" s="128" t="s">
        <v>63</v>
      </c>
      <c r="C73" s="103">
        <v>1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99">
        <v>5</v>
      </c>
      <c r="N73" s="99">
        <v>4</v>
      </c>
      <c r="O73" s="99">
        <v>4</v>
      </c>
      <c r="P73" s="130">
        <v>4</v>
      </c>
      <c r="Q73" s="130">
        <v>4</v>
      </c>
      <c r="R73" s="132">
        <v>4</v>
      </c>
      <c r="S73" s="132">
        <v>4</v>
      </c>
      <c r="T73" s="132">
        <v>1</v>
      </c>
      <c r="U73" s="132">
        <v>3</v>
      </c>
      <c r="V73" s="132">
        <v>4</v>
      </c>
      <c r="W73" s="129">
        <v>3</v>
      </c>
      <c r="X73" s="129">
        <v>3</v>
      </c>
      <c r="Y73" s="129">
        <v>3</v>
      </c>
      <c r="Z73" s="101">
        <v>4</v>
      </c>
      <c r="AA73" s="101">
        <v>4</v>
      </c>
      <c r="AB73" s="101">
        <v>4</v>
      </c>
      <c r="AC73" s="102">
        <v>5</v>
      </c>
      <c r="AD73" s="134">
        <v>4</v>
      </c>
      <c r="AE73" s="162">
        <v>4</v>
      </c>
      <c r="AF73" s="100">
        <v>4</v>
      </c>
      <c r="AG73" s="160">
        <v>1</v>
      </c>
      <c r="AH73" s="160">
        <v>0</v>
      </c>
      <c r="AI73" s="160">
        <v>1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</row>
    <row r="74" spans="1:69" s="98" customFormat="1" ht="21.75">
      <c r="A74" s="122">
        <v>73</v>
      </c>
      <c r="B74" s="128" t="s">
        <v>62</v>
      </c>
      <c r="C74" s="103">
        <v>0</v>
      </c>
      <c r="D74" s="103">
        <v>0</v>
      </c>
      <c r="E74" s="103">
        <v>1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1</v>
      </c>
      <c r="M74" s="99">
        <v>4</v>
      </c>
      <c r="N74" s="99">
        <v>4</v>
      </c>
      <c r="O74" s="99">
        <v>4</v>
      </c>
      <c r="P74" s="130">
        <v>5</v>
      </c>
      <c r="Q74" s="130">
        <v>5</v>
      </c>
      <c r="R74" s="132">
        <v>4</v>
      </c>
      <c r="S74" s="132">
        <v>4</v>
      </c>
      <c r="T74" s="132">
        <v>3</v>
      </c>
      <c r="U74" s="132">
        <v>3</v>
      </c>
      <c r="V74" s="132">
        <v>4</v>
      </c>
      <c r="W74" s="129">
        <v>2</v>
      </c>
      <c r="X74" s="129">
        <v>3</v>
      </c>
      <c r="Y74" s="129">
        <v>2</v>
      </c>
      <c r="Z74" s="101">
        <v>4</v>
      </c>
      <c r="AA74" s="101">
        <v>4</v>
      </c>
      <c r="AB74" s="101">
        <v>4</v>
      </c>
      <c r="AC74" s="102">
        <v>4</v>
      </c>
      <c r="AD74" s="134">
        <v>5</v>
      </c>
      <c r="AE74" s="162">
        <v>4</v>
      </c>
      <c r="AF74" s="100">
        <v>5</v>
      </c>
      <c r="AG74" s="160">
        <v>0</v>
      </c>
      <c r="AH74" s="160">
        <v>0</v>
      </c>
      <c r="AI74" s="160">
        <v>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</row>
    <row r="75" spans="1:69" s="98" customFormat="1" ht="21.75">
      <c r="A75" s="122">
        <v>74</v>
      </c>
      <c r="B75" s="128" t="s">
        <v>59</v>
      </c>
      <c r="C75" s="103">
        <v>0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99">
        <v>5</v>
      </c>
      <c r="N75" s="99">
        <v>3</v>
      </c>
      <c r="O75" s="99">
        <v>4</v>
      </c>
      <c r="P75" s="130">
        <v>5</v>
      </c>
      <c r="Q75" s="130">
        <v>5</v>
      </c>
      <c r="R75" s="132">
        <v>5</v>
      </c>
      <c r="S75" s="132">
        <v>5</v>
      </c>
      <c r="T75" s="132">
        <v>5</v>
      </c>
      <c r="U75" s="132">
        <v>5</v>
      </c>
      <c r="V75" s="132">
        <v>5</v>
      </c>
      <c r="W75" s="129">
        <v>1</v>
      </c>
      <c r="X75" s="129">
        <v>1</v>
      </c>
      <c r="Y75" s="129">
        <v>1</v>
      </c>
      <c r="Z75" s="101">
        <v>3</v>
      </c>
      <c r="AA75" s="101">
        <v>4</v>
      </c>
      <c r="AB75" s="101">
        <v>4</v>
      </c>
      <c r="AC75" s="102">
        <v>4</v>
      </c>
      <c r="AD75" s="134">
        <v>5</v>
      </c>
      <c r="AE75" s="162">
        <v>5</v>
      </c>
      <c r="AF75" s="100">
        <v>5</v>
      </c>
      <c r="AG75" s="160">
        <v>0</v>
      </c>
      <c r="AH75" s="160">
        <v>0</v>
      </c>
      <c r="AI75" s="160">
        <v>0</v>
      </c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</row>
    <row r="76" spans="1:69" s="98" customFormat="1" ht="21.75">
      <c r="A76" s="122">
        <v>75</v>
      </c>
      <c r="B76" s="128" t="s">
        <v>59</v>
      </c>
      <c r="C76" s="103">
        <v>0</v>
      </c>
      <c r="D76" s="103">
        <v>0</v>
      </c>
      <c r="E76" s="103">
        <v>1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99">
        <v>3</v>
      </c>
      <c r="N76" s="99">
        <v>3</v>
      </c>
      <c r="O76" s="99">
        <v>3</v>
      </c>
      <c r="P76" s="130">
        <v>4</v>
      </c>
      <c r="Q76" s="130">
        <v>4</v>
      </c>
      <c r="R76" s="132">
        <v>3</v>
      </c>
      <c r="S76" s="132">
        <v>2</v>
      </c>
      <c r="T76" s="132">
        <v>3</v>
      </c>
      <c r="U76" s="132">
        <v>4</v>
      </c>
      <c r="V76" s="132">
        <v>4</v>
      </c>
      <c r="W76" s="129">
        <v>3</v>
      </c>
      <c r="X76" s="129">
        <v>3</v>
      </c>
      <c r="Y76" s="129">
        <v>3</v>
      </c>
      <c r="Z76" s="101">
        <v>3</v>
      </c>
      <c r="AA76" s="101">
        <v>3</v>
      </c>
      <c r="AB76" s="101">
        <v>3</v>
      </c>
      <c r="AC76" s="102">
        <v>3</v>
      </c>
      <c r="AD76" s="134">
        <v>3</v>
      </c>
      <c r="AE76" s="162">
        <v>3</v>
      </c>
      <c r="AF76" s="100">
        <v>3</v>
      </c>
      <c r="AG76" s="160">
        <v>0</v>
      </c>
      <c r="AH76" s="160">
        <v>0</v>
      </c>
      <c r="AI76" s="160">
        <v>1</v>
      </c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</row>
    <row r="77" spans="1:69" s="98" customFormat="1" ht="21.75">
      <c r="A77" s="122">
        <v>76</v>
      </c>
      <c r="B77" s="128" t="s">
        <v>59</v>
      </c>
      <c r="C77" s="103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1</v>
      </c>
      <c r="K77" s="103">
        <v>0</v>
      </c>
      <c r="L77" s="103">
        <v>0</v>
      </c>
      <c r="M77" s="99">
        <v>4</v>
      </c>
      <c r="N77" s="99">
        <v>4</v>
      </c>
      <c r="O77" s="99">
        <v>4</v>
      </c>
      <c r="P77" s="130">
        <v>4</v>
      </c>
      <c r="Q77" s="130">
        <v>4</v>
      </c>
      <c r="R77" s="132">
        <v>4</v>
      </c>
      <c r="S77" s="132">
        <v>4</v>
      </c>
      <c r="T77" s="132">
        <v>4</v>
      </c>
      <c r="U77" s="132">
        <v>4</v>
      </c>
      <c r="V77" s="132">
        <v>4</v>
      </c>
      <c r="W77" s="129">
        <v>3</v>
      </c>
      <c r="X77" s="129">
        <v>3</v>
      </c>
      <c r="Y77" s="129">
        <v>4</v>
      </c>
      <c r="Z77" s="101">
        <v>4</v>
      </c>
      <c r="AA77" s="101">
        <v>4</v>
      </c>
      <c r="AB77" s="101">
        <v>4</v>
      </c>
      <c r="AC77" s="102">
        <v>4</v>
      </c>
      <c r="AD77" s="134">
        <v>4</v>
      </c>
      <c r="AE77" s="162">
        <v>4</v>
      </c>
      <c r="AF77" s="100">
        <v>4</v>
      </c>
      <c r="AG77" s="160">
        <v>0</v>
      </c>
      <c r="AH77" s="160">
        <v>0</v>
      </c>
      <c r="AI77" s="160">
        <v>1</v>
      </c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</row>
    <row r="78" spans="1:69" s="98" customFormat="1" ht="21.75">
      <c r="A78" s="122">
        <v>77</v>
      </c>
      <c r="B78" s="128" t="s">
        <v>63</v>
      </c>
      <c r="C78" s="103">
        <v>1</v>
      </c>
      <c r="D78" s="103">
        <v>1</v>
      </c>
      <c r="E78" s="103">
        <v>1</v>
      </c>
      <c r="F78" s="103">
        <v>1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99">
        <v>5</v>
      </c>
      <c r="N78" s="99">
        <v>4</v>
      </c>
      <c r="O78" s="99">
        <v>4</v>
      </c>
      <c r="P78" s="130">
        <v>5</v>
      </c>
      <c r="Q78" s="130">
        <v>5</v>
      </c>
      <c r="R78" s="132">
        <v>4</v>
      </c>
      <c r="S78" s="132">
        <v>3</v>
      </c>
      <c r="T78" s="132">
        <v>3</v>
      </c>
      <c r="U78" s="132">
        <v>3</v>
      </c>
      <c r="V78" s="132">
        <v>3</v>
      </c>
      <c r="W78" s="129">
        <v>2</v>
      </c>
      <c r="X78" s="129">
        <v>2</v>
      </c>
      <c r="Y78" s="129">
        <v>2</v>
      </c>
      <c r="Z78" s="101">
        <v>4</v>
      </c>
      <c r="AA78" s="101">
        <v>4</v>
      </c>
      <c r="AB78" s="101">
        <v>4</v>
      </c>
      <c r="AC78" s="102">
        <v>5</v>
      </c>
      <c r="AD78" s="134">
        <v>4</v>
      </c>
      <c r="AE78" s="162">
        <v>4</v>
      </c>
      <c r="AF78" s="100">
        <v>4</v>
      </c>
      <c r="AG78" s="160">
        <v>0</v>
      </c>
      <c r="AH78" s="160">
        <v>0</v>
      </c>
      <c r="AI78" s="160">
        <v>0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</row>
    <row r="79" spans="1:69" s="98" customFormat="1" ht="21.75">
      <c r="A79" s="122">
        <v>78</v>
      </c>
      <c r="B79" s="128" t="s">
        <v>63</v>
      </c>
      <c r="C79" s="103">
        <v>1</v>
      </c>
      <c r="D79" s="103">
        <v>0</v>
      </c>
      <c r="E79" s="103">
        <v>1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99">
        <v>4</v>
      </c>
      <c r="N79" s="99">
        <v>4</v>
      </c>
      <c r="O79" s="99">
        <v>4</v>
      </c>
      <c r="P79" s="130">
        <v>4</v>
      </c>
      <c r="Q79" s="130">
        <v>4</v>
      </c>
      <c r="R79" s="132">
        <v>4</v>
      </c>
      <c r="S79" s="132">
        <v>4</v>
      </c>
      <c r="T79" s="132">
        <v>4</v>
      </c>
      <c r="U79" s="132">
        <v>4</v>
      </c>
      <c r="V79" s="132">
        <v>4</v>
      </c>
      <c r="W79" s="129">
        <v>3</v>
      </c>
      <c r="X79" s="129">
        <v>3</v>
      </c>
      <c r="Y79" s="129">
        <v>3</v>
      </c>
      <c r="Z79" s="101">
        <v>4</v>
      </c>
      <c r="AA79" s="101">
        <v>4</v>
      </c>
      <c r="AB79" s="101">
        <v>4</v>
      </c>
      <c r="AC79" s="102">
        <v>4</v>
      </c>
      <c r="AD79" s="134">
        <v>4</v>
      </c>
      <c r="AE79" s="162">
        <v>4</v>
      </c>
      <c r="AF79" s="100">
        <v>4</v>
      </c>
      <c r="AG79" s="160">
        <v>0</v>
      </c>
      <c r="AH79" s="160">
        <v>0</v>
      </c>
      <c r="AI79" s="160">
        <v>1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</row>
    <row r="80" spans="1:69" s="98" customFormat="1" ht="21.75">
      <c r="A80" s="122">
        <v>79</v>
      </c>
      <c r="B80" s="128" t="s">
        <v>63</v>
      </c>
      <c r="C80" s="103">
        <v>0</v>
      </c>
      <c r="D80" s="103">
        <v>0</v>
      </c>
      <c r="E80" s="103">
        <v>1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99">
        <v>5</v>
      </c>
      <c r="N80" s="99">
        <v>5</v>
      </c>
      <c r="O80" s="99">
        <v>5</v>
      </c>
      <c r="P80" s="130">
        <v>5</v>
      </c>
      <c r="Q80" s="130">
        <v>5</v>
      </c>
      <c r="R80" s="132">
        <v>5</v>
      </c>
      <c r="S80" s="132">
        <v>5</v>
      </c>
      <c r="T80" s="132">
        <v>5</v>
      </c>
      <c r="U80" s="132">
        <v>5</v>
      </c>
      <c r="V80" s="132">
        <v>5</v>
      </c>
      <c r="W80" s="129">
        <v>5</v>
      </c>
      <c r="X80" s="129">
        <v>5</v>
      </c>
      <c r="Y80" s="129">
        <v>5</v>
      </c>
      <c r="Z80" s="101">
        <v>5</v>
      </c>
      <c r="AA80" s="101">
        <v>5</v>
      </c>
      <c r="AB80" s="101">
        <v>5</v>
      </c>
      <c r="AC80" s="102">
        <v>5</v>
      </c>
      <c r="AD80" s="134">
        <v>5</v>
      </c>
      <c r="AE80" s="162">
        <v>5</v>
      </c>
      <c r="AF80" s="100">
        <v>5</v>
      </c>
      <c r="AG80" s="160">
        <v>1</v>
      </c>
      <c r="AH80" s="160">
        <v>1</v>
      </c>
      <c r="AI80" s="160">
        <v>1</v>
      </c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</row>
    <row r="81" spans="1:69" s="98" customFormat="1" ht="21.75">
      <c r="A81" s="122">
        <v>80</v>
      </c>
      <c r="B81" s="128" t="s">
        <v>128</v>
      </c>
      <c r="C81" s="103">
        <v>0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1</v>
      </c>
      <c r="J81" s="103">
        <v>0</v>
      </c>
      <c r="K81" s="103">
        <v>0</v>
      </c>
      <c r="L81" s="103">
        <v>0</v>
      </c>
      <c r="M81" s="99">
        <v>4</v>
      </c>
      <c r="N81" s="99">
        <v>4</v>
      </c>
      <c r="O81" s="99">
        <v>3</v>
      </c>
      <c r="P81" s="130">
        <v>4</v>
      </c>
      <c r="Q81" s="130">
        <v>4</v>
      </c>
      <c r="R81" s="132">
        <v>4</v>
      </c>
      <c r="S81" s="132">
        <v>3</v>
      </c>
      <c r="T81" s="132">
        <v>3</v>
      </c>
      <c r="U81" s="132">
        <v>4</v>
      </c>
      <c r="V81" s="132">
        <v>4</v>
      </c>
      <c r="W81" s="129">
        <v>2</v>
      </c>
      <c r="X81" s="129">
        <v>3</v>
      </c>
      <c r="Y81" s="129">
        <v>3</v>
      </c>
      <c r="Z81" s="101">
        <v>3</v>
      </c>
      <c r="AA81" s="101">
        <v>4</v>
      </c>
      <c r="AB81" s="101">
        <v>4</v>
      </c>
      <c r="AC81" s="102">
        <v>4</v>
      </c>
      <c r="AD81" s="134">
        <v>4</v>
      </c>
      <c r="AE81" s="162">
        <v>4</v>
      </c>
      <c r="AF81" s="100">
        <v>4</v>
      </c>
      <c r="AG81" s="160">
        <v>0</v>
      </c>
      <c r="AH81" s="160">
        <v>0</v>
      </c>
      <c r="AI81" s="160">
        <v>0</v>
      </c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</row>
    <row r="82" spans="1:69" s="98" customFormat="1" ht="21.75">
      <c r="A82" s="122">
        <v>81</v>
      </c>
      <c r="B82" s="128" t="s">
        <v>128</v>
      </c>
      <c r="C82" s="103">
        <v>0</v>
      </c>
      <c r="D82" s="103">
        <v>1</v>
      </c>
      <c r="E82" s="103">
        <v>0</v>
      </c>
      <c r="F82" s="103">
        <v>0</v>
      </c>
      <c r="G82" s="103">
        <v>1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99">
        <v>5</v>
      </c>
      <c r="N82" s="99">
        <v>5</v>
      </c>
      <c r="O82" s="99">
        <v>5</v>
      </c>
      <c r="P82" s="130">
        <v>5</v>
      </c>
      <c r="Q82" s="130">
        <v>5</v>
      </c>
      <c r="R82" s="132">
        <v>5</v>
      </c>
      <c r="S82" s="132">
        <v>4</v>
      </c>
      <c r="T82" s="132">
        <v>4</v>
      </c>
      <c r="U82" s="132">
        <v>4</v>
      </c>
      <c r="V82" s="132">
        <v>4</v>
      </c>
      <c r="W82" s="129">
        <v>4</v>
      </c>
      <c r="X82" s="129">
        <v>4</v>
      </c>
      <c r="Y82" s="129">
        <v>4</v>
      </c>
      <c r="Z82" s="101">
        <v>4</v>
      </c>
      <c r="AA82" s="101">
        <v>4</v>
      </c>
      <c r="AB82" s="101">
        <v>4</v>
      </c>
      <c r="AC82" s="102">
        <v>5</v>
      </c>
      <c r="AD82" s="134">
        <v>5</v>
      </c>
      <c r="AE82" s="162">
        <v>5</v>
      </c>
      <c r="AF82" s="100">
        <v>4</v>
      </c>
      <c r="AG82" s="160">
        <v>0</v>
      </c>
      <c r="AH82" s="160">
        <v>1</v>
      </c>
      <c r="AI82" s="160">
        <v>0</v>
      </c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</row>
    <row r="83" spans="1:69" s="98" customFormat="1" ht="21.75">
      <c r="A83" s="122">
        <v>82</v>
      </c>
      <c r="B83" s="128" t="s">
        <v>128</v>
      </c>
      <c r="C83" s="103">
        <v>0</v>
      </c>
      <c r="D83" s="103">
        <v>1</v>
      </c>
      <c r="E83" s="103">
        <v>0</v>
      </c>
      <c r="F83" s="103">
        <v>0</v>
      </c>
      <c r="G83" s="103">
        <v>1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99">
        <v>5</v>
      </c>
      <c r="N83" s="99">
        <v>5</v>
      </c>
      <c r="O83" s="99">
        <v>5</v>
      </c>
      <c r="P83" s="130">
        <v>5</v>
      </c>
      <c r="Q83" s="130">
        <v>5</v>
      </c>
      <c r="R83" s="132">
        <v>5</v>
      </c>
      <c r="S83" s="132">
        <v>4</v>
      </c>
      <c r="T83" s="132">
        <v>4</v>
      </c>
      <c r="U83" s="132">
        <v>4</v>
      </c>
      <c r="V83" s="132">
        <v>4</v>
      </c>
      <c r="W83" s="129">
        <v>4</v>
      </c>
      <c r="X83" s="129">
        <v>4</v>
      </c>
      <c r="Y83" s="129">
        <v>4</v>
      </c>
      <c r="Z83" s="101">
        <v>4</v>
      </c>
      <c r="AA83" s="101">
        <v>4</v>
      </c>
      <c r="AB83" s="101">
        <v>4</v>
      </c>
      <c r="AC83" s="102">
        <v>5</v>
      </c>
      <c r="AD83" s="134">
        <v>5</v>
      </c>
      <c r="AE83" s="162">
        <v>5</v>
      </c>
      <c r="AF83" s="100">
        <v>4</v>
      </c>
      <c r="AG83" s="160">
        <v>0</v>
      </c>
      <c r="AH83" s="160">
        <v>1</v>
      </c>
      <c r="AI83" s="160">
        <v>0</v>
      </c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</row>
    <row r="84" spans="1:69" s="98" customFormat="1" ht="21.75">
      <c r="A84" s="122">
        <v>83</v>
      </c>
      <c r="B84" s="128" t="s">
        <v>63</v>
      </c>
      <c r="C84" s="103">
        <v>0</v>
      </c>
      <c r="D84" s="103">
        <v>1</v>
      </c>
      <c r="E84" s="103">
        <v>0</v>
      </c>
      <c r="F84" s="103">
        <v>0</v>
      </c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99">
        <v>4</v>
      </c>
      <c r="N84" s="99">
        <v>4</v>
      </c>
      <c r="O84" s="99">
        <v>4</v>
      </c>
      <c r="P84" s="130">
        <v>4</v>
      </c>
      <c r="Q84" s="130">
        <v>4</v>
      </c>
      <c r="R84" s="132">
        <v>4</v>
      </c>
      <c r="S84" s="132">
        <v>4</v>
      </c>
      <c r="T84" s="132">
        <v>4</v>
      </c>
      <c r="U84" s="132">
        <v>4</v>
      </c>
      <c r="V84" s="132">
        <v>4</v>
      </c>
      <c r="W84" s="129">
        <v>3</v>
      </c>
      <c r="X84" s="129">
        <v>5</v>
      </c>
      <c r="Y84" s="129">
        <v>2</v>
      </c>
      <c r="Z84" s="101">
        <v>4</v>
      </c>
      <c r="AA84" s="101">
        <v>3</v>
      </c>
      <c r="AB84" s="101">
        <v>5</v>
      </c>
      <c r="AC84" s="102">
        <v>4</v>
      </c>
      <c r="AD84" s="134">
        <v>4</v>
      </c>
      <c r="AE84" s="162">
        <v>4</v>
      </c>
      <c r="AF84" s="100">
        <v>4</v>
      </c>
      <c r="AG84" s="160">
        <v>0</v>
      </c>
      <c r="AH84" s="160">
        <v>0</v>
      </c>
      <c r="AI84" s="160">
        <v>1</v>
      </c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</row>
    <row r="85" spans="1:69" s="98" customFormat="1" ht="21.75">
      <c r="A85" s="122">
        <v>84</v>
      </c>
      <c r="B85" s="128" t="s">
        <v>63</v>
      </c>
      <c r="C85" s="103">
        <v>0</v>
      </c>
      <c r="D85" s="103">
        <v>0</v>
      </c>
      <c r="E85" s="103">
        <v>1</v>
      </c>
      <c r="F85" s="103">
        <v>0</v>
      </c>
      <c r="G85" s="103">
        <v>1</v>
      </c>
      <c r="H85" s="103">
        <v>1</v>
      </c>
      <c r="I85" s="103">
        <v>0</v>
      </c>
      <c r="J85" s="103">
        <v>0</v>
      </c>
      <c r="K85" s="103">
        <v>0</v>
      </c>
      <c r="L85" s="103">
        <v>0</v>
      </c>
      <c r="M85" s="99">
        <v>3</v>
      </c>
      <c r="N85" s="99">
        <v>2</v>
      </c>
      <c r="O85" s="99">
        <v>3</v>
      </c>
      <c r="P85" s="130">
        <v>4</v>
      </c>
      <c r="Q85" s="130">
        <v>3</v>
      </c>
      <c r="R85" s="132">
        <v>3</v>
      </c>
      <c r="S85" s="132">
        <v>3</v>
      </c>
      <c r="T85" s="132">
        <v>3</v>
      </c>
      <c r="U85" s="132">
        <v>3</v>
      </c>
      <c r="V85" s="132">
        <v>3</v>
      </c>
      <c r="W85" s="129">
        <v>3</v>
      </c>
      <c r="X85" s="129">
        <v>3</v>
      </c>
      <c r="Y85" s="129">
        <v>3</v>
      </c>
      <c r="Z85" s="101">
        <v>3</v>
      </c>
      <c r="AA85" s="101">
        <v>2</v>
      </c>
      <c r="AB85" s="101">
        <v>3</v>
      </c>
      <c r="AC85" s="102">
        <v>3</v>
      </c>
      <c r="AD85" s="134">
        <v>4</v>
      </c>
      <c r="AE85" s="162">
        <v>3</v>
      </c>
      <c r="AF85" s="100">
        <v>4</v>
      </c>
      <c r="AG85" s="160">
        <v>1</v>
      </c>
      <c r="AH85" s="160">
        <v>1</v>
      </c>
      <c r="AI85" s="160">
        <v>1</v>
      </c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</row>
    <row r="86" spans="1:69" s="98" customFormat="1" ht="21.75">
      <c r="A86" s="122">
        <v>85</v>
      </c>
      <c r="B86" s="128" t="s">
        <v>59</v>
      </c>
      <c r="C86" s="103">
        <v>0</v>
      </c>
      <c r="D86" s="103">
        <v>0</v>
      </c>
      <c r="E86" s="103">
        <v>1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99">
        <v>3</v>
      </c>
      <c r="N86" s="99">
        <v>3</v>
      </c>
      <c r="O86" s="99">
        <v>3</v>
      </c>
      <c r="P86" s="130">
        <v>4</v>
      </c>
      <c r="Q86" s="130">
        <v>4</v>
      </c>
      <c r="R86" s="132">
        <v>3</v>
      </c>
      <c r="S86" s="132">
        <v>2</v>
      </c>
      <c r="T86" s="132">
        <v>3</v>
      </c>
      <c r="U86" s="132">
        <v>4</v>
      </c>
      <c r="V86" s="132">
        <v>4</v>
      </c>
      <c r="W86" s="129">
        <v>3</v>
      </c>
      <c r="X86" s="129">
        <v>3</v>
      </c>
      <c r="Y86" s="129">
        <v>3</v>
      </c>
      <c r="Z86" s="101">
        <v>3</v>
      </c>
      <c r="AA86" s="101">
        <v>3</v>
      </c>
      <c r="AB86" s="101">
        <v>3</v>
      </c>
      <c r="AC86" s="102">
        <v>3</v>
      </c>
      <c r="AD86" s="134">
        <v>3</v>
      </c>
      <c r="AE86" s="162">
        <v>3</v>
      </c>
      <c r="AF86" s="100">
        <v>3</v>
      </c>
      <c r="AG86" s="160">
        <v>0</v>
      </c>
      <c r="AH86" s="160">
        <v>0</v>
      </c>
      <c r="AI86" s="160">
        <v>1</v>
      </c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</row>
    <row r="87" spans="1:69" s="98" customFormat="1" ht="21.75">
      <c r="A87" s="122">
        <v>86</v>
      </c>
      <c r="B87" s="128" t="s">
        <v>59</v>
      </c>
      <c r="C87" s="103">
        <v>0</v>
      </c>
      <c r="D87" s="103">
        <v>0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1</v>
      </c>
      <c r="K87" s="103">
        <v>0</v>
      </c>
      <c r="L87" s="103">
        <v>0</v>
      </c>
      <c r="M87" s="99">
        <v>4</v>
      </c>
      <c r="N87" s="99">
        <v>4</v>
      </c>
      <c r="O87" s="99">
        <v>4</v>
      </c>
      <c r="P87" s="130">
        <v>4</v>
      </c>
      <c r="Q87" s="130">
        <v>4</v>
      </c>
      <c r="R87" s="132">
        <v>4</v>
      </c>
      <c r="S87" s="132">
        <v>4</v>
      </c>
      <c r="T87" s="132">
        <v>4</v>
      </c>
      <c r="U87" s="132">
        <v>4</v>
      </c>
      <c r="V87" s="132">
        <v>4</v>
      </c>
      <c r="W87" s="129">
        <v>3</v>
      </c>
      <c r="X87" s="129">
        <v>3</v>
      </c>
      <c r="Y87" s="129">
        <v>4</v>
      </c>
      <c r="Z87" s="101">
        <v>4</v>
      </c>
      <c r="AA87" s="101">
        <v>4</v>
      </c>
      <c r="AB87" s="101">
        <v>4</v>
      </c>
      <c r="AC87" s="102">
        <v>4</v>
      </c>
      <c r="AD87" s="134">
        <v>4</v>
      </c>
      <c r="AE87" s="162">
        <v>4</v>
      </c>
      <c r="AF87" s="100">
        <v>4</v>
      </c>
      <c r="AG87" s="160">
        <v>0</v>
      </c>
      <c r="AH87" s="160">
        <v>0</v>
      </c>
      <c r="AI87" s="160">
        <v>1</v>
      </c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</row>
    <row r="88" spans="1:69" s="98" customFormat="1" ht="21.75">
      <c r="A88" s="122">
        <v>87</v>
      </c>
      <c r="B88" s="128" t="s">
        <v>63</v>
      </c>
      <c r="C88" s="103">
        <v>0</v>
      </c>
      <c r="D88" s="103">
        <v>0</v>
      </c>
      <c r="E88" s="103">
        <v>0</v>
      </c>
      <c r="F88" s="103">
        <v>0</v>
      </c>
      <c r="G88" s="103">
        <v>1</v>
      </c>
      <c r="H88" s="103">
        <v>1</v>
      </c>
      <c r="I88" s="103">
        <v>0</v>
      </c>
      <c r="J88" s="103">
        <v>0</v>
      </c>
      <c r="K88" s="103">
        <v>0</v>
      </c>
      <c r="L88" s="103">
        <v>0</v>
      </c>
      <c r="M88" s="99">
        <v>3</v>
      </c>
      <c r="N88" s="99">
        <v>3</v>
      </c>
      <c r="O88" s="99">
        <v>3</v>
      </c>
      <c r="P88" s="130">
        <v>3</v>
      </c>
      <c r="Q88" s="130">
        <v>3</v>
      </c>
      <c r="R88" s="132">
        <v>3</v>
      </c>
      <c r="S88" s="132">
        <v>3</v>
      </c>
      <c r="T88" s="132">
        <v>3</v>
      </c>
      <c r="U88" s="132">
        <v>3</v>
      </c>
      <c r="V88" s="132">
        <v>3</v>
      </c>
      <c r="W88" s="129">
        <v>3</v>
      </c>
      <c r="X88" s="129">
        <v>3</v>
      </c>
      <c r="Y88" s="129">
        <v>3</v>
      </c>
      <c r="Z88" s="101">
        <v>3</v>
      </c>
      <c r="AA88" s="101">
        <v>3</v>
      </c>
      <c r="AB88" s="101">
        <v>3</v>
      </c>
      <c r="AC88" s="102">
        <v>3</v>
      </c>
      <c r="AD88" s="134">
        <v>3</v>
      </c>
      <c r="AE88" s="162">
        <v>3</v>
      </c>
      <c r="AF88" s="100">
        <v>3</v>
      </c>
      <c r="AG88" s="160">
        <v>1</v>
      </c>
      <c r="AH88" s="160">
        <v>0</v>
      </c>
      <c r="AI88" s="160">
        <v>1</v>
      </c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</row>
    <row r="89" spans="1:69" s="98" customFormat="1" ht="21.75">
      <c r="A89" s="122">
        <v>88</v>
      </c>
      <c r="B89" s="128" t="s">
        <v>62</v>
      </c>
      <c r="C89" s="103">
        <v>0</v>
      </c>
      <c r="D89" s="103">
        <v>1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99">
        <v>5</v>
      </c>
      <c r="N89" s="99">
        <v>5</v>
      </c>
      <c r="O89" s="99">
        <v>3</v>
      </c>
      <c r="P89" s="130">
        <v>4</v>
      </c>
      <c r="Q89" s="130">
        <v>4</v>
      </c>
      <c r="R89" s="132">
        <v>4</v>
      </c>
      <c r="S89" s="132">
        <v>4</v>
      </c>
      <c r="T89" s="132">
        <v>4</v>
      </c>
      <c r="U89" s="132">
        <v>4</v>
      </c>
      <c r="V89" s="132">
        <v>4</v>
      </c>
      <c r="W89" s="129">
        <v>3</v>
      </c>
      <c r="X89" s="129">
        <v>4</v>
      </c>
      <c r="Y89" s="129">
        <v>3</v>
      </c>
      <c r="Z89" s="101">
        <v>4</v>
      </c>
      <c r="AA89" s="101">
        <v>3</v>
      </c>
      <c r="AB89" s="101">
        <v>4</v>
      </c>
      <c r="AC89" s="102">
        <v>4</v>
      </c>
      <c r="AD89" s="134">
        <v>4</v>
      </c>
      <c r="AE89" s="162">
        <v>4</v>
      </c>
      <c r="AF89" s="100">
        <v>4</v>
      </c>
      <c r="AG89" s="160">
        <v>1</v>
      </c>
      <c r="AH89" s="160">
        <v>0</v>
      </c>
      <c r="AI89" s="160">
        <v>1</v>
      </c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</row>
    <row r="90" spans="1:69" s="98" customFormat="1" ht="21.75">
      <c r="A90" s="122">
        <v>89</v>
      </c>
      <c r="B90" s="128" t="s">
        <v>63</v>
      </c>
      <c r="C90" s="103">
        <v>0</v>
      </c>
      <c r="D90" s="103">
        <v>1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99">
        <v>3</v>
      </c>
      <c r="N90" s="99">
        <v>3</v>
      </c>
      <c r="O90" s="99">
        <v>4</v>
      </c>
      <c r="P90" s="130">
        <v>4</v>
      </c>
      <c r="Q90" s="130">
        <v>4</v>
      </c>
      <c r="R90" s="132">
        <v>4</v>
      </c>
      <c r="S90" s="132">
        <v>4</v>
      </c>
      <c r="T90" s="132">
        <v>5</v>
      </c>
      <c r="U90" s="132">
        <v>4</v>
      </c>
      <c r="V90" s="132">
        <v>4</v>
      </c>
      <c r="W90" s="129">
        <v>3</v>
      </c>
      <c r="X90" s="129">
        <v>3</v>
      </c>
      <c r="Y90" s="129">
        <v>3</v>
      </c>
      <c r="Z90" s="101">
        <v>3</v>
      </c>
      <c r="AA90" s="101">
        <v>3</v>
      </c>
      <c r="AB90" s="101">
        <v>3</v>
      </c>
      <c r="AC90" s="102">
        <v>4</v>
      </c>
      <c r="AD90" s="134">
        <v>3</v>
      </c>
      <c r="AE90" s="162">
        <v>3</v>
      </c>
      <c r="AF90" s="100">
        <v>3</v>
      </c>
      <c r="AG90" s="160">
        <v>1</v>
      </c>
      <c r="AH90" s="160">
        <v>0</v>
      </c>
      <c r="AI90" s="160">
        <v>1</v>
      </c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</row>
    <row r="91" spans="1:69" s="98" customFormat="1" ht="21.75">
      <c r="A91" s="122">
        <v>90</v>
      </c>
      <c r="B91" s="128" t="s">
        <v>62</v>
      </c>
      <c r="C91" s="103">
        <v>0</v>
      </c>
      <c r="D91" s="103">
        <v>0</v>
      </c>
      <c r="E91" s="103">
        <v>0</v>
      </c>
      <c r="F91" s="103">
        <v>0</v>
      </c>
      <c r="G91" s="103">
        <v>1</v>
      </c>
      <c r="H91" s="103">
        <v>1</v>
      </c>
      <c r="I91" s="103">
        <v>0</v>
      </c>
      <c r="J91" s="103">
        <v>0</v>
      </c>
      <c r="K91" s="103">
        <v>0</v>
      </c>
      <c r="L91" s="103">
        <v>0</v>
      </c>
      <c r="M91" s="99">
        <v>5</v>
      </c>
      <c r="N91" s="99">
        <v>5</v>
      </c>
      <c r="O91" s="99">
        <v>5</v>
      </c>
      <c r="P91" s="130">
        <v>5</v>
      </c>
      <c r="Q91" s="130">
        <v>5</v>
      </c>
      <c r="R91" s="132">
        <v>5</v>
      </c>
      <c r="S91" s="132">
        <v>4</v>
      </c>
      <c r="T91" s="132">
        <v>4</v>
      </c>
      <c r="U91" s="132">
        <v>5</v>
      </c>
      <c r="V91" s="132">
        <v>5</v>
      </c>
      <c r="W91" s="129">
        <v>2</v>
      </c>
      <c r="X91" s="129">
        <v>4</v>
      </c>
      <c r="Y91" s="129">
        <v>3</v>
      </c>
      <c r="Z91" s="101">
        <v>5</v>
      </c>
      <c r="AA91" s="101">
        <v>3</v>
      </c>
      <c r="AB91" s="101">
        <v>5</v>
      </c>
      <c r="AC91" s="102">
        <v>5</v>
      </c>
      <c r="AD91" s="134">
        <v>5</v>
      </c>
      <c r="AE91" s="162">
        <v>5</v>
      </c>
      <c r="AF91" s="100">
        <v>5</v>
      </c>
      <c r="AG91" s="160">
        <v>1</v>
      </c>
      <c r="AH91" s="160">
        <v>0</v>
      </c>
      <c r="AI91" s="160">
        <v>1</v>
      </c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</row>
    <row r="92" spans="1:69" s="98" customFormat="1" ht="21.75">
      <c r="A92" s="122">
        <v>91</v>
      </c>
      <c r="B92" s="128" t="s">
        <v>62</v>
      </c>
      <c r="C92" s="103">
        <v>0</v>
      </c>
      <c r="D92" s="103">
        <v>0</v>
      </c>
      <c r="E92" s="103">
        <v>1</v>
      </c>
      <c r="F92" s="103">
        <v>0</v>
      </c>
      <c r="G92" s="103">
        <v>1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99">
        <v>3</v>
      </c>
      <c r="N92" s="99">
        <v>4</v>
      </c>
      <c r="O92" s="99">
        <v>5</v>
      </c>
      <c r="P92" s="130">
        <v>5</v>
      </c>
      <c r="Q92" s="130">
        <v>5</v>
      </c>
      <c r="R92" s="132">
        <v>5</v>
      </c>
      <c r="S92" s="132">
        <v>3</v>
      </c>
      <c r="T92" s="132">
        <v>5</v>
      </c>
      <c r="U92" s="132">
        <v>4</v>
      </c>
      <c r="V92" s="132">
        <v>5</v>
      </c>
      <c r="W92" s="129">
        <v>1</v>
      </c>
      <c r="X92" s="129">
        <v>4</v>
      </c>
      <c r="Y92" s="129">
        <v>1</v>
      </c>
      <c r="Z92" s="101">
        <v>4</v>
      </c>
      <c r="AA92" s="101">
        <v>1</v>
      </c>
      <c r="AB92" s="101">
        <v>4</v>
      </c>
      <c r="AC92" s="102">
        <v>4</v>
      </c>
      <c r="AD92" s="134">
        <v>3</v>
      </c>
      <c r="AE92" s="162">
        <v>4</v>
      </c>
      <c r="AF92" s="100">
        <v>4</v>
      </c>
      <c r="AG92" s="160">
        <v>1</v>
      </c>
      <c r="AH92" s="160">
        <v>0</v>
      </c>
      <c r="AI92" s="160">
        <v>1</v>
      </c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</row>
    <row r="93" spans="1:69" s="98" customFormat="1" ht="21.75">
      <c r="A93" s="122">
        <v>92</v>
      </c>
      <c r="B93" s="128" t="s">
        <v>61</v>
      </c>
      <c r="C93" s="103">
        <v>0</v>
      </c>
      <c r="D93" s="103">
        <v>0</v>
      </c>
      <c r="E93" s="103">
        <v>0</v>
      </c>
      <c r="F93" s="103">
        <v>0</v>
      </c>
      <c r="G93" s="103">
        <v>1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99">
        <v>5</v>
      </c>
      <c r="N93" s="99">
        <v>5</v>
      </c>
      <c r="O93" s="99">
        <v>5</v>
      </c>
      <c r="P93" s="130">
        <v>5</v>
      </c>
      <c r="Q93" s="130">
        <v>5</v>
      </c>
      <c r="R93" s="132">
        <v>5</v>
      </c>
      <c r="S93" s="132">
        <v>5</v>
      </c>
      <c r="T93" s="132">
        <v>5</v>
      </c>
      <c r="U93" s="132">
        <v>5</v>
      </c>
      <c r="V93" s="132">
        <v>5</v>
      </c>
      <c r="W93" s="129">
        <v>5</v>
      </c>
      <c r="X93" s="129">
        <v>5</v>
      </c>
      <c r="Y93" s="129">
        <v>5</v>
      </c>
      <c r="Z93" s="101">
        <v>5</v>
      </c>
      <c r="AA93" s="101">
        <v>5</v>
      </c>
      <c r="AB93" s="101">
        <v>5</v>
      </c>
      <c r="AC93" s="102">
        <v>5</v>
      </c>
      <c r="AD93" s="134">
        <v>5</v>
      </c>
      <c r="AE93" s="162">
        <v>5</v>
      </c>
      <c r="AF93" s="100">
        <v>5</v>
      </c>
      <c r="AG93" s="160">
        <v>1</v>
      </c>
      <c r="AH93" s="160">
        <v>0</v>
      </c>
      <c r="AI93" s="160">
        <v>1</v>
      </c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</row>
    <row r="94" spans="1:69" s="98" customFormat="1" ht="21.75">
      <c r="A94" s="122">
        <v>93</v>
      </c>
      <c r="B94" s="128" t="s">
        <v>59</v>
      </c>
      <c r="C94" s="103">
        <v>0</v>
      </c>
      <c r="D94" s="103">
        <v>0</v>
      </c>
      <c r="E94" s="103">
        <v>1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99">
        <v>3</v>
      </c>
      <c r="N94" s="99">
        <v>3</v>
      </c>
      <c r="O94" s="99">
        <v>3</v>
      </c>
      <c r="P94" s="130">
        <v>4</v>
      </c>
      <c r="Q94" s="130">
        <v>4</v>
      </c>
      <c r="R94" s="132">
        <v>3</v>
      </c>
      <c r="S94" s="132">
        <v>2</v>
      </c>
      <c r="T94" s="132">
        <v>3</v>
      </c>
      <c r="U94" s="132">
        <v>4</v>
      </c>
      <c r="V94" s="132">
        <v>4</v>
      </c>
      <c r="W94" s="129">
        <v>3</v>
      </c>
      <c r="X94" s="129">
        <v>3</v>
      </c>
      <c r="Y94" s="129">
        <v>3</v>
      </c>
      <c r="Z94" s="101">
        <v>3</v>
      </c>
      <c r="AA94" s="101">
        <v>3</v>
      </c>
      <c r="AB94" s="101">
        <v>3</v>
      </c>
      <c r="AC94" s="102">
        <v>3</v>
      </c>
      <c r="AD94" s="134">
        <v>3</v>
      </c>
      <c r="AE94" s="162">
        <v>3</v>
      </c>
      <c r="AF94" s="100">
        <v>3</v>
      </c>
      <c r="AG94" s="160">
        <v>0</v>
      </c>
      <c r="AH94" s="160">
        <v>0</v>
      </c>
      <c r="AI94" s="160">
        <v>1</v>
      </c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</row>
    <row r="95" spans="1:69" s="98" customFormat="1" ht="21.75">
      <c r="A95" s="122">
        <v>94</v>
      </c>
      <c r="B95" s="128" t="s">
        <v>59</v>
      </c>
      <c r="C95" s="103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1</v>
      </c>
      <c r="K95" s="103">
        <v>0</v>
      </c>
      <c r="L95" s="103">
        <v>0</v>
      </c>
      <c r="M95" s="99">
        <v>4</v>
      </c>
      <c r="N95" s="99">
        <v>4</v>
      </c>
      <c r="O95" s="99">
        <v>4</v>
      </c>
      <c r="P95" s="130">
        <v>4</v>
      </c>
      <c r="Q95" s="130">
        <v>4</v>
      </c>
      <c r="R95" s="132">
        <v>4</v>
      </c>
      <c r="S95" s="132">
        <v>4</v>
      </c>
      <c r="T95" s="132">
        <v>4</v>
      </c>
      <c r="U95" s="132">
        <v>4</v>
      </c>
      <c r="V95" s="132">
        <v>4</v>
      </c>
      <c r="W95" s="129">
        <v>3</v>
      </c>
      <c r="X95" s="129">
        <v>3</v>
      </c>
      <c r="Y95" s="129">
        <v>4</v>
      </c>
      <c r="Z95" s="101">
        <v>4</v>
      </c>
      <c r="AA95" s="101">
        <v>4</v>
      </c>
      <c r="AB95" s="101">
        <v>4</v>
      </c>
      <c r="AC95" s="102">
        <v>4</v>
      </c>
      <c r="AD95" s="134">
        <v>4</v>
      </c>
      <c r="AE95" s="162">
        <v>4</v>
      </c>
      <c r="AF95" s="100">
        <v>4</v>
      </c>
      <c r="AG95" s="160">
        <v>0</v>
      </c>
      <c r="AH95" s="160">
        <v>0</v>
      </c>
      <c r="AI95" s="160">
        <v>1</v>
      </c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</row>
    <row r="96" spans="1:69" s="98" customFormat="1" ht="21.75">
      <c r="A96" s="122">
        <v>95</v>
      </c>
      <c r="B96" s="128" t="s">
        <v>63</v>
      </c>
      <c r="C96" s="103">
        <v>1</v>
      </c>
      <c r="D96" s="103">
        <v>1</v>
      </c>
      <c r="E96" s="103">
        <v>1</v>
      </c>
      <c r="F96" s="103">
        <v>1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99">
        <v>5</v>
      </c>
      <c r="N96" s="99">
        <v>4</v>
      </c>
      <c r="O96" s="99">
        <v>4</v>
      </c>
      <c r="P96" s="130">
        <v>5</v>
      </c>
      <c r="Q96" s="130">
        <v>5</v>
      </c>
      <c r="R96" s="132">
        <v>4</v>
      </c>
      <c r="S96" s="132">
        <v>3</v>
      </c>
      <c r="T96" s="132">
        <v>3</v>
      </c>
      <c r="U96" s="132">
        <v>3</v>
      </c>
      <c r="V96" s="132">
        <v>3</v>
      </c>
      <c r="W96" s="129">
        <v>2</v>
      </c>
      <c r="X96" s="129">
        <v>2</v>
      </c>
      <c r="Y96" s="129">
        <v>2</v>
      </c>
      <c r="Z96" s="101">
        <v>4</v>
      </c>
      <c r="AA96" s="101">
        <v>4</v>
      </c>
      <c r="AB96" s="101">
        <v>4</v>
      </c>
      <c r="AC96" s="102">
        <v>5</v>
      </c>
      <c r="AD96" s="134">
        <v>4</v>
      </c>
      <c r="AE96" s="162">
        <v>4</v>
      </c>
      <c r="AF96" s="100">
        <v>4</v>
      </c>
      <c r="AG96" s="160">
        <v>0</v>
      </c>
      <c r="AH96" s="160">
        <v>0</v>
      </c>
      <c r="AI96" s="160">
        <v>0</v>
      </c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</row>
    <row r="97" spans="1:69" s="98" customFormat="1" ht="21.75">
      <c r="A97" s="122">
        <v>96</v>
      </c>
      <c r="B97" s="128" t="s">
        <v>63</v>
      </c>
      <c r="C97" s="103">
        <v>1</v>
      </c>
      <c r="D97" s="103">
        <v>0</v>
      </c>
      <c r="E97" s="103">
        <v>1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99">
        <v>4</v>
      </c>
      <c r="N97" s="99">
        <v>4</v>
      </c>
      <c r="O97" s="99">
        <v>4</v>
      </c>
      <c r="P97" s="130">
        <v>4</v>
      </c>
      <c r="Q97" s="130">
        <v>4</v>
      </c>
      <c r="R97" s="132">
        <v>4</v>
      </c>
      <c r="S97" s="132">
        <v>4</v>
      </c>
      <c r="T97" s="132">
        <v>4</v>
      </c>
      <c r="U97" s="132">
        <v>4</v>
      </c>
      <c r="V97" s="132">
        <v>4</v>
      </c>
      <c r="W97" s="129">
        <v>3</v>
      </c>
      <c r="X97" s="129">
        <v>3</v>
      </c>
      <c r="Y97" s="129">
        <v>3</v>
      </c>
      <c r="Z97" s="101">
        <v>4</v>
      </c>
      <c r="AA97" s="101">
        <v>4</v>
      </c>
      <c r="AB97" s="101">
        <v>4</v>
      </c>
      <c r="AC97" s="102">
        <v>4</v>
      </c>
      <c r="AD97" s="134">
        <v>4</v>
      </c>
      <c r="AE97" s="162">
        <v>4</v>
      </c>
      <c r="AF97" s="100">
        <v>4</v>
      </c>
      <c r="AG97" s="160">
        <v>0</v>
      </c>
      <c r="AH97" s="160">
        <v>0</v>
      </c>
      <c r="AI97" s="160">
        <v>1</v>
      </c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</row>
    <row r="98" spans="1:69" s="98" customFormat="1" ht="21.75">
      <c r="A98" s="122">
        <v>97</v>
      </c>
      <c r="B98" s="128" t="s">
        <v>63</v>
      </c>
      <c r="C98" s="103">
        <v>0</v>
      </c>
      <c r="D98" s="103">
        <v>0</v>
      </c>
      <c r="E98" s="103">
        <v>1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99">
        <v>5</v>
      </c>
      <c r="N98" s="99">
        <v>5</v>
      </c>
      <c r="O98" s="99">
        <v>5</v>
      </c>
      <c r="P98" s="130">
        <v>5</v>
      </c>
      <c r="Q98" s="130">
        <v>5</v>
      </c>
      <c r="R98" s="132">
        <v>5</v>
      </c>
      <c r="S98" s="132">
        <v>5</v>
      </c>
      <c r="T98" s="132">
        <v>5</v>
      </c>
      <c r="U98" s="132">
        <v>5</v>
      </c>
      <c r="V98" s="132">
        <v>5</v>
      </c>
      <c r="W98" s="129">
        <v>5</v>
      </c>
      <c r="X98" s="129">
        <v>5</v>
      </c>
      <c r="Y98" s="129">
        <v>5</v>
      </c>
      <c r="Z98" s="101">
        <v>5</v>
      </c>
      <c r="AA98" s="101">
        <v>5</v>
      </c>
      <c r="AB98" s="101">
        <v>5</v>
      </c>
      <c r="AC98" s="102">
        <v>5</v>
      </c>
      <c r="AD98" s="134">
        <v>5</v>
      </c>
      <c r="AE98" s="162">
        <v>5</v>
      </c>
      <c r="AF98" s="100">
        <v>5</v>
      </c>
      <c r="AG98" s="160">
        <v>1</v>
      </c>
      <c r="AH98" s="160">
        <v>1</v>
      </c>
      <c r="AI98" s="160">
        <v>1</v>
      </c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</row>
    <row r="99" spans="1:69" s="98" customFormat="1" ht="21.75">
      <c r="A99" s="122">
        <v>98</v>
      </c>
      <c r="B99" s="128" t="s">
        <v>63</v>
      </c>
      <c r="C99" s="103">
        <v>0</v>
      </c>
      <c r="D99" s="103">
        <v>0</v>
      </c>
      <c r="E99" s="103">
        <v>0</v>
      </c>
      <c r="F99" s="103">
        <v>0</v>
      </c>
      <c r="G99" s="103">
        <v>1</v>
      </c>
      <c r="H99" s="103">
        <v>1</v>
      </c>
      <c r="I99" s="103">
        <v>0</v>
      </c>
      <c r="J99" s="103">
        <v>0</v>
      </c>
      <c r="K99" s="103">
        <v>0</v>
      </c>
      <c r="L99" s="103">
        <v>0</v>
      </c>
      <c r="M99" s="99">
        <v>3</v>
      </c>
      <c r="N99" s="99">
        <v>3</v>
      </c>
      <c r="O99" s="99">
        <v>3</v>
      </c>
      <c r="P99" s="130">
        <v>3</v>
      </c>
      <c r="Q99" s="130">
        <v>3</v>
      </c>
      <c r="R99" s="132">
        <v>3</v>
      </c>
      <c r="S99" s="132">
        <v>3</v>
      </c>
      <c r="T99" s="132">
        <v>3</v>
      </c>
      <c r="U99" s="132">
        <v>3</v>
      </c>
      <c r="V99" s="132">
        <v>3</v>
      </c>
      <c r="W99" s="129">
        <v>3</v>
      </c>
      <c r="X99" s="129">
        <v>3</v>
      </c>
      <c r="Y99" s="129">
        <v>3</v>
      </c>
      <c r="Z99" s="101">
        <v>3</v>
      </c>
      <c r="AA99" s="101">
        <v>3</v>
      </c>
      <c r="AB99" s="101">
        <v>3</v>
      </c>
      <c r="AC99" s="102">
        <v>3</v>
      </c>
      <c r="AD99" s="134">
        <v>3</v>
      </c>
      <c r="AE99" s="162">
        <v>3</v>
      </c>
      <c r="AF99" s="100">
        <v>3</v>
      </c>
      <c r="AG99" s="160">
        <v>1</v>
      </c>
      <c r="AH99" s="160">
        <v>0</v>
      </c>
      <c r="AI99" s="160">
        <v>1</v>
      </c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</row>
    <row r="100" spans="1:69" s="98" customFormat="1" ht="21.75">
      <c r="A100" s="122">
        <v>99</v>
      </c>
      <c r="B100" s="128" t="s">
        <v>62</v>
      </c>
      <c r="C100" s="103">
        <v>0</v>
      </c>
      <c r="D100" s="103">
        <v>1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99">
        <v>5</v>
      </c>
      <c r="N100" s="99">
        <v>5</v>
      </c>
      <c r="O100" s="99">
        <v>3</v>
      </c>
      <c r="P100" s="130">
        <v>4</v>
      </c>
      <c r="Q100" s="130">
        <v>4</v>
      </c>
      <c r="R100" s="132">
        <v>4</v>
      </c>
      <c r="S100" s="132">
        <v>4</v>
      </c>
      <c r="T100" s="132">
        <v>4</v>
      </c>
      <c r="U100" s="132">
        <v>4</v>
      </c>
      <c r="V100" s="132">
        <v>4</v>
      </c>
      <c r="W100" s="129">
        <v>3</v>
      </c>
      <c r="X100" s="129">
        <v>4</v>
      </c>
      <c r="Y100" s="129">
        <v>3</v>
      </c>
      <c r="Z100" s="101">
        <v>4</v>
      </c>
      <c r="AA100" s="101">
        <v>3</v>
      </c>
      <c r="AB100" s="101">
        <v>4</v>
      </c>
      <c r="AC100" s="102">
        <v>4</v>
      </c>
      <c r="AD100" s="134">
        <v>4</v>
      </c>
      <c r="AE100" s="162">
        <v>4</v>
      </c>
      <c r="AF100" s="100">
        <v>4</v>
      </c>
      <c r="AG100" s="160">
        <v>1</v>
      </c>
      <c r="AH100" s="160">
        <v>0</v>
      </c>
      <c r="AI100" s="160">
        <v>1</v>
      </c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</row>
    <row r="101" spans="1:69" s="98" customFormat="1" ht="21.75">
      <c r="A101" s="122">
        <v>100</v>
      </c>
      <c r="B101" s="128" t="s">
        <v>63</v>
      </c>
      <c r="C101" s="103">
        <v>0</v>
      </c>
      <c r="D101" s="103">
        <v>1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99">
        <v>3</v>
      </c>
      <c r="N101" s="99">
        <v>3</v>
      </c>
      <c r="O101" s="99">
        <v>4</v>
      </c>
      <c r="P101" s="130">
        <v>4</v>
      </c>
      <c r="Q101" s="130">
        <v>4</v>
      </c>
      <c r="R101" s="132">
        <v>4</v>
      </c>
      <c r="S101" s="132">
        <v>4</v>
      </c>
      <c r="T101" s="132">
        <v>5</v>
      </c>
      <c r="U101" s="132">
        <v>4</v>
      </c>
      <c r="V101" s="132">
        <v>4</v>
      </c>
      <c r="W101" s="129">
        <v>3</v>
      </c>
      <c r="X101" s="129">
        <v>3</v>
      </c>
      <c r="Y101" s="129">
        <v>3</v>
      </c>
      <c r="Z101" s="101">
        <v>3</v>
      </c>
      <c r="AA101" s="101">
        <v>3</v>
      </c>
      <c r="AB101" s="101">
        <v>3</v>
      </c>
      <c r="AC101" s="102">
        <v>4</v>
      </c>
      <c r="AD101" s="134">
        <v>3</v>
      </c>
      <c r="AE101" s="162">
        <v>3</v>
      </c>
      <c r="AF101" s="100">
        <v>3</v>
      </c>
      <c r="AG101" s="160">
        <v>1</v>
      </c>
      <c r="AH101" s="160">
        <v>0</v>
      </c>
      <c r="AI101" s="160">
        <v>1</v>
      </c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</row>
    <row r="102" spans="1:69" s="98" customFormat="1" ht="21.75">
      <c r="A102" s="122">
        <v>101</v>
      </c>
      <c r="B102" s="128" t="s">
        <v>62</v>
      </c>
      <c r="C102" s="103">
        <v>0</v>
      </c>
      <c r="D102" s="103">
        <v>0</v>
      </c>
      <c r="E102" s="103">
        <v>0</v>
      </c>
      <c r="F102" s="103">
        <v>0</v>
      </c>
      <c r="G102" s="103">
        <v>1</v>
      </c>
      <c r="H102" s="103">
        <v>1</v>
      </c>
      <c r="I102" s="103">
        <v>0</v>
      </c>
      <c r="J102" s="103">
        <v>0</v>
      </c>
      <c r="K102" s="103">
        <v>0</v>
      </c>
      <c r="L102" s="103">
        <v>0</v>
      </c>
      <c r="M102" s="99">
        <v>5</v>
      </c>
      <c r="N102" s="99">
        <v>5</v>
      </c>
      <c r="O102" s="99">
        <v>5</v>
      </c>
      <c r="P102" s="130">
        <v>5</v>
      </c>
      <c r="Q102" s="130">
        <v>5</v>
      </c>
      <c r="R102" s="132">
        <v>5</v>
      </c>
      <c r="S102" s="132">
        <v>4</v>
      </c>
      <c r="T102" s="132">
        <v>4</v>
      </c>
      <c r="U102" s="132">
        <v>5</v>
      </c>
      <c r="V102" s="132">
        <v>5</v>
      </c>
      <c r="W102" s="129">
        <v>2</v>
      </c>
      <c r="X102" s="129">
        <v>4</v>
      </c>
      <c r="Y102" s="129">
        <v>3</v>
      </c>
      <c r="Z102" s="101">
        <v>5</v>
      </c>
      <c r="AA102" s="101">
        <v>3</v>
      </c>
      <c r="AB102" s="101">
        <v>5</v>
      </c>
      <c r="AC102" s="102">
        <v>5</v>
      </c>
      <c r="AD102" s="134">
        <v>5</v>
      </c>
      <c r="AE102" s="162">
        <v>5</v>
      </c>
      <c r="AF102" s="100">
        <v>5</v>
      </c>
      <c r="AG102" s="160">
        <v>1</v>
      </c>
      <c r="AH102" s="160">
        <v>0</v>
      </c>
      <c r="AI102" s="160">
        <v>1</v>
      </c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</row>
    <row r="103" spans="1:69" s="98" customFormat="1" ht="21.75">
      <c r="A103" s="122">
        <v>102</v>
      </c>
      <c r="B103" s="128" t="s">
        <v>62</v>
      </c>
      <c r="C103" s="103">
        <v>0</v>
      </c>
      <c r="D103" s="103">
        <v>0</v>
      </c>
      <c r="E103" s="103">
        <v>1</v>
      </c>
      <c r="F103" s="103">
        <v>0</v>
      </c>
      <c r="G103" s="103">
        <v>1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99">
        <v>3</v>
      </c>
      <c r="N103" s="99">
        <v>4</v>
      </c>
      <c r="O103" s="99">
        <v>5</v>
      </c>
      <c r="P103" s="130">
        <v>5</v>
      </c>
      <c r="Q103" s="130">
        <v>5</v>
      </c>
      <c r="R103" s="132">
        <v>5</v>
      </c>
      <c r="S103" s="132">
        <v>3</v>
      </c>
      <c r="T103" s="132">
        <v>5</v>
      </c>
      <c r="U103" s="132">
        <v>4</v>
      </c>
      <c r="V103" s="132">
        <v>5</v>
      </c>
      <c r="W103" s="129">
        <v>1</v>
      </c>
      <c r="X103" s="129">
        <v>4</v>
      </c>
      <c r="Y103" s="129">
        <v>1</v>
      </c>
      <c r="Z103" s="101">
        <v>4</v>
      </c>
      <c r="AA103" s="101">
        <v>1</v>
      </c>
      <c r="AB103" s="101">
        <v>4</v>
      </c>
      <c r="AC103" s="102">
        <v>4</v>
      </c>
      <c r="AD103" s="134">
        <v>3</v>
      </c>
      <c r="AE103" s="162">
        <v>4</v>
      </c>
      <c r="AF103" s="100">
        <v>4</v>
      </c>
      <c r="AG103" s="160">
        <v>1</v>
      </c>
      <c r="AH103" s="160">
        <v>0</v>
      </c>
      <c r="AI103" s="160">
        <v>1</v>
      </c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</row>
    <row r="104" spans="1:69" s="98" customFormat="1" ht="21.75">
      <c r="A104" s="122">
        <v>103</v>
      </c>
      <c r="B104" s="128" t="s">
        <v>61</v>
      </c>
      <c r="C104" s="103">
        <v>0</v>
      </c>
      <c r="D104" s="103">
        <v>0</v>
      </c>
      <c r="E104" s="103">
        <v>0</v>
      </c>
      <c r="F104" s="103">
        <v>0</v>
      </c>
      <c r="G104" s="103">
        <v>1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99">
        <v>5</v>
      </c>
      <c r="N104" s="99">
        <v>5</v>
      </c>
      <c r="O104" s="99">
        <v>5</v>
      </c>
      <c r="P104" s="130">
        <v>5</v>
      </c>
      <c r="Q104" s="130">
        <v>5</v>
      </c>
      <c r="R104" s="132">
        <v>5</v>
      </c>
      <c r="S104" s="132">
        <v>5</v>
      </c>
      <c r="T104" s="132">
        <v>5</v>
      </c>
      <c r="U104" s="132">
        <v>5</v>
      </c>
      <c r="V104" s="132">
        <v>5</v>
      </c>
      <c r="W104" s="129">
        <v>5</v>
      </c>
      <c r="X104" s="129">
        <v>5</v>
      </c>
      <c r="Y104" s="129">
        <v>5</v>
      </c>
      <c r="Z104" s="101">
        <v>5</v>
      </c>
      <c r="AA104" s="101">
        <v>5</v>
      </c>
      <c r="AB104" s="101">
        <v>5</v>
      </c>
      <c r="AC104" s="102">
        <v>5</v>
      </c>
      <c r="AD104" s="134">
        <v>5</v>
      </c>
      <c r="AE104" s="162">
        <v>5</v>
      </c>
      <c r="AF104" s="100">
        <v>5</v>
      </c>
      <c r="AG104" s="160">
        <v>1</v>
      </c>
      <c r="AH104" s="160">
        <v>0</v>
      </c>
      <c r="AI104" s="160">
        <v>1</v>
      </c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</row>
    <row r="105" spans="1:69" s="98" customFormat="1" ht="21.75">
      <c r="A105" s="122">
        <v>104</v>
      </c>
      <c r="B105" s="128" t="s">
        <v>61</v>
      </c>
      <c r="C105" s="103">
        <v>0</v>
      </c>
      <c r="D105" s="103">
        <v>0</v>
      </c>
      <c r="E105" s="103">
        <v>0</v>
      </c>
      <c r="F105" s="103">
        <v>0</v>
      </c>
      <c r="G105" s="103">
        <v>1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99">
        <v>5</v>
      </c>
      <c r="N105" s="99">
        <v>5</v>
      </c>
      <c r="O105" s="99">
        <v>5</v>
      </c>
      <c r="P105" s="130">
        <v>5</v>
      </c>
      <c r="Q105" s="130">
        <v>5</v>
      </c>
      <c r="R105" s="132">
        <v>5</v>
      </c>
      <c r="S105" s="132">
        <v>5</v>
      </c>
      <c r="T105" s="132">
        <v>5</v>
      </c>
      <c r="U105" s="132">
        <v>5</v>
      </c>
      <c r="V105" s="132">
        <v>5</v>
      </c>
      <c r="W105" s="129">
        <v>5</v>
      </c>
      <c r="X105" s="129">
        <v>5</v>
      </c>
      <c r="Y105" s="129">
        <v>5</v>
      </c>
      <c r="Z105" s="101">
        <v>5</v>
      </c>
      <c r="AA105" s="101">
        <v>5</v>
      </c>
      <c r="AB105" s="101">
        <v>5</v>
      </c>
      <c r="AC105" s="102">
        <v>5</v>
      </c>
      <c r="AD105" s="134">
        <v>5</v>
      </c>
      <c r="AE105" s="162">
        <v>5</v>
      </c>
      <c r="AF105" s="100">
        <v>5</v>
      </c>
      <c r="AG105" s="160">
        <v>1</v>
      </c>
      <c r="AH105" s="160">
        <v>0</v>
      </c>
      <c r="AI105" s="160">
        <v>1</v>
      </c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</row>
    <row r="106" spans="1:69" s="98" customFormat="1" ht="21.75">
      <c r="A106" s="122">
        <v>105</v>
      </c>
      <c r="B106" s="128" t="s">
        <v>64</v>
      </c>
      <c r="C106" s="103">
        <v>1</v>
      </c>
      <c r="D106" s="103">
        <v>1</v>
      </c>
      <c r="E106" s="103">
        <v>0</v>
      </c>
      <c r="F106" s="103">
        <v>0</v>
      </c>
      <c r="G106" s="103">
        <v>1</v>
      </c>
      <c r="H106" s="103">
        <v>1</v>
      </c>
      <c r="I106" s="103">
        <v>0</v>
      </c>
      <c r="J106" s="103">
        <v>0</v>
      </c>
      <c r="K106" s="103">
        <v>0</v>
      </c>
      <c r="L106" s="103">
        <v>0</v>
      </c>
      <c r="M106" s="99">
        <v>2</v>
      </c>
      <c r="N106" s="99">
        <v>3</v>
      </c>
      <c r="O106" s="99">
        <v>3</v>
      </c>
      <c r="P106" s="130">
        <v>4</v>
      </c>
      <c r="Q106" s="130">
        <v>3</v>
      </c>
      <c r="R106" s="132">
        <v>4</v>
      </c>
      <c r="S106" s="132">
        <v>3</v>
      </c>
      <c r="T106" s="132">
        <v>4</v>
      </c>
      <c r="U106" s="132">
        <v>4</v>
      </c>
      <c r="V106" s="132">
        <v>4</v>
      </c>
      <c r="W106" s="129">
        <v>3</v>
      </c>
      <c r="X106" s="129">
        <v>4</v>
      </c>
      <c r="Y106" s="129">
        <v>3</v>
      </c>
      <c r="Z106" s="101">
        <v>4</v>
      </c>
      <c r="AA106" s="101">
        <v>3</v>
      </c>
      <c r="AB106" s="101">
        <v>4</v>
      </c>
      <c r="AC106" s="102">
        <v>5</v>
      </c>
      <c r="AD106" s="134">
        <v>4</v>
      </c>
      <c r="AE106" s="162">
        <v>4</v>
      </c>
      <c r="AF106" s="100">
        <v>5</v>
      </c>
      <c r="AG106" s="160">
        <v>1</v>
      </c>
      <c r="AH106" s="160">
        <v>0</v>
      </c>
      <c r="AI106" s="160">
        <v>1</v>
      </c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</row>
    <row r="107" spans="1:69" s="98" customFormat="1" ht="21.75">
      <c r="A107" s="122">
        <v>106</v>
      </c>
      <c r="B107" s="128" t="s">
        <v>62</v>
      </c>
      <c r="C107" s="103">
        <v>1</v>
      </c>
      <c r="D107" s="103">
        <v>1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99">
        <v>4</v>
      </c>
      <c r="N107" s="99">
        <v>4</v>
      </c>
      <c r="O107" s="99">
        <v>4</v>
      </c>
      <c r="P107" s="130">
        <v>4</v>
      </c>
      <c r="Q107" s="130">
        <v>4</v>
      </c>
      <c r="R107" s="132">
        <v>4</v>
      </c>
      <c r="S107" s="132">
        <v>3</v>
      </c>
      <c r="T107" s="132">
        <v>3</v>
      </c>
      <c r="U107" s="132">
        <v>4</v>
      </c>
      <c r="V107" s="132">
        <v>3</v>
      </c>
      <c r="W107" s="129">
        <v>3</v>
      </c>
      <c r="X107" s="129">
        <v>3</v>
      </c>
      <c r="Y107" s="129">
        <v>3</v>
      </c>
      <c r="Z107" s="101">
        <v>3</v>
      </c>
      <c r="AA107" s="101">
        <v>3</v>
      </c>
      <c r="AB107" s="101">
        <v>3</v>
      </c>
      <c r="AC107" s="102">
        <v>3</v>
      </c>
      <c r="AD107" s="134">
        <v>3</v>
      </c>
      <c r="AE107" s="162">
        <v>3</v>
      </c>
      <c r="AF107" s="100">
        <v>3</v>
      </c>
      <c r="AG107" s="160">
        <v>1</v>
      </c>
      <c r="AH107" s="160">
        <v>0</v>
      </c>
      <c r="AI107" s="160">
        <v>1</v>
      </c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</row>
    <row r="108" spans="1:69" s="98" customFormat="1" ht="21.75">
      <c r="A108" s="122">
        <v>107</v>
      </c>
      <c r="B108" s="128" t="s">
        <v>98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1</v>
      </c>
      <c r="I108" s="103">
        <v>0</v>
      </c>
      <c r="J108" s="103">
        <v>0</v>
      </c>
      <c r="K108" s="103">
        <v>0</v>
      </c>
      <c r="L108" s="103">
        <v>0</v>
      </c>
      <c r="M108" s="99">
        <v>5</v>
      </c>
      <c r="N108" s="99">
        <v>5</v>
      </c>
      <c r="O108" s="99">
        <v>5</v>
      </c>
      <c r="P108" s="130">
        <v>5</v>
      </c>
      <c r="Q108" s="130">
        <v>5</v>
      </c>
      <c r="R108" s="132">
        <v>4</v>
      </c>
      <c r="S108" s="132">
        <v>4</v>
      </c>
      <c r="T108" s="132">
        <v>5</v>
      </c>
      <c r="U108" s="132">
        <v>4</v>
      </c>
      <c r="V108" s="132">
        <v>4</v>
      </c>
      <c r="W108" s="129">
        <v>3</v>
      </c>
      <c r="X108" s="129">
        <v>4</v>
      </c>
      <c r="Y108" s="129">
        <v>1</v>
      </c>
      <c r="Z108" s="101">
        <v>3</v>
      </c>
      <c r="AA108" s="101">
        <v>1</v>
      </c>
      <c r="AB108" s="101">
        <v>4</v>
      </c>
      <c r="AC108" s="102">
        <v>4</v>
      </c>
      <c r="AD108" s="134">
        <v>4</v>
      </c>
      <c r="AE108" s="162">
        <v>4</v>
      </c>
      <c r="AF108" s="100">
        <v>4</v>
      </c>
      <c r="AG108" s="160">
        <v>1</v>
      </c>
      <c r="AH108" s="160">
        <v>0</v>
      </c>
      <c r="AI108" s="160">
        <v>1</v>
      </c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</row>
    <row r="109" spans="1:69" s="98" customFormat="1" ht="21.75">
      <c r="A109" s="122">
        <v>108</v>
      </c>
      <c r="B109" s="128" t="s">
        <v>98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1</v>
      </c>
      <c r="I109" s="103">
        <v>0</v>
      </c>
      <c r="J109" s="103">
        <v>0</v>
      </c>
      <c r="K109" s="103">
        <v>0</v>
      </c>
      <c r="L109" s="103">
        <v>0</v>
      </c>
      <c r="M109" s="99">
        <v>5</v>
      </c>
      <c r="N109" s="99">
        <v>5</v>
      </c>
      <c r="O109" s="99">
        <v>5</v>
      </c>
      <c r="P109" s="130">
        <v>5</v>
      </c>
      <c r="Q109" s="130">
        <v>5</v>
      </c>
      <c r="R109" s="132">
        <v>4</v>
      </c>
      <c r="S109" s="132">
        <v>4</v>
      </c>
      <c r="T109" s="132">
        <v>5</v>
      </c>
      <c r="U109" s="132">
        <v>4</v>
      </c>
      <c r="V109" s="132">
        <v>4</v>
      </c>
      <c r="W109" s="129">
        <v>3</v>
      </c>
      <c r="X109" s="129">
        <v>4</v>
      </c>
      <c r="Y109" s="129">
        <v>1</v>
      </c>
      <c r="Z109" s="101">
        <v>3</v>
      </c>
      <c r="AA109" s="101">
        <v>1</v>
      </c>
      <c r="AB109" s="101">
        <v>4</v>
      </c>
      <c r="AC109" s="102">
        <v>4</v>
      </c>
      <c r="AD109" s="134">
        <v>4</v>
      </c>
      <c r="AE109" s="162">
        <v>4</v>
      </c>
      <c r="AF109" s="100">
        <v>4</v>
      </c>
      <c r="AG109" s="160">
        <v>1</v>
      </c>
      <c r="AH109" s="160">
        <v>0</v>
      </c>
      <c r="AI109" s="160">
        <v>1</v>
      </c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</row>
    <row r="110" spans="1:69" s="98" customFormat="1" ht="21.75">
      <c r="A110" s="122">
        <v>109</v>
      </c>
      <c r="B110" s="128" t="s">
        <v>62</v>
      </c>
      <c r="C110" s="103">
        <v>0</v>
      </c>
      <c r="D110" s="103">
        <v>1</v>
      </c>
      <c r="E110" s="103">
        <v>1</v>
      </c>
      <c r="F110" s="103">
        <v>1</v>
      </c>
      <c r="G110" s="103">
        <v>1</v>
      </c>
      <c r="H110" s="103">
        <v>1</v>
      </c>
      <c r="I110" s="103">
        <v>0</v>
      </c>
      <c r="J110" s="103">
        <v>0</v>
      </c>
      <c r="K110" s="103">
        <v>0</v>
      </c>
      <c r="L110" s="103">
        <v>0</v>
      </c>
      <c r="M110" s="99">
        <v>5</v>
      </c>
      <c r="N110" s="99">
        <v>5</v>
      </c>
      <c r="O110" s="99">
        <v>5</v>
      </c>
      <c r="P110" s="130">
        <v>5</v>
      </c>
      <c r="Q110" s="130">
        <v>5</v>
      </c>
      <c r="R110" s="132">
        <v>4</v>
      </c>
      <c r="S110" s="132">
        <v>3</v>
      </c>
      <c r="T110" s="132">
        <v>4</v>
      </c>
      <c r="U110" s="132">
        <v>4</v>
      </c>
      <c r="V110" s="132">
        <v>4</v>
      </c>
      <c r="W110" s="129">
        <v>4</v>
      </c>
      <c r="X110" s="129">
        <v>4</v>
      </c>
      <c r="Y110" s="129">
        <v>4</v>
      </c>
      <c r="Z110" s="101">
        <v>4</v>
      </c>
      <c r="AA110" s="101">
        <v>4</v>
      </c>
      <c r="AB110" s="101">
        <v>4</v>
      </c>
      <c r="AC110" s="102">
        <v>4</v>
      </c>
      <c r="AD110" s="134">
        <v>3</v>
      </c>
      <c r="AE110" s="162">
        <v>4</v>
      </c>
      <c r="AF110" s="100">
        <v>4</v>
      </c>
      <c r="AG110" s="160">
        <v>1</v>
      </c>
      <c r="AH110" s="160">
        <v>0</v>
      </c>
      <c r="AI110" s="160">
        <v>1</v>
      </c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</row>
    <row r="111" spans="1:69" s="98" customFormat="1" ht="21.75">
      <c r="A111" s="122">
        <v>110</v>
      </c>
      <c r="B111" s="128" t="s">
        <v>62</v>
      </c>
      <c r="C111" s="103">
        <v>0</v>
      </c>
      <c r="D111" s="103">
        <v>1</v>
      </c>
      <c r="E111" s="103">
        <v>1</v>
      </c>
      <c r="F111" s="103">
        <v>1</v>
      </c>
      <c r="G111" s="103">
        <v>1</v>
      </c>
      <c r="H111" s="103">
        <v>1</v>
      </c>
      <c r="I111" s="103">
        <v>0</v>
      </c>
      <c r="J111" s="103">
        <v>0</v>
      </c>
      <c r="K111" s="103">
        <v>0</v>
      </c>
      <c r="L111" s="103">
        <v>0</v>
      </c>
      <c r="M111" s="99">
        <v>5</v>
      </c>
      <c r="N111" s="99">
        <v>5</v>
      </c>
      <c r="O111" s="99">
        <v>5</v>
      </c>
      <c r="P111" s="130">
        <v>5</v>
      </c>
      <c r="Q111" s="130">
        <v>5</v>
      </c>
      <c r="R111" s="132">
        <v>4</v>
      </c>
      <c r="S111" s="132">
        <v>3</v>
      </c>
      <c r="T111" s="132">
        <v>4</v>
      </c>
      <c r="U111" s="132">
        <v>4</v>
      </c>
      <c r="V111" s="132">
        <v>4</v>
      </c>
      <c r="W111" s="129">
        <v>4</v>
      </c>
      <c r="X111" s="129">
        <v>4</v>
      </c>
      <c r="Y111" s="129">
        <v>4</v>
      </c>
      <c r="Z111" s="101">
        <v>4</v>
      </c>
      <c r="AA111" s="101">
        <v>4</v>
      </c>
      <c r="AB111" s="101">
        <v>4</v>
      </c>
      <c r="AC111" s="102">
        <v>4</v>
      </c>
      <c r="AD111" s="134">
        <v>3</v>
      </c>
      <c r="AE111" s="162">
        <v>4</v>
      </c>
      <c r="AF111" s="100">
        <v>4</v>
      </c>
      <c r="AG111" s="160">
        <v>1</v>
      </c>
      <c r="AH111" s="160">
        <v>0</v>
      </c>
      <c r="AI111" s="160">
        <v>1</v>
      </c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</row>
    <row r="112" spans="1:69" s="98" customFormat="1" ht="21.75">
      <c r="A112" s="122">
        <v>111</v>
      </c>
      <c r="B112" s="128" t="s">
        <v>62</v>
      </c>
      <c r="C112" s="103">
        <v>0</v>
      </c>
      <c r="D112" s="103">
        <v>1</v>
      </c>
      <c r="E112" s="103">
        <v>1</v>
      </c>
      <c r="F112" s="103">
        <v>1</v>
      </c>
      <c r="G112" s="103">
        <v>1</v>
      </c>
      <c r="H112" s="103">
        <v>1</v>
      </c>
      <c r="I112" s="103">
        <v>0</v>
      </c>
      <c r="J112" s="103">
        <v>0</v>
      </c>
      <c r="K112" s="103">
        <v>0</v>
      </c>
      <c r="L112" s="103">
        <v>0</v>
      </c>
      <c r="M112" s="99">
        <v>5</v>
      </c>
      <c r="N112" s="99">
        <v>5</v>
      </c>
      <c r="O112" s="99">
        <v>5</v>
      </c>
      <c r="P112" s="130">
        <v>5</v>
      </c>
      <c r="Q112" s="130">
        <v>5</v>
      </c>
      <c r="R112" s="132">
        <v>4</v>
      </c>
      <c r="S112" s="132">
        <v>3</v>
      </c>
      <c r="T112" s="132">
        <v>4</v>
      </c>
      <c r="U112" s="132">
        <v>4</v>
      </c>
      <c r="V112" s="132">
        <v>4</v>
      </c>
      <c r="W112" s="129">
        <v>4</v>
      </c>
      <c r="X112" s="129">
        <v>4</v>
      </c>
      <c r="Y112" s="129">
        <v>4</v>
      </c>
      <c r="Z112" s="101">
        <v>4</v>
      </c>
      <c r="AA112" s="101">
        <v>4</v>
      </c>
      <c r="AB112" s="101">
        <v>4</v>
      </c>
      <c r="AC112" s="102">
        <v>4</v>
      </c>
      <c r="AD112" s="134">
        <v>3</v>
      </c>
      <c r="AE112" s="162">
        <v>4</v>
      </c>
      <c r="AF112" s="100">
        <v>4</v>
      </c>
      <c r="AG112" s="160">
        <v>1</v>
      </c>
      <c r="AH112" s="160">
        <v>0</v>
      </c>
      <c r="AI112" s="160">
        <v>1</v>
      </c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</row>
    <row r="113" spans="1:69" s="98" customFormat="1" ht="21.75">
      <c r="A113" s="122">
        <v>112</v>
      </c>
      <c r="B113" s="128" t="s">
        <v>62</v>
      </c>
      <c r="C113" s="103">
        <v>0</v>
      </c>
      <c r="D113" s="103">
        <v>1</v>
      </c>
      <c r="E113" s="103">
        <v>1</v>
      </c>
      <c r="F113" s="103">
        <v>1</v>
      </c>
      <c r="G113" s="103">
        <v>1</v>
      </c>
      <c r="H113" s="103">
        <v>1</v>
      </c>
      <c r="I113" s="103">
        <v>0</v>
      </c>
      <c r="J113" s="103">
        <v>0</v>
      </c>
      <c r="K113" s="103">
        <v>0</v>
      </c>
      <c r="L113" s="103">
        <v>0</v>
      </c>
      <c r="M113" s="99">
        <v>5</v>
      </c>
      <c r="N113" s="99">
        <v>5</v>
      </c>
      <c r="O113" s="99">
        <v>5</v>
      </c>
      <c r="P113" s="130">
        <v>5</v>
      </c>
      <c r="Q113" s="130">
        <v>5</v>
      </c>
      <c r="R113" s="132">
        <v>4</v>
      </c>
      <c r="S113" s="132">
        <v>3</v>
      </c>
      <c r="T113" s="132">
        <v>4</v>
      </c>
      <c r="U113" s="132">
        <v>4</v>
      </c>
      <c r="V113" s="132">
        <v>4</v>
      </c>
      <c r="W113" s="129">
        <v>4</v>
      </c>
      <c r="X113" s="129">
        <v>4</v>
      </c>
      <c r="Y113" s="129">
        <v>4</v>
      </c>
      <c r="Z113" s="101">
        <v>4</v>
      </c>
      <c r="AA113" s="101">
        <v>4</v>
      </c>
      <c r="AB113" s="101">
        <v>4</v>
      </c>
      <c r="AC113" s="102">
        <v>4</v>
      </c>
      <c r="AD113" s="134">
        <v>3</v>
      </c>
      <c r="AE113" s="162">
        <v>4</v>
      </c>
      <c r="AF113" s="100">
        <v>4</v>
      </c>
      <c r="AG113" s="160">
        <v>1</v>
      </c>
      <c r="AH113" s="160">
        <v>0</v>
      </c>
      <c r="AI113" s="160">
        <v>1</v>
      </c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</row>
    <row r="114" spans="1:69" s="98" customFormat="1" ht="21.75">
      <c r="A114" s="122">
        <v>113</v>
      </c>
      <c r="B114" s="128" t="s">
        <v>62</v>
      </c>
      <c r="C114" s="103">
        <v>0</v>
      </c>
      <c r="D114" s="103">
        <v>1</v>
      </c>
      <c r="E114" s="103">
        <v>1</v>
      </c>
      <c r="F114" s="103">
        <v>1</v>
      </c>
      <c r="G114" s="103">
        <v>1</v>
      </c>
      <c r="H114" s="103">
        <v>1</v>
      </c>
      <c r="I114" s="103">
        <v>0</v>
      </c>
      <c r="J114" s="103">
        <v>0</v>
      </c>
      <c r="K114" s="103">
        <v>0</v>
      </c>
      <c r="L114" s="103">
        <v>0</v>
      </c>
      <c r="M114" s="99">
        <v>5</v>
      </c>
      <c r="N114" s="99">
        <v>5</v>
      </c>
      <c r="O114" s="99">
        <v>5</v>
      </c>
      <c r="P114" s="130">
        <v>5</v>
      </c>
      <c r="Q114" s="130">
        <v>5</v>
      </c>
      <c r="R114" s="132">
        <v>4</v>
      </c>
      <c r="S114" s="132">
        <v>3</v>
      </c>
      <c r="T114" s="132">
        <v>4</v>
      </c>
      <c r="U114" s="132">
        <v>4</v>
      </c>
      <c r="V114" s="132">
        <v>4</v>
      </c>
      <c r="W114" s="129">
        <v>4</v>
      </c>
      <c r="X114" s="129">
        <v>4</v>
      </c>
      <c r="Y114" s="129">
        <v>4</v>
      </c>
      <c r="Z114" s="101">
        <v>4</v>
      </c>
      <c r="AA114" s="101">
        <v>4</v>
      </c>
      <c r="AB114" s="101">
        <v>4</v>
      </c>
      <c r="AC114" s="102">
        <v>4</v>
      </c>
      <c r="AD114" s="134">
        <v>3</v>
      </c>
      <c r="AE114" s="162">
        <v>4</v>
      </c>
      <c r="AF114" s="100">
        <v>4</v>
      </c>
      <c r="AG114" s="160">
        <v>1</v>
      </c>
      <c r="AH114" s="160">
        <v>0</v>
      </c>
      <c r="AI114" s="160">
        <v>1</v>
      </c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</row>
    <row r="115" spans="1:69" s="98" customFormat="1" ht="21.75">
      <c r="A115" s="122">
        <v>114</v>
      </c>
      <c r="B115" s="128" t="s">
        <v>62</v>
      </c>
      <c r="C115" s="103">
        <v>0</v>
      </c>
      <c r="D115" s="103">
        <v>1</v>
      </c>
      <c r="E115" s="103">
        <v>1</v>
      </c>
      <c r="F115" s="103">
        <v>1</v>
      </c>
      <c r="G115" s="103">
        <v>1</v>
      </c>
      <c r="H115" s="103">
        <v>1</v>
      </c>
      <c r="I115" s="103">
        <v>0</v>
      </c>
      <c r="J115" s="103">
        <v>0</v>
      </c>
      <c r="K115" s="103">
        <v>0</v>
      </c>
      <c r="L115" s="103">
        <v>0</v>
      </c>
      <c r="M115" s="99">
        <v>5</v>
      </c>
      <c r="N115" s="99">
        <v>5</v>
      </c>
      <c r="O115" s="99">
        <v>5</v>
      </c>
      <c r="P115" s="130">
        <v>5</v>
      </c>
      <c r="Q115" s="130">
        <v>5</v>
      </c>
      <c r="R115" s="132">
        <v>4</v>
      </c>
      <c r="S115" s="132">
        <v>3</v>
      </c>
      <c r="T115" s="132">
        <v>4</v>
      </c>
      <c r="U115" s="132">
        <v>4</v>
      </c>
      <c r="V115" s="132">
        <v>4</v>
      </c>
      <c r="W115" s="129">
        <v>4</v>
      </c>
      <c r="X115" s="129">
        <v>4</v>
      </c>
      <c r="Y115" s="129">
        <v>4</v>
      </c>
      <c r="Z115" s="101">
        <v>4</v>
      </c>
      <c r="AA115" s="101">
        <v>4</v>
      </c>
      <c r="AB115" s="101">
        <v>4</v>
      </c>
      <c r="AC115" s="102">
        <v>4</v>
      </c>
      <c r="AD115" s="134">
        <v>3</v>
      </c>
      <c r="AE115" s="162">
        <v>4</v>
      </c>
      <c r="AF115" s="100">
        <v>4</v>
      </c>
      <c r="AG115" s="160">
        <v>1</v>
      </c>
      <c r="AH115" s="160">
        <v>0</v>
      </c>
      <c r="AI115" s="160">
        <v>1</v>
      </c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</row>
    <row r="116" spans="1:69" s="98" customFormat="1" ht="21.75">
      <c r="A116" s="122">
        <v>115</v>
      </c>
      <c r="B116" s="128" t="s">
        <v>62</v>
      </c>
      <c r="C116" s="103">
        <v>0</v>
      </c>
      <c r="D116" s="103">
        <v>1</v>
      </c>
      <c r="E116" s="103">
        <v>1</v>
      </c>
      <c r="F116" s="103">
        <v>1</v>
      </c>
      <c r="G116" s="103">
        <v>1</v>
      </c>
      <c r="H116" s="103">
        <v>1</v>
      </c>
      <c r="I116" s="103">
        <v>0</v>
      </c>
      <c r="J116" s="103">
        <v>0</v>
      </c>
      <c r="K116" s="103">
        <v>0</v>
      </c>
      <c r="L116" s="103">
        <v>0</v>
      </c>
      <c r="M116" s="99">
        <v>5</v>
      </c>
      <c r="N116" s="99">
        <v>5</v>
      </c>
      <c r="O116" s="99">
        <v>5</v>
      </c>
      <c r="P116" s="130">
        <v>5</v>
      </c>
      <c r="Q116" s="130">
        <v>5</v>
      </c>
      <c r="R116" s="132">
        <v>4</v>
      </c>
      <c r="S116" s="132">
        <v>3</v>
      </c>
      <c r="T116" s="132">
        <v>4</v>
      </c>
      <c r="U116" s="132">
        <v>4</v>
      </c>
      <c r="V116" s="132">
        <v>4</v>
      </c>
      <c r="W116" s="129">
        <v>4</v>
      </c>
      <c r="X116" s="129">
        <v>4</v>
      </c>
      <c r="Y116" s="129">
        <v>4</v>
      </c>
      <c r="Z116" s="101">
        <v>4</v>
      </c>
      <c r="AA116" s="101">
        <v>4</v>
      </c>
      <c r="AB116" s="101">
        <v>4</v>
      </c>
      <c r="AC116" s="102">
        <v>4</v>
      </c>
      <c r="AD116" s="134">
        <v>3</v>
      </c>
      <c r="AE116" s="162">
        <v>4</v>
      </c>
      <c r="AF116" s="100">
        <v>4</v>
      </c>
      <c r="AG116" s="160">
        <v>1</v>
      </c>
      <c r="AH116" s="160">
        <v>0</v>
      </c>
      <c r="AI116" s="160">
        <v>1</v>
      </c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</row>
    <row r="117" spans="1:69" s="98" customFormat="1" ht="21.75">
      <c r="A117" s="122">
        <v>116</v>
      </c>
      <c r="B117" s="128" t="s">
        <v>62</v>
      </c>
      <c r="C117" s="103">
        <v>0</v>
      </c>
      <c r="D117" s="103">
        <v>1</v>
      </c>
      <c r="E117" s="103">
        <v>1</v>
      </c>
      <c r="F117" s="103">
        <v>1</v>
      </c>
      <c r="G117" s="103">
        <v>1</v>
      </c>
      <c r="H117" s="103">
        <v>1</v>
      </c>
      <c r="I117" s="103">
        <v>0</v>
      </c>
      <c r="J117" s="103">
        <v>0</v>
      </c>
      <c r="K117" s="103">
        <v>0</v>
      </c>
      <c r="L117" s="103">
        <v>0</v>
      </c>
      <c r="M117" s="99">
        <v>5</v>
      </c>
      <c r="N117" s="99">
        <v>5</v>
      </c>
      <c r="O117" s="99">
        <v>5</v>
      </c>
      <c r="P117" s="130">
        <v>5</v>
      </c>
      <c r="Q117" s="130">
        <v>5</v>
      </c>
      <c r="R117" s="132">
        <v>4</v>
      </c>
      <c r="S117" s="132">
        <v>3</v>
      </c>
      <c r="T117" s="132">
        <v>4</v>
      </c>
      <c r="U117" s="132">
        <v>4</v>
      </c>
      <c r="V117" s="132">
        <v>4</v>
      </c>
      <c r="W117" s="129">
        <v>4</v>
      </c>
      <c r="X117" s="129">
        <v>4</v>
      </c>
      <c r="Y117" s="129">
        <v>4</v>
      </c>
      <c r="Z117" s="101">
        <v>4</v>
      </c>
      <c r="AA117" s="101">
        <v>4</v>
      </c>
      <c r="AB117" s="101">
        <v>4</v>
      </c>
      <c r="AC117" s="102">
        <v>4</v>
      </c>
      <c r="AD117" s="134">
        <v>3</v>
      </c>
      <c r="AE117" s="162">
        <v>4</v>
      </c>
      <c r="AF117" s="100">
        <v>4</v>
      </c>
      <c r="AG117" s="160">
        <v>1</v>
      </c>
      <c r="AH117" s="160">
        <v>0</v>
      </c>
      <c r="AI117" s="160">
        <v>1</v>
      </c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</row>
    <row r="118" spans="1:69" s="98" customFormat="1" ht="21.75">
      <c r="A118" s="122">
        <v>117</v>
      </c>
      <c r="B118" s="128" t="s">
        <v>62</v>
      </c>
      <c r="C118" s="103">
        <v>0</v>
      </c>
      <c r="D118" s="103">
        <v>1</v>
      </c>
      <c r="E118" s="103">
        <v>1</v>
      </c>
      <c r="F118" s="103">
        <v>1</v>
      </c>
      <c r="G118" s="103">
        <v>1</v>
      </c>
      <c r="H118" s="103">
        <v>1</v>
      </c>
      <c r="I118" s="103">
        <v>0</v>
      </c>
      <c r="J118" s="103">
        <v>0</v>
      </c>
      <c r="K118" s="103">
        <v>0</v>
      </c>
      <c r="L118" s="103">
        <v>0</v>
      </c>
      <c r="M118" s="99">
        <v>5</v>
      </c>
      <c r="N118" s="99">
        <v>5</v>
      </c>
      <c r="O118" s="99">
        <v>5</v>
      </c>
      <c r="P118" s="130">
        <v>5</v>
      </c>
      <c r="Q118" s="130">
        <v>5</v>
      </c>
      <c r="R118" s="132">
        <v>4</v>
      </c>
      <c r="S118" s="132">
        <v>3</v>
      </c>
      <c r="T118" s="132">
        <v>4</v>
      </c>
      <c r="U118" s="132">
        <v>4</v>
      </c>
      <c r="V118" s="132">
        <v>4</v>
      </c>
      <c r="W118" s="129">
        <v>4</v>
      </c>
      <c r="X118" s="129">
        <v>4</v>
      </c>
      <c r="Y118" s="129">
        <v>4</v>
      </c>
      <c r="Z118" s="101">
        <v>4</v>
      </c>
      <c r="AA118" s="101">
        <v>4</v>
      </c>
      <c r="AB118" s="101">
        <v>4</v>
      </c>
      <c r="AC118" s="102">
        <v>4</v>
      </c>
      <c r="AD118" s="134">
        <v>3</v>
      </c>
      <c r="AE118" s="162">
        <v>4</v>
      </c>
      <c r="AF118" s="100">
        <v>4</v>
      </c>
      <c r="AG118" s="160">
        <v>1</v>
      </c>
      <c r="AH118" s="160">
        <v>0</v>
      </c>
      <c r="AI118" s="160">
        <v>1</v>
      </c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</row>
    <row r="119" spans="1:69" s="98" customFormat="1" ht="21.75">
      <c r="A119" s="122">
        <v>118</v>
      </c>
      <c r="B119" s="128" t="s">
        <v>62</v>
      </c>
      <c r="C119" s="103">
        <v>0</v>
      </c>
      <c r="D119" s="103">
        <v>1</v>
      </c>
      <c r="E119" s="103">
        <v>1</v>
      </c>
      <c r="F119" s="103">
        <v>1</v>
      </c>
      <c r="G119" s="103">
        <v>1</v>
      </c>
      <c r="H119" s="103">
        <v>1</v>
      </c>
      <c r="I119" s="103">
        <v>0</v>
      </c>
      <c r="J119" s="103">
        <v>0</v>
      </c>
      <c r="K119" s="103">
        <v>0</v>
      </c>
      <c r="L119" s="103">
        <v>0</v>
      </c>
      <c r="M119" s="99">
        <v>5</v>
      </c>
      <c r="N119" s="99">
        <v>5</v>
      </c>
      <c r="O119" s="99">
        <v>5</v>
      </c>
      <c r="P119" s="130">
        <v>5</v>
      </c>
      <c r="Q119" s="130">
        <v>5</v>
      </c>
      <c r="R119" s="132">
        <v>4</v>
      </c>
      <c r="S119" s="132">
        <v>3</v>
      </c>
      <c r="T119" s="132">
        <v>4</v>
      </c>
      <c r="U119" s="132">
        <v>4</v>
      </c>
      <c r="V119" s="132">
        <v>4</v>
      </c>
      <c r="W119" s="129">
        <v>4</v>
      </c>
      <c r="X119" s="129">
        <v>4</v>
      </c>
      <c r="Y119" s="129">
        <v>4</v>
      </c>
      <c r="Z119" s="101">
        <v>4</v>
      </c>
      <c r="AA119" s="101">
        <v>4</v>
      </c>
      <c r="AB119" s="101">
        <v>4</v>
      </c>
      <c r="AC119" s="102">
        <v>4</v>
      </c>
      <c r="AD119" s="134">
        <v>3</v>
      </c>
      <c r="AE119" s="162">
        <v>4</v>
      </c>
      <c r="AF119" s="100">
        <v>4</v>
      </c>
      <c r="AG119" s="160">
        <v>1</v>
      </c>
      <c r="AH119" s="160">
        <v>0</v>
      </c>
      <c r="AI119" s="160">
        <v>1</v>
      </c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</row>
    <row r="120" spans="1:69" s="98" customFormat="1" ht="21.75">
      <c r="A120" s="122">
        <v>119</v>
      </c>
      <c r="B120" s="128" t="s">
        <v>63</v>
      </c>
      <c r="C120" s="103">
        <v>0</v>
      </c>
      <c r="D120" s="103">
        <v>1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99">
        <v>3</v>
      </c>
      <c r="N120" s="99">
        <v>3</v>
      </c>
      <c r="O120" s="99">
        <v>4</v>
      </c>
      <c r="P120" s="130">
        <v>4</v>
      </c>
      <c r="Q120" s="130">
        <v>4</v>
      </c>
      <c r="R120" s="132">
        <v>4</v>
      </c>
      <c r="S120" s="132">
        <v>4</v>
      </c>
      <c r="T120" s="132">
        <v>5</v>
      </c>
      <c r="U120" s="132">
        <v>4</v>
      </c>
      <c r="V120" s="132">
        <v>4</v>
      </c>
      <c r="W120" s="129">
        <v>3</v>
      </c>
      <c r="X120" s="129">
        <v>3</v>
      </c>
      <c r="Y120" s="129">
        <v>3</v>
      </c>
      <c r="Z120" s="101">
        <v>3</v>
      </c>
      <c r="AA120" s="101">
        <v>3</v>
      </c>
      <c r="AB120" s="101">
        <v>3</v>
      </c>
      <c r="AC120" s="102">
        <v>4</v>
      </c>
      <c r="AD120" s="134">
        <v>3</v>
      </c>
      <c r="AE120" s="162">
        <v>3</v>
      </c>
      <c r="AF120" s="100">
        <v>3</v>
      </c>
      <c r="AG120" s="160">
        <v>1</v>
      </c>
      <c r="AH120" s="160">
        <v>0</v>
      </c>
      <c r="AI120" s="160">
        <v>1</v>
      </c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</row>
    <row r="121" spans="1:69" s="98" customFormat="1" ht="21.75">
      <c r="A121" s="122">
        <v>120</v>
      </c>
      <c r="B121" s="128" t="s">
        <v>63</v>
      </c>
      <c r="C121" s="103">
        <v>0</v>
      </c>
      <c r="D121" s="103">
        <v>1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99">
        <v>3</v>
      </c>
      <c r="N121" s="99">
        <v>3</v>
      </c>
      <c r="O121" s="99">
        <v>4</v>
      </c>
      <c r="P121" s="130">
        <v>4</v>
      </c>
      <c r="Q121" s="130">
        <v>4</v>
      </c>
      <c r="R121" s="132">
        <v>4</v>
      </c>
      <c r="S121" s="132">
        <v>4</v>
      </c>
      <c r="T121" s="132">
        <v>5</v>
      </c>
      <c r="U121" s="132">
        <v>4</v>
      </c>
      <c r="V121" s="132">
        <v>4</v>
      </c>
      <c r="W121" s="129">
        <v>3</v>
      </c>
      <c r="X121" s="129">
        <v>3</v>
      </c>
      <c r="Y121" s="129">
        <v>3</v>
      </c>
      <c r="Z121" s="101">
        <v>3</v>
      </c>
      <c r="AA121" s="101">
        <v>3</v>
      </c>
      <c r="AB121" s="101">
        <v>3</v>
      </c>
      <c r="AC121" s="102">
        <v>4</v>
      </c>
      <c r="AD121" s="134">
        <v>3</v>
      </c>
      <c r="AE121" s="162">
        <v>3</v>
      </c>
      <c r="AF121" s="100">
        <v>3</v>
      </c>
      <c r="AG121" s="160">
        <v>1</v>
      </c>
      <c r="AH121" s="160">
        <v>0</v>
      </c>
      <c r="AI121" s="160">
        <v>1</v>
      </c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</row>
    <row r="122" spans="1:69" s="98" customFormat="1" ht="21.75">
      <c r="A122" s="122">
        <v>121</v>
      </c>
      <c r="B122" s="128" t="s">
        <v>63</v>
      </c>
      <c r="C122" s="103">
        <v>0</v>
      </c>
      <c r="D122" s="103">
        <v>1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99">
        <v>3</v>
      </c>
      <c r="N122" s="99">
        <v>3</v>
      </c>
      <c r="O122" s="99">
        <v>4</v>
      </c>
      <c r="P122" s="130">
        <v>4</v>
      </c>
      <c r="Q122" s="130">
        <v>4</v>
      </c>
      <c r="R122" s="132">
        <v>4</v>
      </c>
      <c r="S122" s="132">
        <v>4</v>
      </c>
      <c r="T122" s="132">
        <v>5</v>
      </c>
      <c r="U122" s="132">
        <v>4</v>
      </c>
      <c r="V122" s="132">
        <v>4</v>
      </c>
      <c r="W122" s="129">
        <v>3</v>
      </c>
      <c r="X122" s="129">
        <v>3</v>
      </c>
      <c r="Y122" s="129">
        <v>3</v>
      </c>
      <c r="Z122" s="101">
        <v>3</v>
      </c>
      <c r="AA122" s="101">
        <v>3</v>
      </c>
      <c r="AB122" s="101">
        <v>3</v>
      </c>
      <c r="AC122" s="102">
        <v>4</v>
      </c>
      <c r="AD122" s="134">
        <v>3</v>
      </c>
      <c r="AE122" s="162">
        <v>3</v>
      </c>
      <c r="AF122" s="100">
        <v>3</v>
      </c>
      <c r="AG122" s="160">
        <v>1</v>
      </c>
      <c r="AH122" s="160">
        <v>0</v>
      </c>
      <c r="AI122" s="160">
        <v>1</v>
      </c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</row>
    <row r="123" spans="1:69" s="98" customFormat="1" ht="21.75">
      <c r="A123" s="122">
        <v>122</v>
      </c>
      <c r="B123" s="128" t="s">
        <v>63</v>
      </c>
      <c r="C123" s="103">
        <v>0</v>
      </c>
      <c r="D123" s="103">
        <v>1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99">
        <v>3</v>
      </c>
      <c r="N123" s="99">
        <v>3</v>
      </c>
      <c r="O123" s="99">
        <v>4</v>
      </c>
      <c r="P123" s="130">
        <v>4</v>
      </c>
      <c r="Q123" s="130">
        <v>4</v>
      </c>
      <c r="R123" s="132">
        <v>4</v>
      </c>
      <c r="S123" s="132">
        <v>4</v>
      </c>
      <c r="T123" s="132">
        <v>5</v>
      </c>
      <c r="U123" s="132">
        <v>4</v>
      </c>
      <c r="V123" s="132">
        <v>4</v>
      </c>
      <c r="W123" s="129">
        <v>3</v>
      </c>
      <c r="X123" s="129">
        <v>3</v>
      </c>
      <c r="Y123" s="129">
        <v>3</v>
      </c>
      <c r="Z123" s="101">
        <v>3</v>
      </c>
      <c r="AA123" s="101">
        <v>3</v>
      </c>
      <c r="AB123" s="101">
        <v>3</v>
      </c>
      <c r="AC123" s="102">
        <v>4</v>
      </c>
      <c r="AD123" s="134">
        <v>3</v>
      </c>
      <c r="AE123" s="162">
        <v>3</v>
      </c>
      <c r="AF123" s="100">
        <v>3</v>
      </c>
      <c r="AG123" s="160">
        <v>1</v>
      </c>
      <c r="AH123" s="160">
        <v>0</v>
      </c>
      <c r="AI123" s="160">
        <v>1</v>
      </c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</row>
    <row r="124" spans="1:69" s="98" customFormat="1" ht="21.75">
      <c r="A124" s="122">
        <v>123</v>
      </c>
      <c r="B124" s="128" t="s">
        <v>63</v>
      </c>
      <c r="C124" s="103">
        <v>0</v>
      </c>
      <c r="D124" s="103">
        <v>1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99">
        <v>3</v>
      </c>
      <c r="N124" s="99">
        <v>3</v>
      </c>
      <c r="O124" s="99">
        <v>4</v>
      </c>
      <c r="P124" s="130">
        <v>4</v>
      </c>
      <c r="Q124" s="130">
        <v>4</v>
      </c>
      <c r="R124" s="132">
        <v>4</v>
      </c>
      <c r="S124" s="132">
        <v>4</v>
      </c>
      <c r="T124" s="132">
        <v>5</v>
      </c>
      <c r="U124" s="132">
        <v>4</v>
      </c>
      <c r="V124" s="132">
        <v>4</v>
      </c>
      <c r="W124" s="129">
        <v>3</v>
      </c>
      <c r="X124" s="129">
        <v>3</v>
      </c>
      <c r="Y124" s="129">
        <v>3</v>
      </c>
      <c r="Z124" s="101">
        <v>3</v>
      </c>
      <c r="AA124" s="101">
        <v>3</v>
      </c>
      <c r="AB124" s="101">
        <v>3</v>
      </c>
      <c r="AC124" s="102">
        <v>4</v>
      </c>
      <c r="AD124" s="134">
        <v>3</v>
      </c>
      <c r="AE124" s="162">
        <v>3</v>
      </c>
      <c r="AF124" s="100">
        <v>3</v>
      </c>
      <c r="AG124" s="160">
        <v>1</v>
      </c>
      <c r="AH124" s="160">
        <v>0</v>
      </c>
      <c r="AI124" s="160">
        <v>1</v>
      </c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</row>
    <row r="125" spans="1:69" s="98" customFormat="1" ht="21.75">
      <c r="A125" s="122">
        <v>124</v>
      </c>
      <c r="B125" s="128" t="s">
        <v>63</v>
      </c>
      <c r="C125" s="103">
        <v>0</v>
      </c>
      <c r="D125" s="103">
        <v>1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99">
        <v>3</v>
      </c>
      <c r="N125" s="99">
        <v>3</v>
      </c>
      <c r="O125" s="99">
        <v>4</v>
      </c>
      <c r="P125" s="130">
        <v>4</v>
      </c>
      <c r="Q125" s="130">
        <v>4</v>
      </c>
      <c r="R125" s="132">
        <v>4</v>
      </c>
      <c r="S125" s="132">
        <v>4</v>
      </c>
      <c r="T125" s="132">
        <v>5</v>
      </c>
      <c r="U125" s="132">
        <v>4</v>
      </c>
      <c r="V125" s="132">
        <v>4</v>
      </c>
      <c r="W125" s="129">
        <v>3</v>
      </c>
      <c r="X125" s="129">
        <v>3</v>
      </c>
      <c r="Y125" s="129">
        <v>3</v>
      </c>
      <c r="Z125" s="101">
        <v>3</v>
      </c>
      <c r="AA125" s="101">
        <v>3</v>
      </c>
      <c r="AB125" s="101">
        <v>3</v>
      </c>
      <c r="AC125" s="102">
        <v>4</v>
      </c>
      <c r="AD125" s="134">
        <v>3</v>
      </c>
      <c r="AE125" s="162">
        <v>3</v>
      </c>
      <c r="AF125" s="100">
        <v>3</v>
      </c>
      <c r="AG125" s="160">
        <v>1</v>
      </c>
      <c r="AH125" s="160">
        <v>0</v>
      </c>
      <c r="AI125" s="160">
        <v>1</v>
      </c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</row>
    <row r="126" spans="1:69" s="98" customFormat="1" ht="21.75">
      <c r="A126" s="122">
        <v>125</v>
      </c>
      <c r="B126" s="128" t="s">
        <v>59</v>
      </c>
      <c r="C126" s="103">
        <v>0</v>
      </c>
      <c r="D126" s="103">
        <v>0</v>
      </c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03">
        <v>1</v>
      </c>
      <c r="K126" s="103">
        <v>0</v>
      </c>
      <c r="L126" s="103">
        <v>0</v>
      </c>
      <c r="M126" s="99">
        <v>4</v>
      </c>
      <c r="N126" s="99">
        <v>4</v>
      </c>
      <c r="O126" s="99">
        <v>4</v>
      </c>
      <c r="P126" s="130">
        <v>4</v>
      </c>
      <c r="Q126" s="130">
        <v>4</v>
      </c>
      <c r="R126" s="132">
        <v>4</v>
      </c>
      <c r="S126" s="132">
        <v>4</v>
      </c>
      <c r="T126" s="132">
        <v>4</v>
      </c>
      <c r="U126" s="132">
        <v>4</v>
      </c>
      <c r="V126" s="132">
        <v>4</v>
      </c>
      <c r="W126" s="129">
        <v>3</v>
      </c>
      <c r="X126" s="129">
        <v>3</v>
      </c>
      <c r="Y126" s="129">
        <v>4</v>
      </c>
      <c r="Z126" s="101">
        <v>4</v>
      </c>
      <c r="AA126" s="101">
        <v>4</v>
      </c>
      <c r="AB126" s="101">
        <v>4</v>
      </c>
      <c r="AC126" s="102">
        <v>4</v>
      </c>
      <c r="AD126" s="134">
        <v>4</v>
      </c>
      <c r="AE126" s="162">
        <v>4</v>
      </c>
      <c r="AF126" s="100">
        <v>4</v>
      </c>
      <c r="AG126" s="160">
        <v>0</v>
      </c>
      <c r="AH126" s="160">
        <v>0</v>
      </c>
      <c r="AI126" s="160">
        <v>1</v>
      </c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</row>
    <row r="127" spans="1:69" s="98" customFormat="1" ht="21.75">
      <c r="A127" s="122">
        <v>126</v>
      </c>
      <c r="B127" s="128" t="s">
        <v>59</v>
      </c>
      <c r="C127" s="103">
        <v>0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1</v>
      </c>
      <c r="K127" s="103">
        <v>0</v>
      </c>
      <c r="L127" s="103">
        <v>0</v>
      </c>
      <c r="M127" s="99">
        <v>4</v>
      </c>
      <c r="N127" s="99">
        <v>4</v>
      </c>
      <c r="O127" s="99">
        <v>4</v>
      </c>
      <c r="P127" s="130">
        <v>4</v>
      </c>
      <c r="Q127" s="130">
        <v>4</v>
      </c>
      <c r="R127" s="132">
        <v>4</v>
      </c>
      <c r="S127" s="132">
        <v>4</v>
      </c>
      <c r="T127" s="132">
        <v>4</v>
      </c>
      <c r="U127" s="132">
        <v>4</v>
      </c>
      <c r="V127" s="132">
        <v>4</v>
      </c>
      <c r="W127" s="129">
        <v>3</v>
      </c>
      <c r="X127" s="129">
        <v>3</v>
      </c>
      <c r="Y127" s="129">
        <v>4</v>
      </c>
      <c r="Z127" s="101">
        <v>4</v>
      </c>
      <c r="AA127" s="101">
        <v>4</v>
      </c>
      <c r="AB127" s="101">
        <v>4</v>
      </c>
      <c r="AC127" s="102">
        <v>4</v>
      </c>
      <c r="AD127" s="134">
        <v>4</v>
      </c>
      <c r="AE127" s="162">
        <v>4</v>
      </c>
      <c r="AF127" s="100">
        <v>4</v>
      </c>
      <c r="AG127" s="160">
        <v>0</v>
      </c>
      <c r="AH127" s="160">
        <v>0</v>
      </c>
      <c r="AI127" s="160">
        <v>1</v>
      </c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</row>
    <row r="128" spans="1:69" s="98" customFormat="1" ht="21.75">
      <c r="A128" s="122">
        <v>127</v>
      </c>
      <c r="B128" s="128" t="s">
        <v>59</v>
      </c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1</v>
      </c>
      <c r="K128" s="103">
        <v>0</v>
      </c>
      <c r="L128" s="103">
        <v>0</v>
      </c>
      <c r="M128" s="99">
        <v>4</v>
      </c>
      <c r="N128" s="99">
        <v>4</v>
      </c>
      <c r="O128" s="99">
        <v>4</v>
      </c>
      <c r="P128" s="130">
        <v>4</v>
      </c>
      <c r="Q128" s="130">
        <v>4</v>
      </c>
      <c r="R128" s="132">
        <v>4</v>
      </c>
      <c r="S128" s="132">
        <v>4</v>
      </c>
      <c r="T128" s="132">
        <v>4</v>
      </c>
      <c r="U128" s="132">
        <v>4</v>
      </c>
      <c r="V128" s="132">
        <v>4</v>
      </c>
      <c r="W128" s="129">
        <v>3</v>
      </c>
      <c r="X128" s="129">
        <v>3</v>
      </c>
      <c r="Y128" s="129">
        <v>4</v>
      </c>
      <c r="Z128" s="101">
        <v>4</v>
      </c>
      <c r="AA128" s="101">
        <v>4</v>
      </c>
      <c r="AB128" s="101">
        <v>4</v>
      </c>
      <c r="AC128" s="102">
        <v>4</v>
      </c>
      <c r="AD128" s="134">
        <v>4</v>
      </c>
      <c r="AE128" s="162">
        <v>4</v>
      </c>
      <c r="AF128" s="100">
        <v>4</v>
      </c>
      <c r="AG128" s="160">
        <v>0</v>
      </c>
      <c r="AH128" s="160">
        <v>0</v>
      </c>
      <c r="AI128" s="160">
        <v>1</v>
      </c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</row>
    <row r="129" spans="1:69" s="98" customFormat="1" ht="21.75">
      <c r="A129" s="122">
        <v>128</v>
      </c>
      <c r="B129" s="128" t="s">
        <v>98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1</v>
      </c>
      <c r="I129" s="103">
        <v>0</v>
      </c>
      <c r="J129" s="103">
        <v>0</v>
      </c>
      <c r="K129" s="103">
        <v>0</v>
      </c>
      <c r="L129" s="103">
        <v>0</v>
      </c>
      <c r="M129" s="99">
        <v>5</v>
      </c>
      <c r="N129" s="99">
        <v>5</v>
      </c>
      <c r="O129" s="99">
        <v>5</v>
      </c>
      <c r="P129" s="130">
        <v>5</v>
      </c>
      <c r="Q129" s="130">
        <v>5</v>
      </c>
      <c r="R129" s="132">
        <v>4</v>
      </c>
      <c r="S129" s="132">
        <v>4</v>
      </c>
      <c r="T129" s="132">
        <v>5</v>
      </c>
      <c r="U129" s="132">
        <v>4</v>
      </c>
      <c r="V129" s="132">
        <v>4</v>
      </c>
      <c r="W129" s="129">
        <v>3</v>
      </c>
      <c r="X129" s="129">
        <v>4</v>
      </c>
      <c r="Y129" s="129">
        <v>1</v>
      </c>
      <c r="Z129" s="101">
        <v>3</v>
      </c>
      <c r="AA129" s="101">
        <v>1</v>
      </c>
      <c r="AB129" s="101">
        <v>4</v>
      </c>
      <c r="AC129" s="102">
        <v>4</v>
      </c>
      <c r="AD129" s="134">
        <v>4</v>
      </c>
      <c r="AE129" s="162">
        <v>4</v>
      </c>
      <c r="AF129" s="100">
        <v>4</v>
      </c>
      <c r="AG129" s="160">
        <v>1</v>
      </c>
      <c r="AH129" s="160">
        <v>0</v>
      </c>
      <c r="AI129" s="160">
        <v>1</v>
      </c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</row>
    <row r="130" spans="1:69" s="98" customFormat="1" ht="21.75">
      <c r="A130" s="122">
        <v>129</v>
      </c>
      <c r="B130" s="128" t="s">
        <v>98</v>
      </c>
      <c r="C130" s="103"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1</v>
      </c>
      <c r="I130" s="103">
        <v>0</v>
      </c>
      <c r="J130" s="103">
        <v>0</v>
      </c>
      <c r="K130" s="103">
        <v>0</v>
      </c>
      <c r="L130" s="103">
        <v>0</v>
      </c>
      <c r="M130" s="99">
        <v>5</v>
      </c>
      <c r="N130" s="99">
        <v>5</v>
      </c>
      <c r="O130" s="99">
        <v>5</v>
      </c>
      <c r="P130" s="130">
        <v>5</v>
      </c>
      <c r="Q130" s="130">
        <v>5</v>
      </c>
      <c r="R130" s="132">
        <v>4</v>
      </c>
      <c r="S130" s="132">
        <v>4</v>
      </c>
      <c r="T130" s="132">
        <v>5</v>
      </c>
      <c r="U130" s="132">
        <v>4</v>
      </c>
      <c r="V130" s="132">
        <v>4</v>
      </c>
      <c r="W130" s="129">
        <v>3</v>
      </c>
      <c r="X130" s="129">
        <v>4</v>
      </c>
      <c r="Y130" s="129">
        <v>1</v>
      </c>
      <c r="Z130" s="101">
        <v>3</v>
      </c>
      <c r="AA130" s="101">
        <v>1</v>
      </c>
      <c r="AB130" s="101">
        <v>4</v>
      </c>
      <c r="AC130" s="102">
        <v>4</v>
      </c>
      <c r="AD130" s="134">
        <v>4</v>
      </c>
      <c r="AE130" s="162">
        <v>4</v>
      </c>
      <c r="AF130" s="100">
        <v>4</v>
      </c>
      <c r="AG130" s="160">
        <v>1</v>
      </c>
      <c r="AH130" s="160">
        <v>0</v>
      </c>
      <c r="AI130" s="160">
        <v>1</v>
      </c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</row>
    <row r="131" spans="1:69" s="98" customFormat="1" ht="21.75">
      <c r="A131" s="122">
        <v>130</v>
      </c>
      <c r="B131" s="128" t="s">
        <v>128</v>
      </c>
      <c r="C131" s="103">
        <v>1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99">
        <v>4</v>
      </c>
      <c r="N131" s="99">
        <v>4</v>
      </c>
      <c r="O131" s="99">
        <v>4</v>
      </c>
      <c r="P131" s="130">
        <v>4</v>
      </c>
      <c r="Q131" s="130">
        <v>4</v>
      </c>
      <c r="R131" s="132">
        <v>4</v>
      </c>
      <c r="S131" s="132">
        <v>4</v>
      </c>
      <c r="T131" s="132">
        <v>3</v>
      </c>
      <c r="U131" s="132">
        <v>3</v>
      </c>
      <c r="V131" s="132">
        <v>4</v>
      </c>
      <c r="W131" s="129">
        <v>4</v>
      </c>
      <c r="X131" s="129">
        <v>3</v>
      </c>
      <c r="Y131" s="129">
        <v>3</v>
      </c>
      <c r="Z131" s="101">
        <v>4</v>
      </c>
      <c r="AA131" s="101">
        <v>4</v>
      </c>
      <c r="AB131" s="101">
        <v>4</v>
      </c>
      <c r="AC131" s="102">
        <v>4</v>
      </c>
      <c r="AD131" s="134">
        <v>3</v>
      </c>
      <c r="AE131" s="162">
        <v>3</v>
      </c>
      <c r="AF131" s="100">
        <v>3</v>
      </c>
      <c r="AG131" s="160">
        <v>0</v>
      </c>
      <c r="AH131" s="160">
        <v>1</v>
      </c>
      <c r="AI131" s="160">
        <v>0</v>
      </c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</row>
    <row r="132" spans="1:69" s="98" customFormat="1" ht="21.75">
      <c r="A132" s="122">
        <v>131</v>
      </c>
      <c r="B132" s="128" t="s">
        <v>63</v>
      </c>
      <c r="C132" s="103">
        <v>0</v>
      </c>
      <c r="D132" s="103">
        <v>0</v>
      </c>
      <c r="E132" s="103">
        <v>1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99">
        <v>5</v>
      </c>
      <c r="N132" s="99">
        <v>4</v>
      </c>
      <c r="O132" s="99">
        <v>4</v>
      </c>
      <c r="P132" s="130">
        <v>5</v>
      </c>
      <c r="Q132" s="130">
        <v>5</v>
      </c>
      <c r="R132" s="132">
        <v>5</v>
      </c>
      <c r="S132" s="132">
        <v>4</v>
      </c>
      <c r="T132" s="132">
        <v>4</v>
      </c>
      <c r="U132" s="132">
        <v>4</v>
      </c>
      <c r="V132" s="132">
        <v>5</v>
      </c>
      <c r="W132" s="129">
        <v>4</v>
      </c>
      <c r="X132" s="129">
        <v>3</v>
      </c>
      <c r="Y132" s="129">
        <v>3</v>
      </c>
      <c r="Z132" s="101">
        <v>4</v>
      </c>
      <c r="AA132" s="101">
        <v>3</v>
      </c>
      <c r="AB132" s="101">
        <v>3</v>
      </c>
      <c r="AC132" s="102">
        <v>5</v>
      </c>
      <c r="AD132" s="134">
        <v>3</v>
      </c>
      <c r="AE132" s="162">
        <v>4</v>
      </c>
      <c r="AF132" s="100">
        <v>4</v>
      </c>
      <c r="AG132" s="160">
        <v>0</v>
      </c>
      <c r="AH132" s="160">
        <v>1</v>
      </c>
      <c r="AI132" s="160">
        <v>0</v>
      </c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</row>
    <row r="133" spans="1:69" s="98" customFormat="1" ht="21.75">
      <c r="A133" s="122">
        <v>132</v>
      </c>
      <c r="B133" s="128" t="s">
        <v>62</v>
      </c>
      <c r="C133" s="103">
        <v>0</v>
      </c>
      <c r="D133" s="103">
        <v>0</v>
      </c>
      <c r="E133" s="103">
        <v>1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99">
        <v>3</v>
      </c>
      <c r="N133" s="99">
        <v>5</v>
      </c>
      <c r="O133" s="99">
        <v>5</v>
      </c>
      <c r="P133" s="130">
        <v>5</v>
      </c>
      <c r="Q133" s="130">
        <v>5</v>
      </c>
      <c r="R133" s="132">
        <v>5</v>
      </c>
      <c r="S133" s="132">
        <v>5</v>
      </c>
      <c r="T133" s="132">
        <v>5</v>
      </c>
      <c r="U133" s="132">
        <v>5</v>
      </c>
      <c r="V133" s="132">
        <v>5</v>
      </c>
      <c r="W133" s="129">
        <v>3</v>
      </c>
      <c r="X133" s="129">
        <v>3</v>
      </c>
      <c r="Y133" s="129">
        <v>3</v>
      </c>
      <c r="Z133" s="101">
        <v>2</v>
      </c>
      <c r="AA133" s="101">
        <v>5</v>
      </c>
      <c r="AB133" s="101">
        <v>3</v>
      </c>
      <c r="AC133" s="102">
        <v>4</v>
      </c>
      <c r="AD133" s="134">
        <v>4</v>
      </c>
      <c r="AE133" s="162">
        <v>3</v>
      </c>
      <c r="AF133" s="100">
        <v>4</v>
      </c>
      <c r="AG133" s="160">
        <v>0</v>
      </c>
      <c r="AH133" s="160">
        <v>0</v>
      </c>
      <c r="AI133" s="160">
        <v>0</v>
      </c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</row>
    <row r="134" spans="1:69" s="98" customFormat="1" ht="21.75">
      <c r="A134" s="122">
        <v>133</v>
      </c>
      <c r="B134" s="128" t="s">
        <v>128</v>
      </c>
      <c r="C134" s="103">
        <v>0</v>
      </c>
      <c r="D134" s="103">
        <v>1</v>
      </c>
      <c r="E134" s="103">
        <v>0</v>
      </c>
      <c r="F134" s="103">
        <v>0</v>
      </c>
      <c r="G134" s="103">
        <v>1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99">
        <v>5</v>
      </c>
      <c r="N134" s="99">
        <v>5</v>
      </c>
      <c r="O134" s="99">
        <v>5</v>
      </c>
      <c r="P134" s="130">
        <v>5</v>
      </c>
      <c r="Q134" s="130">
        <v>5</v>
      </c>
      <c r="R134" s="132">
        <v>5</v>
      </c>
      <c r="S134" s="132">
        <v>4</v>
      </c>
      <c r="T134" s="132">
        <v>4</v>
      </c>
      <c r="U134" s="132">
        <v>4</v>
      </c>
      <c r="V134" s="132">
        <v>4</v>
      </c>
      <c r="W134" s="129">
        <v>4</v>
      </c>
      <c r="X134" s="129">
        <v>4</v>
      </c>
      <c r="Y134" s="129">
        <v>4</v>
      </c>
      <c r="Z134" s="101">
        <v>4</v>
      </c>
      <c r="AA134" s="101">
        <v>4</v>
      </c>
      <c r="AB134" s="101">
        <v>4</v>
      </c>
      <c r="AC134" s="102">
        <v>5</v>
      </c>
      <c r="AD134" s="134">
        <v>5</v>
      </c>
      <c r="AE134" s="162">
        <v>5</v>
      </c>
      <c r="AF134" s="100">
        <v>4</v>
      </c>
      <c r="AG134" s="160">
        <v>0</v>
      </c>
      <c r="AH134" s="160">
        <v>1</v>
      </c>
      <c r="AI134" s="160">
        <v>0</v>
      </c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</row>
    <row r="135" spans="1:69" s="98" customFormat="1" ht="21.75">
      <c r="A135" s="122">
        <v>134</v>
      </c>
      <c r="B135" s="128" t="s">
        <v>59</v>
      </c>
      <c r="C135" s="103">
        <v>0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0</v>
      </c>
      <c r="J135" s="103">
        <v>1</v>
      </c>
      <c r="K135" s="103">
        <v>0</v>
      </c>
      <c r="L135" s="103">
        <v>0</v>
      </c>
      <c r="M135" s="99">
        <v>4</v>
      </c>
      <c r="N135" s="99">
        <v>4</v>
      </c>
      <c r="O135" s="99">
        <v>4</v>
      </c>
      <c r="P135" s="130">
        <v>4</v>
      </c>
      <c r="Q135" s="130">
        <v>4</v>
      </c>
      <c r="R135" s="132">
        <v>4</v>
      </c>
      <c r="S135" s="132">
        <v>4</v>
      </c>
      <c r="T135" s="132">
        <v>4</v>
      </c>
      <c r="U135" s="132">
        <v>4</v>
      </c>
      <c r="V135" s="132">
        <v>4</v>
      </c>
      <c r="W135" s="129">
        <v>3</v>
      </c>
      <c r="X135" s="129">
        <v>3</v>
      </c>
      <c r="Y135" s="129">
        <v>4</v>
      </c>
      <c r="Z135" s="101">
        <v>4</v>
      </c>
      <c r="AA135" s="101">
        <v>4</v>
      </c>
      <c r="AB135" s="101">
        <v>4</v>
      </c>
      <c r="AC135" s="102">
        <v>4</v>
      </c>
      <c r="AD135" s="134">
        <v>4</v>
      </c>
      <c r="AE135" s="162">
        <v>4</v>
      </c>
      <c r="AF135" s="100">
        <v>4</v>
      </c>
      <c r="AG135" s="160">
        <v>0</v>
      </c>
      <c r="AH135" s="160">
        <v>0</v>
      </c>
      <c r="AI135" s="160">
        <v>1</v>
      </c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</row>
    <row r="136" spans="1:69" s="98" customFormat="1" ht="21.75">
      <c r="A136" s="122">
        <v>135</v>
      </c>
      <c r="B136" s="128" t="s">
        <v>59</v>
      </c>
      <c r="C136" s="103">
        <v>0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1</v>
      </c>
      <c r="K136" s="103">
        <v>0</v>
      </c>
      <c r="L136" s="103">
        <v>0</v>
      </c>
      <c r="M136" s="99">
        <v>4</v>
      </c>
      <c r="N136" s="99">
        <v>4</v>
      </c>
      <c r="O136" s="99">
        <v>4</v>
      </c>
      <c r="P136" s="130">
        <v>4</v>
      </c>
      <c r="Q136" s="130">
        <v>4</v>
      </c>
      <c r="R136" s="132">
        <v>4</v>
      </c>
      <c r="S136" s="132">
        <v>4</v>
      </c>
      <c r="T136" s="132">
        <v>4</v>
      </c>
      <c r="U136" s="132">
        <v>4</v>
      </c>
      <c r="V136" s="132">
        <v>4</v>
      </c>
      <c r="W136" s="129">
        <v>3</v>
      </c>
      <c r="X136" s="129">
        <v>3</v>
      </c>
      <c r="Y136" s="129">
        <v>4</v>
      </c>
      <c r="Z136" s="101">
        <v>4</v>
      </c>
      <c r="AA136" s="101">
        <v>4</v>
      </c>
      <c r="AB136" s="101">
        <v>4</v>
      </c>
      <c r="AC136" s="102">
        <v>4</v>
      </c>
      <c r="AD136" s="134">
        <v>4</v>
      </c>
      <c r="AE136" s="162">
        <v>4</v>
      </c>
      <c r="AF136" s="100">
        <v>4</v>
      </c>
      <c r="AG136" s="160">
        <v>0</v>
      </c>
      <c r="AH136" s="160">
        <v>0</v>
      </c>
      <c r="AI136" s="160">
        <v>1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</row>
    <row r="137" spans="1:69" s="104" customFormat="1">
      <c r="C137" s="199">
        <f>COUNTIF(C2:C136,1)</f>
        <v>28</v>
      </c>
      <c r="D137" s="199">
        <f t="shared" ref="D137:K137" si="0">COUNTIF(D2:D136,1)</f>
        <v>57</v>
      </c>
      <c r="E137" s="199">
        <f t="shared" si="0"/>
        <v>44</v>
      </c>
      <c r="F137" s="199">
        <f t="shared" si="0"/>
        <v>19</v>
      </c>
      <c r="G137" s="199">
        <f t="shared" si="0"/>
        <v>34</v>
      </c>
      <c r="H137" s="199">
        <f t="shared" si="0"/>
        <v>29</v>
      </c>
      <c r="I137" s="199">
        <f t="shared" si="0"/>
        <v>5</v>
      </c>
      <c r="J137" s="199">
        <f t="shared" si="0"/>
        <v>13</v>
      </c>
      <c r="K137" s="199">
        <f t="shared" si="0"/>
        <v>1</v>
      </c>
      <c r="L137" s="199">
        <f>COUNTIF(L2:L136,1)</f>
        <v>4</v>
      </c>
      <c r="M137" s="105">
        <f>AVERAGE(M2:M136)</f>
        <v>4.2148148148148152</v>
      </c>
      <c r="N137" s="105">
        <f t="shared" ref="N137:AF137" si="1">AVERAGE(N2:N136)</f>
        <v>4.1185185185185187</v>
      </c>
      <c r="O137" s="105">
        <f t="shared" si="1"/>
        <v>4.162962962962963</v>
      </c>
      <c r="P137" s="105">
        <f t="shared" si="1"/>
        <v>4.4000000000000004</v>
      </c>
      <c r="Q137" s="105">
        <f t="shared" si="1"/>
        <v>4.3703703703703702</v>
      </c>
      <c r="R137" s="105">
        <f t="shared" si="1"/>
        <v>4.1703703703703701</v>
      </c>
      <c r="S137" s="105">
        <f t="shared" si="1"/>
        <v>3.7777777777777777</v>
      </c>
      <c r="T137" s="105">
        <f t="shared" si="1"/>
        <v>3.9703703703703703</v>
      </c>
      <c r="U137" s="105">
        <f t="shared" si="1"/>
        <v>4</v>
      </c>
      <c r="V137" s="105">
        <f t="shared" si="1"/>
        <v>4.1481481481481479</v>
      </c>
      <c r="W137" s="105">
        <f t="shared" si="1"/>
        <v>3.1777777777777776</v>
      </c>
      <c r="X137" s="105">
        <f t="shared" si="1"/>
        <v>3.4518518518518517</v>
      </c>
      <c r="Y137" s="105">
        <f t="shared" si="1"/>
        <v>3.1555555555555554</v>
      </c>
      <c r="Z137" s="105">
        <f t="shared" si="1"/>
        <v>3.8222222222222224</v>
      </c>
      <c r="AA137" s="105">
        <f t="shared" si="1"/>
        <v>3.5259259259259261</v>
      </c>
      <c r="AB137" s="105">
        <f t="shared" si="1"/>
        <v>3.9185185185185185</v>
      </c>
      <c r="AC137" s="105">
        <f t="shared" si="1"/>
        <v>4.1037037037037036</v>
      </c>
      <c r="AD137" s="105">
        <f t="shared" si="1"/>
        <v>3.8518518518518516</v>
      </c>
      <c r="AE137" s="105">
        <f t="shared" si="1"/>
        <v>3.8666666666666667</v>
      </c>
      <c r="AF137" s="105">
        <f t="shared" si="1"/>
        <v>3.8962962962962964</v>
      </c>
      <c r="AG137" s="202">
        <f>COUNTIF(AG2:AG136,1)</f>
        <v>71</v>
      </c>
      <c r="AH137" s="202">
        <f>COUNTIF(AH2:AH136,1)</f>
        <v>29</v>
      </c>
      <c r="AI137" s="202">
        <f t="shared" ref="AI137" si="2">COUNTIF(AI2:AI136,1)</f>
        <v>97</v>
      </c>
      <c r="AJ137" s="204">
        <f>AVERAGE(M137:V137,AC137:AF137)</f>
        <v>4.0751322751322752</v>
      </c>
    </row>
    <row r="138" spans="1:69" s="104" customFormat="1">
      <c r="C138" s="105">
        <f>STDEV(C2:C136)</f>
        <v>0.40695990297729334</v>
      </c>
      <c r="D138" s="105">
        <f t="shared" ref="D138:L138" si="3">STDEV(D2:D136)</f>
        <v>0.49575310818854884</v>
      </c>
      <c r="E138" s="105">
        <f t="shared" si="3"/>
        <v>0.47046546702825476</v>
      </c>
      <c r="F138" s="105">
        <f t="shared" si="3"/>
        <v>0.34904909125211142</v>
      </c>
      <c r="G138" s="105">
        <f t="shared" si="3"/>
        <v>0.43569328042185135</v>
      </c>
      <c r="H138" s="105">
        <f t="shared" si="3"/>
        <v>0.41222340677394365</v>
      </c>
      <c r="I138" s="105">
        <f t="shared" si="3"/>
        <v>0.18955593855614655</v>
      </c>
      <c r="J138" s="105">
        <f>STDEV(J2:J136)</f>
        <v>0.29609584153486507</v>
      </c>
      <c r="K138" s="105">
        <f t="shared" si="3"/>
        <v>8.6066296582387042E-2</v>
      </c>
      <c r="L138" s="105">
        <f t="shared" si="3"/>
        <v>0.17019482868920657</v>
      </c>
      <c r="M138" s="105">
        <f>STDEV(M2:M136)</f>
        <v>0.82303755908189369</v>
      </c>
      <c r="N138" s="105">
        <f t="shared" ref="N138:AF138" si="4">STDEV(N2:N136)</f>
        <v>0.84687178408797803</v>
      </c>
      <c r="O138" s="105">
        <f t="shared" si="4"/>
        <v>0.75515548865836624</v>
      </c>
      <c r="P138" s="105">
        <f t="shared" si="4"/>
        <v>0.63715786839191746</v>
      </c>
      <c r="Q138" s="105">
        <f t="shared" si="4"/>
        <v>0.67736033688222674</v>
      </c>
      <c r="R138" s="105">
        <f t="shared" si="4"/>
        <v>0.65267235661217038</v>
      </c>
      <c r="S138" s="105">
        <f t="shared" si="4"/>
        <v>0.80730495696009308</v>
      </c>
      <c r="T138" s="105">
        <f t="shared" si="4"/>
        <v>0.89726567007638391</v>
      </c>
      <c r="U138" s="105">
        <f t="shared" si="4"/>
        <v>0.68021067851378159</v>
      </c>
      <c r="V138" s="105">
        <f t="shared" si="4"/>
        <v>0.6171494233361613</v>
      </c>
      <c r="W138" s="105">
        <f t="shared" si="4"/>
        <v>0.97633694534508486</v>
      </c>
      <c r="X138" s="105">
        <f t="shared" si="4"/>
        <v>0.91193183921873977</v>
      </c>
      <c r="Y138" s="105">
        <f t="shared" si="4"/>
        <v>1.0780487255807913</v>
      </c>
      <c r="Z138" s="105">
        <f t="shared" si="4"/>
        <v>0.66766095009264026</v>
      </c>
      <c r="AA138" s="105">
        <f t="shared" si="4"/>
        <v>0.99872777004105995</v>
      </c>
      <c r="AB138" s="105">
        <f t="shared" si="4"/>
        <v>0.63542031983834091</v>
      </c>
      <c r="AC138" s="105">
        <f t="shared" si="4"/>
        <v>0.6380248682056745</v>
      </c>
      <c r="AD138" s="105">
        <f t="shared" si="4"/>
        <v>0.76800301731487586</v>
      </c>
      <c r="AE138" s="105">
        <f t="shared" si="4"/>
        <v>0.75111856885421968</v>
      </c>
      <c r="AF138" s="105">
        <f t="shared" si="4"/>
        <v>0.75581402271093134</v>
      </c>
      <c r="AG138" s="105">
        <f>AG137*100/137</f>
        <v>51.824817518248175</v>
      </c>
      <c r="AH138" s="105">
        <f t="shared" ref="AH138:AI138" si="5">AH137*100/137</f>
        <v>21.167883211678831</v>
      </c>
      <c r="AI138" s="105">
        <f t="shared" si="5"/>
        <v>70.802919708029194</v>
      </c>
      <c r="AJ138" s="204">
        <f>AVERAGE(M138:V138,AC138:AF138)</f>
        <v>0.73622475712047664</v>
      </c>
    </row>
    <row r="139" spans="1:69" s="104" customFormat="1" ht="27.75">
      <c r="O139" s="105">
        <f>STDEV(M2:O71)</f>
        <v>0.80078851548046381</v>
      </c>
      <c r="Q139" s="105">
        <f>STDEVA(P2:Q136)</f>
        <v>0.65651083095038876</v>
      </c>
      <c r="V139" s="105">
        <f>STDEVA(R2:V136)</f>
        <v>0.74975762651427513</v>
      </c>
      <c r="Y139" s="105">
        <f>STDEVA(W2:Y136)</f>
        <v>0.99784022973017217</v>
      </c>
      <c r="AB139" s="105">
        <f>STDEVA(Z2:AB136)</f>
        <v>0.8003712010098446</v>
      </c>
      <c r="AC139" s="11"/>
      <c r="AD139" s="11"/>
      <c r="AE139" s="11"/>
      <c r="AF139" s="105">
        <f>STDEVA(AC2:AF136)</f>
        <v>0.73518254132208483</v>
      </c>
      <c r="AI139" s="203">
        <f>STDEV(AG2:AI136)</f>
        <v>0.50043374414813102</v>
      </c>
    </row>
    <row r="140" spans="1:69" s="104" customFormat="1">
      <c r="O140" s="106">
        <f>AVERAGE(M2:O136)</f>
        <v>4.1654320987654323</v>
      </c>
      <c r="Q140" s="106">
        <f>AVERAGE(P2:Q136)</f>
        <v>4.3851851851851853</v>
      </c>
      <c r="V140" s="106">
        <f>AVERAGE(R2:V136)</f>
        <v>4.0133333333333336</v>
      </c>
      <c r="Y140" s="106">
        <f>AVERAGE(W2:Y136)</f>
        <v>3.2617283950617284</v>
      </c>
      <c r="AB140" s="106">
        <f>AVERAGE(Z2:AB136)</f>
        <v>3.7555555555555555</v>
      </c>
      <c r="AC140" s="11"/>
      <c r="AD140" s="11"/>
      <c r="AE140" s="11"/>
      <c r="AF140" s="106">
        <f>AVERAGE(AC2:AF136)</f>
        <v>3.9296296296296296</v>
      </c>
    </row>
    <row r="141" spans="1:69">
      <c r="B141" s="125" t="s">
        <v>8</v>
      </c>
      <c r="C141" s="121"/>
      <c r="M141" s="11"/>
      <c r="N141" s="11"/>
      <c r="O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:69">
      <c r="B142" s="122" t="s">
        <v>63</v>
      </c>
      <c r="C142" s="123">
        <f>COUNTIF(B2:B136,"นิสิตบัณฑิตศึกษา")</f>
        <v>39</v>
      </c>
      <c r="M142" s="11"/>
      <c r="N142" s="11"/>
      <c r="O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:69">
      <c r="B143" s="122" t="s">
        <v>62</v>
      </c>
      <c r="C143" s="123">
        <f>COUNTIF(B2:B136,"คณาจารย์บัณฑิตศึกษา")</f>
        <v>41</v>
      </c>
      <c r="M143" s="11"/>
      <c r="N143" s="11"/>
      <c r="O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:69">
      <c r="B144" s="122" t="s">
        <v>128</v>
      </c>
      <c r="C144" s="123">
        <f>COUNTIF(B2:B136,"นิสิตปริญญาตรี")</f>
        <v>9</v>
      </c>
      <c r="M144" s="11"/>
      <c r="N144" s="11"/>
      <c r="O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2:35">
      <c r="B145" s="122" t="s">
        <v>85</v>
      </c>
      <c r="C145" s="123">
        <f>COUNTIF(B2:B136,"ผู้สนใจ")</f>
        <v>1</v>
      </c>
      <c r="M145" s="11"/>
      <c r="N145" s="11"/>
      <c r="O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2:35">
      <c r="B146" s="122" t="s">
        <v>64</v>
      </c>
      <c r="C146" s="123">
        <f>COUNTIF(B2:B136,"ศิษย์เก่า")</f>
        <v>10</v>
      </c>
      <c r="M146" s="11"/>
      <c r="N146" s="11"/>
      <c r="O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2:35">
      <c r="B147" s="122" t="s">
        <v>59</v>
      </c>
      <c r="C147" s="123">
        <f>COUNTIF(B2:B136,"ผู้ประกอบการ")</f>
        <v>22</v>
      </c>
      <c r="M147" s="11"/>
      <c r="N147" s="11"/>
      <c r="O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2:35">
      <c r="B148" s="122" t="s">
        <v>60</v>
      </c>
      <c r="C148" s="123">
        <f>COUNTIF(B2:B136,"สภาอุตสาหกรรม")</f>
        <v>1</v>
      </c>
      <c r="M148" s="11"/>
      <c r="N148" s="11"/>
      <c r="O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2:35">
      <c r="B149" s="122" t="s">
        <v>96</v>
      </c>
      <c r="C149" s="123">
        <f>COUNTIF(B2:B136,"พนักงานบริษัทไทยประกันชีวิต บมจ")</f>
        <v>1</v>
      </c>
      <c r="M149" s="11"/>
      <c r="N149" s="11"/>
      <c r="O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2:35">
      <c r="B150" s="122" t="s">
        <v>98</v>
      </c>
      <c r="C150" s="123">
        <f>COUNTIF(B2:B136,"บุคลากรมหาวิทยาลัย")</f>
        <v>6</v>
      </c>
      <c r="M150" s="11"/>
      <c r="N150" s="11"/>
      <c r="O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2:35">
      <c r="B151" s="122" t="s">
        <v>61</v>
      </c>
      <c r="C151" s="123">
        <f>COUNTIF(B2:B136,"ผู้บริหารมหาวิทยาลัย")</f>
        <v>4</v>
      </c>
      <c r="M151" s="11"/>
      <c r="N151" s="11"/>
      <c r="O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2:35">
      <c r="B152" s="122" t="s">
        <v>95</v>
      </c>
      <c r="C152" s="123">
        <f>COUNTIF(B3:B137,"กองบริการการศึกษา")</f>
        <v>1</v>
      </c>
      <c r="M152" s="11"/>
      <c r="N152" s="11"/>
      <c r="O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2:35">
      <c r="B153" s="124" t="s">
        <v>11</v>
      </c>
      <c r="C153" s="124">
        <f>SUM(C142:C152)</f>
        <v>135</v>
      </c>
      <c r="M153" s="11"/>
      <c r="N153" s="11"/>
      <c r="O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2:35">
      <c r="M154" s="11"/>
      <c r="N154" s="11"/>
      <c r="O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2:35">
      <c r="M155" s="11"/>
      <c r="N155" s="11"/>
      <c r="O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2:35">
      <c r="M156" s="11"/>
      <c r="N156" s="11"/>
      <c r="O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2:35" s="80" customFormat="1">
      <c r="B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2:35" s="80" customFormat="1">
      <c r="B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2:35" s="80" customFormat="1">
      <c r="B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2:35" s="80" customFormat="1">
      <c r="B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2:35" s="80" customFormat="1">
      <c r="B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2:35" s="80" customFormat="1">
      <c r="B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2:35" s="80" customFormat="1">
      <c r="B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2:35" s="80" customFormat="1">
      <c r="B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2:35" s="80" customFormat="1">
      <c r="B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2:35" s="80" customFormat="1">
      <c r="B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2:35" s="80" customFormat="1">
      <c r="B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2:35" s="80" customFormat="1">
      <c r="B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2:35" s="80" customFormat="1">
      <c r="B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2:35" s="80" customFormat="1">
      <c r="B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2:35" s="80" customFormat="1">
      <c r="B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2:35" s="80" customFormat="1">
      <c r="B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2:35" s="80" customFormat="1">
      <c r="B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2:35" s="80" customFormat="1">
      <c r="B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2:35" s="80" customFormat="1">
      <c r="B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2:35" s="80" customFormat="1">
      <c r="B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2:35" s="80" customFormat="1">
      <c r="B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2:35" s="80" customFormat="1">
      <c r="B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2:35" s="80" customFormat="1">
      <c r="B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2:35" s="80" customFormat="1">
      <c r="B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2:35" s="80" customFormat="1">
      <c r="B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2:35" s="80" customFormat="1">
      <c r="B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2:35" s="80" customFormat="1">
      <c r="B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2:35" s="80" customFormat="1">
      <c r="B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2:35" s="80" customFormat="1">
      <c r="B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2:35" s="80" customFormat="1">
      <c r="B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2:35" s="80" customFormat="1">
      <c r="B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2:35" s="80" customFormat="1">
      <c r="B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2:35" s="80" customFormat="1">
      <c r="B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2:35" s="80" customFormat="1">
      <c r="B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2:35" s="80" customFormat="1">
      <c r="B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2:35" s="80" customFormat="1">
      <c r="B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2:35" s="80" customFormat="1">
      <c r="B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2:35" s="80" customFormat="1">
      <c r="B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2:35">
      <c r="M195" s="11"/>
      <c r="N195" s="11"/>
      <c r="O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2:35">
      <c r="M196" s="11"/>
      <c r="N196" s="11"/>
      <c r="O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2:35">
      <c r="M197" s="11"/>
      <c r="N197" s="11"/>
      <c r="O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2:35">
      <c r="M198" s="11"/>
      <c r="N198" s="11"/>
      <c r="O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2:35">
      <c r="M199" s="11"/>
      <c r="N199" s="11"/>
      <c r="O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2:35">
      <c r="M200" s="11"/>
      <c r="N200" s="11"/>
      <c r="O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2:35">
      <c r="M201" s="11"/>
      <c r="N201" s="11"/>
      <c r="O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2:35">
      <c r="M202" s="11"/>
      <c r="N202" s="11"/>
      <c r="O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pans="2:35">
      <c r="M203" s="11"/>
      <c r="N203" s="11"/>
      <c r="O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pans="2:35">
      <c r="M204" s="11"/>
      <c r="N204" s="11"/>
      <c r="O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2:35">
      <c r="M205" s="11"/>
      <c r="N205" s="11"/>
      <c r="O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2:35">
      <c r="M206" s="11"/>
      <c r="N206" s="11"/>
      <c r="O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2:35">
      <c r="M207" s="11"/>
      <c r="N207" s="11"/>
      <c r="O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 spans="2:35">
      <c r="M208" s="11"/>
      <c r="N208" s="11"/>
      <c r="O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 spans="13:35">
      <c r="M209" s="11"/>
      <c r="N209" s="11"/>
      <c r="O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 spans="13:35">
      <c r="M210" s="11"/>
      <c r="N210" s="11"/>
      <c r="O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 spans="13:35">
      <c r="M211" s="11"/>
      <c r="N211" s="11"/>
      <c r="O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 spans="13:35">
      <c r="M212" s="11"/>
      <c r="N212" s="11"/>
      <c r="O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  <row r="213" spans="13:35">
      <c r="M213" s="11"/>
      <c r="N213" s="11"/>
      <c r="O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</row>
    <row r="214" spans="13:35">
      <c r="M214" s="11"/>
      <c r="N214" s="11"/>
      <c r="O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</row>
    <row r="215" spans="13:35">
      <c r="M215" s="11"/>
      <c r="N215" s="11"/>
      <c r="O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</row>
    <row r="216" spans="13:35">
      <c r="M216" s="11"/>
      <c r="N216" s="11"/>
      <c r="O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</row>
    <row r="217" spans="13:35">
      <c r="M217" s="11"/>
      <c r="N217" s="11"/>
      <c r="O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</row>
    <row r="218" spans="13:35">
      <c r="M218" s="11"/>
      <c r="N218" s="11"/>
      <c r="O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</row>
    <row r="219" spans="13:35">
      <c r="M219" s="11"/>
      <c r="N219" s="11"/>
      <c r="O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 spans="13:35">
      <c r="M220" s="11"/>
      <c r="N220" s="11"/>
      <c r="O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</row>
    <row r="221" spans="13:35">
      <c r="M221" s="11"/>
      <c r="N221" s="11"/>
      <c r="O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</row>
    <row r="222" spans="13:35">
      <c r="M222" s="11"/>
      <c r="N222" s="11"/>
      <c r="O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 spans="13:35">
      <c r="M223" s="11"/>
      <c r="N223" s="11"/>
      <c r="O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</row>
    <row r="224" spans="13:35">
      <c r="M224" s="11"/>
      <c r="N224" s="11"/>
      <c r="O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</row>
    <row r="225" spans="13:35">
      <c r="M225" s="11"/>
      <c r="N225" s="11"/>
      <c r="O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</row>
    <row r="226" spans="13:35">
      <c r="M226" s="11"/>
      <c r="N226" s="11"/>
      <c r="O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</row>
    <row r="227" spans="13:35">
      <c r="M227" s="11"/>
      <c r="N227" s="11"/>
      <c r="O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</row>
    <row r="228" spans="13:35">
      <c r="M228" s="11"/>
      <c r="N228" s="11"/>
      <c r="O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</row>
    <row r="229" spans="13:35">
      <c r="M229" s="11"/>
      <c r="N229" s="11"/>
      <c r="O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</row>
    <row r="230" spans="13:35">
      <c r="M230" s="11"/>
      <c r="N230" s="11"/>
      <c r="O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</row>
    <row r="231" spans="13:35">
      <c r="M231" s="11"/>
      <c r="N231" s="11"/>
      <c r="O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</row>
    <row r="232" spans="13:35">
      <c r="M232" s="11"/>
      <c r="N232" s="11"/>
      <c r="O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</row>
    <row r="233" spans="13:35">
      <c r="M233" s="11"/>
      <c r="N233" s="11"/>
      <c r="O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</row>
    <row r="234" spans="13:35">
      <c r="M234" s="11"/>
      <c r="N234" s="11"/>
      <c r="O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</row>
    <row r="235" spans="13:35">
      <c r="M235" s="11"/>
      <c r="N235" s="11"/>
      <c r="O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</row>
    <row r="236" spans="13:35">
      <c r="M236" s="11"/>
      <c r="N236" s="11"/>
      <c r="O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</row>
    <row r="237" spans="13:35">
      <c r="M237" s="11"/>
      <c r="N237" s="11"/>
      <c r="O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</row>
    <row r="238" spans="13:35">
      <c r="M238" s="11"/>
      <c r="N238" s="11"/>
      <c r="O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</row>
    <row r="239" spans="13:35">
      <c r="M239" s="11"/>
      <c r="N239" s="11"/>
      <c r="O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</row>
    <row r="240" spans="13:35">
      <c r="M240" s="11"/>
      <c r="N240" s="11"/>
      <c r="O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</row>
    <row r="241" spans="13:35">
      <c r="M241" s="11"/>
      <c r="N241" s="11"/>
      <c r="O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</row>
    <row r="242" spans="13:35">
      <c r="M242" s="11"/>
      <c r="N242" s="11"/>
      <c r="O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</row>
    <row r="243" spans="13:35">
      <c r="M243" s="11"/>
      <c r="N243" s="11"/>
      <c r="O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</row>
    <row r="244" spans="13:35">
      <c r="M244" s="11"/>
      <c r="N244" s="11"/>
      <c r="O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</row>
    <row r="245" spans="13:35">
      <c r="M245" s="11"/>
      <c r="N245" s="11"/>
      <c r="O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</row>
    <row r="246" spans="13:35">
      <c r="M246" s="11"/>
      <c r="N246" s="11"/>
      <c r="O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</row>
    <row r="247" spans="13:35">
      <c r="M247" s="11"/>
      <c r="N247" s="11"/>
      <c r="O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</row>
    <row r="248" spans="13:35">
      <c r="M248" s="11"/>
      <c r="N248" s="11"/>
      <c r="O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</row>
    <row r="249" spans="13:35">
      <c r="M249" s="11"/>
      <c r="N249" s="11"/>
      <c r="O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</row>
    <row r="250" spans="13:35">
      <c r="M250" s="11"/>
      <c r="N250" s="11"/>
      <c r="O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</row>
    <row r="251" spans="13:35">
      <c r="M251" s="11"/>
      <c r="N251" s="11"/>
      <c r="O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</row>
    <row r="252" spans="13:35">
      <c r="M252" s="11"/>
      <c r="N252" s="11"/>
      <c r="O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</row>
    <row r="253" spans="13:35">
      <c r="M253" s="11"/>
      <c r="N253" s="11"/>
      <c r="O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</row>
    <row r="254" spans="13:35">
      <c r="M254" s="11"/>
      <c r="N254" s="11"/>
      <c r="O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</row>
    <row r="255" spans="13:35">
      <c r="M255" s="11"/>
      <c r="N255" s="11"/>
      <c r="O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</row>
    <row r="256" spans="13:35">
      <c r="M256" s="11"/>
      <c r="N256" s="11"/>
      <c r="O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</row>
    <row r="257" spans="13:35">
      <c r="M257" s="11"/>
      <c r="N257" s="11"/>
      <c r="O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</row>
    <row r="258" spans="13:35">
      <c r="M258" s="11"/>
      <c r="N258" s="11"/>
      <c r="O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</row>
    <row r="259" spans="13:35">
      <c r="M259" s="11"/>
      <c r="N259" s="11"/>
      <c r="O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</row>
    <row r="260" spans="13:35">
      <c r="M260" s="11"/>
      <c r="N260" s="11"/>
      <c r="O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</row>
    <row r="261" spans="13:35">
      <c r="M261" s="11"/>
      <c r="N261" s="11"/>
      <c r="O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</row>
    <row r="262" spans="13:35">
      <c r="M262" s="11"/>
      <c r="N262" s="11"/>
      <c r="O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</row>
    <row r="263" spans="13:35">
      <c r="M263" s="11"/>
      <c r="N263" s="11"/>
      <c r="O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</row>
    <row r="264" spans="13:35">
      <c r="M264" s="11"/>
      <c r="N264" s="11"/>
      <c r="O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</row>
    <row r="265" spans="13:35">
      <c r="M265" s="11"/>
      <c r="N265" s="11"/>
      <c r="O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</row>
    <row r="266" spans="13:35">
      <c r="M266" s="11"/>
      <c r="N266" s="11"/>
      <c r="O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</row>
    <row r="267" spans="13:35">
      <c r="M267" s="11"/>
      <c r="N267" s="11"/>
      <c r="O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</row>
    <row r="268" spans="13:35">
      <c r="M268" s="11"/>
      <c r="N268" s="11"/>
      <c r="O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</row>
    <row r="269" spans="13:35">
      <c r="M269" s="11"/>
      <c r="N269" s="11"/>
      <c r="O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</row>
    <row r="270" spans="13:35">
      <c r="M270" s="11"/>
      <c r="N270" s="11"/>
      <c r="O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</row>
    <row r="271" spans="13:35">
      <c r="M271" s="11"/>
      <c r="N271" s="11"/>
      <c r="O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</row>
    <row r="272" spans="13:35">
      <c r="M272" s="11"/>
      <c r="N272" s="11"/>
      <c r="O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</row>
    <row r="273" spans="13:35">
      <c r="M273" s="11"/>
      <c r="N273" s="11"/>
      <c r="O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</row>
    <row r="274" spans="13:35">
      <c r="M274" s="11"/>
      <c r="N274" s="11"/>
      <c r="O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</row>
    <row r="275" spans="13:35">
      <c r="M275" s="11"/>
      <c r="N275" s="11"/>
      <c r="O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</row>
    <row r="276" spans="13:35">
      <c r="M276" s="11"/>
      <c r="N276" s="11"/>
      <c r="O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</row>
    <row r="277" spans="13:35">
      <c r="M277" s="11"/>
      <c r="N277" s="11"/>
      <c r="O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</row>
    <row r="278" spans="13:35">
      <c r="M278" s="11"/>
      <c r="N278" s="11"/>
      <c r="O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</row>
    <row r="279" spans="13:35">
      <c r="M279" s="11"/>
      <c r="N279" s="11"/>
      <c r="O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</row>
    <row r="280" spans="13:35">
      <c r="M280" s="11"/>
      <c r="N280" s="11"/>
      <c r="O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</row>
    <row r="281" spans="13:35">
      <c r="M281" s="11"/>
      <c r="N281" s="11"/>
      <c r="O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</row>
    <row r="282" spans="13:35">
      <c r="M282" s="11"/>
      <c r="N282" s="11"/>
      <c r="O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</row>
    <row r="283" spans="13:35">
      <c r="M283" s="11"/>
      <c r="N283" s="11"/>
      <c r="O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</row>
    <row r="284" spans="13:35">
      <c r="M284" s="11"/>
      <c r="N284" s="11"/>
      <c r="O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</row>
    <row r="285" spans="13:35">
      <c r="M285" s="11"/>
      <c r="N285" s="11"/>
      <c r="O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</row>
    <row r="286" spans="13:35">
      <c r="M286" s="11"/>
      <c r="N286" s="11"/>
      <c r="O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</row>
    <row r="287" spans="13:35">
      <c r="M287" s="11"/>
      <c r="N287" s="11"/>
      <c r="O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</row>
    <row r="288" spans="13:35">
      <c r="M288" s="11"/>
      <c r="N288" s="11"/>
      <c r="O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</row>
    <row r="289" spans="13:35">
      <c r="M289" s="11"/>
      <c r="N289" s="11"/>
      <c r="O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</row>
    <row r="290" spans="13:35">
      <c r="P290" s="12"/>
      <c r="Q290" s="12"/>
      <c r="R290" s="13"/>
      <c r="S290" s="13"/>
      <c r="T290" s="13"/>
      <c r="U290" s="13"/>
      <c r="V290" s="13"/>
    </row>
    <row r="291" spans="13:35">
      <c r="P291" s="12"/>
      <c r="Q291" s="12"/>
      <c r="R291" s="13"/>
      <c r="S291" s="13"/>
      <c r="T291" s="13"/>
      <c r="U291" s="13"/>
      <c r="V291" s="13"/>
    </row>
    <row r="292" spans="13:35">
      <c r="P292" s="12"/>
      <c r="Q292" s="12"/>
      <c r="R292" s="13"/>
      <c r="S292" s="13"/>
      <c r="T292" s="13"/>
      <c r="U292" s="13"/>
      <c r="V292" s="13"/>
    </row>
    <row r="293" spans="13:35">
      <c r="P293" s="12"/>
      <c r="Q293" s="12"/>
      <c r="R293" s="13"/>
      <c r="S293" s="13"/>
      <c r="T293" s="13"/>
      <c r="U293" s="13"/>
      <c r="V293" s="13"/>
    </row>
    <row r="294" spans="13:35">
      <c r="P294" s="12"/>
      <c r="Q294" s="12"/>
      <c r="R294" s="13"/>
      <c r="S294" s="13"/>
      <c r="T294" s="13"/>
      <c r="U294" s="13"/>
      <c r="V294" s="13"/>
    </row>
    <row r="295" spans="13:35">
      <c r="P295" s="12"/>
      <c r="Q295" s="12"/>
      <c r="R295" s="13"/>
      <c r="S295" s="13"/>
      <c r="T295" s="13"/>
      <c r="U295" s="13"/>
      <c r="V295" s="13"/>
    </row>
  </sheetData>
  <autoFilter ref="B1:B295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4" zoomScale="160" zoomScaleNormal="160" workbookViewId="0">
      <selection activeCell="F12" sqref="F12"/>
    </sheetView>
  </sheetViews>
  <sheetFormatPr defaultRowHeight="15"/>
  <cols>
    <col min="1" max="1" width="9.140625" style="46" customWidth="1"/>
    <col min="2" max="2" width="9.140625" style="46"/>
    <col min="3" max="3" width="9.140625" style="46" customWidth="1"/>
    <col min="4" max="4" width="9.140625" style="46"/>
    <col min="5" max="5" width="9.140625" style="46" customWidth="1"/>
    <col min="6" max="6" width="49.7109375" style="46" customWidth="1"/>
    <col min="7" max="16384" width="9.140625" style="46"/>
  </cols>
  <sheetData>
    <row r="1" spans="1:6" s="45" customFormat="1" ht="27.75">
      <c r="A1" s="206" t="s">
        <v>34</v>
      </c>
      <c r="B1" s="206"/>
      <c r="C1" s="206"/>
      <c r="D1" s="206"/>
      <c r="E1" s="206"/>
      <c r="F1" s="206"/>
    </row>
    <row r="2" spans="1:6" s="45" customFormat="1" ht="27.75">
      <c r="A2" s="206" t="s">
        <v>55</v>
      </c>
      <c r="B2" s="206"/>
      <c r="C2" s="206"/>
      <c r="D2" s="206"/>
      <c r="E2" s="206"/>
      <c r="F2" s="206"/>
    </row>
    <row r="3" spans="1:6" s="45" customFormat="1" ht="27.75">
      <c r="A3" s="206" t="s">
        <v>57</v>
      </c>
      <c r="B3" s="206"/>
      <c r="C3" s="206"/>
      <c r="D3" s="206"/>
      <c r="E3" s="206"/>
      <c r="F3" s="206"/>
    </row>
    <row r="4" spans="1:6" s="45" customFormat="1" ht="27.75">
      <c r="A4" s="206" t="s">
        <v>56</v>
      </c>
      <c r="B4" s="206"/>
      <c r="C4" s="206"/>
      <c r="D4" s="206"/>
      <c r="E4" s="206"/>
      <c r="F4" s="206"/>
    </row>
    <row r="5" spans="1:6" s="45" customFormat="1" ht="27.75">
      <c r="A5" s="206" t="s">
        <v>40</v>
      </c>
      <c r="B5" s="206"/>
      <c r="C5" s="206"/>
      <c r="D5" s="206"/>
      <c r="E5" s="206"/>
      <c r="F5" s="206"/>
    </row>
    <row r="6" spans="1:6" ht="24">
      <c r="A6" s="207"/>
      <c r="B6" s="207"/>
      <c r="C6" s="207"/>
      <c r="D6" s="207"/>
      <c r="E6" s="207"/>
      <c r="F6" s="207"/>
    </row>
    <row r="7" spans="1:6" s="48" customFormat="1" ht="24">
      <c r="A7" s="47" t="s">
        <v>58</v>
      </c>
      <c r="B7" s="47"/>
      <c r="C7" s="47"/>
      <c r="D7" s="47"/>
      <c r="E7" s="47"/>
      <c r="F7" s="47"/>
    </row>
    <row r="8" spans="1:6" s="48" customFormat="1" ht="24">
      <c r="A8" s="83" t="s">
        <v>122</v>
      </c>
      <c r="B8" s="83"/>
      <c r="C8" s="83"/>
      <c r="D8" s="83"/>
      <c r="E8" s="83"/>
      <c r="F8" s="83"/>
    </row>
    <row r="9" spans="1:6" s="48" customFormat="1" ht="24">
      <c r="A9" s="47" t="s">
        <v>123</v>
      </c>
      <c r="B9" s="47"/>
      <c r="C9" s="47"/>
      <c r="D9" s="47"/>
      <c r="E9" s="47"/>
      <c r="F9" s="47"/>
    </row>
    <row r="10" spans="1:6" s="48" customFormat="1" ht="24">
      <c r="A10" s="89" t="s">
        <v>124</v>
      </c>
      <c r="B10" s="89"/>
      <c r="C10" s="89"/>
      <c r="D10" s="89"/>
      <c r="E10" s="89"/>
      <c r="F10" s="89"/>
    </row>
    <row r="11" spans="1:6" s="48" customFormat="1" ht="24">
      <c r="A11" s="89" t="s">
        <v>125</v>
      </c>
      <c r="B11" s="89"/>
      <c r="C11" s="89"/>
      <c r="D11" s="89"/>
      <c r="E11" s="89"/>
      <c r="F11" s="89"/>
    </row>
    <row r="12" spans="1:6" s="48" customFormat="1" ht="24">
      <c r="A12" s="114" t="s">
        <v>158</v>
      </c>
      <c r="B12" s="114"/>
      <c r="C12" s="114"/>
      <c r="D12" s="114"/>
      <c r="E12" s="114"/>
      <c r="F12" s="114"/>
    </row>
    <row r="13" spans="1:6" s="48" customFormat="1" ht="24">
      <c r="A13" s="200" t="s">
        <v>159</v>
      </c>
      <c r="B13" s="200"/>
      <c r="C13" s="200"/>
      <c r="D13" s="200"/>
      <c r="E13" s="200"/>
      <c r="F13" s="200"/>
    </row>
    <row r="14" spans="1:6" s="48" customFormat="1" ht="24">
      <c r="A14" s="47" t="s">
        <v>160</v>
      </c>
      <c r="B14" s="47"/>
      <c r="C14" s="47"/>
      <c r="D14" s="47"/>
      <c r="E14" s="47"/>
      <c r="F14" s="47"/>
    </row>
    <row r="15" spans="1:6" s="7" customFormat="1" ht="24">
      <c r="A15" s="47" t="s">
        <v>120</v>
      </c>
      <c r="B15" s="47"/>
      <c r="C15" s="47"/>
      <c r="D15" s="47"/>
      <c r="E15" s="47"/>
      <c r="F15" s="47"/>
    </row>
    <row r="16" spans="1:6" s="7" customFormat="1" ht="24">
      <c r="A16" s="47" t="s">
        <v>132</v>
      </c>
      <c r="B16" s="47"/>
      <c r="C16" s="47"/>
      <c r="D16" s="47"/>
      <c r="E16" s="47"/>
      <c r="F16" s="47"/>
    </row>
    <row r="17" spans="1:8" s="7" customFormat="1" ht="24">
      <c r="A17" s="56" t="s">
        <v>133</v>
      </c>
      <c r="B17" s="56"/>
      <c r="C17" s="56"/>
      <c r="D17" s="56"/>
      <c r="E17" s="56"/>
      <c r="F17" s="56"/>
    </row>
    <row r="18" spans="1:8" s="7" customFormat="1" ht="24">
      <c r="A18" s="73" t="s">
        <v>51</v>
      </c>
      <c r="B18" s="73"/>
      <c r="C18" s="73"/>
      <c r="D18" s="73"/>
      <c r="E18" s="73"/>
      <c r="F18" s="73"/>
    </row>
    <row r="19" spans="1:8" s="7" customFormat="1" ht="24">
      <c r="A19" s="73" t="s">
        <v>134</v>
      </c>
      <c r="B19" s="73"/>
      <c r="C19" s="73"/>
      <c r="D19" s="73"/>
      <c r="E19" s="73"/>
      <c r="F19" s="73"/>
    </row>
    <row r="20" spans="1:8" s="7" customFormat="1" ht="24">
      <c r="A20" s="73" t="s">
        <v>135</v>
      </c>
      <c r="B20" s="73"/>
      <c r="C20" s="73"/>
      <c r="D20" s="73"/>
      <c r="E20" s="73"/>
      <c r="F20" s="73"/>
    </row>
    <row r="21" spans="1:8" s="7" customFormat="1" ht="24">
      <c r="A21" s="71"/>
      <c r="B21" s="71" t="s">
        <v>126</v>
      </c>
      <c r="C21" s="71"/>
      <c r="D21" s="71"/>
      <c r="E21" s="71"/>
      <c r="F21" s="71"/>
    </row>
    <row r="22" spans="1:8" s="7" customFormat="1" ht="24">
      <c r="A22" s="112" t="s">
        <v>157</v>
      </c>
      <c r="B22" s="112"/>
      <c r="C22" s="112"/>
      <c r="D22" s="112"/>
      <c r="E22" s="112"/>
      <c r="F22" s="112"/>
    </row>
    <row r="23" spans="1:8" s="7" customFormat="1" ht="24">
      <c r="A23" s="209" t="s">
        <v>144</v>
      </c>
      <c r="B23" s="209"/>
      <c r="C23" s="209"/>
      <c r="D23" s="209"/>
      <c r="E23" s="209"/>
      <c r="F23" s="209"/>
      <c r="G23" s="15"/>
      <c r="H23" s="81"/>
    </row>
    <row r="24" spans="1:8" s="7" customFormat="1" ht="24">
      <c r="A24" s="194" t="s">
        <v>145</v>
      </c>
      <c r="B24" s="194"/>
      <c r="C24" s="194"/>
      <c r="D24" s="194"/>
      <c r="E24" s="194"/>
      <c r="F24" s="194"/>
      <c r="G24" s="15"/>
      <c r="H24" s="194"/>
    </row>
    <row r="25" spans="1:8" s="7" customFormat="1" ht="24">
      <c r="A25" s="194" t="s">
        <v>146</v>
      </c>
      <c r="B25" s="194"/>
      <c r="C25" s="194"/>
      <c r="D25" s="194"/>
      <c r="E25" s="194"/>
      <c r="F25" s="194"/>
      <c r="G25" s="15"/>
      <c r="H25" s="194"/>
    </row>
    <row r="26" spans="1:8" s="7" customFormat="1" ht="24">
      <c r="A26" s="194" t="s">
        <v>147</v>
      </c>
      <c r="B26" s="194"/>
      <c r="C26" s="194"/>
      <c r="D26" s="194"/>
      <c r="E26" s="194"/>
      <c r="F26" s="194"/>
      <c r="G26" s="15"/>
      <c r="H26" s="194"/>
    </row>
    <row r="27" spans="1:8" s="49" customFormat="1" ht="24">
      <c r="A27" s="208" t="s">
        <v>143</v>
      </c>
      <c r="B27" s="208"/>
      <c r="C27" s="208"/>
      <c r="D27" s="208"/>
      <c r="E27" s="208"/>
      <c r="F27" s="208"/>
      <c r="G27" s="15"/>
    </row>
    <row r="28" spans="1:8" s="7" customFormat="1" ht="24">
      <c r="A28" s="210" t="s">
        <v>153</v>
      </c>
      <c r="B28" s="210"/>
      <c r="C28" s="210"/>
      <c r="D28" s="210"/>
      <c r="E28" s="210"/>
      <c r="F28" s="210"/>
      <c r="G28" s="115"/>
      <c r="H28" s="115"/>
    </row>
    <row r="29" spans="1:8" s="7" customFormat="1" ht="24">
      <c r="A29" s="210" t="s">
        <v>154</v>
      </c>
      <c r="B29" s="210"/>
      <c r="C29" s="210"/>
      <c r="D29" s="210"/>
      <c r="E29" s="210"/>
      <c r="F29" s="210"/>
      <c r="G29" s="115"/>
      <c r="H29" s="115"/>
    </row>
    <row r="30" spans="1:8" s="7" customFormat="1" ht="24">
      <c r="A30" s="210" t="s">
        <v>155</v>
      </c>
      <c r="B30" s="210"/>
      <c r="C30" s="210"/>
      <c r="D30" s="210"/>
      <c r="E30" s="210"/>
      <c r="F30" s="210"/>
      <c r="G30" s="169"/>
      <c r="H30" s="169"/>
    </row>
    <row r="31" spans="1:8" s="7" customFormat="1" ht="24">
      <c r="A31" s="193" t="s">
        <v>156</v>
      </c>
      <c r="B31" s="193"/>
      <c r="C31" s="193"/>
      <c r="D31" s="193"/>
      <c r="E31" s="193"/>
      <c r="F31" s="193"/>
    </row>
    <row r="32" spans="1:8" s="7" customFormat="1" ht="24">
      <c r="A32" s="193"/>
      <c r="B32" s="193"/>
      <c r="C32" s="193"/>
      <c r="D32" s="193"/>
      <c r="E32" s="193"/>
      <c r="F32" s="193"/>
    </row>
    <row r="33" spans="1:6" s="7" customFormat="1" ht="24">
      <c r="A33" s="198"/>
      <c r="B33" s="198"/>
      <c r="C33" s="198"/>
      <c r="D33" s="198"/>
      <c r="E33" s="198"/>
      <c r="F33" s="198"/>
    </row>
    <row r="34" spans="1:6" ht="24">
      <c r="A34" s="205" t="s">
        <v>127</v>
      </c>
      <c r="B34" s="205"/>
      <c r="C34" s="205"/>
      <c r="D34" s="205"/>
      <c r="E34" s="205"/>
      <c r="F34" s="205"/>
    </row>
    <row r="35" spans="1:6" ht="24">
      <c r="A35" s="7"/>
      <c r="B35" s="7" t="s">
        <v>94</v>
      </c>
      <c r="C35" s="7"/>
      <c r="D35" s="7"/>
      <c r="E35" s="7"/>
      <c r="F35" s="7"/>
    </row>
    <row r="36" spans="1:6" ht="24">
      <c r="A36" s="7"/>
      <c r="B36" s="7" t="s">
        <v>88</v>
      </c>
      <c r="C36" s="7"/>
      <c r="D36" s="7"/>
      <c r="E36" s="7"/>
      <c r="F36" s="7"/>
    </row>
    <row r="37" spans="1:6" ht="24">
      <c r="A37" s="7"/>
      <c r="B37" s="7"/>
      <c r="C37" s="7"/>
      <c r="D37" s="7"/>
      <c r="E37" s="7"/>
      <c r="F37" s="7"/>
    </row>
    <row r="38" spans="1:6" ht="24">
      <c r="A38" s="7"/>
      <c r="B38" s="7"/>
      <c r="C38" s="7"/>
      <c r="D38" s="7"/>
      <c r="E38" s="7"/>
      <c r="F38" s="7"/>
    </row>
    <row r="39" spans="1:6" ht="24">
      <c r="A39" s="7"/>
      <c r="B39" s="7"/>
      <c r="C39" s="7"/>
      <c r="D39" s="7"/>
      <c r="E39" s="7"/>
      <c r="F39" s="7"/>
    </row>
    <row r="40" spans="1:6" ht="24">
      <c r="A40" s="7"/>
      <c r="B40" s="7"/>
      <c r="C40" s="7"/>
      <c r="D40" s="7"/>
      <c r="E40" s="7"/>
      <c r="F40" s="7"/>
    </row>
    <row r="41" spans="1:6" ht="24">
      <c r="A41" s="7"/>
      <c r="B41" s="7"/>
      <c r="C41" s="7"/>
      <c r="D41" s="7"/>
      <c r="E41" s="7"/>
      <c r="F41" s="7"/>
    </row>
    <row r="42" spans="1:6" ht="24">
      <c r="A42" s="7"/>
      <c r="B42" s="7"/>
      <c r="C42" s="7"/>
      <c r="D42" s="7"/>
      <c r="E42" s="7"/>
      <c r="F42" s="7"/>
    </row>
    <row r="43" spans="1:6" ht="24">
      <c r="A43" s="7"/>
      <c r="B43" s="7"/>
      <c r="C43" s="7"/>
      <c r="D43" s="7"/>
      <c r="E43" s="7"/>
      <c r="F43" s="7"/>
    </row>
  </sheetData>
  <mergeCells count="12">
    <mergeCell ref="A34:F34"/>
    <mergeCell ref="A1:F1"/>
    <mergeCell ref="A2:F2"/>
    <mergeCell ref="A4:F4"/>
    <mergeCell ref="A5:F5"/>
    <mergeCell ref="A6:F6"/>
    <mergeCell ref="A27:F27"/>
    <mergeCell ref="A23:F23"/>
    <mergeCell ref="A3:F3"/>
    <mergeCell ref="A28:F28"/>
    <mergeCell ref="A29:F29"/>
    <mergeCell ref="A30:F30"/>
  </mergeCells>
  <pageMargins left="0.5" right="0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8" zoomScale="140" zoomScaleNormal="140" workbookViewId="0">
      <selection activeCell="A34" sqref="A34:XFD34"/>
    </sheetView>
  </sheetViews>
  <sheetFormatPr defaultRowHeight="23.25"/>
  <cols>
    <col min="1" max="1" width="4.8554687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7.28515625" style="2" customWidth="1"/>
    <col min="7" max="7" width="11.140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1:9">
      <c r="B1" s="220" t="s">
        <v>7</v>
      </c>
      <c r="C1" s="220"/>
      <c r="D1" s="220"/>
      <c r="E1" s="220"/>
      <c r="F1" s="220"/>
      <c r="G1" s="220"/>
      <c r="H1" s="62"/>
    </row>
    <row r="2" spans="1:9">
      <c r="B2" s="119"/>
      <c r="C2" s="119"/>
      <c r="D2" s="119"/>
      <c r="E2" s="119"/>
      <c r="F2" s="119"/>
      <c r="G2" s="119"/>
      <c r="H2" s="62"/>
    </row>
    <row r="3" spans="1:9" s="17" customFormat="1" ht="27.75">
      <c r="B3" s="225" t="s">
        <v>118</v>
      </c>
      <c r="C3" s="225"/>
      <c r="D3" s="225"/>
      <c r="E3" s="225"/>
      <c r="F3" s="225"/>
      <c r="G3" s="225"/>
      <c r="H3" s="16"/>
      <c r="I3" s="16"/>
    </row>
    <row r="4" spans="1:9" s="17" customFormat="1" ht="27.75">
      <c r="A4" s="206" t="s">
        <v>119</v>
      </c>
      <c r="B4" s="206"/>
      <c r="C4" s="206"/>
      <c r="D4" s="206"/>
      <c r="E4" s="206"/>
      <c r="F4" s="206"/>
      <c r="G4" s="206"/>
      <c r="H4" s="16"/>
      <c r="I4" s="16"/>
    </row>
    <row r="5" spans="1:9" s="17" customFormat="1" ht="27.75">
      <c r="B5" s="206" t="s">
        <v>56</v>
      </c>
      <c r="C5" s="206"/>
      <c r="D5" s="206"/>
      <c r="E5" s="206"/>
      <c r="F5" s="206"/>
      <c r="G5" s="206"/>
      <c r="H5" s="16"/>
      <c r="I5" s="16"/>
    </row>
    <row r="6" spans="1:9" s="17" customFormat="1" ht="27.75">
      <c r="B6" s="206" t="s">
        <v>40</v>
      </c>
      <c r="C6" s="206"/>
      <c r="D6" s="206"/>
      <c r="E6" s="206"/>
      <c r="F6" s="206"/>
      <c r="G6" s="206"/>
      <c r="H6" s="16"/>
      <c r="I6" s="16"/>
    </row>
    <row r="7" spans="1:9">
      <c r="B7" s="221"/>
      <c r="C7" s="221"/>
      <c r="D7" s="221"/>
      <c r="E7" s="221"/>
      <c r="F7" s="221"/>
      <c r="G7" s="221"/>
      <c r="H7" s="221"/>
    </row>
    <row r="8" spans="1:9" s="7" customFormat="1" ht="24">
      <c r="B8" s="8" t="s">
        <v>43</v>
      </c>
      <c r="F8" s="18"/>
      <c r="G8" s="18"/>
      <c r="H8" s="18"/>
    </row>
    <row r="9" spans="1:9" s="7" customFormat="1" ht="24">
      <c r="B9" s="19" t="s">
        <v>44</v>
      </c>
      <c r="F9" s="18"/>
      <c r="G9" s="18"/>
      <c r="H9" s="18"/>
    </row>
    <row r="10" spans="1:9" ht="24" thickBot="1">
      <c r="B10" s="3"/>
      <c r="C10" s="67"/>
      <c r="D10" s="67"/>
      <c r="E10" s="67"/>
      <c r="F10" s="68"/>
      <c r="G10" s="68"/>
    </row>
    <row r="11" spans="1:9" s="7" customFormat="1" ht="25.5" thickTop="1" thickBot="1">
      <c r="B11" s="19"/>
      <c r="C11" s="214" t="s">
        <v>8</v>
      </c>
      <c r="D11" s="214"/>
      <c r="E11" s="214"/>
      <c r="F11" s="66" t="s">
        <v>9</v>
      </c>
      <c r="G11" s="66" t="s">
        <v>10</v>
      </c>
      <c r="H11" s="18"/>
    </row>
    <row r="12" spans="1:9" s="7" customFormat="1" ht="24.75" thickTop="1">
      <c r="B12" s="19"/>
      <c r="C12" s="222" t="s">
        <v>63</v>
      </c>
      <c r="D12" s="223"/>
      <c r="E12" s="224"/>
      <c r="F12" s="65">
        <f>DATA!C142</f>
        <v>39</v>
      </c>
      <c r="G12" s="55">
        <f t="shared" ref="G12:G23" si="0">F12*100/F$23</f>
        <v>28.888888888888889</v>
      </c>
      <c r="H12" s="18"/>
    </row>
    <row r="13" spans="1:9" s="7" customFormat="1" ht="24">
      <c r="B13" s="19"/>
      <c r="C13" s="216" t="s">
        <v>62</v>
      </c>
      <c r="D13" s="217"/>
      <c r="E13" s="218"/>
      <c r="F13" s="65">
        <f>DATA!C143</f>
        <v>41</v>
      </c>
      <c r="G13" s="55">
        <f t="shared" si="0"/>
        <v>30.37037037037037</v>
      </c>
      <c r="H13" s="18"/>
    </row>
    <row r="14" spans="1:9" s="7" customFormat="1" ht="24">
      <c r="B14" s="19"/>
      <c r="C14" s="216" t="s">
        <v>59</v>
      </c>
      <c r="D14" s="217"/>
      <c r="E14" s="218"/>
      <c r="F14" s="65">
        <f>DATA!C147</f>
        <v>22</v>
      </c>
      <c r="G14" s="55">
        <f t="shared" si="0"/>
        <v>16.296296296296298</v>
      </c>
      <c r="H14" s="74"/>
    </row>
    <row r="15" spans="1:9" s="7" customFormat="1" ht="24">
      <c r="B15" s="19"/>
      <c r="C15" s="216" t="s">
        <v>64</v>
      </c>
      <c r="D15" s="217"/>
      <c r="E15" s="218"/>
      <c r="F15" s="65">
        <f>DATA!C146</f>
        <v>10</v>
      </c>
      <c r="G15" s="55">
        <f t="shared" si="0"/>
        <v>7.4074074074074074</v>
      </c>
      <c r="H15" s="74"/>
    </row>
    <row r="16" spans="1:9" s="7" customFormat="1" ht="24">
      <c r="B16" s="19"/>
      <c r="C16" s="216" t="s">
        <v>128</v>
      </c>
      <c r="D16" s="217"/>
      <c r="E16" s="218"/>
      <c r="F16" s="65">
        <f>DATA!C144</f>
        <v>9</v>
      </c>
      <c r="G16" s="55">
        <f t="shared" si="0"/>
        <v>6.666666666666667</v>
      </c>
      <c r="H16" s="195"/>
    </row>
    <row r="17" spans="2:8" s="7" customFormat="1" ht="24">
      <c r="B17" s="19"/>
      <c r="C17" s="216" t="s">
        <v>98</v>
      </c>
      <c r="D17" s="217"/>
      <c r="E17" s="218"/>
      <c r="F17" s="65">
        <f>DATA!C150</f>
        <v>6</v>
      </c>
      <c r="G17" s="55">
        <f t="shared" si="0"/>
        <v>4.4444444444444446</v>
      </c>
      <c r="H17" s="64"/>
    </row>
    <row r="18" spans="2:8" s="7" customFormat="1" ht="24">
      <c r="B18" s="19"/>
      <c r="C18" s="216" t="s">
        <v>61</v>
      </c>
      <c r="D18" s="217" t="s">
        <v>61</v>
      </c>
      <c r="E18" s="218" t="s">
        <v>61</v>
      </c>
      <c r="F18" s="65">
        <v>4</v>
      </c>
      <c r="G18" s="55">
        <f t="shared" si="0"/>
        <v>2.9629629629629628</v>
      </c>
      <c r="H18" s="196"/>
    </row>
    <row r="19" spans="2:8" s="7" customFormat="1" ht="24">
      <c r="B19" s="19"/>
      <c r="C19" s="216" t="s">
        <v>85</v>
      </c>
      <c r="D19" s="217"/>
      <c r="E19" s="218"/>
      <c r="F19" s="65">
        <f>DATA!C145</f>
        <v>1</v>
      </c>
      <c r="G19" s="55">
        <f t="shared" si="0"/>
        <v>0.7407407407407407</v>
      </c>
      <c r="H19" s="82"/>
    </row>
    <row r="20" spans="2:8" s="7" customFormat="1" ht="24">
      <c r="B20" s="19"/>
      <c r="C20" s="216" t="s">
        <v>60</v>
      </c>
      <c r="D20" s="217" t="s">
        <v>60</v>
      </c>
      <c r="E20" s="218" t="s">
        <v>60</v>
      </c>
      <c r="F20" s="65">
        <f>DATA!C148</f>
        <v>1</v>
      </c>
      <c r="G20" s="55">
        <f t="shared" si="0"/>
        <v>0.7407407407407407</v>
      </c>
      <c r="H20" s="82"/>
    </row>
    <row r="21" spans="2:8" s="7" customFormat="1" ht="24">
      <c r="B21" s="19"/>
      <c r="C21" s="216" t="s">
        <v>115</v>
      </c>
      <c r="D21" s="217" t="s">
        <v>96</v>
      </c>
      <c r="E21" s="218" t="s">
        <v>96</v>
      </c>
      <c r="F21" s="65">
        <f>DATA!C149</f>
        <v>1</v>
      </c>
      <c r="G21" s="55">
        <f t="shared" si="0"/>
        <v>0.7407407407407407</v>
      </c>
      <c r="H21" s="82"/>
    </row>
    <row r="22" spans="2:8" s="7" customFormat="1" ht="24.75" thickBot="1">
      <c r="B22" s="19"/>
      <c r="C22" s="226" t="s">
        <v>95</v>
      </c>
      <c r="D22" s="227" t="s">
        <v>95</v>
      </c>
      <c r="E22" s="228" t="s">
        <v>95</v>
      </c>
      <c r="F22" s="107">
        <f>DATA!C152</f>
        <v>1</v>
      </c>
      <c r="G22" s="108">
        <f t="shared" si="0"/>
        <v>0.7407407407407407</v>
      </c>
      <c r="H22" s="113"/>
    </row>
    <row r="23" spans="2:8" s="7" customFormat="1" ht="25.5" thickTop="1" thickBot="1">
      <c r="B23" s="19"/>
      <c r="C23" s="214" t="s">
        <v>11</v>
      </c>
      <c r="D23" s="214"/>
      <c r="E23" s="214"/>
      <c r="F23" s="69">
        <f>SUM(F12:F22)</f>
        <v>135</v>
      </c>
      <c r="G23" s="70">
        <f t="shared" si="0"/>
        <v>100</v>
      </c>
    </row>
    <row r="24" spans="2:8" s="7" customFormat="1" ht="24.75" thickTop="1">
      <c r="B24" s="19"/>
      <c r="C24" s="21"/>
      <c r="D24" s="21"/>
      <c r="E24" s="21"/>
      <c r="F24" s="22"/>
      <c r="G24" s="23"/>
    </row>
    <row r="25" spans="2:8" s="7" customFormat="1" ht="24">
      <c r="B25" s="19"/>
      <c r="C25" s="7" t="s">
        <v>148</v>
      </c>
      <c r="F25" s="18"/>
      <c r="G25" s="18"/>
    </row>
    <row r="26" spans="2:8" s="7" customFormat="1" ht="24">
      <c r="B26" s="7" t="s">
        <v>149</v>
      </c>
      <c r="F26" s="18"/>
      <c r="G26" s="18"/>
    </row>
    <row r="27" spans="2:8">
      <c r="D27" s="4"/>
      <c r="E27" s="4"/>
      <c r="F27" s="5"/>
      <c r="H27" s="1"/>
    </row>
    <row r="28" spans="2:8">
      <c r="D28" s="4"/>
      <c r="E28" s="4"/>
      <c r="F28" s="5"/>
      <c r="H28" s="1"/>
    </row>
    <row r="29" spans="2:8">
      <c r="D29" s="4"/>
      <c r="E29" s="4"/>
      <c r="F29" s="5"/>
      <c r="H29" s="1"/>
    </row>
    <row r="30" spans="2:8">
      <c r="D30" s="4"/>
      <c r="E30" s="4"/>
      <c r="F30" s="5"/>
      <c r="H30" s="1"/>
    </row>
    <row r="31" spans="2:8">
      <c r="D31" s="4"/>
      <c r="E31" s="4"/>
      <c r="F31" s="5"/>
      <c r="H31" s="1"/>
    </row>
    <row r="32" spans="2:8">
      <c r="D32" s="4"/>
      <c r="E32" s="4"/>
      <c r="F32" s="5"/>
      <c r="H32" s="1"/>
    </row>
    <row r="33" spans="2:8">
      <c r="D33" s="4"/>
      <c r="E33" s="4"/>
      <c r="F33" s="5"/>
      <c r="H33" s="1"/>
    </row>
    <row r="34" spans="2:8">
      <c r="B34" s="220" t="s">
        <v>36</v>
      </c>
      <c r="C34" s="220"/>
      <c r="D34" s="220"/>
      <c r="E34" s="220"/>
      <c r="F34" s="220"/>
      <c r="G34" s="220"/>
      <c r="H34" s="62"/>
    </row>
    <row r="35" spans="2:8">
      <c r="D35" s="4"/>
      <c r="E35" s="4"/>
      <c r="F35" s="5"/>
      <c r="H35" s="1"/>
    </row>
    <row r="36" spans="2:8" s="7" customFormat="1" ht="24">
      <c r="B36" s="19" t="s">
        <v>48</v>
      </c>
      <c r="F36" s="18"/>
      <c r="G36" s="18"/>
    </row>
    <row r="37" spans="2:8" s="7" customFormat="1" ht="24.75" thickBot="1">
      <c r="C37" s="7" t="s">
        <v>49</v>
      </c>
      <c r="F37" s="117"/>
      <c r="G37" s="117"/>
    </row>
    <row r="38" spans="2:8" s="7" customFormat="1" ht="24.75" thickTop="1">
      <c r="C38" s="219" t="s">
        <v>12</v>
      </c>
      <c r="D38" s="219"/>
      <c r="E38" s="219"/>
      <c r="F38" s="24" t="s">
        <v>9</v>
      </c>
      <c r="G38" s="24" t="s">
        <v>10</v>
      </c>
    </row>
    <row r="39" spans="2:8" s="7" customFormat="1" ht="24">
      <c r="C39" s="215" t="s">
        <v>13</v>
      </c>
      <c r="D39" s="215"/>
      <c r="E39" s="215"/>
      <c r="F39" s="25">
        <f>DATA!D137</f>
        <v>57</v>
      </c>
      <c r="G39" s="20">
        <f>F39*100/F$49</f>
        <v>24.358974358974358</v>
      </c>
    </row>
    <row r="40" spans="2:8" s="7" customFormat="1" ht="24">
      <c r="C40" s="216" t="s">
        <v>14</v>
      </c>
      <c r="D40" s="217"/>
      <c r="E40" s="218"/>
      <c r="F40" s="25">
        <v>44</v>
      </c>
      <c r="G40" s="20">
        <f t="shared" ref="G40:G49" si="1">F40*100/F$49</f>
        <v>18.803418803418804</v>
      </c>
    </row>
    <row r="41" spans="2:8" s="7" customFormat="1" ht="24">
      <c r="C41" s="215" t="s">
        <v>16</v>
      </c>
      <c r="D41" s="215"/>
      <c r="E41" s="215"/>
      <c r="F41" s="25">
        <v>34</v>
      </c>
      <c r="G41" s="20">
        <f t="shared" si="1"/>
        <v>14.52991452991453</v>
      </c>
    </row>
    <row r="42" spans="2:8" s="7" customFormat="1" ht="24">
      <c r="C42" s="75" t="s">
        <v>101</v>
      </c>
      <c r="D42" s="197"/>
      <c r="E42" s="197"/>
      <c r="F42" s="25">
        <v>29</v>
      </c>
      <c r="G42" s="20">
        <f t="shared" si="1"/>
        <v>12.393162393162394</v>
      </c>
    </row>
    <row r="43" spans="2:8" s="7" customFormat="1" ht="24">
      <c r="C43" s="215" t="s">
        <v>99</v>
      </c>
      <c r="D43" s="215"/>
      <c r="E43" s="215"/>
      <c r="F43" s="25">
        <f>DATA!C137</f>
        <v>28</v>
      </c>
      <c r="G43" s="20">
        <f t="shared" si="1"/>
        <v>11.965811965811966</v>
      </c>
    </row>
    <row r="44" spans="2:8" s="7" customFormat="1" ht="24">
      <c r="C44" s="215" t="s">
        <v>15</v>
      </c>
      <c r="D44" s="215"/>
      <c r="E44" s="215"/>
      <c r="F44" s="25">
        <f>DATA!F137</f>
        <v>19</v>
      </c>
      <c r="G44" s="20">
        <f t="shared" si="1"/>
        <v>8.1196581196581192</v>
      </c>
    </row>
    <row r="45" spans="2:8" s="7" customFormat="1" ht="24">
      <c r="C45" s="75" t="s">
        <v>102</v>
      </c>
      <c r="D45" s="76"/>
      <c r="E45" s="77"/>
      <c r="F45" s="25">
        <f>DATA!J137</f>
        <v>13</v>
      </c>
      <c r="G45" s="20">
        <f t="shared" si="1"/>
        <v>5.5555555555555554</v>
      </c>
    </row>
    <row r="46" spans="2:8" s="7" customFormat="1" ht="24">
      <c r="C46" s="75" t="s">
        <v>4</v>
      </c>
      <c r="D46" s="76"/>
      <c r="E46" s="76"/>
      <c r="F46" s="25">
        <f>DATA!I137</f>
        <v>5</v>
      </c>
      <c r="G46" s="20">
        <f t="shared" si="1"/>
        <v>2.1367521367521367</v>
      </c>
    </row>
    <row r="47" spans="2:8" s="7" customFormat="1" ht="24">
      <c r="C47" s="216" t="s">
        <v>100</v>
      </c>
      <c r="D47" s="217"/>
      <c r="E47" s="218"/>
      <c r="F47" s="25">
        <f>DATA!L137</f>
        <v>4</v>
      </c>
      <c r="G47" s="20">
        <f t="shared" si="1"/>
        <v>1.7094017094017093</v>
      </c>
    </row>
    <row r="48" spans="2:8" s="7" customFormat="1" ht="24">
      <c r="C48" s="78" t="s">
        <v>53</v>
      </c>
      <c r="D48" s="79"/>
      <c r="E48" s="79"/>
      <c r="F48" s="25">
        <f>DATA!K137</f>
        <v>1</v>
      </c>
      <c r="G48" s="20">
        <f t="shared" si="1"/>
        <v>0.42735042735042733</v>
      </c>
    </row>
    <row r="49" spans="2:8" s="7" customFormat="1" ht="24.75" thickBot="1">
      <c r="C49" s="211" t="s">
        <v>11</v>
      </c>
      <c r="D49" s="212"/>
      <c r="E49" s="213"/>
      <c r="F49" s="26">
        <f>SUM(F39:F48)</f>
        <v>234</v>
      </c>
      <c r="G49" s="44">
        <f t="shared" si="1"/>
        <v>100</v>
      </c>
    </row>
    <row r="50" spans="2:8" s="7" customFormat="1" ht="24.75" thickTop="1">
      <c r="C50" s="21"/>
      <c r="D50" s="21"/>
      <c r="E50" s="21"/>
      <c r="F50" s="22"/>
      <c r="G50" s="23"/>
    </row>
    <row r="51" spans="2:8" s="7" customFormat="1" ht="24">
      <c r="B51" s="15"/>
      <c r="C51" s="7" t="s">
        <v>52</v>
      </c>
      <c r="F51" s="18"/>
      <c r="G51" s="18"/>
      <c r="H51" s="18"/>
    </row>
    <row r="52" spans="2:8" s="7" customFormat="1" ht="24">
      <c r="B52" s="7" t="s">
        <v>50</v>
      </c>
      <c r="F52" s="18"/>
      <c r="G52" s="18"/>
      <c r="H52" s="18"/>
    </row>
    <row r="53" spans="2:8" ht="24">
      <c r="B53" s="7" t="s">
        <v>139</v>
      </c>
    </row>
    <row r="54" spans="2:8" s="7" customFormat="1" ht="24">
      <c r="B54" s="7" t="s">
        <v>138</v>
      </c>
      <c r="F54" s="72"/>
      <c r="G54" s="72"/>
      <c r="H54" s="72"/>
    </row>
  </sheetData>
  <mergeCells count="28">
    <mergeCell ref="C21:E21"/>
    <mergeCell ref="C22:E22"/>
    <mergeCell ref="B34:G34"/>
    <mergeCell ref="C14:E14"/>
    <mergeCell ref="C15:E15"/>
    <mergeCell ref="C17:E17"/>
    <mergeCell ref="C19:E19"/>
    <mergeCell ref="C20:E20"/>
    <mergeCell ref="C16:E16"/>
    <mergeCell ref="C18:E18"/>
    <mergeCell ref="B1:G1"/>
    <mergeCell ref="B7:H7"/>
    <mergeCell ref="C12:E12"/>
    <mergeCell ref="C13:E13"/>
    <mergeCell ref="C11:E11"/>
    <mergeCell ref="B3:G3"/>
    <mergeCell ref="B5:G5"/>
    <mergeCell ref="B6:G6"/>
    <mergeCell ref="A4:G4"/>
    <mergeCell ref="C49:E49"/>
    <mergeCell ref="C23:E23"/>
    <mergeCell ref="C43:E43"/>
    <mergeCell ref="C44:E44"/>
    <mergeCell ref="C47:E47"/>
    <mergeCell ref="C38:E38"/>
    <mergeCell ref="C39:E39"/>
    <mergeCell ref="C40:E40"/>
    <mergeCell ref="C41:E41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opLeftCell="A4" zoomScale="120" zoomScaleNormal="120" workbookViewId="0">
      <selection activeCell="F15" sqref="F15"/>
    </sheetView>
  </sheetViews>
  <sheetFormatPr defaultRowHeight="23.25"/>
  <cols>
    <col min="1" max="1" width="1.7109375" style="1" customWidth="1"/>
    <col min="2" max="2" width="7.7109375" style="1" customWidth="1"/>
    <col min="3" max="3" width="9.140625" style="1"/>
    <col min="4" max="4" width="15.42578125" style="1" customWidth="1"/>
    <col min="5" max="5" width="26.140625" style="1" customWidth="1"/>
    <col min="6" max="6" width="7.28515625" style="2" customWidth="1"/>
    <col min="7" max="7" width="6.85546875" style="2" customWidth="1"/>
    <col min="8" max="8" width="14.7109375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10" s="10" customFormat="1" ht="24">
      <c r="A1" s="242" t="s">
        <v>35</v>
      </c>
      <c r="B1" s="242"/>
      <c r="C1" s="242"/>
      <c r="D1" s="242"/>
      <c r="E1" s="242"/>
      <c r="F1" s="242"/>
      <c r="G1" s="242"/>
      <c r="H1" s="242"/>
    </row>
    <row r="2" spans="1:10">
      <c r="B2" s="2"/>
      <c r="C2" s="2"/>
      <c r="D2" s="2"/>
      <c r="E2" s="2"/>
      <c r="I2" s="6"/>
    </row>
    <row r="3" spans="1:10" s="7" customFormat="1" ht="24">
      <c r="B3" s="8" t="s">
        <v>45</v>
      </c>
      <c r="F3" s="54"/>
      <c r="G3" s="54"/>
      <c r="H3" s="54"/>
    </row>
    <row r="4" spans="1:10" s="15" customFormat="1" ht="25.5" customHeight="1" thickBot="1">
      <c r="B4" s="42" t="s">
        <v>131</v>
      </c>
      <c r="F4" s="57"/>
      <c r="G4" s="57"/>
      <c r="H4" s="57"/>
    </row>
    <row r="5" spans="1:10" s="7" customFormat="1" ht="24.75" thickTop="1">
      <c r="B5" s="232" t="s">
        <v>17</v>
      </c>
      <c r="C5" s="233"/>
      <c r="D5" s="233"/>
      <c r="E5" s="234"/>
      <c r="F5" s="238"/>
      <c r="G5" s="240" t="s">
        <v>18</v>
      </c>
      <c r="H5" s="240" t="s">
        <v>19</v>
      </c>
    </row>
    <row r="6" spans="1:10" s="7" customFormat="1" ht="24.75" thickBot="1">
      <c r="B6" s="235"/>
      <c r="C6" s="236"/>
      <c r="D6" s="236"/>
      <c r="E6" s="237"/>
      <c r="F6" s="239"/>
      <c r="G6" s="241"/>
      <c r="H6" s="241"/>
    </row>
    <row r="7" spans="1:10" s="7" customFormat="1" ht="24.75" thickTop="1">
      <c r="B7" s="27" t="s">
        <v>29</v>
      </c>
      <c r="C7" s="28"/>
      <c r="D7" s="28"/>
      <c r="E7" s="29"/>
      <c r="F7" s="58"/>
      <c r="G7" s="21"/>
      <c r="H7" s="58"/>
      <c r="I7" s="9"/>
    </row>
    <row r="8" spans="1:10" s="7" customFormat="1" ht="24">
      <c r="B8" s="243" t="s">
        <v>65</v>
      </c>
      <c r="C8" s="244"/>
      <c r="D8" s="244"/>
      <c r="E8" s="244"/>
      <c r="F8" s="30">
        <f>DATA!W137</f>
        <v>3.1777777777777776</v>
      </c>
      <c r="G8" s="30">
        <f>DATA!W138</f>
        <v>0.97633694534508486</v>
      </c>
      <c r="H8" s="31" t="str">
        <f>IF(F8&gt;4.5,"มากที่สุด",IF(F8&gt;3.5,"มาก",IF(F8&gt;2.5,"ปานกลาง",IF(F8&gt;1.5,"น้อย",IF(F8&lt;=1.5,"น้อยที่สุด")))))</f>
        <v>ปานกลาง</v>
      </c>
    </row>
    <row r="9" spans="1:10" s="7" customFormat="1" ht="24">
      <c r="B9" s="245" t="s">
        <v>66</v>
      </c>
      <c r="C9" s="245"/>
      <c r="D9" s="245"/>
      <c r="E9" s="245"/>
      <c r="F9" s="30">
        <f>DATA!X137</f>
        <v>3.4518518518518517</v>
      </c>
      <c r="G9" s="30">
        <f>DATA!Y138</f>
        <v>1.0780487255807913</v>
      </c>
      <c r="H9" s="31" t="str">
        <f t="shared" ref="H9:H11" si="0">IF(F9&gt;4.5,"มากที่สุด",IF(F9&gt;3.5,"มาก",IF(F9&gt;2.5,"ปานกลาง",IF(F9&gt;1.5,"น้อย",IF(F9&lt;=1.5,"น้อยที่สุด")))))</f>
        <v>ปานกลาง</v>
      </c>
    </row>
    <row r="10" spans="1:10" s="7" customFormat="1" ht="24">
      <c r="B10" s="245" t="s">
        <v>67</v>
      </c>
      <c r="C10" s="245"/>
      <c r="D10" s="245"/>
      <c r="E10" s="245"/>
      <c r="F10" s="30">
        <f>DATA!Y137</f>
        <v>3.1555555555555554</v>
      </c>
      <c r="G10" s="30">
        <f>DATA!Y139</f>
        <v>0.99784022973017217</v>
      </c>
      <c r="H10" s="31" t="str">
        <f t="shared" ref="H10" si="1">IF(F10&gt;4.5,"มากที่สุด",IF(F10&gt;3.5,"มาก",IF(F10&gt;2.5,"ปานกลาง",IF(F10&gt;1.5,"น้อย",IF(F10&lt;=1.5,"น้อยที่สุด")))))</f>
        <v>ปานกลาง</v>
      </c>
    </row>
    <row r="11" spans="1:10" s="7" customFormat="1" ht="24.75" thickBot="1">
      <c r="B11" s="229" t="s">
        <v>30</v>
      </c>
      <c r="C11" s="230"/>
      <c r="D11" s="230"/>
      <c r="E11" s="231"/>
      <c r="F11" s="32">
        <f>DATA!Y140</f>
        <v>3.2617283950617284</v>
      </c>
      <c r="G11" s="33">
        <f>DATA!Y139</f>
        <v>0.99784022973017217</v>
      </c>
      <c r="H11" s="34" t="str">
        <f t="shared" si="0"/>
        <v>ปานกลาง</v>
      </c>
    </row>
    <row r="12" spans="1:10" s="7" customFormat="1" ht="24.75" thickTop="1">
      <c r="B12" s="35" t="s">
        <v>31</v>
      </c>
      <c r="C12" s="36"/>
      <c r="D12" s="36"/>
      <c r="E12" s="37"/>
      <c r="F12" s="38"/>
      <c r="G12" s="38"/>
      <c r="H12" s="37"/>
    </row>
    <row r="13" spans="1:10" s="7" customFormat="1" ht="24" customHeight="1">
      <c r="B13" s="243" t="s">
        <v>68</v>
      </c>
      <c r="C13" s="244"/>
      <c r="D13" s="244"/>
      <c r="E13" s="244"/>
      <c r="F13" s="30">
        <f>DATA!Z137</f>
        <v>3.8222222222222224</v>
      </c>
      <c r="G13" s="30">
        <f>DATA!Z138</f>
        <v>0.66766095009264026</v>
      </c>
      <c r="H13" s="31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7" customFormat="1" ht="24" customHeight="1">
      <c r="B14" s="245" t="s">
        <v>69</v>
      </c>
      <c r="C14" s="245"/>
      <c r="D14" s="245"/>
      <c r="E14" s="245"/>
      <c r="F14" s="30">
        <f>DATA!AA137</f>
        <v>3.5259259259259261</v>
      </c>
      <c r="G14" s="30">
        <f>DATA!AA138</f>
        <v>0.99872777004105995</v>
      </c>
      <c r="H14" s="31" t="str">
        <f t="shared" ref="H14:H15" si="2">IF(F14&gt;4.5,"มากที่สุด",IF(F14&gt;3.5,"มาก",IF(F14&gt;2.5,"ปานกลาง",IF(F14&gt;1.5,"น้อย",IF(F14&lt;=1.5,"น้อยที่สุด")))))</f>
        <v>มาก</v>
      </c>
    </row>
    <row r="15" spans="1:10" s="7" customFormat="1" ht="24" customHeight="1">
      <c r="B15" s="245" t="s">
        <v>70</v>
      </c>
      <c r="C15" s="245"/>
      <c r="D15" s="245"/>
      <c r="E15" s="245"/>
      <c r="F15" s="30">
        <f>DATA!AB137</f>
        <v>3.9185185185185185</v>
      </c>
      <c r="G15" s="30">
        <f>DATA!AB138</f>
        <v>0.63542031983834091</v>
      </c>
      <c r="H15" s="31" t="str">
        <f t="shared" si="2"/>
        <v>มาก</v>
      </c>
    </row>
    <row r="16" spans="1:10" s="7" customFormat="1" ht="24.75" thickBot="1">
      <c r="B16" s="229" t="s">
        <v>30</v>
      </c>
      <c r="C16" s="230"/>
      <c r="D16" s="230"/>
      <c r="E16" s="231"/>
      <c r="F16" s="33">
        <f>DATA!AB140</f>
        <v>3.7555555555555555</v>
      </c>
      <c r="G16" s="39">
        <f>DATA!AB139</f>
        <v>0.8003712010098446</v>
      </c>
      <c r="H16" s="34" t="str">
        <f t="shared" ref="H16" si="3">IF(F16&gt;4.5,"มากที่สุด",IF(F16&gt;3.5,"มาก",IF(F16&gt;2.5,"ปานกลาง",IF(F16&gt;1.5,"น้อย",IF(F16&lt;=1.5,"น้อยที่สุด")))))</f>
        <v>มาก</v>
      </c>
      <c r="J16" s="40"/>
    </row>
    <row r="17" spans="1:10" s="7" customFormat="1" ht="16.5" customHeight="1" thickTop="1">
      <c r="B17" s="9"/>
      <c r="C17" s="9"/>
      <c r="D17" s="9"/>
      <c r="E17" s="9"/>
      <c r="F17" s="41"/>
      <c r="G17" s="41"/>
      <c r="H17" s="41"/>
    </row>
    <row r="18" spans="1:10" s="7" customFormat="1" ht="24">
      <c r="B18" s="15"/>
      <c r="C18" s="15" t="s">
        <v>73</v>
      </c>
      <c r="D18" s="15"/>
      <c r="E18" s="15"/>
      <c r="F18" s="15"/>
      <c r="G18" s="15"/>
      <c r="H18" s="15"/>
      <c r="I18" s="15"/>
      <c r="J18" s="15"/>
    </row>
    <row r="19" spans="1:10" s="7" customFormat="1" ht="24">
      <c r="B19" s="15" t="s">
        <v>136</v>
      </c>
      <c r="C19" s="15"/>
      <c r="D19" s="15"/>
      <c r="E19" s="15"/>
      <c r="F19" s="15"/>
      <c r="G19" s="15"/>
      <c r="H19" s="15"/>
      <c r="I19" s="15"/>
      <c r="J19" s="15"/>
    </row>
    <row r="20" spans="1:10" s="7" customFormat="1" ht="24">
      <c r="B20" s="15" t="s">
        <v>137</v>
      </c>
      <c r="C20" s="15"/>
      <c r="D20" s="15"/>
      <c r="E20" s="15"/>
      <c r="F20" s="15"/>
      <c r="G20" s="15"/>
      <c r="H20" s="15"/>
      <c r="I20" s="15"/>
      <c r="J20" s="15"/>
    </row>
    <row r="21" spans="1:10" s="7" customFormat="1" ht="24">
      <c r="A21" s="53"/>
      <c r="B21" s="53"/>
      <c r="C21" s="53"/>
      <c r="D21" s="53"/>
      <c r="E21" s="53"/>
      <c r="F21" s="53"/>
      <c r="G21" s="15"/>
      <c r="H21" s="15"/>
    </row>
    <row r="22" spans="1:10" s="7" customFormat="1" ht="24">
      <c r="B22" s="15"/>
      <c r="C22" s="15"/>
      <c r="D22" s="15"/>
      <c r="E22" s="15"/>
      <c r="F22" s="15"/>
      <c r="G22" s="15"/>
      <c r="H22" s="15"/>
      <c r="I22" s="15"/>
      <c r="J22" s="15"/>
    </row>
    <row r="23" spans="1:10" s="7" customFormat="1" ht="24">
      <c r="B23" s="15"/>
      <c r="C23" s="15"/>
      <c r="D23" s="15"/>
      <c r="E23" s="15"/>
      <c r="F23" s="15"/>
      <c r="G23" s="15"/>
      <c r="H23" s="15"/>
      <c r="I23" s="15"/>
      <c r="J23" s="15"/>
    </row>
    <row r="24" spans="1:10" s="10" customFormat="1" ht="24">
      <c r="B24" s="50"/>
      <c r="C24" s="50"/>
      <c r="D24" s="50"/>
      <c r="E24" s="50"/>
      <c r="F24" s="51"/>
      <c r="G24" s="51"/>
      <c r="H24" s="52"/>
    </row>
  </sheetData>
  <mergeCells count="13">
    <mergeCell ref="B16:E16"/>
    <mergeCell ref="B5:E6"/>
    <mergeCell ref="F5:F6"/>
    <mergeCell ref="G5:G6"/>
    <mergeCell ref="A1:H1"/>
    <mergeCell ref="H5:H6"/>
    <mergeCell ref="B8:E8"/>
    <mergeCell ref="B9:E9"/>
    <mergeCell ref="B11:E11"/>
    <mergeCell ref="B10:E10"/>
    <mergeCell ref="B13:E13"/>
    <mergeCell ref="B14:E14"/>
    <mergeCell ref="B15:E15"/>
  </mergeCells>
  <pageMargins left="0.7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4</xdr:row>
                <xdr:rowOff>209550</xdr:rowOff>
              </from>
              <to>
                <xdr:col>5</xdr:col>
                <xdr:colOff>352425</xdr:colOff>
                <xdr:row>5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topLeftCell="A31" zoomScale="120" zoomScaleNormal="120" workbookViewId="0">
      <selection activeCell="D46" sqref="D46"/>
    </sheetView>
  </sheetViews>
  <sheetFormatPr defaultRowHeight="27.75"/>
  <cols>
    <col min="1" max="1" width="4.7109375" style="17" customWidth="1"/>
    <col min="2" max="2" width="7.7109375" style="17" customWidth="1"/>
    <col min="3" max="3" width="9.140625" style="17"/>
    <col min="4" max="4" width="15.42578125" style="17" customWidth="1"/>
    <col min="5" max="5" width="37.42578125" style="17" customWidth="1"/>
    <col min="6" max="6" width="5.5703125" style="163" customWidth="1"/>
    <col min="7" max="7" width="6" style="163" customWidth="1"/>
    <col min="8" max="8" width="15.7109375" style="163" customWidth="1"/>
    <col min="9" max="257" width="9.140625" style="17"/>
    <col min="258" max="258" width="10.85546875" style="17" customWidth="1"/>
    <col min="259" max="259" width="9.140625" style="17"/>
    <col min="260" max="260" width="15.42578125" style="17" customWidth="1"/>
    <col min="261" max="261" width="30.85546875" style="17" customWidth="1"/>
    <col min="262" max="262" width="6.85546875" style="17" customWidth="1"/>
    <col min="263" max="263" width="7" style="17" customWidth="1"/>
    <col min="264" max="264" width="13.7109375" style="17" customWidth="1"/>
    <col min="265" max="513" width="9.140625" style="17"/>
    <col min="514" max="514" width="10.85546875" style="17" customWidth="1"/>
    <col min="515" max="515" width="9.140625" style="17"/>
    <col min="516" max="516" width="15.42578125" style="17" customWidth="1"/>
    <col min="517" max="517" width="30.85546875" style="17" customWidth="1"/>
    <col min="518" max="518" width="6.85546875" style="17" customWidth="1"/>
    <col min="519" max="519" width="7" style="17" customWidth="1"/>
    <col min="520" max="520" width="13.7109375" style="17" customWidth="1"/>
    <col min="521" max="769" width="9.140625" style="17"/>
    <col min="770" max="770" width="10.85546875" style="17" customWidth="1"/>
    <col min="771" max="771" width="9.140625" style="17"/>
    <col min="772" max="772" width="15.42578125" style="17" customWidth="1"/>
    <col min="773" max="773" width="30.85546875" style="17" customWidth="1"/>
    <col min="774" max="774" width="6.85546875" style="17" customWidth="1"/>
    <col min="775" max="775" width="7" style="17" customWidth="1"/>
    <col min="776" max="776" width="13.7109375" style="17" customWidth="1"/>
    <col min="777" max="1025" width="9.140625" style="17"/>
    <col min="1026" max="1026" width="10.85546875" style="17" customWidth="1"/>
    <col min="1027" max="1027" width="9.140625" style="17"/>
    <col min="1028" max="1028" width="15.42578125" style="17" customWidth="1"/>
    <col min="1029" max="1029" width="30.85546875" style="17" customWidth="1"/>
    <col min="1030" max="1030" width="6.85546875" style="17" customWidth="1"/>
    <col min="1031" max="1031" width="7" style="17" customWidth="1"/>
    <col min="1032" max="1032" width="13.7109375" style="17" customWidth="1"/>
    <col min="1033" max="1281" width="9.140625" style="17"/>
    <col min="1282" max="1282" width="10.85546875" style="17" customWidth="1"/>
    <col min="1283" max="1283" width="9.140625" style="17"/>
    <col min="1284" max="1284" width="15.42578125" style="17" customWidth="1"/>
    <col min="1285" max="1285" width="30.85546875" style="17" customWidth="1"/>
    <col min="1286" max="1286" width="6.85546875" style="17" customWidth="1"/>
    <col min="1287" max="1287" width="7" style="17" customWidth="1"/>
    <col min="1288" max="1288" width="13.7109375" style="17" customWidth="1"/>
    <col min="1289" max="1537" width="9.140625" style="17"/>
    <col min="1538" max="1538" width="10.85546875" style="17" customWidth="1"/>
    <col min="1539" max="1539" width="9.140625" style="17"/>
    <col min="1540" max="1540" width="15.42578125" style="17" customWidth="1"/>
    <col min="1541" max="1541" width="30.85546875" style="17" customWidth="1"/>
    <col min="1542" max="1542" width="6.85546875" style="17" customWidth="1"/>
    <col min="1543" max="1543" width="7" style="17" customWidth="1"/>
    <col min="1544" max="1544" width="13.7109375" style="17" customWidth="1"/>
    <col min="1545" max="1793" width="9.140625" style="17"/>
    <col min="1794" max="1794" width="10.85546875" style="17" customWidth="1"/>
    <col min="1795" max="1795" width="9.140625" style="17"/>
    <col min="1796" max="1796" width="15.42578125" style="17" customWidth="1"/>
    <col min="1797" max="1797" width="30.85546875" style="17" customWidth="1"/>
    <col min="1798" max="1798" width="6.85546875" style="17" customWidth="1"/>
    <col min="1799" max="1799" width="7" style="17" customWidth="1"/>
    <col min="1800" max="1800" width="13.7109375" style="17" customWidth="1"/>
    <col min="1801" max="2049" width="9.140625" style="17"/>
    <col min="2050" max="2050" width="10.85546875" style="17" customWidth="1"/>
    <col min="2051" max="2051" width="9.140625" style="17"/>
    <col min="2052" max="2052" width="15.42578125" style="17" customWidth="1"/>
    <col min="2053" max="2053" width="30.85546875" style="17" customWidth="1"/>
    <col min="2054" max="2054" width="6.85546875" style="17" customWidth="1"/>
    <col min="2055" max="2055" width="7" style="17" customWidth="1"/>
    <col min="2056" max="2056" width="13.7109375" style="17" customWidth="1"/>
    <col min="2057" max="2305" width="9.140625" style="17"/>
    <col min="2306" max="2306" width="10.85546875" style="17" customWidth="1"/>
    <col min="2307" max="2307" width="9.140625" style="17"/>
    <col min="2308" max="2308" width="15.42578125" style="17" customWidth="1"/>
    <col min="2309" max="2309" width="30.85546875" style="17" customWidth="1"/>
    <col min="2310" max="2310" width="6.85546875" style="17" customWidth="1"/>
    <col min="2311" max="2311" width="7" style="17" customWidth="1"/>
    <col min="2312" max="2312" width="13.7109375" style="17" customWidth="1"/>
    <col min="2313" max="2561" width="9.140625" style="17"/>
    <col min="2562" max="2562" width="10.85546875" style="17" customWidth="1"/>
    <col min="2563" max="2563" width="9.140625" style="17"/>
    <col min="2564" max="2564" width="15.42578125" style="17" customWidth="1"/>
    <col min="2565" max="2565" width="30.85546875" style="17" customWidth="1"/>
    <col min="2566" max="2566" width="6.85546875" style="17" customWidth="1"/>
    <col min="2567" max="2567" width="7" style="17" customWidth="1"/>
    <col min="2568" max="2568" width="13.7109375" style="17" customWidth="1"/>
    <col min="2569" max="2817" width="9.140625" style="17"/>
    <col min="2818" max="2818" width="10.85546875" style="17" customWidth="1"/>
    <col min="2819" max="2819" width="9.140625" style="17"/>
    <col min="2820" max="2820" width="15.42578125" style="17" customWidth="1"/>
    <col min="2821" max="2821" width="30.85546875" style="17" customWidth="1"/>
    <col min="2822" max="2822" width="6.85546875" style="17" customWidth="1"/>
    <col min="2823" max="2823" width="7" style="17" customWidth="1"/>
    <col min="2824" max="2824" width="13.7109375" style="17" customWidth="1"/>
    <col min="2825" max="3073" width="9.140625" style="17"/>
    <col min="3074" max="3074" width="10.85546875" style="17" customWidth="1"/>
    <col min="3075" max="3075" width="9.140625" style="17"/>
    <col min="3076" max="3076" width="15.42578125" style="17" customWidth="1"/>
    <col min="3077" max="3077" width="30.85546875" style="17" customWidth="1"/>
    <col min="3078" max="3078" width="6.85546875" style="17" customWidth="1"/>
    <col min="3079" max="3079" width="7" style="17" customWidth="1"/>
    <col min="3080" max="3080" width="13.7109375" style="17" customWidth="1"/>
    <col min="3081" max="3329" width="9.140625" style="17"/>
    <col min="3330" max="3330" width="10.85546875" style="17" customWidth="1"/>
    <col min="3331" max="3331" width="9.140625" style="17"/>
    <col min="3332" max="3332" width="15.42578125" style="17" customWidth="1"/>
    <col min="3333" max="3333" width="30.85546875" style="17" customWidth="1"/>
    <col min="3334" max="3334" width="6.85546875" style="17" customWidth="1"/>
    <col min="3335" max="3335" width="7" style="17" customWidth="1"/>
    <col min="3336" max="3336" width="13.7109375" style="17" customWidth="1"/>
    <col min="3337" max="3585" width="9.140625" style="17"/>
    <col min="3586" max="3586" width="10.85546875" style="17" customWidth="1"/>
    <col min="3587" max="3587" width="9.140625" style="17"/>
    <col min="3588" max="3588" width="15.42578125" style="17" customWidth="1"/>
    <col min="3589" max="3589" width="30.85546875" style="17" customWidth="1"/>
    <col min="3590" max="3590" width="6.85546875" style="17" customWidth="1"/>
    <col min="3591" max="3591" width="7" style="17" customWidth="1"/>
    <col min="3592" max="3592" width="13.7109375" style="17" customWidth="1"/>
    <col min="3593" max="3841" width="9.140625" style="17"/>
    <col min="3842" max="3842" width="10.85546875" style="17" customWidth="1"/>
    <col min="3843" max="3843" width="9.140625" style="17"/>
    <col min="3844" max="3844" width="15.42578125" style="17" customWidth="1"/>
    <col min="3845" max="3845" width="30.85546875" style="17" customWidth="1"/>
    <col min="3846" max="3846" width="6.85546875" style="17" customWidth="1"/>
    <col min="3847" max="3847" width="7" style="17" customWidth="1"/>
    <col min="3848" max="3848" width="13.7109375" style="17" customWidth="1"/>
    <col min="3849" max="4097" width="9.140625" style="17"/>
    <col min="4098" max="4098" width="10.85546875" style="17" customWidth="1"/>
    <col min="4099" max="4099" width="9.140625" style="17"/>
    <col min="4100" max="4100" width="15.42578125" style="17" customWidth="1"/>
    <col min="4101" max="4101" width="30.85546875" style="17" customWidth="1"/>
    <col min="4102" max="4102" width="6.85546875" style="17" customWidth="1"/>
    <col min="4103" max="4103" width="7" style="17" customWidth="1"/>
    <col min="4104" max="4104" width="13.7109375" style="17" customWidth="1"/>
    <col min="4105" max="4353" width="9.140625" style="17"/>
    <col min="4354" max="4354" width="10.85546875" style="17" customWidth="1"/>
    <col min="4355" max="4355" width="9.140625" style="17"/>
    <col min="4356" max="4356" width="15.42578125" style="17" customWidth="1"/>
    <col min="4357" max="4357" width="30.85546875" style="17" customWidth="1"/>
    <col min="4358" max="4358" width="6.85546875" style="17" customWidth="1"/>
    <col min="4359" max="4359" width="7" style="17" customWidth="1"/>
    <col min="4360" max="4360" width="13.7109375" style="17" customWidth="1"/>
    <col min="4361" max="4609" width="9.140625" style="17"/>
    <col min="4610" max="4610" width="10.85546875" style="17" customWidth="1"/>
    <col min="4611" max="4611" width="9.140625" style="17"/>
    <col min="4612" max="4612" width="15.42578125" style="17" customWidth="1"/>
    <col min="4613" max="4613" width="30.85546875" style="17" customWidth="1"/>
    <col min="4614" max="4614" width="6.85546875" style="17" customWidth="1"/>
    <col min="4615" max="4615" width="7" style="17" customWidth="1"/>
    <col min="4616" max="4616" width="13.7109375" style="17" customWidth="1"/>
    <col min="4617" max="4865" width="9.140625" style="17"/>
    <col min="4866" max="4866" width="10.85546875" style="17" customWidth="1"/>
    <col min="4867" max="4867" width="9.140625" style="17"/>
    <col min="4868" max="4868" width="15.42578125" style="17" customWidth="1"/>
    <col min="4869" max="4869" width="30.85546875" style="17" customWidth="1"/>
    <col min="4870" max="4870" width="6.85546875" style="17" customWidth="1"/>
    <col min="4871" max="4871" width="7" style="17" customWidth="1"/>
    <col min="4872" max="4872" width="13.7109375" style="17" customWidth="1"/>
    <col min="4873" max="5121" width="9.140625" style="17"/>
    <col min="5122" max="5122" width="10.85546875" style="17" customWidth="1"/>
    <col min="5123" max="5123" width="9.140625" style="17"/>
    <col min="5124" max="5124" width="15.42578125" style="17" customWidth="1"/>
    <col min="5125" max="5125" width="30.85546875" style="17" customWidth="1"/>
    <col min="5126" max="5126" width="6.85546875" style="17" customWidth="1"/>
    <col min="5127" max="5127" width="7" style="17" customWidth="1"/>
    <col min="5128" max="5128" width="13.7109375" style="17" customWidth="1"/>
    <col min="5129" max="5377" width="9.140625" style="17"/>
    <col min="5378" max="5378" width="10.85546875" style="17" customWidth="1"/>
    <col min="5379" max="5379" width="9.140625" style="17"/>
    <col min="5380" max="5380" width="15.42578125" style="17" customWidth="1"/>
    <col min="5381" max="5381" width="30.85546875" style="17" customWidth="1"/>
    <col min="5382" max="5382" width="6.85546875" style="17" customWidth="1"/>
    <col min="5383" max="5383" width="7" style="17" customWidth="1"/>
    <col min="5384" max="5384" width="13.7109375" style="17" customWidth="1"/>
    <col min="5385" max="5633" width="9.140625" style="17"/>
    <col min="5634" max="5634" width="10.85546875" style="17" customWidth="1"/>
    <col min="5635" max="5635" width="9.140625" style="17"/>
    <col min="5636" max="5636" width="15.42578125" style="17" customWidth="1"/>
    <col min="5637" max="5637" width="30.85546875" style="17" customWidth="1"/>
    <col min="5638" max="5638" width="6.85546875" style="17" customWidth="1"/>
    <col min="5639" max="5639" width="7" style="17" customWidth="1"/>
    <col min="5640" max="5640" width="13.7109375" style="17" customWidth="1"/>
    <col min="5641" max="5889" width="9.140625" style="17"/>
    <col min="5890" max="5890" width="10.85546875" style="17" customWidth="1"/>
    <col min="5891" max="5891" width="9.140625" style="17"/>
    <col min="5892" max="5892" width="15.42578125" style="17" customWidth="1"/>
    <col min="5893" max="5893" width="30.85546875" style="17" customWidth="1"/>
    <col min="5894" max="5894" width="6.85546875" style="17" customWidth="1"/>
    <col min="5895" max="5895" width="7" style="17" customWidth="1"/>
    <col min="5896" max="5896" width="13.7109375" style="17" customWidth="1"/>
    <col min="5897" max="6145" width="9.140625" style="17"/>
    <col min="6146" max="6146" width="10.85546875" style="17" customWidth="1"/>
    <col min="6147" max="6147" width="9.140625" style="17"/>
    <col min="6148" max="6148" width="15.42578125" style="17" customWidth="1"/>
    <col min="6149" max="6149" width="30.85546875" style="17" customWidth="1"/>
    <col min="6150" max="6150" width="6.85546875" style="17" customWidth="1"/>
    <col min="6151" max="6151" width="7" style="17" customWidth="1"/>
    <col min="6152" max="6152" width="13.7109375" style="17" customWidth="1"/>
    <col min="6153" max="6401" width="9.140625" style="17"/>
    <col min="6402" max="6402" width="10.85546875" style="17" customWidth="1"/>
    <col min="6403" max="6403" width="9.140625" style="17"/>
    <col min="6404" max="6404" width="15.42578125" style="17" customWidth="1"/>
    <col min="6405" max="6405" width="30.85546875" style="17" customWidth="1"/>
    <col min="6406" max="6406" width="6.85546875" style="17" customWidth="1"/>
    <col min="6407" max="6407" width="7" style="17" customWidth="1"/>
    <col min="6408" max="6408" width="13.7109375" style="17" customWidth="1"/>
    <col min="6409" max="6657" width="9.140625" style="17"/>
    <col min="6658" max="6658" width="10.85546875" style="17" customWidth="1"/>
    <col min="6659" max="6659" width="9.140625" style="17"/>
    <col min="6660" max="6660" width="15.42578125" style="17" customWidth="1"/>
    <col min="6661" max="6661" width="30.85546875" style="17" customWidth="1"/>
    <col min="6662" max="6662" width="6.85546875" style="17" customWidth="1"/>
    <col min="6663" max="6663" width="7" style="17" customWidth="1"/>
    <col min="6664" max="6664" width="13.7109375" style="17" customWidth="1"/>
    <col min="6665" max="6913" width="9.140625" style="17"/>
    <col min="6914" max="6914" width="10.85546875" style="17" customWidth="1"/>
    <col min="6915" max="6915" width="9.140625" style="17"/>
    <col min="6916" max="6916" width="15.42578125" style="17" customWidth="1"/>
    <col min="6917" max="6917" width="30.85546875" style="17" customWidth="1"/>
    <col min="6918" max="6918" width="6.85546875" style="17" customWidth="1"/>
    <col min="6919" max="6919" width="7" style="17" customWidth="1"/>
    <col min="6920" max="6920" width="13.7109375" style="17" customWidth="1"/>
    <col min="6921" max="7169" width="9.140625" style="17"/>
    <col min="7170" max="7170" width="10.85546875" style="17" customWidth="1"/>
    <col min="7171" max="7171" width="9.140625" style="17"/>
    <col min="7172" max="7172" width="15.42578125" style="17" customWidth="1"/>
    <col min="7173" max="7173" width="30.85546875" style="17" customWidth="1"/>
    <col min="7174" max="7174" width="6.85546875" style="17" customWidth="1"/>
    <col min="7175" max="7175" width="7" style="17" customWidth="1"/>
    <col min="7176" max="7176" width="13.7109375" style="17" customWidth="1"/>
    <col min="7177" max="7425" width="9.140625" style="17"/>
    <col min="7426" max="7426" width="10.85546875" style="17" customWidth="1"/>
    <col min="7427" max="7427" width="9.140625" style="17"/>
    <col min="7428" max="7428" width="15.42578125" style="17" customWidth="1"/>
    <col min="7429" max="7429" width="30.85546875" style="17" customWidth="1"/>
    <col min="7430" max="7430" width="6.85546875" style="17" customWidth="1"/>
    <col min="7431" max="7431" width="7" style="17" customWidth="1"/>
    <col min="7432" max="7432" width="13.7109375" style="17" customWidth="1"/>
    <col min="7433" max="7681" width="9.140625" style="17"/>
    <col min="7682" max="7682" width="10.85546875" style="17" customWidth="1"/>
    <col min="7683" max="7683" width="9.140625" style="17"/>
    <col min="7684" max="7684" width="15.42578125" style="17" customWidth="1"/>
    <col min="7685" max="7685" width="30.85546875" style="17" customWidth="1"/>
    <col min="7686" max="7686" width="6.85546875" style="17" customWidth="1"/>
    <col min="7687" max="7687" width="7" style="17" customWidth="1"/>
    <col min="7688" max="7688" width="13.7109375" style="17" customWidth="1"/>
    <col min="7689" max="7937" width="9.140625" style="17"/>
    <col min="7938" max="7938" width="10.85546875" style="17" customWidth="1"/>
    <col min="7939" max="7939" width="9.140625" style="17"/>
    <col min="7940" max="7940" width="15.42578125" style="17" customWidth="1"/>
    <col min="7941" max="7941" width="30.85546875" style="17" customWidth="1"/>
    <col min="7942" max="7942" width="6.85546875" style="17" customWidth="1"/>
    <col min="7943" max="7943" width="7" style="17" customWidth="1"/>
    <col min="7944" max="7944" width="13.7109375" style="17" customWidth="1"/>
    <col min="7945" max="8193" width="9.140625" style="17"/>
    <col min="8194" max="8194" width="10.85546875" style="17" customWidth="1"/>
    <col min="8195" max="8195" width="9.140625" style="17"/>
    <col min="8196" max="8196" width="15.42578125" style="17" customWidth="1"/>
    <col min="8197" max="8197" width="30.85546875" style="17" customWidth="1"/>
    <col min="8198" max="8198" width="6.85546875" style="17" customWidth="1"/>
    <col min="8199" max="8199" width="7" style="17" customWidth="1"/>
    <col min="8200" max="8200" width="13.7109375" style="17" customWidth="1"/>
    <col min="8201" max="8449" width="9.140625" style="17"/>
    <col min="8450" max="8450" width="10.85546875" style="17" customWidth="1"/>
    <col min="8451" max="8451" width="9.140625" style="17"/>
    <col min="8452" max="8452" width="15.42578125" style="17" customWidth="1"/>
    <col min="8453" max="8453" width="30.85546875" style="17" customWidth="1"/>
    <col min="8454" max="8454" width="6.85546875" style="17" customWidth="1"/>
    <col min="8455" max="8455" width="7" style="17" customWidth="1"/>
    <col min="8456" max="8456" width="13.7109375" style="17" customWidth="1"/>
    <col min="8457" max="8705" width="9.140625" style="17"/>
    <col min="8706" max="8706" width="10.85546875" style="17" customWidth="1"/>
    <col min="8707" max="8707" width="9.140625" style="17"/>
    <col min="8708" max="8708" width="15.42578125" style="17" customWidth="1"/>
    <col min="8709" max="8709" width="30.85546875" style="17" customWidth="1"/>
    <col min="8710" max="8710" width="6.85546875" style="17" customWidth="1"/>
    <col min="8711" max="8711" width="7" style="17" customWidth="1"/>
    <col min="8712" max="8712" width="13.7109375" style="17" customWidth="1"/>
    <col min="8713" max="8961" width="9.140625" style="17"/>
    <col min="8962" max="8962" width="10.85546875" style="17" customWidth="1"/>
    <col min="8963" max="8963" width="9.140625" style="17"/>
    <col min="8964" max="8964" width="15.42578125" style="17" customWidth="1"/>
    <col min="8965" max="8965" width="30.85546875" style="17" customWidth="1"/>
    <col min="8966" max="8966" width="6.85546875" style="17" customWidth="1"/>
    <col min="8967" max="8967" width="7" style="17" customWidth="1"/>
    <col min="8968" max="8968" width="13.7109375" style="17" customWidth="1"/>
    <col min="8969" max="9217" width="9.140625" style="17"/>
    <col min="9218" max="9218" width="10.85546875" style="17" customWidth="1"/>
    <col min="9219" max="9219" width="9.140625" style="17"/>
    <col min="9220" max="9220" width="15.42578125" style="17" customWidth="1"/>
    <col min="9221" max="9221" width="30.85546875" style="17" customWidth="1"/>
    <col min="9222" max="9222" width="6.85546875" style="17" customWidth="1"/>
    <col min="9223" max="9223" width="7" style="17" customWidth="1"/>
    <col min="9224" max="9224" width="13.7109375" style="17" customWidth="1"/>
    <col min="9225" max="9473" width="9.140625" style="17"/>
    <col min="9474" max="9474" width="10.85546875" style="17" customWidth="1"/>
    <col min="9475" max="9475" width="9.140625" style="17"/>
    <col min="9476" max="9476" width="15.42578125" style="17" customWidth="1"/>
    <col min="9477" max="9477" width="30.85546875" style="17" customWidth="1"/>
    <col min="9478" max="9478" width="6.85546875" style="17" customWidth="1"/>
    <col min="9479" max="9479" width="7" style="17" customWidth="1"/>
    <col min="9480" max="9480" width="13.7109375" style="17" customWidth="1"/>
    <col min="9481" max="9729" width="9.140625" style="17"/>
    <col min="9730" max="9730" width="10.85546875" style="17" customWidth="1"/>
    <col min="9731" max="9731" width="9.140625" style="17"/>
    <col min="9732" max="9732" width="15.42578125" style="17" customWidth="1"/>
    <col min="9733" max="9733" width="30.85546875" style="17" customWidth="1"/>
    <col min="9734" max="9734" width="6.85546875" style="17" customWidth="1"/>
    <col min="9735" max="9735" width="7" style="17" customWidth="1"/>
    <col min="9736" max="9736" width="13.7109375" style="17" customWidth="1"/>
    <col min="9737" max="9985" width="9.140625" style="17"/>
    <col min="9986" max="9986" width="10.85546875" style="17" customWidth="1"/>
    <col min="9987" max="9987" width="9.140625" style="17"/>
    <col min="9988" max="9988" width="15.42578125" style="17" customWidth="1"/>
    <col min="9989" max="9989" width="30.85546875" style="17" customWidth="1"/>
    <col min="9990" max="9990" width="6.85546875" style="17" customWidth="1"/>
    <col min="9991" max="9991" width="7" style="17" customWidth="1"/>
    <col min="9992" max="9992" width="13.7109375" style="17" customWidth="1"/>
    <col min="9993" max="10241" width="9.140625" style="17"/>
    <col min="10242" max="10242" width="10.85546875" style="17" customWidth="1"/>
    <col min="10243" max="10243" width="9.140625" style="17"/>
    <col min="10244" max="10244" width="15.42578125" style="17" customWidth="1"/>
    <col min="10245" max="10245" width="30.85546875" style="17" customWidth="1"/>
    <col min="10246" max="10246" width="6.85546875" style="17" customWidth="1"/>
    <col min="10247" max="10247" width="7" style="17" customWidth="1"/>
    <col min="10248" max="10248" width="13.7109375" style="17" customWidth="1"/>
    <col min="10249" max="10497" width="9.140625" style="17"/>
    <col min="10498" max="10498" width="10.85546875" style="17" customWidth="1"/>
    <col min="10499" max="10499" width="9.140625" style="17"/>
    <col min="10500" max="10500" width="15.42578125" style="17" customWidth="1"/>
    <col min="10501" max="10501" width="30.85546875" style="17" customWidth="1"/>
    <col min="10502" max="10502" width="6.85546875" style="17" customWidth="1"/>
    <col min="10503" max="10503" width="7" style="17" customWidth="1"/>
    <col min="10504" max="10504" width="13.7109375" style="17" customWidth="1"/>
    <col min="10505" max="10753" width="9.140625" style="17"/>
    <col min="10754" max="10754" width="10.85546875" style="17" customWidth="1"/>
    <col min="10755" max="10755" width="9.140625" style="17"/>
    <col min="10756" max="10756" width="15.42578125" style="17" customWidth="1"/>
    <col min="10757" max="10757" width="30.85546875" style="17" customWidth="1"/>
    <col min="10758" max="10758" width="6.85546875" style="17" customWidth="1"/>
    <col min="10759" max="10759" width="7" style="17" customWidth="1"/>
    <col min="10760" max="10760" width="13.7109375" style="17" customWidth="1"/>
    <col min="10761" max="11009" width="9.140625" style="17"/>
    <col min="11010" max="11010" width="10.85546875" style="17" customWidth="1"/>
    <col min="11011" max="11011" width="9.140625" style="17"/>
    <col min="11012" max="11012" width="15.42578125" style="17" customWidth="1"/>
    <col min="11013" max="11013" width="30.85546875" style="17" customWidth="1"/>
    <col min="11014" max="11014" width="6.85546875" style="17" customWidth="1"/>
    <col min="11015" max="11015" width="7" style="17" customWidth="1"/>
    <col min="11016" max="11016" width="13.7109375" style="17" customWidth="1"/>
    <col min="11017" max="11265" width="9.140625" style="17"/>
    <col min="11266" max="11266" width="10.85546875" style="17" customWidth="1"/>
    <col min="11267" max="11267" width="9.140625" style="17"/>
    <col min="11268" max="11268" width="15.42578125" style="17" customWidth="1"/>
    <col min="11269" max="11269" width="30.85546875" style="17" customWidth="1"/>
    <col min="11270" max="11270" width="6.85546875" style="17" customWidth="1"/>
    <col min="11271" max="11271" width="7" style="17" customWidth="1"/>
    <col min="11272" max="11272" width="13.7109375" style="17" customWidth="1"/>
    <col min="11273" max="11521" width="9.140625" style="17"/>
    <col min="11522" max="11522" width="10.85546875" style="17" customWidth="1"/>
    <col min="11523" max="11523" width="9.140625" style="17"/>
    <col min="11524" max="11524" width="15.42578125" style="17" customWidth="1"/>
    <col min="11525" max="11525" width="30.85546875" style="17" customWidth="1"/>
    <col min="11526" max="11526" width="6.85546875" style="17" customWidth="1"/>
    <col min="11527" max="11527" width="7" style="17" customWidth="1"/>
    <col min="11528" max="11528" width="13.7109375" style="17" customWidth="1"/>
    <col min="11529" max="11777" width="9.140625" style="17"/>
    <col min="11778" max="11778" width="10.85546875" style="17" customWidth="1"/>
    <col min="11779" max="11779" width="9.140625" style="17"/>
    <col min="11780" max="11780" width="15.42578125" style="17" customWidth="1"/>
    <col min="11781" max="11781" width="30.85546875" style="17" customWidth="1"/>
    <col min="11782" max="11782" width="6.85546875" style="17" customWidth="1"/>
    <col min="11783" max="11783" width="7" style="17" customWidth="1"/>
    <col min="11784" max="11784" width="13.7109375" style="17" customWidth="1"/>
    <col min="11785" max="12033" width="9.140625" style="17"/>
    <col min="12034" max="12034" width="10.85546875" style="17" customWidth="1"/>
    <col min="12035" max="12035" width="9.140625" style="17"/>
    <col min="12036" max="12036" width="15.42578125" style="17" customWidth="1"/>
    <col min="12037" max="12037" width="30.85546875" style="17" customWidth="1"/>
    <col min="12038" max="12038" width="6.85546875" style="17" customWidth="1"/>
    <col min="12039" max="12039" width="7" style="17" customWidth="1"/>
    <col min="12040" max="12040" width="13.7109375" style="17" customWidth="1"/>
    <col min="12041" max="12289" width="9.140625" style="17"/>
    <col min="12290" max="12290" width="10.85546875" style="17" customWidth="1"/>
    <col min="12291" max="12291" width="9.140625" style="17"/>
    <col min="12292" max="12292" width="15.42578125" style="17" customWidth="1"/>
    <col min="12293" max="12293" width="30.85546875" style="17" customWidth="1"/>
    <col min="12294" max="12294" width="6.85546875" style="17" customWidth="1"/>
    <col min="12295" max="12295" width="7" style="17" customWidth="1"/>
    <col min="12296" max="12296" width="13.7109375" style="17" customWidth="1"/>
    <col min="12297" max="12545" width="9.140625" style="17"/>
    <col min="12546" max="12546" width="10.85546875" style="17" customWidth="1"/>
    <col min="12547" max="12547" width="9.140625" style="17"/>
    <col min="12548" max="12548" width="15.42578125" style="17" customWidth="1"/>
    <col min="12549" max="12549" width="30.85546875" style="17" customWidth="1"/>
    <col min="12550" max="12550" width="6.85546875" style="17" customWidth="1"/>
    <col min="12551" max="12551" width="7" style="17" customWidth="1"/>
    <col min="12552" max="12552" width="13.7109375" style="17" customWidth="1"/>
    <col min="12553" max="12801" width="9.140625" style="17"/>
    <col min="12802" max="12802" width="10.85546875" style="17" customWidth="1"/>
    <col min="12803" max="12803" width="9.140625" style="17"/>
    <col min="12804" max="12804" width="15.42578125" style="17" customWidth="1"/>
    <col min="12805" max="12805" width="30.85546875" style="17" customWidth="1"/>
    <col min="12806" max="12806" width="6.85546875" style="17" customWidth="1"/>
    <col min="12807" max="12807" width="7" style="17" customWidth="1"/>
    <col min="12808" max="12808" width="13.7109375" style="17" customWidth="1"/>
    <col min="12809" max="13057" width="9.140625" style="17"/>
    <col min="13058" max="13058" width="10.85546875" style="17" customWidth="1"/>
    <col min="13059" max="13059" width="9.140625" style="17"/>
    <col min="13060" max="13060" width="15.42578125" style="17" customWidth="1"/>
    <col min="13061" max="13061" width="30.85546875" style="17" customWidth="1"/>
    <col min="13062" max="13062" width="6.85546875" style="17" customWidth="1"/>
    <col min="13063" max="13063" width="7" style="17" customWidth="1"/>
    <col min="13064" max="13064" width="13.7109375" style="17" customWidth="1"/>
    <col min="13065" max="13313" width="9.140625" style="17"/>
    <col min="13314" max="13314" width="10.85546875" style="17" customWidth="1"/>
    <col min="13315" max="13315" width="9.140625" style="17"/>
    <col min="13316" max="13316" width="15.42578125" style="17" customWidth="1"/>
    <col min="13317" max="13317" width="30.85546875" style="17" customWidth="1"/>
    <col min="13318" max="13318" width="6.85546875" style="17" customWidth="1"/>
    <col min="13319" max="13319" width="7" style="17" customWidth="1"/>
    <col min="13320" max="13320" width="13.7109375" style="17" customWidth="1"/>
    <col min="13321" max="13569" width="9.140625" style="17"/>
    <col min="13570" max="13570" width="10.85546875" style="17" customWidth="1"/>
    <col min="13571" max="13571" width="9.140625" style="17"/>
    <col min="13572" max="13572" width="15.42578125" style="17" customWidth="1"/>
    <col min="13573" max="13573" width="30.85546875" style="17" customWidth="1"/>
    <col min="13574" max="13574" width="6.85546875" style="17" customWidth="1"/>
    <col min="13575" max="13575" width="7" style="17" customWidth="1"/>
    <col min="13576" max="13576" width="13.7109375" style="17" customWidth="1"/>
    <col min="13577" max="13825" width="9.140625" style="17"/>
    <col min="13826" max="13826" width="10.85546875" style="17" customWidth="1"/>
    <col min="13827" max="13827" width="9.140625" style="17"/>
    <col min="13828" max="13828" width="15.42578125" style="17" customWidth="1"/>
    <col min="13829" max="13829" width="30.85546875" style="17" customWidth="1"/>
    <col min="13830" max="13830" width="6.85546875" style="17" customWidth="1"/>
    <col min="13831" max="13831" width="7" style="17" customWidth="1"/>
    <col min="13832" max="13832" width="13.7109375" style="17" customWidth="1"/>
    <col min="13833" max="14081" width="9.140625" style="17"/>
    <col min="14082" max="14082" width="10.85546875" style="17" customWidth="1"/>
    <col min="14083" max="14083" width="9.140625" style="17"/>
    <col min="14084" max="14084" width="15.42578125" style="17" customWidth="1"/>
    <col min="14085" max="14085" width="30.85546875" style="17" customWidth="1"/>
    <col min="14086" max="14086" width="6.85546875" style="17" customWidth="1"/>
    <col min="14087" max="14087" width="7" style="17" customWidth="1"/>
    <col min="14088" max="14088" width="13.7109375" style="17" customWidth="1"/>
    <col min="14089" max="14337" width="9.140625" style="17"/>
    <col min="14338" max="14338" width="10.85546875" style="17" customWidth="1"/>
    <col min="14339" max="14339" width="9.140625" style="17"/>
    <col min="14340" max="14340" width="15.42578125" style="17" customWidth="1"/>
    <col min="14341" max="14341" width="30.85546875" style="17" customWidth="1"/>
    <col min="14342" max="14342" width="6.85546875" style="17" customWidth="1"/>
    <col min="14343" max="14343" width="7" style="17" customWidth="1"/>
    <col min="14344" max="14344" width="13.7109375" style="17" customWidth="1"/>
    <col min="14345" max="14593" width="9.140625" style="17"/>
    <col min="14594" max="14594" width="10.85546875" style="17" customWidth="1"/>
    <col min="14595" max="14595" width="9.140625" style="17"/>
    <col min="14596" max="14596" width="15.42578125" style="17" customWidth="1"/>
    <col min="14597" max="14597" width="30.85546875" style="17" customWidth="1"/>
    <col min="14598" max="14598" width="6.85546875" style="17" customWidth="1"/>
    <col min="14599" max="14599" width="7" style="17" customWidth="1"/>
    <col min="14600" max="14600" width="13.7109375" style="17" customWidth="1"/>
    <col min="14601" max="14849" width="9.140625" style="17"/>
    <col min="14850" max="14850" width="10.85546875" style="17" customWidth="1"/>
    <col min="14851" max="14851" width="9.140625" style="17"/>
    <col min="14852" max="14852" width="15.42578125" style="17" customWidth="1"/>
    <col min="14853" max="14853" width="30.85546875" style="17" customWidth="1"/>
    <col min="14854" max="14854" width="6.85546875" style="17" customWidth="1"/>
    <col min="14855" max="14855" width="7" style="17" customWidth="1"/>
    <col min="14856" max="14856" width="13.7109375" style="17" customWidth="1"/>
    <col min="14857" max="15105" width="9.140625" style="17"/>
    <col min="15106" max="15106" width="10.85546875" style="17" customWidth="1"/>
    <col min="15107" max="15107" width="9.140625" style="17"/>
    <col min="15108" max="15108" width="15.42578125" style="17" customWidth="1"/>
    <col min="15109" max="15109" width="30.85546875" style="17" customWidth="1"/>
    <col min="15110" max="15110" width="6.85546875" style="17" customWidth="1"/>
    <col min="15111" max="15111" width="7" style="17" customWidth="1"/>
    <col min="15112" max="15112" width="13.7109375" style="17" customWidth="1"/>
    <col min="15113" max="15361" width="9.140625" style="17"/>
    <col min="15362" max="15362" width="10.85546875" style="17" customWidth="1"/>
    <col min="15363" max="15363" width="9.140625" style="17"/>
    <col min="15364" max="15364" width="15.42578125" style="17" customWidth="1"/>
    <col min="15365" max="15365" width="30.85546875" style="17" customWidth="1"/>
    <col min="15366" max="15366" width="6.85546875" style="17" customWidth="1"/>
    <col min="15367" max="15367" width="7" style="17" customWidth="1"/>
    <col min="15368" max="15368" width="13.7109375" style="17" customWidth="1"/>
    <col min="15369" max="15617" width="9.140625" style="17"/>
    <col min="15618" max="15618" width="10.85546875" style="17" customWidth="1"/>
    <col min="15619" max="15619" width="9.140625" style="17"/>
    <col min="15620" max="15620" width="15.42578125" style="17" customWidth="1"/>
    <col min="15621" max="15621" width="30.85546875" style="17" customWidth="1"/>
    <col min="15622" max="15622" width="6.85546875" style="17" customWidth="1"/>
    <col min="15623" max="15623" width="7" style="17" customWidth="1"/>
    <col min="15624" max="15624" width="13.7109375" style="17" customWidth="1"/>
    <col min="15625" max="15873" width="9.140625" style="17"/>
    <col min="15874" max="15874" width="10.85546875" style="17" customWidth="1"/>
    <col min="15875" max="15875" width="9.140625" style="17"/>
    <col min="15876" max="15876" width="15.42578125" style="17" customWidth="1"/>
    <col min="15877" max="15877" width="30.85546875" style="17" customWidth="1"/>
    <col min="15878" max="15878" width="6.85546875" style="17" customWidth="1"/>
    <col min="15879" max="15879" width="7" style="17" customWidth="1"/>
    <col min="15880" max="15880" width="13.7109375" style="17" customWidth="1"/>
    <col min="15881" max="16129" width="9.140625" style="17"/>
    <col min="16130" max="16130" width="10.85546875" style="17" customWidth="1"/>
    <col min="16131" max="16131" width="9.140625" style="17"/>
    <col min="16132" max="16132" width="15.42578125" style="17" customWidth="1"/>
    <col min="16133" max="16133" width="30.85546875" style="17" customWidth="1"/>
    <col min="16134" max="16134" width="6.85546875" style="17" customWidth="1"/>
    <col min="16135" max="16135" width="7" style="17" customWidth="1"/>
    <col min="16136" max="16136" width="13.7109375" style="17" customWidth="1"/>
    <col min="16137" max="16384" width="9.140625" style="17"/>
  </cols>
  <sheetData>
    <row r="1" spans="1:10" s="10" customFormat="1" ht="24">
      <c r="A1" s="242" t="s">
        <v>46</v>
      </c>
      <c r="B1" s="242"/>
      <c r="C1" s="242"/>
      <c r="D1" s="242"/>
      <c r="E1" s="242"/>
      <c r="F1" s="242"/>
      <c r="G1" s="242"/>
      <c r="H1" s="242"/>
    </row>
    <row r="2" spans="1:10" s="10" customFormat="1" ht="24">
      <c r="A2" s="120"/>
      <c r="B2" s="120"/>
      <c r="C2" s="120"/>
      <c r="D2" s="120"/>
      <c r="E2" s="120"/>
      <c r="F2" s="120"/>
      <c r="G2" s="120"/>
      <c r="H2" s="120"/>
    </row>
    <row r="3" spans="1:10" s="7" customFormat="1" ht="24">
      <c r="B3" s="8" t="s">
        <v>45</v>
      </c>
      <c r="F3" s="117"/>
      <c r="G3" s="117"/>
      <c r="H3" s="117"/>
    </row>
    <row r="4" spans="1:10" s="7" customFormat="1" ht="25.5" customHeight="1" thickBot="1">
      <c r="B4" s="19" t="s">
        <v>130</v>
      </c>
      <c r="F4" s="117"/>
      <c r="G4" s="117"/>
      <c r="H4" s="117"/>
    </row>
    <row r="5" spans="1:10" s="10" customFormat="1" ht="20.25" customHeight="1" thickTop="1">
      <c r="B5" s="269" t="s">
        <v>17</v>
      </c>
      <c r="C5" s="270"/>
      <c r="D5" s="270"/>
      <c r="E5" s="271"/>
      <c r="F5" s="275"/>
      <c r="G5" s="249" t="s">
        <v>18</v>
      </c>
      <c r="H5" s="249" t="s">
        <v>19</v>
      </c>
    </row>
    <row r="6" spans="1:10" s="10" customFormat="1" ht="12" customHeight="1" thickBot="1">
      <c r="B6" s="272"/>
      <c r="C6" s="273"/>
      <c r="D6" s="273"/>
      <c r="E6" s="274"/>
      <c r="F6" s="276"/>
      <c r="G6" s="250"/>
      <c r="H6" s="250"/>
    </row>
    <row r="7" spans="1:10" s="10" customFormat="1" ht="24.75" thickTop="1">
      <c r="B7" s="251" t="s">
        <v>20</v>
      </c>
      <c r="C7" s="252"/>
      <c r="D7" s="252"/>
      <c r="E7" s="253"/>
      <c r="F7" s="170"/>
      <c r="G7" s="171"/>
      <c r="H7" s="171"/>
    </row>
    <row r="8" spans="1:10" s="10" customFormat="1" ht="24">
      <c r="B8" s="246" t="s">
        <v>21</v>
      </c>
      <c r="C8" s="247"/>
      <c r="D8" s="247"/>
      <c r="E8" s="248"/>
      <c r="F8" s="172">
        <f>DATA!M137</f>
        <v>4.2148148148148152</v>
      </c>
      <c r="G8" s="172">
        <f>DATA!M138</f>
        <v>0.82303755908189369</v>
      </c>
      <c r="H8" s="173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1:10" s="10" customFormat="1" ht="24">
      <c r="B9" s="174" t="s">
        <v>71</v>
      </c>
      <c r="C9" s="174"/>
      <c r="D9" s="174"/>
      <c r="E9" s="174"/>
      <c r="F9" s="172">
        <f>DATA!N137</f>
        <v>4.1185185185185187</v>
      </c>
      <c r="G9" s="172">
        <f>DATA!N138</f>
        <v>0.84687178408797803</v>
      </c>
      <c r="H9" s="173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1:10" s="10" customFormat="1" ht="24">
      <c r="B10" s="174" t="s">
        <v>72</v>
      </c>
      <c r="C10" s="174"/>
      <c r="D10" s="174"/>
      <c r="E10" s="174"/>
      <c r="F10" s="172">
        <f>DATA!O137</f>
        <v>4.162962962962963</v>
      </c>
      <c r="G10" s="172">
        <f>DATA!O138</f>
        <v>0.75515548865836624</v>
      </c>
      <c r="H10" s="173" t="str">
        <f t="shared" ref="H10:H22" si="0">IF(F10&gt;4.5,"มากที่สุด",IF(F10&gt;3.5,"มาก",IF(F10&gt;2.5,"ปานกลาง",IF(F10&gt;1.5,"น้อย",IF(F10&lt;=1.5,"น้อยที่สุด")))))</f>
        <v>มาก</v>
      </c>
    </row>
    <row r="11" spans="1:10" s="10" customFormat="1" ht="24">
      <c r="B11" s="254" t="s">
        <v>22</v>
      </c>
      <c r="C11" s="255"/>
      <c r="D11" s="255"/>
      <c r="E11" s="256"/>
      <c r="F11" s="175">
        <f>DATA!O140</f>
        <v>4.1654320987654323</v>
      </c>
      <c r="G11" s="175">
        <f>DATA!O139</f>
        <v>0.80078851548046381</v>
      </c>
      <c r="H11" s="176" t="str">
        <f>IF(F11&gt;4.5,"มากที่สุด",IF(F11&gt;3.5,"มาก",IF(F11&gt;2.5,"ปานกลาง",IF(F11&gt;1.5,"น้อย",IF(F11&lt;=1.5,"น้อยที่สุด")))))</f>
        <v>มาก</v>
      </c>
      <c r="J11" s="177"/>
    </row>
    <row r="12" spans="1:10" s="10" customFormat="1" ht="24">
      <c r="B12" s="246" t="s">
        <v>23</v>
      </c>
      <c r="C12" s="247"/>
      <c r="D12" s="247"/>
      <c r="E12" s="248"/>
      <c r="F12" s="173"/>
      <c r="G12" s="173"/>
      <c r="H12" s="173"/>
    </row>
    <row r="13" spans="1:10" s="10" customFormat="1" ht="24">
      <c r="B13" s="174" t="s">
        <v>24</v>
      </c>
      <c r="C13" s="174"/>
      <c r="D13" s="174"/>
      <c r="E13" s="174"/>
      <c r="F13" s="172">
        <f>DATA!P137</f>
        <v>4.4000000000000004</v>
      </c>
      <c r="G13" s="172">
        <f>DATA!P138</f>
        <v>0.63715786839191746</v>
      </c>
      <c r="H13" s="173" t="str">
        <f t="shared" si="0"/>
        <v>มาก</v>
      </c>
    </row>
    <row r="14" spans="1:10" s="10" customFormat="1" ht="24">
      <c r="B14" s="246" t="s">
        <v>25</v>
      </c>
      <c r="C14" s="247"/>
      <c r="D14" s="247"/>
      <c r="E14" s="248"/>
      <c r="F14" s="172">
        <f>DATA!Q137</f>
        <v>4.3703703703703702</v>
      </c>
      <c r="G14" s="172">
        <f>DATA!Q138</f>
        <v>0.67736033688222674</v>
      </c>
      <c r="H14" s="173" t="str">
        <f>IF(F14&gt;4.5,"มากที่สุด",IF(F14&gt;3.5,"มาก",IF(F14&gt;2.5,"ปานกลาง",IF(F14&gt;1.5,"น้อย",IF(F14&lt;=1.5,"น้อยที่สุด")))))</f>
        <v>มาก</v>
      </c>
    </row>
    <row r="15" spans="1:10" s="10" customFormat="1" ht="24">
      <c r="B15" s="254" t="s">
        <v>41</v>
      </c>
      <c r="C15" s="255"/>
      <c r="D15" s="255"/>
      <c r="E15" s="256"/>
      <c r="F15" s="178">
        <f>DATA!Q140</f>
        <v>4.3851851851851853</v>
      </c>
      <c r="G15" s="178">
        <f>DATA!Q139</f>
        <v>0.65651083095038876</v>
      </c>
      <c r="H15" s="179" t="str">
        <f t="shared" si="0"/>
        <v>มาก</v>
      </c>
    </row>
    <row r="16" spans="1:10" s="10" customFormat="1" ht="24">
      <c r="B16" s="246" t="s">
        <v>26</v>
      </c>
      <c r="C16" s="247"/>
      <c r="D16" s="247"/>
      <c r="E16" s="248"/>
      <c r="F16" s="172"/>
      <c r="G16" s="172"/>
      <c r="H16" s="173"/>
    </row>
    <row r="17" spans="2:8" s="10" customFormat="1" ht="24">
      <c r="B17" s="246" t="s">
        <v>74</v>
      </c>
      <c r="C17" s="247"/>
      <c r="D17" s="247"/>
      <c r="E17" s="248"/>
      <c r="F17" s="172">
        <f>DATA!R137</f>
        <v>4.1703703703703701</v>
      </c>
      <c r="G17" s="172">
        <f>DATA!R138</f>
        <v>0.65267235661217038</v>
      </c>
      <c r="H17" s="173" t="str">
        <f t="shared" si="0"/>
        <v>มาก</v>
      </c>
    </row>
    <row r="18" spans="2:8" s="10" customFormat="1" ht="24">
      <c r="B18" s="246" t="s">
        <v>27</v>
      </c>
      <c r="C18" s="247"/>
      <c r="D18" s="247"/>
      <c r="E18" s="248"/>
      <c r="F18" s="172">
        <f>DATA!S137</f>
        <v>3.7777777777777777</v>
      </c>
      <c r="G18" s="172">
        <f>DATA!S138</f>
        <v>0.80730495696009308</v>
      </c>
      <c r="H18" s="173" t="str">
        <f t="shared" si="0"/>
        <v>มาก</v>
      </c>
    </row>
    <row r="19" spans="2:8" s="10" customFormat="1" ht="24">
      <c r="B19" s="174" t="s">
        <v>75</v>
      </c>
      <c r="C19" s="174"/>
      <c r="D19" s="174"/>
      <c r="E19" s="174"/>
      <c r="F19" s="172">
        <f>DATA!T137</f>
        <v>3.9703703703703703</v>
      </c>
      <c r="G19" s="172">
        <f>DATA!T138</f>
        <v>0.89726567007638391</v>
      </c>
      <c r="H19" s="173" t="str">
        <f t="shared" si="0"/>
        <v>มาก</v>
      </c>
    </row>
    <row r="20" spans="2:8" s="10" customFormat="1" ht="24">
      <c r="B20" s="246" t="s">
        <v>93</v>
      </c>
      <c r="C20" s="247"/>
      <c r="D20" s="247"/>
      <c r="E20" s="248"/>
      <c r="F20" s="172">
        <f>DATA!U137</f>
        <v>4</v>
      </c>
      <c r="G20" s="172">
        <f>DATA!U138</f>
        <v>0.68021067851378159</v>
      </c>
      <c r="H20" s="173" t="str">
        <f t="shared" si="0"/>
        <v>มาก</v>
      </c>
    </row>
    <row r="21" spans="2:8" s="10" customFormat="1" ht="24">
      <c r="B21" s="246" t="s">
        <v>76</v>
      </c>
      <c r="C21" s="247"/>
      <c r="D21" s="247"/>
      <c r="E21" s="248"/>
      <c r="F21" s="172">
        <f>DATA!V137</f>
        <v>4.1481481481481479</v>
      </c>
      <c r="G21" s="172">
        <f>DATA!V138</f>
        <v>0.6171494233361613</v>
      </c>
      <c r="H21" s="173" t="str">
        <f t="shared" si="0"/>
        <v>มาก</v>
      </c>
    </row>
    <row r="22" spans="2:8" s="10" customFormat="1" ht="24">
      <c r="B22" s="254" t="s">
        <v>42</v>
      </c>
      <c r="C22" s="255"/>
      <c r="D22" s="255"/>
      <c r="E22" s="256"/>
      <c r="F22" s="178">
        <f>DATA!V140</f>
        <v>4.0133333333333336</v>
      </c>
      <c r="G22" s="178">
        <f>DATA!V139</f>
        <v>0.74975762651427513</v>
      </c>
      <c r="H22" s="180" t="str">
        <f t="shared" si="0"/>
        <v>มาก</v>
      </c>
    </row>
    <row r="23" spans="2:8" s="10" customFormat="1" ht="24">
      <c r="B23" s="246" t="s">
        <v>77</v>
      </c>
      <c r="C23" s="247"/>
      <c r="D23" s="247"/>
      <c r="E23" s="248"/>
      <c r="F23" s="178"/>
      <c r="G23" s="178"/>
      <c r="H23" s="180"/>
    </row>
    <row r="24" spans="2:8" s="10" customFormat="1" ht="24">
      <c r="B24" s="174" t="s">
        <v>78</v>
      </c>
      <c r="C24" s="174"/>
      <c r="D24" s="174"/>
      <c r="E24" s="174"/>
      <c r="F24" s="181">
        <f>DATA!AC137</f>
        <v>4.1037037037037036</v>
      </c>
      <c r="G24" s="182">
        <f>DATA!AC138</f>
        <v>0.6380248682056745</v>
      </c>
      <c r="H24" s="173" t="str">
        <f>IF(F24&gt;4.5,"มากที่สุด",IF(F24&gt;3.5,"มาก",IF(F24&gt;2.5,"ปานกลาง",IF(F24&gt;1.5,"น้อย",IF(F24&lt;=1.5,"น้อยที่สุด")))))</f>
        <v>มาก</v>
      </c>
    </row>
    <row r="25" spans="2:8" s="10" customFormat="1" ht="24" customHeight="1">
      <c r="B25" s="183" t="s">
        <v>79</v>
      </c>
      <c r="C25" s="184"/>
      <c r="D25" s="184"/>
      <c r="E25" s="185"/>
      <c r="F25" s="263">
        <f>DATA!AD137</f>
        <v>3.8518518518518516</v>
      </c>
      <c r="G25" s="267">
        <f>DATA!AD138</f>
        <v>0.76800301731487586</v>
      </c>
      <c r="H25" s="265" t="str">
        <f t="shared" ref="H25:H29" si="1">IF(F25&gt;4.5,"มากที่สุด",IF(F25&gt;3.5,"มาก",IF(F25&gt;2.5,"ปานกลาง",IF(F25&gt;1.5,"น้อย",IF(F25&lt;=1.5,"น้อยที่สุด")))))</f>
        <v>มาก</v>
      </c>
    </row>
    <row r="26" spans="2:8" s="10" customFormat="1" ht="24" customHeight="1">
      <c r="B26" s="251" t="s">
        <v>80</v>
      </c>
      <c r="C26" s="252"/>
      <c r="D26" s="252"/>
      <c r="E26" s="253"/>
      <c r="F26" s="264"/>
      <c r="G26" s="268"/>
      <c r="H26" s="266"/>
    </row>
    <row r="27" spans="2:8" s="10" customFormat="1" ht="24">
      <c r="B27" s="186" t="s">
        <v>81</v>
      </c>
      <c r="C27" s="186"/>
      <c r="D27" s="186"/>
      <c r="E27" s="186"/>
      <c r="F27" s="187">
        <f>DATA!AE137</f>
        <v>3.8666666666666667</v>
      </c>
      <c r="G27" s="188">
        <f>DATA!AE138</f>
        <v>0.75111856885421968</v>
      </c>
      <c r="H27" s="173" t="str">
        <f t="shared" si="1"/>
        <v>มาก</v>
      </c>
    </row>
    <row r="28" spans="2:8" s="10" customFormat="1" ht="24">
      <c r="B28" s="174" t="s">
        <v>82</v>
      </c>
      <c r="C28" s="174"/>
      <c r="D28" s="174"/>
      <c r="E28" s="174"/>
      <c r="F28" s="182">
        <f>DATA!AF137</f>
        <v>3.8962962962962964</v>
      </c>
      <c r="G28" s="182">
        <f>DATA!AF138</f>
        <v>0.75581402271093134</v>
      </c>
      <c r="H28" s="173" t="str">
        <f t="shared" si="1"/>
        <v>มาก</v>
      </c>
    </row>
    <row r="29" spans="2:8" s="10" customFormat="1" ht="24">
      <c r="B29" s="254" t="s">
        <v>47</v>
      </c>
      <c r="C29" s="255"/>
      <c r="D29" s="255"/>
      <c r="E29" s="256"/>
      <c r="F29" s="178">
        <f>DATA!AF140</f>
        <v>3.9296296296296296</v>
      </c>
      <c r="G29" s="178">
        <f>DATA!AF139</f>
        <v>0.73518254132208483</v>
      </c>
      <c r="H29" s="180" t="str">
        <f t="shared" si="1"/>
        <v>มาก</v>
      </c>
    </row>
    <row r="30" spans="2:8" s="10" customFormat="1" ht="24.75" thickBot="1">
      <c r="B30" s="258" t="s">
        <v>28</v>
      </c>
      <c r="C30" s="259"/>
      <c r="D30" s="259"/>
      <c r="E30" s="260"/>
      <c r="F30" s="189">
        <f>DATA!AJ137</f>
        <v>4.0751322751322752</v>
      </c>
      <c r="G30" s="189">
        <f>DATA!AJ138</f>
        <v>0.73622475712047664</v>
      </c>
      <c r="H30" s="201" t="str">
        <f>IF(F30&gt;4.5,"มากที่สุด",IF(F30&gt;3.5,"มาก",IF(F30&gt;2.5,"ปานกลาง",IF(F30&gt;1.5,"น้อย",IF(F30&lt;=1.5,"น้อยที่สุด")))))</f>
        <v>มาก</v>
      </c>
    </row>
    <row r="31" spans="2:8" s="10" customFormat="1" ht="24.75" thickTop="1">
      <c r="B31" s="50"/>
      <c r="C31" s="50"/>
      <c r="D31" s="50"/>
      <c r="E31" s="50"/>
      <c r="F31" s="51"/>
      <c r="G31" s="51"/>
      <c r="H31" s="52"/>
    </row>
    <row r="32" spans="2:8" s="10" customFormat="1" ht="24">
      <c r="B32" s="50"/>
      <c r="C32" s="50"/>
      <c r="D32" s="50"/>
      <c r="E32" s="50"/>
      <c r="F32" s="51"/>
      <c r="G32" s="51"/>
      <c r="H32" s="52"/>
    </row>
    <row r="33" spans="2:9" s="7" customFormat="1" ht="24">
      <c r="B33" s="262" t="s">
        <v>110</v>
      </c>
      <c r="C33" s="262"/>
      <c r="D33" s="262"/>
      <c r="E33" s="262"/>
      <c r="F33" s="262"/>
      <c r="G33" s="137"/>
      <c r="H33" s="137"/>
      <c r="I33" s="137"/>
    </row>
    <row r="34" spans="2:9" s="7" customFormat="1" ht="24">
      <c r="B34" s="137"/>
      <c r="C34" s="137"/>
      <c r="D34" s="137"/>
      <c r="E34" s="137"/>
      <c r="F34" s="137"/>
      <c r="G34" s="137"/>
      <c r="H34" s="137"/>
      <c r="I34" s="137"/>
    </row>
    <row r="35" spans="2:9" s="7" customFormat="1" ht="24">
      <c r="B35" s="21"/>
      <c r="C35" s="261" t="s">
        <v>111</v>
      </c>
      <c r="D35" s="261"/>
      <c r="E35" s="261"/>
      <c r="F35" s="261"/>
      <c r="G35" s="261"/>
      <c r="H35" s="261"/>
    </row>
    <row r="36" spans="2:9" s="7" customFormat="1" ht="24">
      <c r="B36" s="210" t="s">
        <v>112</v>
      </c>
      <c r="C36" s="257"/>
      <c r="D36" s="257"/>
      <c r="E36" s="257"/>
      <c r="F36" s="257"/>
      <c r="G36" s="257"/>
      <c r="H36" s="257"/>
    </row>
    <row r="37" spans="2:9" s="7" customFormat="1" ht="24">
      <c r="B37" s="210" t="s">
        <v>113</v>
      </c>
      <c r="C37" s="257"/>
      <c r="D37" s="257"/>
      <c r="E37" s="257"/>
      <c r="F37" s="257"/>
      <c r="G37" s="257"/>
      <c r="H37" s="257"/>
    </row>
    <row r="38" spans="2:9" s="7" customFormat="1" ht="24">
      <c r="B38" s="118" t="s">
        <v>140</v>
      </c>
      <c r="C38" s="190"/>
      <c r="D38" s="190"/>
      <c r="E38" s="190"/>
      <c r="F38" s="190"/>
      <c r="G38" s="190"/>
      <c r="H38" s="190"/>
    </row>
    <row r="39" spans="2:9" s="7" customFormat="1" ht="24">
      <c r="B39" s="118"/>
      <c r="C39" s="118" t="s">
        <v>150</v>
      </c>
      <c r="D39" s="118"/>
      <c r="E39" s="118"/>
      <c r="F39" s="118"/>
      <c r="G39" s="118"/>
      <c r="H39" s="118"/>
    </row>
    <row r="40" spans="2:9" s="7" customFormat="1" ht="24">
      <c r="B40" s="191" t="s">
        <v>151</v>
      </c>
      <c r="C40" s="118"/>
      <c r="D40" s="118"/>
      <c r="E40" s="118"/>
      <c r="F40" s="118"/>
      <c r="G40" s="118"/>
      <c r="H40" s="118"/>
    </row>
    <row r="41" spans="2:9" s="7" customFormat="1" ht="24">
      <c r="B41" s="210" t="s">
        <v>106</v>
      </c>
      <c r="C41" s="257"/>
      <c r="D41" s="257"/>
      <c r="E41" s="257"/>
      <c r="F41" s="257"/>
      <c r="G41" s="257"/>
      <c r="H41" s="257"/>
    </row>
    <row r="42" spans="2:9" s="7" customFormat="1" ht="24">
      <c r="B42" s="7" t="s">
        <v>152</v>
      </c>
    </row>
    <row r="43" spans="2:9" s="164" customFormat="1"/>
    <row r="44" spans="2:9" s="164" customFormat="1"/>
    <row r="45" spans="2:9" s="164" customFormat="1"/>
    <row r="46" spans="2:9" s="164" customFormat="1"/>
    <row r="47" spans="2:9" s="164" customFormat="1"/>
    <row r="48" spans="2:9" s="164" customFormat="1"/>
    <row r="49" spans="6:8" s="164" customFormat="1"/>
    <row r="50" spans="6:8" s="164" customFormat="1"/>
    <row r="51" spans="6:8" s="164" customFormat="1"/>
    <row r="52" spans="6:8" s="164" customFormat="1"/>
    <row r="53" spans="6:8" s="164" customFormat="1"/>
    <row r="54" spans="6:8" s="164" customFormat="1"/>
    <row r="55" spans="6:8" s="164" customFormat="1"/>
    <row r="56" spans="6:8">
      <c r="F56" s="17"/>
      <c r="G56" s="17"/>
      <c r="H56" s="17"/>
    </row>
    <row r="57" spans="6:8">
      <c r="F57" s="17"/>
      <c r="G57" s="17"/>
      <c r="H57" s="17"/>
    </row>
    <row r="58" spans="6:8">
      <c r="F58" s="17"/>
      <c r="G58" s="17"/>
      <c r="H58" s="17"/>
    </row>
    <row r="59" spans="6:8">
      <c r="F59" s="17"/>
      <c r="G59" s="17"/>
      <c r="H59" s="17"/>
    </row>
    <row r="60" spans="6:8">
      <c r="F60" s="17"/>
      <c r="G60" s="17"/>
      <c r="H60" s="17"/>
    </row>
    <row r="61" spans="6:8">
      <c r="F61" s="17"/>
      <c r="G61" s="17"/>
      <c r="H61" s="17"/>
    </row>
    <row r="62" spans="6:8" s="165" customFormat="1"/>
    <row r="63" spans="6:8" s="165" customFormat="1"/>
    <row r="64" spans="6:8" s="165" customFormat="1"/>
    <row r="65" spans="2:8" s="165" customFormat="1"/>
    <row r="66" spans="2:8" s="165" customFormat="1"/>
    <row r="67" spans="2:8" s="165" customFormat="1"/>
    <row r="68" spans="2:8" s="165" customFormat="1">
      <c r="B68" s="166"/>
      <c r="C68" s="166"/>
    </row>
    <row r="69" spans="2:8">
      <c r="B69" s="167"/>
      <c r="C69" s="167"/>
      <c r="D69" s="167"/>
      <c r="E69" s="167"/>
      <c r="F69" s="168"/>
      <c r="G69" s="168"/>
      <c r="H69" s="168"/>
    </row>
    <row r="70" spans="2:8">
      <c r="B70" s="167"/>
      <c r="C70" s="167"/>
      <c r="D70" s="167"/>
      <c r="E70" s="167"/>
      <c r="F70" s="168"/>
      <c r="G70" s="168"/>
      <c r="H70" s="168"/>
    </row>
    <row r="71" spans="2:8">
      <c r="B71" s="167"/>
      <c r="C71" s="167"/>
      <c r="D71" s="167"/>
      <c r="E71" s="167"/>
      <c r="F71" s="168"/>
      <c r="G71" s="168"/>
      <c r="H71" s="168"/>
    </row>
    <row r="72" spans="2:8">
      <c r="B72" s="167"/>
      <c r="C72" s="167"/>
      <c r="D72" s="167"/>
      <c r="E72" s="167"/>
      <c r="F72" s="168"/>
      <c r="G72" s="168"/>
      <c r="H72" s="168"/>
    </row>
    <row r="73" spans="2:8">
      <c r="B73" s="167"/>
      <c r="C73" s="167"/>
      <c r="D73" s="167"/>
      <c r="E73" s="167"/>
      <c r="F73" s="168"/>
      <c r="G73" s="168"/>
      <c r="H73" s="168"/>
    </row>
    <row r="74" spans="2:8">
      <c r="B74" s="167"/>
      <c r="C74" s="167"/>
      <c r="D74" s="167"/>
      <c r="E74" s="167"/>
      <c r="F74" s="168"/>
      <c r="G74" s="168"/>
      <c r="H74" s="168"/>
    </row>
    <row r="75" spans="2:8">
      <c r="B75" s="167"/>
      <c r="C75" s="167"/>
      <c r="D75" s="167"/>
      <c r="E75" s="167"/>
      <c r="F75" s="168"/>
      <c r="G75" s="168"/>
      <c r="H75" s="168"/>
    </row>
    <row r="76" spans="2:8">
      <c r="B76" s="167"/>
      <c r="C76" s="167"/>
      <c r="D76" s="167"/>
      <c r="E76" s="167"/>
      <c r="F76" s="168"/>
      <c r="G76" s="168"/>
      <c r="H76" s="168"/>
    </row>
    <row r="77" spans="2:8">
      <c r="B77" s="167"/>
      <c r="C77" s="167"/>
      <c r="D77" s="167"/>
      <c r="E77" s="167"/>
      <c r="F77" s="168"/>
      <c r="G77" s="168"/>
      <c r="H77" s="168"/>
    </row>
    <row r="78" spans="2:8">
      <c r="B78" s="167"/>
      <c r="C78" s="167"/>
      <c r="D78" s="167"/>
      <c r="E78" s="167"/>
      <c r="F78" s="168"/>
      <c r="G78" s="168"/>
      <c r="H78" s="168"/>
    </row>
    <row r="79" spans="2:8">
      <c r="B79" s="167"/>
      <c r="C79" s="167"/>
      <c r="D79" s="167"/>
      <c r="E79" s="167"/>
      <c r="F79" s="168"/>
      <c r="G79" s="168"/>
      <c r="H79" s="168"/>
    </row>
    <row r="80" spans="2:8">
      <c r="B80" s="167"/>
      <c r="C80" s="167"/>
      <c r="D80" s="167"/>
      <c r="E80" s="167"/>
      <c r="F80" s="168"/>
      <c r="G80" s="168"/>
      <c r="H80" s="168"/>
    </row>
  </sheetData>
  <mergeCells count="29">
    <mergeCell ref="A1:H1"/>
    <mergeCell ref="B33:F33"/>
    <mergeCell ref="F25:F26"/>
    <mergeCell ref="H25:H26"/>
    <mergeCell ref="G25:G26"/>
    <mergeCell ref="B21:E21"/>
    <mergeCell ref="B26:E26"/>
    <mergeCell ref="B22:E22"/>
    <mergeCell ref="B23:E23"/>
    <mergeCell ref="B16:E16"/>
    <mergeCell ref="B17:E17"/>
    <mergeCell ref="B18:E18"/>
    <mergeCell ref="B15:E15"/>
    <mergeCell ref="B5:E6"/>
    <mergeCell ref="F5:F6"/>
    <mergeCell ref="G5:G6"/>
    <mergeCell ref="B41:H41"/>
    <mergeCell ref="B29:E29"/>
    <mergeCell ref="B30:E30"/>
    <mergeCell ref="C35:H35"/>
    <mergeCell ref="B36:H36"/>
    <mergeCell ref="B37:H37"/>
    <mergeCell ref="B14:E14"/>
    <mergeCell ref="B20:E20"/>
    <mergeCell ref="H5:H6"/>
    <mergeCell ref="B7:E7"/>
    <mergeCell ref="B8:E8"/>
    <mergeCell ref="B11:E11"/>
    <mergeCell ref="B12:E12"/>
  </mergeCells>
  <pageMargins left="0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133350</xdr:colOff>
                <xdr:row>4</xdr:row>
                <xdr:rowOff>171450</xdr:rowOff>
              </from>
              <to>
                <xdr:col>5</xdr:col>
                <xdr:colOff>266700</xdr:colOff>
                <xdr:row>5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120" zoomScaleNormal="120" workbookViewId="0">
      <selection activeCell="C9" sqref="C9"/>
    </sheetView>
  </sheetViews>
  <sheetFormatPr defaultRowHeight="24"/>
  <cols>
    <col min="1" max="1" width="6" style="7" customWidth="1"/>
    <col min="2" max="2" width="3.140625" style="7" customWidth="1"/>
    <col min="3" max="3" width="54.140625" style="7" customWidth="1"/>
    <col min="4" max="4" width="7.85546875" style="7" customWidth="1"/>
    <col min="5" max="5" width="7.7109375" style="7" customWidth="1"/>
    <col min="6" max="6" width="11.28515625" style="7" customWidth="1"/>
    <col min="7" max="7" width="10.5703125" style="7" customWidth="1"/>
    <col min="8" max="10" width="9.140625" style="7" customWidth="1"/>
    <col min="11" max="256" width="9.140625" style="7"/>
    <col min="257" max="257" width="4.5703125" style="7" customWidth="1"/>
    <col min="258" max="258" width="3.140625" style="7" customWidth="1"/>
    <col min="259" max="259" width="59.42578125" style="7" customWidth="1"/>
    <col min="260" max="260" width="9.85546875" style="7" customWidth="1"/>
    <col min="261" max="261" width="8.85546875" style="7" customWidth="1"/>
    <col min="262" max="262" width="13.140625" style="7" customWidth="1"/>
    <col min="263" max="263" width="10.5703125" style="7" customWidth="1"/>
    <col min="264" max="266" width="9.140625" style="7" customWidth="1"/>
    <col min="267" max="512" width="9.140625" style="7"/>
    <col min="513" max="513" width="4.5703125" style="7" customWidth="1"/>
    <col min="514" max="514" width="3.140625" style="7" customWidth="1"/>
    <col min="515" max="515" width="59.42578125" style="7" customWidth="1"/>
    <col min="516" max="516" width="9.85546875" style="7" customWidth="1"/>
    <col min="517" max="517" width="8.85546875" style="7" customWidth="1"/>
    <col min="518" max="518" width="13.140625" style="7" customWidth="1"/>
    <col min="519" max="519" width="10.5703125" style="7" customWidth="1"/>
    <col min="520" max="522" width="9.140625" style="7" customWidth="1"/>
    <col min="523" max="768" width="9.140625" style="7"/>
    <col min="769" max="769" width="4.5703125" style="7" customWidth="1"/>
    <col min="770" max="770" width="3.140625" style="7" customWidth="1"/>
    <col min="771" max="771" width="59.42578125" style="7" customWidth="1"/>
    <col min="772" max="772" width="9.85546875" style="7" customWidth="1"/>
    <col min="773" max="773" width="8.85546875" style="7" customWidth="1"/>
    <col min="774" max="774" width="13.140625" style="7" customWidth="1"/>
    <col min="775" max="775" width="10.5703125" style="7" customWidth="1"/>
    <col min="776" max="778" width="9.140625" style="7" customWidth="1"/>
    <col min="779" max="1024" width="9.140625" style="7"/>
    <col min="1025" max="1025" width="4.5703125" style="7" customWidth="1"/>
    <col min="1026" max="1026" width="3.140625" style="7" customWidth="1"/>
    <col min="1027" max="1027" width="59.42578125" style="7" customWidth="1"/>
    <col min="1028" max="1028" width="9.85546875" style="7" customWidth="1"/>
    <col min="1029" max="1029" width="8.85546875" style="7" customWidth="1"/>
    <col min="1030" max="1030" width="13.140625" style="7" customWidth="1"/>
    <col min="1031" max="1031" width="10.5703125" style="7" customWidth="1"/>
    <col min="1032" max="1034" width="9.140625" style="7" customWidth="1"/>
    <col min="1035" max="1280" width="9.140625" style="7"/>
    <col min="1281" max="1281" width="4.5703125" style="7" customWidth="1"/>
    <col min="1282" max="1282" width="3.140625" style="7" customWidth="1"/>
    <col min="1283" max="1283" width="59.42578125" style="7" customWidth="1"/>
    <col min="1284" max="1284" width="9.85546875" style="7" customWidth="1"/>
    <col min="1285" max="1285" width="8.85546875" style="7" customWidth="1"/>
    <col min="1286" max="1286" width="13.140625" style="7" customWidth="1"/>
    <col min="1287" max="1287" width="10.5703125" style="7" customWidth="1"/>
    <col min="1288" max="1290" width="9.140625" style="7" customWidth="1"/>
    <col min="1291" max="1536" width="9.140625" style="7"/>
    <col min="1537" max="1537" width="4.5703125" style="7" customWidth="1"/>
    <col min="1538" max="1538" width="3.140625" style="7" customWidth="1"/>
    <col min="1539" max="1539" width="59.42578125" style="7" customWidth="1"/>
    <col min="1540" max="1540" width="9.85546875" style="7" customWidth="1"/>
    <col min="1541" max="1541" width="8.85546875" style="7" customWidth="1"/>
    <col min="1542" max="1542" width="13.140625" style="7" customWidth="1"/>
    <col min="1543" max="1543" width="10.5703125" style="7" customWidth="1"/>
    <col min="1544" max="1546" width="9.140625" style="7" customWidth="1"/>
    <col min="1547" max="1792" width="9.140625" style="7"/>
    <col min="1793" max="1793" width="4.5703125" style="7" customWidth="1"/>
    <col min="1794" max="1794" width="3.140625" style="7" customWidth="1"/>
    <col min="1795" max="1795" width="59.42578125" style="7" customWidth="1"/>
    <col min="1796" max="1796" width="9.85546875" style="7" customWidth="1"/>
    <col min="1797" max="1797" width="8.85546875" style="7" customWidth="1"/>
    <col min="1798" max="1798" width="13.140625" style="7" customWidth="1"/>
    <col min="1799" max="1799" width="10.5703125" style="7" customWidth="1"/>
    <col min="1800" max="1802" width="9.140625" style="7" customWidth="1"/>
    <col min="1803" max="2048" width="9.140625" style="7"/>
    <col min="2049" max="2049" width="4.5703125" style="7" customWidth="1"/>
    <col min="2050" max="2050" width="3.140625" style="7" customWidth="1"/>
    <col min="2051" max="2051" width="59.42578125" style="7" customWidth="1"/>
    <col min="2052" max="2052" width="9.85546875" style="7" customWidth="1"/>
    <col min="2053" max="2053" width="8.85546875" style="7" customWidth="1"/>
    <col min="2054" max="2054" width="13.140625" style="7" customWidth="1"/>
    <col min="2055" max="2055" width="10.5703125" style="7" customWidth="1"/>
    <col min="2056" max="2058" width="9.140625" style="7" customWidth="1"/>
    <col min="2059" max="2304" width="9.140625" style="7"/>
    <col min="2305" max="2305" width="4.5703125" style="7" customWidth="1"/>
    <col min="2306" max="2306" width="3.140625" style="7" customWidth="1"/>
    <col min="2307" max="2307" width="59.42578125" style="7" customWidth="1"/>
    <col min="2308" max="2308" width="9.85546875" style="7" customWidth="1"/>
    <col min="2309" max="2309" width="8.85546875" style="7" customWidth="1"/>
    <col min="2310" max="2310" width="13.140625" style="7" customWidth="1"/>
    <col min="2311" max="2311" width="10.5703125" style="7" customWidth="1"/>
    <col min="2312" max="2314" width="9.140625" style="7" customWidth="1"/>
    <col min="2315" max="2560" width="9.140625" style="7"/>
    <col min="2561" max="2561" width="4.5703125" style="7" customWidth="1"/>
    <col min="2562" max="2562" width="3.140625" style="7" customWidth="1"/>
    <col min="2563" max="2563" width="59.42578125" style="7" customWidth="1"/>
    <col min="2564" max="2564" width="9.85546875" style="7" customWidth="1"/>
    <col min="2565" max="2565" width="8.85546875" style="7" customWidth="1"/>
    <col min="2566" max="2566" width="13.140625" style="7" customWidth="1"/>
    <col min="2567" max="2567" width="10.5703125" style="7" customWidth="1"/>
    <col min="2568" max="2570" width="9.140625" style="7" customWidth="1"/>
    <col min="2571" max="2816" width="9.140625" style="7"/>
    <col min="2817" max="2817" width="4.5703125" style="7" customWidth="1"/>
    <col min="2818" max="2818" width="3.140625" style="7" customWidth="1"/>
    <col min="2819" max="2819" width="59.42578125" style="7" customWidth="1"/>
    <col min="2820" max="2820" width="9.85546875" style="7" customWidth="1"/>
    <col min="2821" max="2821" width="8.85546875" style="7" customWidth="1"/>
    <col min="2822" max="2822" width="13.140625" style="7" customWidth="1"/>
    <col min="2823" max="2823" width="10.5703125" style="7" customWidth="1"/>
    <col min="2824" max="2826" width="9.140625" style="7" customWidth="1"/>
    <col min="2827" max="3072" width="9.140625" style="7"/>
    <col min="3073" max="3073" width="4.5703125" style="7" customWidth="1"/>
    <col min="3074" max="3074" width="3.140625" style="7" customWidth="1"/>
    <col min="3075" max="3075" width="59.42578125" style="7" customWidth="1"/>
    <col min="3076" max="3076" width="9.85546875" style="7" customWidth="1"/>
    <col min="3077" max="3077" width="8.85546875" style="7" customWidth="1"/>
    <col min="3078" max="3078" width="13.140625" style="7" customWidth="1"/>
    <col min="3079" max="3079" width="10.5703125" style="7" customWidth="1"/>
    <col min="3080" max="3082" width="9.140625" style="7" customWidth="1"/>
    <col min="3083" max="3328" width="9.140625" style="7"/>
    <col min="3329" max="3329" width="4.5703125" style="7" customWidth="1"/>
    <col min="3330" max="3330" width="3.140625" style="7" customWidth="1"/>
    <col min="3331" max="3331" width="59.42578125" style="7" customWidth="1"/>
    <col min="3332" max="3332" width="9.85546875" style="7" customWidth="1"/>
    <col min="3333" max="3333" width="8.85546875" style="7" customWidth="1"/>
    <col min="3334" max="3334" width="13.140625" style="7" customWidth="1"/>
    <col min="3335" max="3335" width="10.5703125" style="7" customWidth="1"/>
    <col min="3336" max="3338" width="9.140625" style="7" customWidth="1"/>
    <col min="3339" max="3584" width="9.140625" style="7"/>
    <col min="3585" max="3585" width="4.5703125" style="7" customWidth="1"/>
    <col min="3586" max="3586" width="3.140625" style="7" customWidth="1"/>
    <col min="3587" max="3587" width="59.42578125" style="7" customWidth="1"/>
    <col min="3588" max="3588" width="9.85546875" style="7" customWidth="1"/>
    <col min="3589" max="3589" width="8.85546875" style="7" customWidth="1"/>
    <col min="3590" max="3590" width="13.140625" style="7" customWidth="1"/>
    <col min="3591" max="3591" width="10.5703125" style="7" customWidth="1"/>
    <col min="3592" max="3594" width="9.140625" style="7" customWidth="1"/>
    <col min="3595" max="3840" width="9.140625" style="7"/>
    <col min="3841" max="3841" width="4.5703125" style="7" customWidth="1"/>
    <col min="3842" max="3842" width="3.140625" style="7" customWidth="1"/>
    <col min="3843" max="3843" width="59.42578125" style="7" customWidth="1"/>
    <col min="3844" max="3844" width="9.85546875" style="7" customWidth="1"/>
    <col min="3845" max="3845" width="8.85546875" style="7" customWidth="1"/>
    <col min="3846" max="3846" width="13.140625" style="7" customWidth="1"/>
    <col min="3847" max="3847" width="10.5703125" style="7" customWidth="1"/>
    <col min="3848" max="3850" width="9.140625" style="7" customWidth="1"/>
    <col min="3851" max="4096" width="9.140625" style="7"/>
    <col min="4097" max="4097" width="4.5703125" style="7" customWidth="1"/>
    <col min="4098" max="4098" width="3.140625" style="7" customWidth="1"/>
    <col min="4099" max="4099" width="59.42578125" style="7" customWidth="1"/>
    <col min="4100" max="4100" width="9.85546875" style="7" customWidth="1"/>
    <col min="4101" max="4101" width="8.85546875" style="7" customWidth="1"/>
    <col min="4102" max="4102" width="13.140625" style="7" customWidth="1"/>
    <col min="4103" max="4103" width="10.5703125" style="7" customWidth="1"/>
    <col min="4104" max="4106" width="9.140625" style="7" customWidth="1"/>
    <col min="4107" max="4352" width="9.140625" style="7"/>
    <col min="4353" max="4353" width="4.5703125" style="7" customWidth="1"/>
    <col min="4354" max="4354" width="3.140625" style="7" customWidth="1"/>
    <col min="4355" max="4355" width="59.42578125" style="7" customWidth="1"/>
    <col min="4356" max="4356" width="9.85546875" style="7" customWidth="1"/>
    <col min="4357" max="4357" width="8.85546875" style="7" customWidth="1"/>
    <col min="4358" max="4358" width="13.140625" style="7" customWidth="1"/>
    <col min="4359" max="4359" width="10.5703125" style="7" customWidth="1"/>
    <col min="4360" max="4362" width="9.140625" style="7" customWidth="1"/>
    <col min="4363" max="4608" width="9.140625" style="7"/>
    <col min="4609" max="4609" width="4.5703125" style="7" customWidth="1"/>
    <col min="4610" max="4610" width="3.140625" style="7" customWidth="1"/>
    <col min="4611" max="4611" width="59.42578125" style="7" customWidth="1"/>
    <col min="4612" max="4612" width="9.85546875" style="7" customWidth="1"/>
    <col min="4613" max="4613" width="8.85546875" style="7" customWidth="1"/>
    <col min="4614" max="4614" width="13.140625" style="7" customWidth="1"/>
    <col min="4615" max="4615" width="10.5703125" style="7" customWidth="1"/>
    <col min="4616" max="4618" width="9.140625" style="7" customWidth="1"/>
    <col min="4619" max="4864" width="9.140625" style="7"/>
    <col min="4865" max="4865" width="4.5703125" style="7" customWidth="1"/>
    <col min="4866" max="4866" width="3.140625" style="7" customWidth="1"/>
    <col min="4867" max="4867" width="59.42578125" style="7" customWidth="1"/>
    <col min="4868" max="4868" width="9.85546875" style="7" customWidth="1"/>
    <col min="4869" max="4869" width="8.85546875" style="7" customWidth="1"/>
    <col min="4870" max="4870" width="13.140625" style="7" customWidth="1"/>
    <col min="4871" max="4871" width="10.5703125" style="7" customWidth="1"/>
    <col min="4872" max="4874" width="9.140625" style="7" customWidth="1"/>
    <col min="4875" max="5120" width="9.140625" style="7"/>
    <col min="5121" max="5121" width="4.5703125" style="7" customWidth="1"/>
    <col min="5122" max="5122" width="3.140625" style="7" customWidth="1"/>
    <col min="5123" max="5123" width="59.42578125" style="7" customWidth="1"/>
    <col min="5124" max="5124" width="9.85546875" style="7" customWidth="1"/>
    <col min="5125" max="5125" width="8.85546875" style="7" customWidth="1"/>
    <col min="5126" max="5126" width="13.140625" style="7" customWidth="1"/>
    <col min="5127" max="5127" width="10.5703125" style="7" customWidth="1"/>
    <col min="5128" max="5130" width="9.140625" style="7" customWidth="1"/>
    <col min="5131" max="5376" width="9.140625" style="7"/>
    <col min="5377" max="5377" width="4.5703125" style="7" customWidth="1"/>
    <col min="5378" max="5378" width="3.140625" style="7" customWidth="1"/>
    <col min="5379" max="5379" width="59.42578125" style="7" customWidth="1"/>
    <col min="5380" max="5380" width="9.85546875" style="7" customWidth="1"/>
    <col min="5381" max="5381" width="8.85546875" style="7" customWidth="1"/>
    <col min="5382" max="5382" width="13.140625" style="7" customWidth="1"/>
    <col min="5383" max="5383" width="10.5703125" style="7" customWidth="1"/>
    <col min="5384" max="5386" width="9.140625" style="7" customWidth="1"/>
    <col min="5387" max="5632" width="9.140625" style="7"/>
    <col min="5633" max="5633" width="4.5703125" style="7" customWidth="1"/>
    <col min="5634" max="5634" width="3.140625" style="7" customWidth="1"/>
    <col min="5635" max="5635" width="59.42578125" style="7" customWidth="1"/>
    <col min="5636" max="5636" width="9.85546875" style="7" customWidth="1"/>
    <col min="5637" max="5637" width="8.85546875" style="7" customWidth="1"/>
    <col min="5638" max="5638" width="13.140625" style="7" customWidth="1"/>
    <col min="5639" max="5639" width="10.5703125" style="7" customWidth="1"/>
    <col min="5640" max="5642" width="9.140625" style="7" customWidth="1"/>
    <col min="5643" max="5888" width="9.140625" style="7"/>
    <col min="5889" max="5889" width="4.5703125" style="7" customWidth="1"/>
    <col min="5890" max="5890" width="3.140625" style="7" customWidth="1"/>
    <col min="5891" max="5891" width="59.42578125" style="7" customWidth="1"/>
    <col min="5892" max="5892" width="9.85546875" style="7" customWidth="1"/>
    <col min="5893" max="5893" width="8.85546875" style="7" customWidth="1"/>
    <col min="5894" max="5894" width="13.140625" style="7" customWidth="1"/>
    <col min="5895" max="5895" width="10.5703125" style="7" customWidth="1"/>
    <col min="5896" max="5898" width="9.140625" style="7" customWidth="1"/>
    <col min="5899" max="6144" width="9.140625" style="7"/>
    <col min="6145" max="6145" width="4.5703125" style="7" customWidth="1"/>
    <col min="6146" max="6146" width="3.140625" style="7" customWidth="1"/>
    <col min="6147" max="6147" width="59.42578125" style="7" customWidth="1"/>
    <col min="6148" max="6148" width="9.85546875" style="7" customWidth="1"/>
    <col min="6149" max="6149" width="8.85546875" style="7" customWidth="1"/>
    <col min="6150" max="6150" width="13.140625" style="7" customWidth="1"/>
    <col min="6151" max="6151" width="10.5703125" style="7" customWidth="1"/>
    <col min="6152" max="6154" width="9.140625" style="7" customWidth="1"/>
    <col min="6155" max="6400" width="9.140625" style="7"/>
    <col min="6401" max="6401" width="4.5703125" style="7" customWidth="1"/>
    <col min="6402" max="6402" width="3.140625" style="7" customWidth="1"/>
    <col min="6403" max="6403" width="59.42578125" style="7" customWidth="1"/>
    <col min="6404" max="6404" width="9.85546875" style="7" customWidth="1"/>
    <col min="6405" max="6405" width="8.85546875" style="7" customWidth="1"/>
    <col min="6406" max="6406" width="13.140625" style="7" customWidth="1"/>
    <col min="6407" max="6407" width="10.5703125" style="7" customWidth="1"/>
    <col min="6408" max="6410" width="9.140625" style="7" customWidth="1"/>
    <col min="6411" max="6656" width="9.140625" style="7"/>
    <col min="6657" max="6657" width="4.5703125" style="7" customWidth="1"/>
    <col min="6658" max="6658" width="3.140625" style="7" customWidth="1"/>
    <col min="6659" max="6659" width="59.42578125" style="7" customWidth="1"/>
    <col min="6660" max="6660" width="9.85546875" style="7" customWidth="1"/>
    <col min="6661" max="6661" width="8.85546875" style="7" customWidth="1"/>
    <col min="6662" max="6662" width="13.140625" style="7" customWidth="1"/>
    <col min="6663" max="6663" width="10.5703125" style="7" customWidth="1"/>
    <col min="6664" max="6666" width="9.140625" style="7" customWidth="1"/>
    <col min="6667" max="6912" width="9.140625" style="7"/>
    <col min="6913" max="6913" width="4.5703125" style="7" customWidth="1"/>
    <col min="6914" max="6914" width="3.140625" style="7" customWidth="1"/>
    <col min="6915" max="6915" width="59.42578125" style="7" customWidth="1"/>
    <col min="6916" max="6916" width="9.85546875" style="7" customWidth="1"/>
    <col min="6917" max="6917" width="8.85546875" style="7" customWidth="1"/>
    <col min="6918" max="6918" width="13.140625" style="7" customWidth="1"/>
    <col min="6919" max="6919" width="10.5703125" style="7" customWidth="1"/>
    <col min="6920" max="6922" width="9.140625" style="7" customWidth="1"/>
    <col min="6923" max="7168" width="9.140625" style="7"/>
    <col min="7169" max="7169" width="4.5703125" style="7" customWidth="1"/>
    <col min="7170" max="7170" width="3.140625" style="7" customWidth="1"/>
    <col min="7171" max="7171" width="59.42578125" style="7" customWidth="1"/>
    <col min="7172" max="7172" width="9.85546875" style="7" customWidth="1"/>
    <col min="7173" max="7173" width="8.85546875" style="7" customWidth="1"/>
    <col min="7174" max="7174" width="13.140625" style="7" customWidth="1"/>
    <col min="7175" max="7175" width="10.5703125" style="7" customWidth="1"/>
    <col min="7176" max="7178" width="9.140625" style="7" customWidth="1"/>
    <col min="7179" max="7424" width="9.140625" style="7"/>
    <col min="7425" max="7425" width="4.5703125" style="7" customWidth="1"/>
    <col min="7426" max="7426" width="3.140625" style="7" customWidth="1"/>
    <col min="7427" max="7427" width="59.42578125" style="7" customWidth="1"/>
    <col min="7428" max="7428" width="9.85546875" style="7" customWidth="1"/>
    <col min="7429" max="7429" width="8.85546875" style="7" customWidth="1"/>
    <col min="7430" max="7430" width="13.140625" style="7" customWidth="1"/>
    <col min="7431" max="7431" width="10.5703125" style="7" customWidth="1"/>
    <col min="7432" max="7434" width="9.140625" style="7" customWidth="1"/>
    <col min="7435" max="7680" width="9.140625" style="7"/>
    <col min="7681" max="7681" width="4.5703125" style="7" customWidth="1"/>
    <col min="7682" max="7682" width="3.140625" style="7" customWidth="1"/>
    <col min="7683" max="7683" width="59.42578125" style="7" customWidth="1"/>
    <col min="7684" max="7684" width="9.85546875" style="7" customWidth="1"/>
    <col min="7685" max="7685" width="8.85546875" style="7" customWidth="1"/>
    <col min="7686" max="7686" width="13.140625" style="7" customWidth="1"/>
    <col min="7687" max="7687" width="10.5703125" style="7" customWidth="1"/>
    <col min="7688" max="7690" width="9.140625" style="7" customWidth="1"/>
    <col min="7691" max="7936" width="9.140625" style="7"/>
    <col min="7937" max="7937" width="4.5703125" style="7" customWidth="1"/>
    <col min="7938" max="7938" width="3.140625" style="7" customWidth="1"/>
    <col min="7939" max="7939" width="59.42578125" style="7" customWidth="1"/>
    <col min="7940" max="7940" width="9.85546875" style="7" customWidth="1"/>
    <col min="7941" max="7941" width="8.85546875" style="7" customWidth="1"/>
    <col min="7942" max="7942" width="13.140625" style="7" customWidth="1"/>
    <col min="7943" max="7943" width="10.5703125" style="7" customWidth="1"/>
    <col min="7944" max="7946" width="9.140625" style="7" customWidth="1"/>
    <col min="7947" max="8192" width="9.140625" style="7"/>
    <col min="8193" max="8193" width="4.5703125" style="7" customWidth="1"/>
    <col min="8194" max="8194" width="3.140625" style="7" customWidth="1"/>
    <col min="8195" max="8195" width="59.42578125" style="7" customWidth="1"/>
    <col min="8196" max="8196" width="9.85546875" style="7" customWidth="1"/>
    <col min="8197" max="8197" width="8.85546875" style="7" customWidth="1"/>
    <col min="8198" max="8198" width="13.140625" style="7" customWidth="1"/>
    <col min="8199" max="8199" width="10.5703125" style="7" customWidth="1"/>
    <col min="8200" max="8202" width="9.140625" style="7" customWidth="1"/>
    <col min="8203" max="8448" width="9.140625" style="7"/>
    <col min="8449" max="8449" width="4.5703125" style="7" customWidth="1"/>
    <col min="8450" max="8450" width="3.140625" style="7" customWidth="1"/>
    <col min="8451" max="8451" width="59.42578125" style="7" customWidth="1"/>
    <col min="8452" max="8452" width="9.85546875" style="7" customWidth="1"/>
    <col min="8453" max="8453" width="8.85546875" style="7" customWidth="1"/>
    <col min="8454" max="8454" width="13.140625" style="7" customWidth="1"/>
    <col min="8455" max="8455" width="10.5703125" style="7" customWidth="1"/>
    <col min="8456" max="8458" width="9.140625" style="7" customWidth="1"/>
    <col min="8459" max="8704" width="9.140625" style="7"/>
    <col min="8705" max="8705" width="4.5703125" style="7" customWidth="1"/>
    <col min="8706" max="8706" width="3.140625" style="7" customWidth="1"/>
    <col min="8707" max="8707" width="59.42578125" style="7" customWidth="1"/>
    <col min="8708" max="8708" width="9.85546875" style="7" customWidth="1"/>
    <col min="8709" max="8709" width="8.85546875" style="7" customWidth="1"/>
    <col min="8710" max="8710" width="13.140625" style="7" customWidth="1"/>
    <col min="8711" max="8711" width="10.5703125" style="7" customWidth="1"/>
    <col min="8712" max="8714" width="9.140625" style="7" customWidth="1"/>
    <col min="8715" max="8960" width="9.140625" style="7"/>
    <col min="8961" max="8961" width="4.5703125" style="7" customWidth="1"/>
    <col min="8962" max="8962" width="3.140625" style="7" customWidth="1"/>
    <col min="8963" max="8963" width="59.42578125" style="7" customWidth="1"/>
    <col min="8964" max="8964" width="9.85546875" style="7" customWidth="1"/>
    <col min="8965" max="8965" width="8.85546875" style="7" customWidth="1"/>
    <col min="8966" max="8966" width="13.140625" style="7" customWidth="1"/>
    <col min="8967" max="8967" width="10.5703125" style="7" customWidth="1"/>
    <col min="8968" max="8970" width="9.140625" style="7" customWidth="1"/>
    <col min="8971" max="9216" width="9.140625" style="7"/>
    <col min="9217" max="9217" width="4.5703125" style="7" customWidth="1"/>
    <col min="9218" max="9218" width="3.140625" style="7" customWidth="1"/>
    <col min="9219" max="9219" width="59.42578125" style="7" customWidth="1"/>
    <col min="9220" max="9220" width="9.85546875" style="7" customWidth="1"/>
    <col min="9221" max="9221" width="8.85546875" style="7" customWidth="1"/>
    <col min="9222" max="9222" width="13.140625" style="7" customWidth="1"/>
    <col min="9223" max="9223" width="10.5703125" style="7" customWidth="1"/>
    <col min="9224" max="9226" width="9.140625" style="7" customWidth="1"/>
    <col min="9227" max="9472" width="9.140625" style="7"/>
    <col min="9473" max="9473" width="4.5703125" style="7" customWidth="1"/>
    <col min="9474" max="9474" width="3.140625" style="7" customWidth="1"/>
    <col min="9475" max="9475" width="59.42578125" style="7" customWidth="1"/>
    <col min="9476" max="9476" width="9.85546875" style="7" customWidth="1"/>
    <col min="9477" max="9477" width="8.85546875" style="7" customWidth="1"/>
    <col min="9478" max="9478" width="13.140625" style="7" customWidth="1"/>
    <col min="9479" max="9479" width="10.5703125" style="7" customWidth="1"/>
    <col min="9480" max="9482" width="9.140625" style="7" customWidth="1"/>
    <col min="9483" max="9728" width="9.140625" style="7"/>
    <col min="9729" max="9729" width="4.5703125" style="7" customWidth="1"/>
    <col min="9730" max="9730" width="3.140625" style="7" customWidth="1"/>
    <col min="9731" max="9731" width="59.42578125" style="7" customWidth="1"/>
    <col min="9732" max="9732" width="9.85546875" style="7" customWidth="1"/>
    <col min="9733" max="9733" width="8.85546875" style="7" customWidth="1"/>
    <col min="9734" max="9734" width="13.140625" style="7" customWidth="1"/>
    <col min="9735" max="9735" width="10.5703125" style="7" customWidth="1"/>
    <col min="9736" max="9738" width="9.140625" style="7" customWidth="1"/>
    <col min="9739" max="9984" width="9.140625" style="7"/>
    <col min="9985" max="9985" width="4.5703125" style="7" customWidth="1"/>
    <col min="9986" max="9986" width="3.140625" style="7" customWidth="1"/>
    <col min="9987" max="9987" width="59.42578125" style="7" customWidth="1"/>
    <col min="9988" max="9988" width="9.85546875" style="7" customWidth="1"/>
    <col min="9989" max="9989" width="8.85546875" style="7" customWidth="1"/>
    <col min="9990" max="9990" width="13.140625" style="7" customWidth="1"/>
    <col min="9991" max="9991" width="10.5703125" style="7" customWidth="1"/>
    <col min="9992" max="9994" width="9.140625" style="7" customWidth="1"/>
    <col min="9995" max="10240" width="9.140625" style="7"/>
    <col min="10241" max="10241" width="4.5703125" style="7" customWidth="1"/>
    <col min="10242" max="10242" width="3.140625" style="7" customWidth="1"/>
    <col min="10243" max="10243" width="59.42578125" style="7" customWidth="1"/>
    <col min="10244" max="10244" width="9.85546875" style="7" customWidth="1"/>
    <col min="10245" max="10245" width="8.85546875" style="7" customWidth="1"/>
    <col min="10246" max="10246" width="13.140625" style="7" customWidth="1"/>
    <col min="10247" max="10247" width="10.5703125" style="7" customWidth="1"/>
    <col min="10248" max="10250" width="9.140625" style="7" customWidth="1"/>
    <col min="10251" max="10496" width="9.140625" style="7"/>
    <col min="10497" max="10497" width="4.5703125" style="7" customWidth="1"/>
    <col min="10498" max="10498" width="3.140625" style="7" customWidth="1"/>
    <col min="10499" max="10499" width="59.42578125" style="7" customWidth="1"/>
    <col min="10500" max="10500" width="9.85546875" style="7" customWidth="1"/>
    <col min="10501" max="10501" width="8.85546875" style="7" customWidth="1"/>
    <col min="10502" max="10502" width="13.140625" style="7" customWidth="1"/>
    <col min="10503" max="10503" width="10.5703125" style="7" customWidth="1"/>
    <col min="10504" max="10506" width="9.140625" style="7" customWidth="1"/>
    <col min="10507" max="10752" width="9.140625" style="7"/>
    <col min="10753" max="10753" width="4.5703125" style="7" customWidth="1"/>
    <col min="10754" max="10754" width="3.140625" style="7" customWidth="1"/>
    <col min="10755" max="10755" width="59.42578125" style="7" customWidth="1"/>
    <col min="10756" max="10756" width="9.85546875" style="7" customWidth="1"/>
    <col min="10757" max="10757" width="8.85546875" style="7" customWidth="1"/>
    <col min="10758" max="10758" width="13.140625" style="7" customWidth="1"/>
    <col min="10759" max="10759" width="10.5703125" style="7" customWidth="1"/>
    <col min="10760" max="10762" width="9.140625" style="7" customWidth="1"/>
    <col min="10763" max="11008" width="9.140625" style="7"/>
    <col min="11009" max="11009" width="4.5703125" style="7" customWidth="1"/>
    <col min="11010" max="11010" width="3.140625" style="7" customWidth="1"/>
    <col min="11011" max="11011" width="59.42578125" style="7" customWidth="1"/>
    <col min="11012" max="11012" width="9.85546875" style="7" customWidth="1"/>
    <col min="11013" max="11013" width="8.85546875" style="7" customWidth="1"/>
    <col min="11014" max="11014" width="13.140625" style="7" customWidth="1"/>
    <col min="11015" max="11015" width="10.5703125" style="7" customWidth="1"/>
    <col min="11016" max="11018" width="9.140625" style="7" customWidth="1"/>
    <col min="11019" max="11264" width="9.140625" style="7"/>
    <col min="11265" max="11265" width="4.5703125" style="7" customWidth="1"/>
    <col min="11266" max="11266" width="3.140625" style="7" customWidth="1"/>
    <col min="11267" max="11267" width="59.42578125" style="7" customWidth="1"/>
    <col min="11268" max="11268" width="9.85546875" style="7" customWidth="1"/>
    <col min="11269" max="11269" width="8.85546875" style="7" customWidth="1"/>
    <col min="11270" max="11270" width="13.140625" style="7" customWidth="1"/>
    <col min="11271" max="11271" width="10.5703125" style="7" customWidth="1"/>
    <col min="11272" max="11274" width="9.140625" style="7" customWidth="1"/>
    <col min="11275" max="11520" width="9.140625" style="7"/>
    <col min="11521" max="11521" width="4.5703125" style="7" customWidth="1"/>
    <col min="11522" max="11522" width="3.140625" style="7" customWidth="1"/>
    <col min="11523" max="11523" width="59.42578125" style="7" customWidth="1"/>
    <col min="11524" max="11524" width="9.85546875" style="7" customWidth="1"/>
    <col min="11525" max="11525" width="8.85546875" style="7" customWidth="1"/>
    <col min="11526" max="11526" width="13.140625" style="7" customWidth="1"/>
    <col min="11527" max="11527" width="10.5703125" style="7" customWidth="1"/>
    <col min="11528" max="11530" width="9.140625" style="7" customWidth="1"/>
    <col min="11531" max="11776" width="9.140625" style="7"/>
    <col min="11777" max="11777" width="4.5703125" style="7" customWidth="1"/>
    <col min="11778" max="11778" width="3.140625" style="7" customWidth="1"/>
    <col min="11779" max="11779" width="59.42578125" style="7" customWidth="1"/>
    <col min="11780" max="11780" width="9.85546875" style="7" customWidth="1"/>
    <col min="11781" max="11781" width="8.85546875" style="7" customWidth="1"/>
    <col min="11782" max="11782" width="13.140625" style="7" customWidth="1"/>
    <col min="11783" max="11783" width="10.5703125" style="7" customWidth="1"/>
    <col min="11784" max="11786" width="9.140625" style="7" customWidth="1"/>
    <col min="11787" max="12032" width="9.140625" style="7"/>
    <col min="12033" max="12033" width="4.5703125" style="7" customWidth="1"/>
    <col min="12034" max="12034" width="3.140625" style="7" customWidth="1"/>
    <col min="12035" max="12035" width="59.42578125" style="7" customWidth="1"/>
    <col min="12036" max="12036" width="9.85546875" style="7" customWidth="1"/>
    <col min="12037" max="12037" width="8.85546875" style="7" customWidth="1"/>
    <col min="12038" max="12038" width="13.140625" style="7" customWidth="1"/>
    <col min="12039" max="12039" width="10.5703125" style="7" customWidth="1"/>
    <col min="12040" max="12042" width="9.140625" style="7" customWidth="1"/>
    <col min="12043" max="12288" width="9.140625" style="7"/>
    <col min="12289" max="12289" width="4.5703125" style="7" customWidth="1"/>
    <col min="12290" max="12290" width="3.140625" style="7" customWidth="1"/>
    <col min="12291" max="12291" width="59.42578125" style="7" customWidth="1"/>
    <col min="12292" max="12292" width="9.85546875" style="7" customWidth="1"/>
    <col min="12293" max="12293" width="8.85546875" style="7" customWidth="1"/>
    <col min="12294" max="12294" width="13.140625" style="7" customWidth="1"/>
    <col min="12295" max="12295" width="10.5703125" style="7" customWidth="1"/>
    <col min="12296" max="12298" width="9.140625" style="7" customWidth="1"/>
    <col min="12299" max="12544" width="9.140625" style="7"/>
    <col min="12545" max="12545" width="4.5703125" style="7" customWidth="1"/>
    <col min="12546" max="12546" width="3.140625" style="7" customWidth="1"/>
    <col min="12547" max="12547" width="59.42578125" style="7" customWidth="1"/>
    <col min="12548" max="12548" width="9.85546875" style="7" customWidth="1"/>
    <col min="12549" max="12549" width="8.85546875" style="7" customWidth="1"/>
    <col min="12550" max="12550" width="13.140625" style="7" customWidth="1"/>
    <col min="12551" max="12551" width="10.5703125" style="7" customWidth="1"/>
    <col min="12552" max="12554" width="9.140625" style="7" customWidth="1"/>
    <col min="12555" max="12800" width="9.140625" style="7"/>
    <col min="12801" max="12801" width="4.5703125" style="7" customWidth="1"/>
    <col min="12802" max="12802" width="3.140625" style="7" customWidth="1"/>
    <col min="12803" max="12803" width="59.42578125" style="7" customWidth="1"/>
    <col min="12804" max="12804" width="9.85546875" style="7" customWidth="1"/>
    <col min="12805" max="12805" width="8.85546875" style="7" customWidth="1"/>
    <col min="12806" max="12806" width="13.140625" style="7" customWidth="1"/>
    <col min="12807" max="12807" width="10.5703125" style="7" customWidth="1"/>
    <col min="12808" max="12810" width="9.140625" style="7" customWidth="1"/>
    <col min="12811" max="13056" width="9.140625" style="7"/>
    <col min="13057" max="13057" width="4.5703125" style="7" customWidth="1"/>
    <col min="13058" max="13058" width="3.140625" style="7" customWidth="1"/>
    <col min="13059" max="13059" width="59.42578125" style="7" customWidth="1"/>
    <col min="13060" max="13060" width="9.85546875" style="7" customWidth="1"/>
    <col min="13061" max="13061" width="8.85546875" style="7" customWidth="1"/>
    <col min="13062" max="13062" width="13.140625" style="7" customWidth="1"/>
    <col min="13063" max="13063" width="10.5703125" style="7" customWidth="1"/>
    <col min="13064" max="13066" width="9.140625" style="7" customWidth="1"/>
    <col min="13067" max="13312" width="9.140625" style="7"/>
    <col min="13313" max="13313" width="4.5703125" style="7" customWidth="1"/>
    <col min="13314" max="13314" width="3.140625" style="7" customWidth="1"/>
    <col min="13315" max="13315" width="59.42578125" style="7" customWidth="1"/>
    <col min="13316" max="13316" width="9.85546875" style="7" customWidth="1"/>
    <col min="13317" max="13317" width="8.85546875" style="7" customWidth="1"/>
    <col min="13318" max="13318" width="13.140625" style="7" customWidth="1"/>
    <col min="13319" max="13319" width="10.5703125" style="7" customWidth="1"/>
    <col min="13320" max="13322" width="9.140625" style="7" customWidth="1"/>
    <col min="13323" max="13568" width="9.140625" style="7"/>
    <col min="13569" max="13569" width="4.5703125" style="7" customWidth="1"/>
    <col min="13570" max="13570" width="3.140625" style="7" customWidth="1"/>
    <col min="13571" max="13571" width="59.42578125" style="7" customWidth="1"/>
    <col min="13572" max="13572" width="9.85546875" style="7" customWidth="1"/>
    <col min="13573" max="13573" width="8.85546875" style="7" customWidth="1"/>
    <col min="13574" max="13574" width="13.140625" style="7" customWidth="1"/>
    <col min="13575" max="13575" width="10.5703125" style="7" customWidth="1"/>
    <col min="13576" max="13578" width="9.140625" style="7" customWidth="1"/>
    <col min="13579" max="13824" width="9.140625" style="7"/>
    <col min="13825" max="13825" width="4.5703125" style="7" customWidth="1"/>
    <col min="13826" max="13826" width="3.140625" style="7" customWidth="1"/>
    <col min="13827" max="13827" width="59.42578125" style="7" customWidth="1"/>
    <col min="13828" max="13828" width="9.85546875" style="7" customWidth="1"/>
    <col min="13829" max="13829" width="8.85546875" style="7" customWidth="1"/>
    <col min="13830" max="13830" width="13.140625" style="7" customWidth="1"/>
    <col min="13831" max="13831" width="10.5703125" style="7" customWidth="1"/>
    <col min="13832" max="13834" width="9.140625" style="7" customWidth="1"/>
    <col min="13835" max="14080" width="9.140625" style="7"/>
    <col min="14081" max="14081" width="4.5703125" style="7" customWidth="1"/>
    <col min="14082" max="14082" width="3.140625" style="7" customWidth="1"/>
    <col min="14083" max="14083" width="59.42578125" style="7" customWidth="1"/>
    <col min="14084" max="14084" width="9.85546875" style="7" customWidth="1"/>
    <col min="14085" max="14085" width="8.85546875" style="7" customWidth="1"/>
    <col min="14086" max="14086" width="13.140625" style="7" customWidth="1"/>
    <col min="14087" max="14087" width="10.5703125" style="7" customWidth="1"/>
    <col min="14088" max="14090" width="9.140625" style="7" customWidth="1"/>
    <col min="14091" max="14336" width="9.140625" style="7"/>
    <col min="14337" max="14337" width="4.5703125" style="7" customWidth="1"/>
    <col min="14338" max="14338" width="3.140625" style="7" customWidth="1"/>
    <col min="14339" max="14339" width="59.42578125" style="7" customWidth="1"/>
    <col min="14340" max="14340" width="9.85546875" style="7" customWidth="1"/>
    <col min="14341" max="14341" width="8.85546875" style="7" customWidth="1"/>
    <col min="14342" max="14342" width="13.140625" style="7" customWidth="1"/>
    <col min="14343" max="14343" width="10.5703125" style="7" customWidth="1"/>
    <col min="14344" max="14346" width="9.140625" style="7" customWidth="1"/>
    <col min="14347" max="14592" width="9.140625" style="7"/>
    <col min="14593" max="14593" width="4.5703125" style="7" customWidth="1"/>
    <col min="14594" max="14594" width="3.140625" style="7" customWidth="1"/>
    <col min="14595" max="14595" width="59.42578125" style="7" customWidth="1"/>
    <col min="14596" max="14596" width="9.85546875" style="7" customWidth="1"/>
    <col min="14597" max="14597" width="8.85546875" style="7" customWidth="1"/>
    <col min="14598" max="14598" width="13.140625" style="7" customWidth="1"/>
    <col min="14599" max="14599" width="10.5703125" style="7" customWidth="1"/>
    <col min="14600" max="14602" width="9.140625" style="7" customWidth="1"/>
    <col min="14603" max="14848" width="9.140625" style="7"/>
    <col min="14849" max="14849" width="4.5703125" style="7" customWidth="1"/>
    <col min="14850" max="14850" width="3.140625" style="7" customWidth="1"/>
    <col min="14851" max="14851" width="59.42578125" style="7" customWidth="1"/>
    <col min="14852" max="14852" width="9.85546875" style="7" customWidth="1"/>
    <col min="14853" max="14853" width="8.85546875" style="7" customWidth="1"/>
    <col min="14854" max="14854" width="13.140625" style="7" customWidth="1"/>
    <col min="14855" max="14855" width="10.5703125" style="7" customWidth="1"/>
    <col min="14856" max="14858" width="9.140625" style="7" customWidth="1"/>
    <col min="14859" max="15104" width="9.140625" style="7"/>
    <col min="15105" max="15105" width="4.5703125" style="7" customWidth="1"/>
    <col min="15106" max="15106" width="3.140625" style="7" customWidth="1"/>
    <col min="15107" max="15107" width="59.42578125" style="7" customWidth="1"/>
    <col min="15108" max="15108" width="9.85546875" style="7" customWidth="1"/>
    <col min="15109" max="15109" width="8.85546875" style="7" customWidth="1"/>
    <col min="15110" max="15110" width="13.140625" style="7" customWidth="1"/>
    <col min="15111" max="15111" width="10.5703125" style="7" customWidth="1"/>
    <col min="15112" max="15114" width="9.140625" style="7" customWidth="1"/>
    <col min="15115" max="15360" width="9.140625" style="7"/>
    <col min="15361" max="15361" width="4.5703125" style="7" customWidth="1"/>
    <col min="15362" max="15362" width="3.140625" style="7" customWidth="1"/>
    <col min="15363" max="15363" width="59.42578125" style="7" customWidth="1"/>
    <col min="15364" max="15364" width="9.85546875" style="7" customWidth="1"/>
    <col min="15365" max="15365" width="8.85546875" style="7" customWidth="1"/>
    <col min="15366" max="15366" width="13.140625" style="7" customWidth="1"/>
    <col min="15367" max="15367" width="10.5703125" style="7" customWidth="1"/>
    <col min="15368" max="15370" width="9.140625" style="7" customWidth="1"/>
    <col min="15371" max="15616" width="9.140625" style="7"/>
    <col min="15617" max="15617" width="4.5703125" style="7" customWidth="1"/>
    <col min="15618" max="15618" width="3.140625" style="7" customWidth="1"/>
    <col min="15619" max="15619" width="59.42578125" style="7" customWidth="1"/>
    <col min="15620" max="15620" width="9.85546875" style="7" customWidth="1"/>
    <col min="15621" max="15621" width="8.85546875" style="7" customWidth="1"/>
    <col min="15622" max="15622" width="13.140625" style="7" customWidth="1"/>
    <col min="15623" max="15623" width="10.5703125" style="7" customWidth="1"/>
    <col min="15624" max="15626" width="9.140625" style="7" customWidth="1"/>
    <col min="15627" max="15872" width="9.140625" style="7"/>
    <col min="15873" max="15873" width="4.5703125" style="7" customWidth="1"/>
    <col min="15874" max="15874" width="3.140625" style="7" customWidth="1"/>
    <col min="15875" max="15875" width="59.42578125" style="7" customWidth="1"/>
    <col min="15876" max="15876" width="9.85546875" style="7" customWidth="1"/>
    <col min="15877" max="15877" width="8.85546875" style="7" customWidth="1"/>
    <col min="15878" max="15878" width="13.140625" style="7" customWidth="1"/>
    <col min="15879" max="15879" width="10.5703125" style="7" customWidth="1"/>
    <col min="15880" max="15882" width="9.140625" style="7" customWidth="1"/>
    <col min="15883" max="16128" width="9.140625" style="7"/>
    <col min="16129" max="16129" width="4.5703125" style="7" customWidth="1"/>
    <col min="16130" max="16130" width="3.140625" style="7" customWidth="1"/>
    <col min="16131" max="16131" width="59.42578125" style="7" customWidth="1"/>
    <col min="16132" max="16132" width="9.85546875" style="7" customWidth="1"/>
    <col min="16133" max="16133" width="8.85546875" style="7" customWidth="1"/>
    <col min="16134" max="16134" width="13.140625" style="7" customWidth="1"/>
    <col min="16135" max="16135" width="10.5703125" style="7" customWidth="1"/>
    <col min="16136" max="16138" width="9.140625" style="7" customWidth="1"/>
    <col min="16139" max="16384" width="9.140625" style="7"/>
  </cols>
  <sheetData>
    <row r="1" spans="1:11">
      <c r="B1" s="262" t="s">
        <v>114</v>
      </c>
      <c r="C1" s="262"/>
      <c r="D1" s="262"/>
      <c r="E1" s="262"/>
      <c r="F1" s="262"/>
      <c r="G1" s="137"/>
      <c r="H1" s="137"/>
      <c r="I1" s="137"/>
    </row>
    <row r="2" spans="1:11">
      <c r="B2" s="61" t="s">
        <v>116</v>
      </c>
    </row>
    <row r="3" spans="1:11">
      <c r="B3" s="279" t="s">
        <v>17</v>
      </c>
      <c r="C3" s="280"/>
      <c r="D3" s="282" t="s">
        <v>129</v>
      </c>
      <c r="E3" s="283"/>
      <c r="F3" s="138" t="s">
        <v>104</v>
      </c>
    </row>
    <row r="4" spans="1:11">
      <c r="B4" s="281"/>
      <c r="C4" s="278"/>
      <c r="D4" s="139" t="s">
        <v>9</v>
      </c>
      <c r="E4" s="84" t="s">
        <v>10</v>
      </c>
      <c r="F4" s="116" t="s">
        <v>105</v>
      </c>
    </row>
    <row r="5" spans="1:11">
      <c r="B5" s="140">
        <v>1</v>
      </c>
      <c r="C5" s="141" t="s">
        <v>109</v>
      </c>
      <c r="D5" s="141"/>
      <c r="E5" s="141"/>
      <c r="F5" s="142"/>
    </row>
    <row r="6" spans="1:11" s="1" customFormat="1" ht="23.25">
      <c r="B6" s="284"/>
      <c r="C6" s="143" t="s">
        <v>107</v>
      </c>
      <c r="D6" s="144">
        <f>DATA!AG137</f>
        <v>71</v>
      </c>
      <c r="E6" s="145">
        <f>DATA!AG138</f>
        <v>51.824817518248175</v>
      </c>
      <c r="F6" s="146">
        <v>2</v>
      </c>
    </row>
    <row r="7" spans="1:11" s="1" customFormat="1" ht="23.25">
      <c r="B7" s="285"/>
      <c r="C7" s="143" t="s">
        <v>103</v>
      </c>
      <c r="D7" s="147"/>
      <c r="E7" s="145"/>
      <c r="F7" s="148"/>
    </row>
    <row r="8" spans="1:11" s="1" customFormat="1" ht="23.25">
      <c r="B8" s="285"/>
      <c r="C8" s="192" t="s">
        <v>121</v>
      </c>
      <c r="D8" s="151">
        <f>DATA!AH137</f>
        <v>29</v>
      </c>
      <c r="E8" s="152">
        <f>DATA!AH138</f>
        <v>21.167883211678831</v>
      </c>
      <c r="F8" s="153">
        <v>3</v>
      </c>
    </row>
    <row r="9" spans="1:11" s="1" customFormat="1" ht="23.25">
      <c r="B9" s="286"/>
      <c r="C9" s="135" t="s">
        <v>108</v>
      </c>
      <c r="D9" s="149">
        <f>DATA!AI137</f>
        <v>97</v>
      </c>
      <c r="E9" s="150">
        <f>DATA!AI138</f>
        <v>70.802919708029194</v>
      </c>
      <c r="F9" s="136">
        <v>1</v>
      </c>
    </row>
    <row r="10" spans="1:11">
      <c r="B10" s="154"/>
      <c r="C10" s="155"/>
      <c r="D10" s="156"/>
      <c r="E10" s="156"/>
      <c r="F10" s="157"/>
    </row>
    <row r="11" spans="1:11">
      <c r="B11" s="15" t="s">
        <v>162</v>
      </c>
      <c r="C11" s="15"/>
      <c r="D11" s="15"/>
      <c r="E11" s="15"/>
      <c r="F11" s="15"/>
      <c r="G11" s="15"/>
      <c r="H11" s="15"/>
      <c r="I11" s="15"/>
      <c r="J11" s="15"/>
    </row>
    <row r="12" spans="1:11">
      <c r="B12" s="115" t="s">
        <v>161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>
      <c r="B13" s="115" t="s">
        <v>141</v>
      </c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>
      <c r="B14" s="115" t="s">
        <v>142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>
      <c r="B15" s="158"/>
      <c r="C15" s="158"/>
    </row>
    <row r="16" spans="1:11">
      <c r="A16" s="61" t="s">
        <v>117</v>
      </c>
    </row>
    <row r="17" spans="2:4">
      <c r="B17" s="61" t="s">
        <v>91</v>
      </c>
    </row>
    <row r="18" spans="2:4">
      <c r="B18" s="61" t="s">
        <v>92</v>
      </c>
    </row>
    <row r="19" spans="2:4">
      <c r="B19" s="84" t="s">
        <v>32</v>
      </c>
      <c r="C19" s="84" t="s">
        <v>17</v>
      </c>
      <c r="D19" s="85" t="s">
        <v>33</v>
      </c>
    </row>
    <row r="20" spans="2:4">
      <c r="B20" s="86">
        <v>1</v>
      </c>
      <c r="C20" s="88" t="s">
        <v>87</v>
      </c>
      <c r="D20" s="87">
        <v>1</v>
      </c>
    </row>
    <row r="21" spans="2:4">
      <c r="B21" s="287">
        <v>2</v>
      </c>
      <c r="C21" s="110" t="s">
        <v>89</v>
      </c>
      <c r="D21" s="289">
        <v>1</v>
      </c>
    </row>
    <row r="22" spans="2:4">
      <c r="B22" s="288"/>
      <c r="C22" s="111" t="s">
        <v>88</v>
      </c>
      <c r="D22" s="290"/>
    </row>
    <row r="23" spans="2:4">
      <c r="B23" s="277" t="s">
        <v>11</v>
      </c>
      <c r="C23" s="278"/>
      <c r="D23" s="109">
        <f>SUM(D20:D22)</f>
        <v>2</v>
      </c>
    </row>
    <row r="24" spans="2:4">
      <c r="B24" s="158"/>
      <c r="C24" s="158"/>
    </row>
    <row r="25" spans="2:4">
      <c r="B25" s="158"/>
      <c r="C25" s="158"/>
    </row>
    <row r="26" spans="2:4">
      <c r="B26" s="158"/>
      <c r="C26" s="158"/>
    </row>
    <row r="27" spans="2:4">
      <c r="B27" s="158"/>
      <c r="C27" s="158"/>
    </row>
    <row r="28" spans="2:4">
      <c r="B28" s="158"/>
      <c r="C28" s="158"/>
    </row>
    <row r="29" spans="2:4">
      <c r="B29" s="158"/>
      <c r="C29" s="158"/>
    </row>
    <row r="30" spans="2:4">
      <c r="B30" s="158"/>
      <c r="C30" s="158"/>
    </row>
    <row r="31" spans="2:4">
      <c r="B31" s="158"/>
      <c r="C31" s="158"/>
    </row>
    <row r="32" spans="2:4">
      <c r="B32" s="158"/>
      <c r="C32" s="158"/>
    </row>
    <row r="33" spans="2:3">
      <c r="B33" s="158"/>
      <c r="C33" s="158"/>
    </row>
    <row r="34" spans="2:3">
      <c r="B34" s="158"/>
      <c r="C34" s="158"/>
    </row>
    <row r="35" spans="2:3">
      <c r="B35" s="158"/>
      <c r="C35" s="158"/>
    </row>
    <row r="36" spans="2:3">
      <c r="B36" s="158"/>
      <c r="C36" s="158"/>
    </row>
    <row r="37" spans="2:3">
      <c r="B37" s="158"/>
      <c r="C37" s="158"/>
    </row>
    <row r="38" spans="2:3">
      <c r="B38" s="158"/>
      <c r="C38" s="158"/>
    </row>
    <row r="39" spans="2:3">
      <c r="B39" s="158"/>
      <c r="C39" s="158"/>
    </row>
    <row r="40" spans="2:3">
      <c r="B40" s="158"/>
      <c r="C40" s="158"/>
    </row>
    <row r="41" spans="2:3">
      <c r="B41" s="158"/>
      <c r="C41" s="158"/>
    </row>
    <row r="42" spans="2:3">
      <c r="B42" s="158"/>
      <c r="C42" s="158"/>
    </row>
    <row r="43" spans="2:3">
      <c r="B43" s="158"/>
      <c r="C43" s="158"/>
    </row>
    <row r="44" spans="2:3">
      <c r="B44" s="158"/>
      <c r="C44" s="158"/>
    </row>
    <row r="45" spans="2:3">
      <c r="B45" s="158"/>
      <c r="C45" s="158"/>
    </row>
    <row r="46" spans="2:3">
      <c r="B46" s="158"/>
      <c r="C46" s="158"/>
    </row>
    <row r="47" spans="2:3">
      <c r="B47" s="158"/>
      <c r="C47" s="158"/>
    </row>
    <row r="48" spans="2:3">
      <c r="B48" s="158"/>
      <c r="C48" s="158"/>
    </row>
    <row r="49" spans="2:3">
      <c r="B49" s="158"/>
      <c r="C49" s="158"/>
    </row>
    <row r="50" spans="2:3">
      <c r="B50" s="158"/>
      <c r="C50" s="158"/>
    </row>
    <row r="51" spans="2:3">
      <c r="B51" s="158"/>
      <c r="C51" s="158"/>
    </row>
    <row r="52" spans="2:3">
      <c r="B52" s="158"/>
      <c r="C52" s="158"/>
    </row>
    <row r="53" spans="2:3">
      <c r="B53" s="158"/>
      <c r="C53" s="158"/>
    </row>
    <row r="54" spans="2:3">
      <c r="B54" s="158"/>
      <c r="C54" s="158"/>
    </row>
  </sheetData>
  <mergeCells count="7">
    <mergeCell ref="B23:C23"/>
    <mergeCell ref="B1:F1"/>
    <mergeCell ref="B3:C4"/>
    <mergeCell ref="D3:E3"/>
    <mergeCell ref="B6:B9"/>
    <mergeCell ref="B21:B22"/>
    <mergeCell ref="D21:D2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บทสรุป</vt:lpstr>
      <vt:lpstr>สรุปตาราง1-2</vt:lpstr>
      <vt:lpstr>ก่อน-หลัง</vt:lpstr>
      <vt:lpstr>ตาราง 4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2018-07-13T07:12:50Z</cp:lastPrinted>
  <dcterms:created xsi:type="dcterms:W3CDTF">2014-10-15T08:34:52Z</dcterms:created>
  <dcterms:modified xsi:type="dcterms:W3CDTF">2018-07-13T07:16:04Z</dcterms:modified>
</cp:coreProperties>
</file>