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5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ตาราง 5" sheetId="14" r:id="rId5"/>
    <sheet name="รวมข้อเสนอแนะ" sheetId="3" r:id="rId6"/>
  </sheets>
  <definedNames>
    <definedName name="_xlnm._FilterDatabase" localSheetId="0" hidden="1">DATA!$C$1:$C$135</definedName>
  </definedNames>
  <calcPr calcId="162913"/>
</workbook>
</file>

<file path=xl/calcChain.xml><?xml version="1.0" encoding="utf-8"?>
<calcChain xmlns="http://schemas.openxmlformats.org/spreadsheetml/2006/main">
  <c r="D9" i="3" l="1"/>
  <c r="E11" i="16" l="1"/>
  <c r="X23" i="1" l="1"/>
  <c r="W24" i="1"/>
  <c r="W23" i="1"/>
  <c r="V26" i="1"/>
  <c r="V25" i="1"/>
  <c r="S26" i="1"/>
  <c r="S25" i="1"/>
  <c r="Q26" i="1"/>
  <c r="Q25" i="1"/>
  <c r="M26" i="1"/>
  <c r="M25" i="1"/>
  <c r="K26" i="1"/>
  <c r="K25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I24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I23" i="1"/>
  <c r="D24" i="1"/>
  <c r="D23" i="1"/>
  <c r="C32" i="1"/>
  <c r="C31" i="1"/>
  <c r="C30" i="1"/>
  <c r="F6" i="16" l="1"/>
  <c r="C27" i="1"/>
  <c r="G25" i="14"/>
  <c r="H25" i="14"/>
  <c r="H7" i="14"/>
  <c r="H8" i="14"/>
  <c r="H15" i="14"/>
  <c r="H16" i="14"/>
  <c r="H17" i="14"/>
  <c r="H18" i="14"/>
  <c r="H21" i="14"/>
  <c r="H22" i="14"/>
  <c r="G7" i="14"/>
  <c r="G8" i="14"/>
  <c r="G11" i="14"/>
  <c r="G12" i="14"/>
  <c r="G15" i="14"/>
  <c r="G16" i="14"/>
  <c r="G17" i="14"/>
  <c r="G18" i="14"/>
  <c r="G21" i="14"/>
  <c r="G22" i="14"/>
  <c r="H6" i="14"/>
  <c r="E24" i="1"/>
  <c r="F24" i="1"/>
  <c r="G24" i="1"/>
  <c r="H24" i="1"/>
  <c r="E23" i="1"/>
  <c r="F23" i="1"/>
  <c r="G23" i="1"/>
  <c r="H23" i="1"/>
  <c r="G6" i="14" l="1"/>
  <c r="F10" i="16"/>
  <c r="C25" i="1" l="1"/>
  <c r="C33" i="1" l="1"/>
  <c r="F8" i="16"/>
  <c r="F9" i="16" l="1"/>
  <c r="F7" i="16"/>
  <c r="F11" i="16"/>
  <c r="G31" i="14" l="1"/>
  <c r="F28" i="2" l="1"/>
  <c r="G29" i="14" l="1"/>
  <c r="G28" i="2" l="1"/>
  <c r="G26" i="2"/>
  <c r="G27" i="2"/>
  <c r="G23" i="2"/>
  <c r="G24" i="2"/>
  <c r="G25" i="2"/>
  <c r="H31" i="14"/>
  <c r="H9" i="14" l="1"/>
  <c r="G27" i="14"/>
  <c r="G28" i="14"/>
  <c r="H11" i="14"/>
  <c r="H12" i="14"/>
  <c r="H27" i="14"/>
  <c r="H28" i="14"/>
  <c r="H29" i="14"/>
  <c r="I31" i="14" l="1"/>
  <c r="I29" i="14"/>
  <c r="I28" i="14"/>
  <c r="I27" i="14"/>
  <c r="I22" i="14"/>
  <c r="I21" i="14"/>
  <c r="I18" i="14"/>
  <c r="I17" i="14"/>
  <c r="I16" i="14"/>
  <c r="I15" i="14"/>
  <c r="I12" i="14"/>
  <c r="I11" i="14"/>
  <c r="I8" i="14"/>
  <c r="I7" i="14"/>
  <c r="I6" i="14"/>
  <c r="I25" i="14" l="1"/>
  <c r="G19" i="14"/>
  <c r="I19" i="14" s="1"/>
  <c r="G13" i="14"/>
  <c r="I13" i="14" s="1"/>
  <c r="G30" i="14" l="1"/>
  <c r="I30" i="14" s="1"/>
  <c r="G9" i="14"/>
  <c r="I9" i="14" s="1"/>
  <c r="C26" i="1" l="1"/>
  <c r="C34" i="1" s="1"/>
  <c r="C35" i="1" s="1"/>
  <c r="C28" i="1" l="1"/>
  <c r="F13" i="2" l="1"/>
  <c r="F16" i="2" s="1"/>
  <c r="G15" i="2" l="1"/>
  <c r="H30" i="14" l="1"/>
  <c r="H19" i="14" l="1"/>
  <c r="H13" i="14" l="1"/>
  <c r="G14" i="2" l="1"/>
</calcChain>
</file>

<file path=xl/sharedStrings.xml><?xml version="1.0" encoding="utf-8"?>
<sst xmlns="http://schemas.openxmlformats.org/spreadsheetml/2006/main" count="195" uniqueCount="133">
  <si>
    <t>คณะ</t>
  </si>
  <si>
    <t>สาขา</t>
  </si>
  <si>
    <t>อาจารย์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</si>
  <si>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</si>
  <si>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</si>
  <si>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</si>
  <si>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</si>
  <si>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</si>
  <si>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</si>
  <si>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</si>
  <si>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</si>
  <si>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</si>
  <si>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</si>
  <si>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</si>
  <si>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</si>
  <si>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</si>
  <si>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</si>
  <si>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</si>
  <si>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</si>
  <si>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</si>
  <si>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</si>
  <si>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</si>
  <si>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</si>
  <si>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</si>
  <si>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</si>
  <si>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</si>
  <si>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</si>
  <si>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- 2 -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</si>
  <si>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</si>
  <si>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</si>
  <si>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</si>
  <si>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</si>
  <si>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</si>
  <si>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</si>
  <si>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</si>
  <si>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</si>
  <si>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</si>
  <si>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</si>
  <si>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</si>
  <si>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</si>
  <si>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รวมทั้งสิ้น</t>
  </si>
  <si>
    <t>E-Mail บัณฑิตวิทยาลัย</t>
  </si>
  <si>
    <t>เว็บไซต์</t>
  </si>
  <si>
    <t>เฟสบุ๊ค</t>
  </si>
  <si>
    <t>อีเมล์</t>
  </si>
  <si>
    <t>ผลการประเมินกิจกรรมแนะนำทุนและเตรียมความพร้อมในการขอรับทุนอุดหนุน</t>
  </si>
  <si>
    <t>การทำกิจกรรมส่งเสริมและสนับสนุนการวิจัย ประจำปี 2563</t>
  </si>
  <si>
    <t>จากสำนักงานคณะกรรมการวิจัยแห่งชาติ (วช.)</t>
  </si>
  <si>
    <t>เว็บไซต์บัณฑิตวิทยาลัย</t>
  </si>
  <si>
    <t xml:space="preserve">   1.2  ความเหมาะสมของวันจัดกิจกรรมฯ</t>
  </si>
  <si>
    <t xml:space="preserve">   1.3  ความเหมาะสมของระยะเวลาในการจัดกิจกรรมฯ (09.00-12.00 น.)</t>
  </si>
  <si>
    <t xml:space="preserve">   3.1 ความเหมาะสมของขนาดห้องประชุม</t>
  </si>
  <si>
    <t xml:space="preserve">   3.3 ความชัดเจนของระบบเสียงภายในห้องประชุม</t>
  </si>
  <si>
    <t xml:space="preserve">   3.4 ความสว่างภายในห้องประชุม</t>
  </si>
  <si>
    <t xml:space="preserve">4. ด้านคุณภาพการให้บริการ </t>
  </si>
  <si>
    <t>4.3 ท่านได้รับประโยชน์จากการบรรยายอยู่ในระดับใด</t>
  </si>
  <si>
    <t>4.4 ท่านคาดว่าจะนำความรู้จากกิจกรรมฯ ในครั้งนี้ไปใช้ให้เกิดประโยชน์ใน</t>
  </si>
  <si>
    <t>การขอรับทุนอุดหนุนการดำเนินงานกิจกรรมส่งเสริมและสนับสนุน</t>
  </si>
  <si>
    <t>การวิจัยมากน้อยเพียงใด</t>
  </si>
  <si>
    <t xml:space="preserve">   5.1 ความชัดเจน ความสมบูรณ์ของเอกสารประกอบกิจกรรมฯ</t>
  </si>
  <si>
    <t xml:space="preserve">   5.2 เอกสารมีเนื้อหาสาระตรงตามความต้องการของท่าน
</t>
  </si>
  <si>
    <t xml:space="preserve">   5.3 ประโยชน์ที่ได้รับจากเอกสารประกอบกิจกรรมฯ</t>
  </si>
  <si>
    <t>วิศวกรรมศาสตร์</t>
  </si>
  <si>
    <t>วิทยาศาสตร์</t>
  </si>
  <si>
    <t>วิทยาลัยเพื่อการค้นคว้าระดับรากฐาน</t>
  </si>
  <si>
    <t>เกษตรศาสตร์ ทรัพยากรธรรมชาติและสิ่งแวดล้อม</t>
  </si>
  <si>
    <t>บางคณะ สาขาวิชา มีช่วงเวลาการลงทะเบียน Thesis เพื่อสอบโครงร่างไม่ตรงช่วงที่สามารถ</t>
  </si>
  <si>
    <t>ยื่นโครงการได้ อยากให้บัณฑิตวิทยาลัยให้ความสะดวก หากต้องยื่นขออนุญาตก่อน</t>
  </si>
  <si>
    <t>นิสิตสามารถสอบโครงร่างได้ตั้งแต่ ปี 1 เทอมต้น หากมีความชัดเจนในข้อเสนอโครงการ</t>
  </si>
  <si>
    <t>อยากให้ขอทุนได้ตั้งแต่ ปี 1</t>
  </si>
  <si>
    <t>อยากให้มีการจัดสรรทุนภายในมหาวิทยาลัยแก่นิสิตที่จบ</t>
  </si>
  <si>
    <t>วันที่ 27 มีนาคม 2562 เวลา 09.00 - 12.00 น.</t>
  </si>
  <si>
    <t>ณ ห้อง EN 617 อาคารเรียนรวม คณะวิศวกรรมศาสตร์</t>
  </si>
  <si>
    <t>ตาราง 2  แสดงจำนวนและร้อยละของผู้ตอบแบบสอบถาม จำแนกตามคณะ</t>
  </si>
  <si>
    <t>คณะเกษตรศาสตร์ ทรัพยากรธรรมชาติและสิ่งแวดล้อม</t>
  </si>
  <si>
    <t>คณะวิทยาศาสตร์</t>
  </si>
  <si>
    <t>คณะวิศวกรรมศาสตร์</t>
  </si>
  <si>
    <t xml:space="preserve">     จากตาราง 2 พบว่า ผู้ตอบแบบสอบถามส่วนใหญ่สังกัดคณะเกษตรศาสตร์ ทรัพยากรธรรมชาติ</t>
  </si>
  <si>
    <t xml:space="preserve">          และสิ่งแวดล้อมมากที่สุด คิดเป็นร้อยละ 33.33 รองลงมาได้แก่ คณะวิทยาศาสตร์ คิดเป็นร้อยละ 28.57</t>
  </si>
  <si>
    <t xml:space="preserve">          และคณะวิศวกรรมศาสตร์ คิดเป็นร้อยละ 19.05</t>
  </si>
  <si>
    <t>คณะต้นสังกัด</t>
  </si>
  <si>
    <r>
      <rPr>
        <b/>
        <sz val="16"/>
        <rFont val="TH SarabunPSK"/>
        <family val="2"/>
      </rPr>
      <t xml:space="preserve">   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</si>
  <si>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>จากตาราง 3 พบว่าผู้ตอบแบบสอบถามทราบข้อมูลจากการจัดกิจกรรมฯ จำแนกตาม</t>
  </si>
  <si>
    <t>การประชาสัมพันธ์กิจกรรม พบว่า ผู้ตอบแบบสอบถามทราบข้อมูลการจัดกิจกรรมจากอาจารย์</t>
  </si>
  <si>
    <t>ที่ปรึกษามากที่สุด คิดเป็นร้อยละ 37.84 รองลงมาได้แก่ คณะต้นสังกัด และเว็บไซต์บัณฑิตวิทยาลัย</t>
  </si>
  <si>
    <t>คิดเป็นร้อยละ 20.83</t>
  </si>
  <si>
    <t>- 3 -</t>
  </si>
  <si>
    <t>- 4 -</t>
  </si>
  <si>
    <t>จากตาราง 4 พบว่าผู้ตอบแบบสอบถามมีความคิดเห็นเกี่ยวกับการจัดกิจกรรมแนะนำทุนและ</t>
  </si>
  <si>
    <t xml:space="preserve">เตรียมความพร้อมในการขอรับทุนอุดหนุนการทำกิจกรรมส่งเสริมและสนับสนุนการวิจัย ประจำปี 2563 </t>
  </si>
  <si>
    <t xml:space="preserve">    2.1 เจ้าหน้าที่ให้บริการด้วยความเต็มใจ ยิ้มแย้มแจ่มใส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</si>
  <si>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4.67) </t>
  </si>
  <si>
    <t>ตาราง 4  แสดงค่าเฉลี่ย ค่าเบี่ยงเบนมาตรฐาน และระดับความคิดเห็นเกี่ยวกับการจัดกิจกรรมฯ (N = 21)</t>
  </si>
  <si>
    <t xml:space="preserve">                 ผลการประเมินกิจกรรมแนะนำทุนและเตรียมความพร้อมในการขอรับทุนอุดหนุน</t>
  </si>
  <si>
    <t xml:space="preserve">     การทำกิจกรรมส่งเสริมและสนับสนุนการวิจัย ประจำปี 2563</t>
  </si>
  <si>
    <t xml:space="preserve">     จากสำนักงานคณะกรรมการวิจัยแห่งชาติ (วช.)</t>
  </si>
  <si>
    <t xml:space="preserve">     วันที่ 27 มีนาคม 2562 เวลา 09.00 - 12.00 น.</t>
  </si>
  <si>
    <t xml:space="preserve">     ณ ห้อง EN 617 อาคารเรียนรวม คณะวิศวกรรมศาสตร์</t>
  </si>
  <si>
    <t xml:space="preserve">รองลงมาคือ ด้านสิ่งอำนวยความสะดวก (ค่าเฉลี่ย 4.51) และด้านกระบวนการขั้นตอนการให้บริการ (ค่าเฉลี่ย 4.41) 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</si>
  <si>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 </t>
  </si>
  <si>
    <t xml:space="preserve">(ค่าเฉลี่ย 4.71) รองลงมาได้แก่ ความสว่างภายในห้องประชุม (ค่าเฉลี่ย 4.67) และข้อที่มีค่าเฉลี่ยต่ำที่สุดคือ </t>
  </si>
  <si>
    <t xml:space="preserve">- 5 - </t>
  </si>
  <si>
    <t xml:space="preserve">            จากการจัดกิจกรรมแนะนำทุนและเตรียมความพร้อมในการขอรับทุนอุดหนุน การทำกิจกรรมส่งเสริม</t>
  </si>
  <si>
    <t xml:space="preserve">          ผู้ตอบแบบสอบถามทราบข้อมูลการดำเนินกิจกรรมจากอาจารย์ที่ปรึกษา มากที่สุด </t>
  </si>
  <si>
    <t xml:space="preserve">     ความคิดเห็นเกี่ยวกับการจัดกิจกรรมแนะนำทุนและเตรียมความพร้อมในการขอรับทุนอุดหนุนการทำ</t>
  </si>
  <si>
    <t xml:space="preserve">           กิจกรรมส่งเสริมและสนับสนุนการวิจัย ประจำปี 2563 จากสำนักงานคณะกรรมการวิจัยแห่งชาติ (วช.)</t>
  </si>
  <si>
    <r>
      <rPr>
        <b/>
        <sz val="16"/>
        <rFont val="TH SarabunPSK"/>
        <family val="2"/>
      </rPr>
      <t xml:space="preserve">             ข้อเสนอแนะต้องการให้บัณฑิตวิทยาลัยจัดกิจกรรมเกี่ยวกับการส่งเสริมและสนับสนุน</t>
    </r>
    <r>
      <rPr>
        <sz val="16"/>
        <rFont val="TH SarabunPSK"/>
        <family val="2"/>
      </rPr>
      <t xml:space="preserve"> </t>
    </r>
  </si>
  <si>
    <t xml:space="preserve">การวิจัยเกี่ยวกับทุน วช. ในครั้งต่อไป          </t>
  </si>
  <si>
    <t xml:space="preserve">           และสนับสนุนการวิจัย ประจำปี 2563 จากสำนักงานคณะกรรมการวิจัยแห่งชาติ (วช.) ในวันที่ 27 มีนาคม 2562</t>
  </si>
  <si>
    <t>มีผู้เข้าร่วมกิจกรรม จำนวน 33 คน ผู้ตอบแบบสอบถาม จำนวนทั้งสิ้น 21 คน คิดเป็นร้อยละ 63.64</t>
  </si>
  <si>
    <t>รองลงมาได้แก่ อาจารย์ที่ปรึกษา คิดเป็นร้อยละ 28.57</t>
  </si>
  <si>
    <t xml:space="preserve">                     ผู้ตอบแบบสอบถามส่วนใหญ่สังกัดคณะเกษตรศาสตร์ ทรัพยากรธรรมชาติและสิ่งแวดล้อมมากที่สุด </t>
  </si>
  <si>
    <t xml:space="preserve">           คิดเป็นร้อยละ 33.33 รองลงมาได้แก่ คณะวิทยาศาสตร์ คิดเป็นร้อยละ 28.57 และคณะวิศวกรรมศาสตร์ </t>
  </si>
  <si>
    <t xml:space="preserve">           คิดเป็นร้อยละ 19.05</t>
  </si>
  <si>
    <t>คิดเป็นร้อยละ 37.84 รองลงมาได้แก่ คณะต้นสังกัด  และเว็บไซต์บัณฑิตวิทยาลัย คิดเป็นร้อยละ 20.83</t>
  </si>
  <si>
    <t xml:space="preserve">           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 </t>
  </si>
  <si>
    <t xml:space="preserve">           (ค่าเฉลี่ย 4.71) รองลงมาได้แก่ ความสว่างภายในห้องประชุม (ค่าเฉลี่ย 4.67) และข้อที่มีค่าเฉลี่ยต่ำที่สุดคือ </t>
  </si>
  <si>
    <t xml:space="preserve">           เมื่อพิจารณารายด้านแล้ว พบว่า ด้านเจ้าหน้าที่ให้บริการ มีค่าเฉลี่ยสูงสุด (ค่าเฉลี่ย 4.67) รองลงมาคือ</t>
  </si>
  <si>
    <t xml:space="preserve">           ด้านสิ่งอำนวยความสะดวก (ค่าเฉลี่ย 4.51) และด้านกระบวนการขั้นตอนการให้บริการ (ค่าเฉลี่ย 4.41) </t>
  </si>
  <si>
    <t>1) บางคณะ สาขาวิชา มีช่วงเวลาการลงทะเบียน Thesis เพื่อสอบโครงร่างไม่ตรงช่วงที่สามารถ</t>
  </si>
  <si>
    <t>2) นิสิตสามารถสอบโครงร่างได้ตั้งแต่ ปี 1 เทอมต้น หากมีความชัดเจนในข้อเสนอโครงการ</t>
  </si>
  <si>
    <t>3) อยากให้มีการจัดสรรทุนภายในมหาวิทยาลัยแก่นิสิตที่จบ</t>
  </si>
  <si>
    <t>4) อยากให้ขอทุนได้ตั้งแต่ ปี 1</t>
  </si>
  <si>
    <t>มีความพร้อมในการขอรับทุนอุดหนุนการทำกิจกรรมส่งเสริมและสนุบสนุนการวิจัย ประจำปี 2563</t>
  </si>
  <si>
    <t xml:space="preserve">จากสำนักงานคณะกรรมการวิจัยแห่งชาติ (วช.) เป้าหมายผู้เข้าร่วมกิจกรรม จำนวน 50 คน </t>
  </si>
  <si>
    <t xml:space="preserve">จากสำนักงานคณะกรรมการวิจัยแห่งชาติ (วช.) ในวันที่ 27 มีนาคม 2562 ในภาพรวมพบว่า </t>
  </si>
  <si>
    <t>ณ ห้อง EN 617 อาคารเรียนรวม คณะวิศวกรรมศาสตร์ โดยมีวัตถุประสงค์ เพื่อให้นิสิตระดับบัณฑิตศึกษา</t>
  </si>
  <si>
    <t>ของผู้เข้าร่วมกิจกรรม โดยผู้เข้าร่วมกิจกรรมเป็นนิสิตปริญญาโท คิดเป็นร้อยละ 61.91</t>
  </si>
  <si>
    <t xml:space="preserve">ในภาพรวมพบว่า ผู้เข้าร่วมกิจกรรม มีความคิดเห็นอยู่ในระดับมาก (ค่าเฉลี่ย 4.46) </t>
  </si>
  <si>
    <t xml:space="preserve">           เอกสารมีเนื้อหาสาระตรงตามความต้องการ (ค่าเฉลี่ย 4.24) </t>
  </si>
  <si>
    <t>คิดเป็นร้อยละ 61.91 รองลงมาได้แก่ อาจารย์ที่ปรึกษา คิดเป็นร้อยละ 28.57</t>
  </si>
  <si>
    <t xml:space="preserve">เอกสารมีเนื้อหาสาระตรงตามความต้องการ (ค่าเฉลี่ย 4.24) </t>
  </si>
  <si>
    <t>ผู้เข้าร่วมกิจกรรมฯ มีความคิดเห็นอยู่ในระดับมาก (ค่าเฉลี่ย 4.46)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</si>
</sst>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0" borderId="0" xfId="0" applyNumberFormat="1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8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2" fontId="1" fillId="0" borderId="14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3" borderId="13" xfId="0" applyFont="1" applyFill="1" applyBorder="1" applyAlignment="1">
      <alignment wrapText="1"/>
    </xf>
    <xf numFmtId="2" fontId="9" fillId="0" borderId="0" xfId="0" applyNumberFormat="1" applyFont="1" applyAlignment="1">
      <alignment wrapText="1"/>
    </xf>
    <xf numFmtId="0" fontId="10" fillId="5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10" fillId="6" borderId="0" xfId="0" applyFont="1" applyFill="1" applyAlignment="1">
      <alignment wrapText="1"/>
    </xf>
    <xf numFmtId="0" fontId="1" fillId="0" borderId="10" xfId="0" applyFont="1" applyBorder="1"/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0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21" fillId="7" borderId="13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1" fillId="8" borderId="13" xfId="0" applyFont="1" applyFill="1" applyBorder="1" applyAlignment="1">
      <alignment wrapText="1"/>
    </xf>
    <xf numFmtId="0" fontId="7" fillId="0" borderId="13" xfId="0" applyFont="1" applyBorder="1" applyAlignment="1">
      <alignment horizontal="center" vertical="top"/>
    </xf>
    <xf numFmtId="2" fontId="9" fillId="10" borderId="13" xfId="0" applyNumberFormat="1" applyFont="1" applyFill="1" applyBorder="1" applyAlignment="1">
      <alignment wrapText="1"/>
    </xf>
    <xf numFmtId="0" fontId="22" fillId="11" borderId="13" xfId="0" applyFont="1" applyFill="1" applyBorder="1" applyAlignment="1">
      <alignment horizontal="center" wrapText="1"/>
    </xf>
    <xf numFmtId="0" fontId="10" fillId="11" borderId="13" xfId="0" applyFont="1" applyFill="1" applyBorder="1" applyAlignment="1">
      <alignment wrapText="1"/>
    </xf>
    <xf numFmtId="0" fontId="22" fillId="8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horizontal="center" wrapText="1"/>
    </xf>
    <xf numFmtId="0" fontId="10" fillId="12" borderId="13" xfId="0" applyFont="1" applyFill="1" applyBorder="1" applyAlignment="1">
      <alignment wrapText="1"/>
    </xf>
    <xf numFmtId="0" fontId="7" fillId="10" borderId="13" xfId="0" applyFont="1" applyFill="1" applyBorder="1" applyAlignment="1">
      <alignment horizontal="right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14" xfId="0" applyFont="1" applyBorder="1"/>
    <xf numFmtId="0" fontId="1" fillId="0" borderId="23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3" xfId="0" applyFont="1" applyBorder="1"/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20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2" fontId="15" fillId="0" borderId="10" xfId="0" applyNumberFormat="1" applyFont="1" applyBorder="1" applyAlignment="1">
      <alignment horizontal="center" vertical="top"/>
    </xf>
    <xf numFmtId="2" fontId="15" fillId="0" borderId="9" xfId="0" applyNumberFormat="1" applyFont="1" applyBorder="1" applyAlignment="1">
      <alignment horizontal="center" vertical="top"/>
    </xf>
    <xf numFmtId="2" fontId="15" fillId="0" borderId="14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 rot="11535982">
          <a:off x="482600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38</xdr:row>
      <xdr:rowOff>30390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238126</xdr:colOff>
      <xdr:row>24</xdr:row>
      <xdr:rowOff>69650</xdr:rowOff>
    </xdr:from>
    <xdr:ext cx="61232" cy="172227"/>
    <xdr:sp macro="" textlink="">
      <xdr:nvSpPr>
        <xdr:cNvPr id="18" name="TextBox 17"/>
        <xdr:cNvSpPr txBox="1"/>
      </xdr:nvSpPr>
      <xdr:spPr>
        <a:xfrm>
          <a:off x="238126" y="7703257"/>
          <a:ext cx="6123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37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268309</xdr:colOff>
      <xdr:row>21</xdr:row>
      <xdr:rowOff>123596</xdr:rowOff>
    </xdr:from>
    <xdr:ext cx="45719" cy="264560"/>
    <xdr:sp macro="" textlink="">
      <xdr:nvSpPr>
        <xdr:cNvPr id="14" name="TextBox 13"/>
        <xdr:cNvSpPr txBox="1"/>
      </xdr:nvSpPr>
      <xdr:spPr>
        <a:xfrm rot="20516685">
          <a:off x="268309" y="6838721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10000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987097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25</xdr:row>
      <xdr:rowOff>69652</xdr:rowOff>
    </xdr:from>
    <xdr:ext cx="156036" cy="172227"/>
    <xdr:sp macro="" textlink="">
      <xdr:nvSpPr>
        <xdr:cNvPr id="22" name="TextBox 21"/>
        <xdr:cNvSpPr txBox="1"/>
      </xdr:nvSpPr>
      <xdr:spPr>
        <a:xfrm>
          <a:off x="559594" y="797540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4388642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2324101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28" name="TextBox 27"/>
        <xdr:cNvSpPr txBox="1"/>
      </xdr:nvSpPr>
      <xdr:spPr>
        <a:xfrm>
          <a:off x="1553765" y="7353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136071</xdr:colOff>
      <xdr:row>24</xdr:row>
      <xdr:rowOff>69650</xdr:rowOff>
    </xdr:from>
    <xdr:ext cx="251734" cy="172227"/>
    <xdr:sp macro="" textlink="">
      <xdr:nvSpPr>
        <xdr:cNvPr id="29" name="TextBox 28"/>
        <xdr:cNvSpPr txBox="1"/>
      </xdr:nvSpPr>
      <xdr:spPr>
        <a:xfrm flipH="1">
          <a:off x="136071" y="7703257"/>
          <a:ext cx="251734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30" name="TextBox 29"/>
        <xdr:cNvSpPr txBox="1"/>
      </xdr:nvSpPr>
      <xdr:spPr>
        <a:xfrm>
          <a:off x="1098946" y="79634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32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09850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opLeftCell="C1" zoomScale="130" zoomScaleNormal="130" workbookViewId="0">
      <pane ySplit="1095" topLeftCell="A20" activePane="bottomLeft"/>
      <selection pane="bottomLeft" activeCell="R30" sqref="R30"/>
    </sheetView>
  </sheetViews>
  <sheetFormatPr defaultColWidth="15" defaultRowHeight="24"/>
  <cols>
    <col min="1" max="1" width="4.42578125" style="14" bestFit="1" customWidth="1"/>
    <col min="2" max="2" width="52.140625" style="14" customWidth="1"/>
    <col min="3" max="3" width="37" style="14" customWidth="1"/>
    <col min="4" max="4" width="7" style="14" customWidth="1"/>
    <col min="5" max="5" width="9.42578125" style="14" customWidth="1"/>
    <col min="6" max="6" width="8.7109375" style="14" customWidth="1"/>
    <col min="7" max="7" width="8.42578125" style="14" customWidth="1"/>
    <col min="8" max="8" width="7" style="14" customWidth="1"/>
    <col min="9" max="10" width="5.140625" style="60" bestFit="1" customWidth="1"/>
    <col min="11" max="11" width="5.5703125" style="60" bestFit="1" customWidth="1"/>
    <col min="12" max="17" width="5.140625" style="14" bestFit="1" customWidth="1"/>
    <col min="18" max="19" width="5.140625" style="17" bestFit="1" customWidth="1"/>
    <col min="20" max="22" width="5.140625" style="63" bestFit="1" customWidth="1"/>
    <col min="23" max="23" width="6.42578125" style="14" bestFit="1" customWidth="1"/>
    <col min="24" max="24" width="5" style="14" bestFit="1" customWidth="1"/>
    <col min="25" max="16384" width="15" style="14"/>
  </cols>
  <sheetData>
    <row r="1" spans="1:22" s="61" customFormat="1" ht="27.75">
      <c r="A1" s="61" t="s">
        <v>24</v>
      </c>
      <c r="B1" s="61" t="s">
        <v>0</v>
      </c>
      <c r="C1" s="61" t="s">
        <v>1</v>
      </c>
      <c r="D1" s="61" t="s">
        <v>0</v>
      </c>
      <c r="E1" s="61" t="s">
        <v>2</v>
      </c>
      <c r="F1" s="61" t="s">
        <v>42</v>
      </c>
      <c r="G1" s="61" t="s">
        <v>43</v>
      </c>
      <c r="H1" s="61" t="s">
        <v>44</v>
      </c>
      <c r="I1" s="89">
        <v>1.1000000000000001</v>
      </c>
      <c r="J1" s="89">
        <v>1.2</v>
      </c>
      <c r="K1" s="89">
        <v>1.3</v>
      </c>
      <c r="L1" s="86">
        <v>2.1</v>
      </c>
      <c r="M1" s="86">
        <v>2.2000000000000002</v>
      </c>
      <c r="N1" s="62">
        <v>3.1</v>
      </c>
      <c r="O1" s="62">
        <v>3.2</v>
      </c>
      <c r="P1" s="62">
        <v>3.3</v>
      </c>
      <c r="Q1" s="62">
        <v>3.4</v>
      </c>
      <c r="R1" s="88">
        <v>4.0999999999999996</v>
      </c>
      <c r="S1" s="88">
        <v>4.2</v>
      </c>
      <c r="T1" s="86">
        <v>5.0999999999999996</v>
      </c>
      <c r="U1" s="86">
        <v>5.2</v>
      </c>
      <c r="V1" s="86">
        <v>5.3</v>
      </c>
    </row>
    <row r="2" spans="1:22" s="57" customFormat="1">
      <c r="A2" s="57">
        <v>1</v>
      </c>
      <c r="B2" s="57" t="s">
        <v>3</v>
      </c>
      <c r="C2" s="57" t="s">
        <v>62</v>
      </c>
      <c r="D2" s="57">
        <v>0</v>
      </c>
      <c r="E2" s="57">
        <v>1</v>
      </c>
      <c r="F2" s="57">
        <v>0</v>
      </c>
      <c r="G2" s="57">
        <v>0</v>
      </c>
      <c r="H2" s="57">
        <v>0</v>
      </c>
      <c r="I2" s="90">
        <v>4</v>
      </c>
      <c r="J2" s="90">
        <v>4</v>
      </c>
      <c r="K2" s="90">
        <v>3</v>
      </c>
      <c r="L2" s="87">
        <v>4</v>
      </c>
      <c r="M2" s="87">
        <v>4</v>
      </c>
      <c r="N2" s="58">
        <v>4</v>
      </c>
      <c r="O2" s="58">
        <v>4</v>
      </c>
      <c r="P2" s="58">
        <v>3</v>
      </c>
      <c r="Q2" s="58">
        <v>4</v>
      </c>
      <c r="R2" s="76">
        <v>4</v>
      </c>
      <c r="S2" s="76">
        <v>5</v>
      </c>
      <c r="T2" s="87">
        <v>4</v>
      </c>
      <c r="U2" s="87">
        <v>3</v>
      </c>
      <c r="V2" s="87">
        <v>4</v>
      </c>
    </row>
    <row r="3" spans="1:22" s="57" customFormat="1">
      <c r="A3" s="57">
        <v>2</v>
      </c>
      <c r="B3" s="57" t="s">
        <v>11</v>
      </c>
      <c r="C3" s="57" t="s">
        <v>29</v>
      </c>
      <c r="D3" s="57">
        <v>1</v>
      </c>
      <c r="E3" s="57">
        <v>0</v>
      </c>
      <c r="F3" s="57">
        <v>0</v>
      </c>
      <c r="G3" s="57">
        <v>0</v>
      </c>
      <c r="H3" s="57">
        <v>0</v>
      </c>
      <c r="I3" s="90">
        <v>4</v>
      </c>
      <c r="J3" s="90">
        <v>3</v>
      </c>
      <c r="K3" s="90">
        <v>4</v>
      </c>
      <c r="L3" s="87">
        <v>4</v>
      </c>
      <c r="M3" s="87">
        <v>4</v>
      </c>
      <c r="N3" s="58">
        <v>4</v>
      </c>
      <c r="O3" s="58">
        <v>4</v>
      </c>
      <c r="P3" s="58">
        <v>4</v>
      </c>
      <c r="Q3" s="58">
        <v>4</v>
      </c>
      <c r="R3" s="76">
        <v>4</v>
      </c>
      <c r="S3" s="76">
        <v>4</v>
      </c>
      <c r="T3" s="87">
        <v>4</v>
      </c>
      <c r="U3" s="87">
        <v>4</v>
      </c>
      <c r="V3" s="87">
        <v>4</v>
      </c>
    </row>
    <row r="4" spans="1:22" s="57" customFormat="1">
      <c r="A4" s="57">
        <v>3</v>
      </c>
      <c r="B4" s="57" t="s">
        <v>3</v>
      </c>
      <c r="C4" s="57" t="s">
        <v>63</v>
      </c>
      <c r="D4" s="57">
        <v>0</v>
      </c>
      <c r="E4" s="57">
        <v>1</v>
      </c>
      <c r="F4" s="57">
        <v>0</v>
      </c>
      <c r="G4" s="57">
        <v>0</v>
      </c>
      <c r="H4" s="57">
        <v>0</v>
      </c>
      <c r="I4" s="90">
        <v>5</v>
      </c>
      <c r="J4" s="90">
        <v>4</v>
      </c>
      <c r="K4" s="90">
        <v>4</v>
      </c>
      <c r="L4" s="87">
        <v>5</v>
      </c>
      <c r="M4" s="87">
        <v>5</v>
      </c>
      <c r="N4" s="58">
        <v>4</v>
      </c>
      <c r="O4" s="58">
        <v>4</v>
      </c>
      <c r="P4" s="58">
        <v>5</v>
      </c>
      <c r="Q4" s="58">
        <v>5</v>
      </c>
      <c r="R4" s="76">
        <v>5</v>
      </c>
      <c r="S4" s="76">
        <v>5</v>
      </c>
      <c r="T4" s="87">
        <v>4</v>
      </c>
      <c r="U4" s="87">
        <v>4</v>
      </c>
      <c r="V4" s="87">
        <v>4</v>
      </c>
    </row>
    <row r="5" spans="1:22" s="57" customFormat="1">
      <c r="A5" s="57">
        <v>4</v>
      </c>
      <c r="B5" s="57" t="s">
        <v>28</v>
      </c>
      <c r="C5" s="57" t="s">
        <v>62</v>
      </c>
      <c r="D5" s="57">
        <v>0</v>
      </c>
      <c r="E5" s="57">
        <v>1</v>
      </c>
      <c r="F5" s="57">
        <v>0</v>
      </c>
      <c r="G5" s="57">
        <v>1</v>
      </c>
      <c r="H5" s="57">
        <v>0</v>
      </c>
      <c r="I5" s="90">
        <v>4</v>
      </c>
      <c r="J5" s="90">
        <v>4</v>
      </c>
      <c r="K5" s="90">
        <v>5</v>
      </c>
      <c r="L5" s="87">
        <v>5</v>
      </c>
      <c r="M5" s="87">
        <v>5</v>
      </c>
      <c r="N5" s="58">
        <v>4</v>
      </c>
      <c r="O5" s="58">
        <v>4</v>
      </c>
      <c r="P5" s="58">
        <v>5</v>
      </c>
      <c r="Q5" s="58">
        <v>5</v>
      </c>
      <c r="R5" s="76">
        <v>5</v>
      </c>
      <c r="S5" s="76">
        <v>5</v>
      </c>
      <c r="T5" s="87">
        <v>5</v>
      </c>
      <c r="U5" s="87">
        <v>5</v>
      </c>
      <c r="V5" s="87">
        <v>5</v>
      </c>
    </row>
    <row r="6" spans="1:22" s="57" customFormat="1">
      <c r="A6" s="57">
        <v>5</v>
      </c>
      <c r="B6" s="57" t="s">
        <v>11</v>
      </c>
      <c r="C6" s="57" t="s">
        <v>63</v>
      </c>
      <c r="D6" s="57">
        <v>0</v>
      </c>
      <c r="E6" s="57">
        <v>0</v>
      </c>
      <c r="F6" s="57">
        <v>0</v>
      </c>
      <c r="G6" s="57">
        <v>0</v>
      </c>
      <c r="H6" s="57">
        <v>1</v>
      </c>
      <c r="I6" s="90">
        <v>5</v>
      </c>
      <c r="J6" s="90">
        <v>3</v>
      </c>
      <c r="K6" s="90">
        <v>4</v>
      </c>
      <c r="L6" s="87">
        <v>4</v>
      </c>
      <c r="M6" s="87">
        <v>4</v>
      </c>
      <c r="N6" s="58">
        <v>4</v>
      </c>
      <c r="O6" s="58">
        <v>3</v>
      </c>
      <c r="P6" s="58">
        <v>4</v>
      </c>
      <c r="Q6" s="58">
        <v>4</v>
      </c>
      <c r="R6" s="76">
        <v>4</v>
      </c>
      <c r="S6" s="76">
        <v>4</v>
      </c>
      <c r="T6" s="87">
        <v>3</v>
      </c>
      <c r="U6" s="87">
        <v>4</v>
      </c>
      <c r="V6" s="87">
        <v>4</v>
      </c>
    </row>
    <row r="7" spans="1:22" s="57" customFormat="1">
      <c r="A7" s="57">
        <v>6</v>
      </c>
      <c r="B7" s="57" t="s">
        <v>3</v>
      </c>
      <c r="C7" s="57" t="s">
        <v>63</v>
      </c>
      <c r="D7" s="57">
        <v>0</v>
      </c>
      <c r="E7" s="57">
        <v>1</v>
      </c>
      <c r="F7" s="57">
        <v>0</v>
      </c>
      <c r="G7" s="57">
        <v>0</v>
      </c>
      <c r="H7" s="57">
        <v>0</v>
      </c>
      <c r="I7" s="90">
        <v>5</v>
      </c>
      <c r="J7" s="90">
        <v>5</v>
      </c>
      <c r="K7" s="90">
        <v>5</v>
      </c>
      <c r="L7" s="87">
        <v>5</v>
      </c>
      <c r="M7" s="87">
        <v>5</v>
      </c>
      <c r="N7" s="58">
        <v>5</v>
      </c>
      <c r="O7" s="58">
        <v>5</v>
      </c>
      <c r="P7" s="58">
        <v>4</v>
      </c>
      <c r="Q7" s="58">
        <v>5</v>
      </c>
      <c r="R7" s="76">
        <v>5</v>
      </c>
      <c r="S7" s="76">
        <v>5</v>
      </c>
      <c r="T7" s="87">
        <v>5</v>
      </c>
      <c r="U7" s="87">
        <v>4</v>
      </c>
      <c r="V7" s="87">
        <v>5</v>
      </c>
    </row>
    <row r="8" spans="1:22" s="57" customFormat="1">
      <c r="A8" s="57">
        <v>7</v>
      </c>
      <c r="B8" s="57" t="s">
        <v>3</v>
      </c>
      <c r="C8" s="57" t="s">
        <v>63</v>
      </c>
      <c r="D8" s="57">
        <v>0</v>
      </c>
      <c r="E8" s="57">
        <v>0</v>
      </c>
      <c r="F8" s="57">
        <v>0</v>
      </c>
      <c r="G8" s="57">
        <v>0</v>
      </c>
      <c r="H8" s="57">
        <v>1</v>
      </c>
      <c r="I8" s="90">
        <v>4</v>
      </c>
      <c r="J8" s="90">
        <v>4</v>
      </c>
      <c r="K8" s="90">
        <v>4</v>
      </c>
      <c r="L8" s="87">
        <v>4</v>
      </c>
      <c r="M8" s="87">
        <v>4</v>
      </c>
      <c r="N8" s="58">
        <v>4</v>
      </c>
      <c r="O8" s="58">
        <v>4</v>
      </c>
      <c r="P8" s="58">
        <v>4</v>
      </c>
      <c r="Q8" s="58">
        <v>4</v>
      </c>
      <c r="R8" s="76">
        <v>4</v>
      </c>
      <c r="S8" s="76">
        <v>4</v>
      </c>
      <c r="T8" s="87">
        <v>4</v>
      </c>
      <c r="U8" s="87">
        <v>4</v>
      </c>
      <c r="V8" s="87">
        <v>4</v>
      </c>
    </row>
    <row r="9" spans="1:22" s="57" customFormat="1">
      <c r="A9" s="57">
        <v>8</v>
      </c>
      <c r="B9" s="57" t="s">
        <v>11</v>
      </c>
      <c r="C9" s="57" t="s">
        <v>29</v>
      </c>
      <c r="D9" s="57">
        <v>0</v>
      </c>
      <c r="E9" s="57">
        <v>0</v>
      </c>
      <c r="F9" s="57">
        <v>1</v>
      </c>
      <c r="G9" s="57">
        <v>0</v>
      </c>
      <c r="H9" s="57">
        <v>0</v>
      </c>
      <c r="I9" s="90">
        <v>4</v>
      </c>
      <c r="J9" s="90">
        <v>4</v>
      </c>
      <c r="K9" s="90">
        <v>4</v>
      </c>
      <c r="L9" s="87">
        <v>5</v>
      </c>
      <c r="M9" s="87">
        <v>4</v>
      </c>
      <c r="N9" s="58">
        <v>4</v>
      </c>
      <c r="O9" s="58">
        <v>4</v>
      </c>
      <c r="P9" s="58">
        <v>4</v>
      </c>
      <c r="Q9" s="58">
        <v>4</v>
      </c>
      <c r="R9" s="76">
        <v>4</v>
      </c>
      <c r="S9" s="76">
        <v>4</v>
      </c>
      <c r="T9" s="87">
        <v>4</v>
      </c>
      <c r="U9" s="87">
        <v>4</v>
      </c>
      <c r="V9" s="87">
        <v>4</v>
      </c>
    </row>
    <row r="10" spans="1:22" s="57" customFormat="1">
      <c r="A10" s="57">
        <v>9</v>
      </c>
      <c r="B10" s="57" t="s">
        <v>3</v>
      </c>
      <c r="C10" s="57" t="s">
        <v>62</v>
      </c>
      <c r="D10" s="57">
        <v>0</v>
      </c>
      <c r="E10" s="57">
        <v>1</v>
      </c>
      <c r="F10" s="57">
        <v>0</v>
      </c>
      <c r="G10" s="57">
        <v>0</v>
      </c>
      <c r="H10" s="57">
        <v>0</v>
      </c>
      <c r="I10" s="90">
        <v>5</v>
      </c>
      <c r="J10" s="90">
        <v>5</v>
      </c>
      <c r="K10" s="90">
        <v>5</v>
      </c>
      <c r="L10" s="87">
        <v>5</v>
      </c>
      <c r="M10" s="87">
        <v>5</v>
      </c>
      <c r="N10" s="58">
        <v>5</v>
      </c>
      <c r="O10" s="58">
        <v>3</v>
      </c>
      <c r="P10" s="58">
        <v>5</v>
      </c>
      <c r="Q10" s="58">
        <v>5</v>
      </c>
      <c r="R10" s="76">
        <v>5</v>
      </c>
      <c r="S10" s="76">
        <v>5</v>
      </c>
      <c r="T10" s="87">
        <v>5</v>
      </c>
      <c r="U10" s="87">
        <v>4</v>
      </c>
      <c r="V10" s="87">
        <v>5</v>
      </c>
    </row>
    <row r="11" spans="1:22" s="57" customFormat="1">
      <c r="A11" s="57">
        <v>10</v>
      </c>
      <c r="B11" s="57" t="s">
        <v>11</v>
      </c>
      <c r="C11" s="57" t="s">
        <v>63</v>
      </c>
      <c r="D11" s="57">
        <v>1</v>
      </c>
      <c r="E11" s="57">
        <v>0</v>
      </c>
      <c r="F11" s="57">
        <v>0</v>
      </c>
      <c r="G11" s="57">
        <v>0</v>
      </c>
      <c r="H11" s="57">
        <v>0</v>
      </c>
      <c r="I11" s="90">
        <v>4</v>
      </c>
      <c r="J11" s="90">
        <v>4</v>
      </c>
      <c r="K11" s="90">
        <v>4</v>
      </c>
      <c r="L11" s="87">
        <v>5</v>
      </c>
      <c r="M11" s="87">
        <v>4</v>
      </c>
      <c r="N11" s="58">
        <v>5</v>
      </c>
      <c r="O11" s="58">
        <v>5</v>
      </c>
      <c r="P11" s="58">
        <v>5</v>
      </c>
      <c r="Q11" s="58">
        <v>5</v>
      </c>
      <c r="R11" s="76">
        <v>4</v>
      </c>
      <c r="S11" s="76">
        <v>4</v>
      </c>
      <c r="T11" s="87">
        <v>4</v>
      </c>
      <c r="U11" s="87">
        <v>4</v>
      </c>
      <c r="V11" s="87">
        <v>4</v>
      </c>
    </row>
    <row r="12" spans="1:22" s="57" customFormat="1">
      <c r="A12" s="57">
        <v>11</v>
      </c>
      <c r="B12" s="57" t="s">
        <v>3</v>
      </c>
      <c r="C12" s="57" t="s">
        <v>29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90">
        <v>4</v>
      </c>
      <c r="J12" s="90">
        <v>4</v>
      </c>
      <c r="K12" s="90">
        <v>4</v>
      </c>
      <c r="L12" s="87">
        <v>4</v>
      </c>
      <c r="M12" s="87">
        <v>4</v>
      </c>
      <c r="N12" s="58">
        <v>4</v>
      </c>
      <c r="O12" s="58">
        <v>4</v>
      </c>
      <c r="P12" s="58">
        <v>4</v>
      </c>
      <c r="Q12" s="58">
        <v>4</v>
      </c>
      <c r="R12" s="76">
        <v>4</v>
      </c>
      <c r="S12" s="76">
        <v>4</v>
      </c>
      <c r="T12" s="87">
        <v>4</v>
      </c>
      <c r="U12" s="87">
        <v>4</v>
      </c>
      <c r="V12" s="87">
        <v>4</v>
      </c>
    </row>
    <row r="13" spans="1:22" s="57" customFormat="1">
      <c r="A13" s="57">
        <v>12</v>
      </c>
      <c r="B13" s="57" t="s">
        <v>28</v>
      </c>
      <c r="C13" s="57" t="s">
        <v>63</v>
      </c>
      <c r="D13" s="57">
        <v>1</v>
      </c>
      <c r="E13" s="57">
        <v>1</v>
      </c>
      <c r="F13" s="57">
        <v>0</v>
      </c>
      <c r="G13" s="57">
        <v>0</v>
      </c>
      <c r="H13" s="57">
        <v>0</v>
      </c>
      <c r="I13" s="90">
        <v>5</v>
      </c>
      <c r="J13" s="90">
        <v>5</v>
      </c>
      <c r="K13" s="90">
        <v>5</v>
      </c>
      <c r="L13" s="87">
        <v>5</v>
      </c>
      <c r="M13" s="87">
        <v>5</v>
      </c>
      <c r="N13" s="58">
        <v>5</v>
      </c>
      <c r="O13" s="58">
        <v>5</v>
      </c>
      <c r="P13" s="58">
        <v>5</v>
      </c>
      <c r="Q13" s="58">
        <v>5</v>
      </c>
      <c r="R13" s="76">
        <v>5</v>
      </c>
      <c r="S13" s="76">
        <v>4</v>
      </c>
      <c r="T13" s="87">
        <v>5</v>
      </c>
      <c r="U13" s="87">
        <v>4</v>
      </c>
      <c r="V13" s="87">
        <v>5</v>
      </c>
    </row>
    <row r="14" spans="1:22" s="57" customFormat="1">
      <c r="A14" s="57">
        <v>13</v>
      </c>
      <c r="B14" s="57" t="s">
        <v>3</v>
      </c>
      <c r="C14" s="57" t="s">
        <v>64</v>
      </c>
      <c r="D14" s="57">
        <v>1</v>
      </c>
      <c r="E14" s="57">
        <v>0</v>
      </c>
      <c r="F14" s="57">
        <v>0</v>
      </c>
      <c r="G14" s="57">
        <v>0</v>
      </c>
      <c r="H14" s="57">
        <v>0</v>
      </c>
      <c r="I14" s="90">
        <v>5</v>
      </c>
      <c r="J14" s="90">
        <v>5</v>
      </c>
      <c r="K14" s="90">
        <v>5</v>
      </c>
      <c r="L14" s="87">
        <v>5</v>
      </c>
      <c r="M14" s="87">
        <v>5</v>
      </c>
      <c r="N14" s="58">
        <v>5</v>
      </c>
      <c r="O14" s="58">
        <v>4</v>
      </c>
      <c r="P14" s="58">
        <v>5</v>
      </c>
      <c r="Q14" s="58">
        <v>5</v>
      </c>
      <c r="R14" s="76">
        <v>4</v>
      </c>
      <c r="S14" s="76">
        <v>4</v>
      </c>
      <c r="T14" s="87">
        <v>4</v>
      </c>
      <c r="U14" s="87">
        <v>4</v>
      </c>
      <c r="V14" s="87">
        <v>4</v>
      </c>
    </row>
    <row r="15" spans="1:22" s="57" customFormat="1" ht="48">
      <c r="A15" s="57">
        <v>14</v>
      </c>
      <c r="B15" s="57" t="s">
        <v>3</v>
      </c>
      <c r="C15" s="57" t="s">
        <v>65</v>
      </c>
      <c r="D15" s="57">
        <v>0</v>
      </c>
      <c r="E15" s="57">
        <v>1</v>
      </c>
      <c r="F15" s="57">
        <v>0</v>
      </c>
      <c r="G15" s="57">
        <v>0</v>
      </c>
      <c r="H15" s="57">
        <v>0</v>
      </c>
      <c r="I15" s="90">
        <v>5</v>
      </c>
      <c r="J15" s="90">
        <v>4</v>
      </c>
      <c r="K15" s="90">
        <v>4</v>
      </c>
      <c r="L15" s="87">
        <v>5</v>
      </c>
      <c r="M15" s="87">
        <v>5</v>
      </c>
      <c r="N15" s="58">
        <v>5</v>
      </c>
      <c r="O15" s="58">
        <v>5</v>
      </c>
      <c r="P15" s="58">
        <v>5</v>
      </c>
      <c r="Q15" s="58">
        <v>5</v>
      </c>
      <c r="R15" s="76">
        <v>5</v>
      </c>
      <c r="S15" s="76">
        <v>5</v>
      </c>
      <c r="T15" s="87">
        <v>5</v>
      </c>
      <c r="U15" s="87">
        <v>5</v>
      </c>
      <c r="V15" s="87">
        <v>5</v>
      </c>
    </row>
    <row r="16" spans="1:22" s="57" customFormat="1" ht="48">
      <c r="A16" s="57">
        <v>15</v>
      </c>
      <c r="B16" s="57" t="s">
        <v>3</v>
      </c>
      <c r="C16" s="57" t="s">
        <v>65</v>
      </c>
      <c r="D16" s="57">
        <v>0</v>
      </c>
      <c r="E16" s="57">
        <v>1</v>
      </c>
      <c r="F16" s="57">
        <v>1</v>
      </c>
      <c r="G16" s="57">
        <v>0</v>
      </c>
      <c r="H16" s="57">
        <v>0</v>
      </c>
      <c r="I16" s="90">
        <v>5</v>
      </c>
      <c r="J16" s="90">
        <v>5</v>
      </c>
      <c r="K16" s="90">
        <v>5</v>
      </c>
      <c r="L16" s="87">
        <v>5</v>
      </c>
      <c r="M16" s="87">
        <v>5</v>
      </c>
      <c r="N16" s="58">
        <v>5</v>
      </c>
      <c r="O16" s="58">
        <v>5</v>
      </c>
      <c r="P16" s="58">
        <v>5</v>
      </c>
      <c r="Q16" s="58">
        <v>5</v>
      </c>
      <c r="R16" s="76">
        <v>5</v>
      </c>
      <c r="S16" s="76">
        <v>5</v>
      </c>
      <c r="T16" s="87">
        <v>5</v>
      </c>
      <c r="U16" s="87">
        <v>5</v>
      </c>
      <c r="V16" s="87">
        <v>5</v>
      </c>
    </row>
    <row r="17" spans="1:24" s="57" customFormat="1" ht="48">
      <c r="A17" s="57">
        <v>16</v>
      </c>
      <c r="B17" s="57" t="s">
        <v>3</v>
      </c>
      <c r="C17" s="57" t="s">
        <v>65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90">
        <v>4</v>
      </c>
      <c r="J17" s="90">
        <v>5</v>
      </c>
      <c r="K17" s="90">
        <v>5</v>
      </c>
      <c r="L17" s="87">
        <v>5</v>
      </c>
      <c r="M17" s="87">
        <v>5</v>
      </c>
      <c r="N17" s="58">
        <v>3</v>
      </c>
      <c r="O17" s="58">
        <v>4</v>
      </c>
      <c r="P17" s="58">
        <v>5</v>
      </c>
      <c r="Q17" s="58">
        <v>5</v>
      </c>
      <c r="R17" s="76">
        <v>4</v>
      </c>
      <c r="S17" s="76">
        <v>4</v>
      </c>
      <c r="T17" s="87">
        <v>4</v>
      </c>
      <c r="U17" s="87">
        <v>4</v>
      </c>
      <c r="V17" s="87">
        <v>4</v>
      </c>
    </row>
    <row r="18" spans="1:24" s="57" customFormat="1" ht="48">
      <c r="A18" s="57">
        <v>17</v>
      </c>
      <c r="B18" s="57" t="s">
        <v>3</v>
      </c>
      <c r="C18" s="57" t="s">
        <v>65</v>
      </c>
      <c r="D18" s="57">
        <v>0</v>
      </c>
      <c r="E18" s="57">
        <v>0</v>
      </c>
      <c r="F18" s="57">
        <v>1</v>
      </c>
      <c r="G18" s="57">
        <v>0</v>
      </c>
      <c r="H18" s="57">
        <v>0</v>
      </c>
      <c r="I18" s="90">
        <v>4</v>
      </c>
      <c r="J18" s="90">
        <v>4</v>
      </c>
      <c r="K18" s="90">
        <v>5</v>
      </c>
      <c r="L18" s="87">
        <v>5</v>
      </c>
      <c r="M18" s="87">
        <v>5</v>
      </c>
      <c r="N18" s="58">
        <v>5</v>
      </c>
      <c r="O18" s="58">
        <v>5</v>
      </c>
      <c r="P18" s="58">
        <v>5</v>
      </c>
      <c r="Q18" s="58">
        <v>5</v>
      </c>
      <c r="R18" s="76">
        <v>4</v>
      </c>
      <c r="S18" s="76">
        <v>4</v>
      </c>
      <c r="T18" s="87">
        <v>4</v>
      </c>
      <c r="U18" s="87">
        <v>4</v>
      </c>
      <c r="V18" s="87">
        <v>4</v>
      </c>
    </row>
    <row r="19" spans="1:24" s="57" customFormat="1" ht="48">
      <c r="A19" s="57">
        <v>18</v>
      </c>
      <c r="B19" s="57" t="s">
        <v>11</v>
      </c>
      <c r="C19" s="57" t="s">
        <v>65</v>
      </c>
      <c r="D19" s="57">
        <v>1</v>
      </c>
      <c r="E19" s="57">
        <v>0</v>
      </c>
      <c r="F19" s="57">
        <v>0</v>
      </c>
      <c r="G19" s="57">
        <v>0</v>
      </c>
      <c r="H19" s="57">
        <v>0</v>
      </c>
      <c r="I19" s="90">
        <v>4</v>
      </c>
      <c r="J19" s="90">
        <v>4</v>
      </c>
      <c r="K19" s="90">
        <v>4</v>
      </c>
      <c r="L19" s="87">
        <v>4</v>
      </c>
      <c r="M19" s="87">
        <v>4</v>
      </c>
      <c r="N19" s="58">
        <v>4</v>
      </c>
      <c r="O19" s="58">
        <v>4</v>
      </c>
      <c r="P19" s="58">
        <v>4</v>
      </c>
      <c r="Q19" s="58">
        <v>4</v>
      </c>
      <c r="R19" s="76">
        <v>4</v>
      </c>
      <c r="S19" s="76">
        <v>4</v>
      </c>
      <c r="T19" s="87">
        <v>4</v>
      </c>
      <c r="U19" s="87">
        <v>4</v>
      </c>
      <c r="V19" s="87">
        <v>4</v>
      </c>
    </row>
    <row r="20" spans="1:24" s="57" customFormat="1" ht="48">
      <c r="A20" s="57">
        <v>19</v>
      </c>
      <c r="B20" s="57" t="s">
        <v>11</v>
      </c>
      <c r="C20" s="57" t="s">
        <v>65</v>
      </c>
      <c r="D20" s="57">
        <v>0</v>
      </c>
      <c r="E20" s="57">
        <v>0</v>
      </c>
      <c r="F20" s="57">
        <v>0</v>
      </c>
      <c r="G20" s="57">
        <v>0</v>
      </c>
      <c r="H20" s="57">
        <v>1</v>
      </c>
      <c r="I20" s="90">
        <v>5</v>
      </c>
      <c r="J20" s="90">
        <v>5</v>
      </c>
      <c r="K20" s="90">
        <v>3</v>
      </c>
      <c r="L20" s="87">
        <v>5</v>
      </c>
      <c r="M20" s="87">
        <v>5</v>
      </c>
      <c r="N20" s="58">
        <v>5</v>
      </c>
      <c r="O20" s="58">
        <v>5</v>
      </c>
      <c r="P20" s="58">
        <v>5</v>
      </c>
      <c r="Q20" s="58">
        <v>5</v>
      </c>
      <c r="R20" s="76">
        <v>4</v>
      </c>
      <c r="S20" s="76">
        <v>4</v>
      </c>
      <c r="T20" s="87">
        <v>5</v>
      </c>
      <c r="U20" s="87">
        <v>5</v>
      </c>
      <c r="V20" s="87">
        <v>5</v>
      </c>
    </row>
    <row r="21" spans="1:24" s="57" customFormat="1" ht="48">
      <c r="A21" s="57">
        <v>20</v>
      </c>
      <c r="B21" s="57" t="s">
        <v>3</v>
      </c>
      <c r="C21" s="57" t="s">
        <v>65</v>
      </c>
      <c r="D21" s="57">
        <v>0</v>
      </c>
      <c r="E21" s="57">
        <v>1</v>
      </c>
      <c r="F21" s="57">
        <v>1</v>
      </c>
      <c r="G21" s="57">
        <v>1</v>
      </c>
      <c r="H21" s="57">
        <v>0</v>
      </c>
      <c r="I21" s="90">
        <v>5</v>
      </c>
      <c r="J21" s="90">
        <v>5</v>
      </c>
      <c r="K21" s="90">
        <v>5</v>
      </c>
      <c r="L21" s="87">
        <v>5</v>
      </c>
      <c r="M21" s="87">
        <v>5</v>
      </c>
      <c r="N21" s="58">
        <v>5</v>
      </c>
      <c r="O21" s="58">
        <v>5</v>
      </c>
      <c r="P21" s="58">
        <v>5</v>
      </c>
      <c r="Q21" s="58">
        <v>5</v>
      </c>
      <c r="R21" s="76">
        <v>5</v>
      </c>
      <c r="S21" s="76">
        <v>4</v>
      </c>
      <c r="T21" s="87">
        <v>4</v>
      </c>
      <c r="U21" s="87">
        <v>5</v>
      </c>
      <c r="V21" s="87">
        <v>4</v>
      </c>
    </row>
    <row r="22" spans="1:24" s="57" customFormat="1">
      <c r="A22" s="57">
        <v>21</v>
      </c>
      <c r="B22" s="57" t="s">
        <v>3</v>
      </c>
      <c r="C22" s="57" t="s">
        <v>62</v>
      </c>
      <c r="D22" s="57">
        <v>0</v>
      </c>
      <c r="E22" s="57">
        <v>0</v>
      </c>
      <c r="F22" s="57">
        <v>1</v>
      </c>
      <c r="G22" s="57">
        <v>0</v>
      </c>
      <c r="H22" s="57">
        <v>0</v>
      </c>
      <c r="I22" s="90">
        <v>5</v>
      </c>
      <c r="J22" s="90">
        <v>5</v>
      </c>
      <c r="K22" s="90">
        <v>5</v>
      </c>
      <c r="L22" s="87">
        <v>5</v>
      </c>
      <c r="M22" s="87">
        <v>5</v>
      </c>
      <c r="N22" s="58">
        <v>5</v>
      </c>
      <c r="O22" s="58">
        <v>5</v>
      </c>
      <c r="P22" s="58">
        <v>5</v>
      </c>
      <c r="Q22" s="58">
        <v>5</v>
      </c>
      <c r="R22" s="76">
        <v>5</v>
      </c>
      <c r="S22" s="76">
        <v>5</v>
      </c>
      <c r="T22" s="87">
        <v>5</v>
      </c>
      <c r="U22" s="87">
        <v>5</v>
      </c>
      <c r="V22" s="87">
        <v>5</v>
      </c>
    </row>
    <row r="23" spans="1:24">
      <c r="D23" s="91">
        <f>COUNTIF(D2:D22,1)</f>
        <v>5</v>
      </c>
      <c r="E23" s="91">
        <f>COUNTIF(E2:E22,1)</f>
        <v>9</v>
      </c>
      <c r="F23" s="91">
        <f>COUNTIF(F2:F22,1)</f>
        <v>5</v>
      </c>
      <c r="G23" s="91">
        <f>COUNTIF(G2:G22,1)</f>
        <v>2</v>
      </c>
      <c r="H23" s="91">
        <f>COUNTIF(H2:H22,1)</f>
        <v>3</v>
      </c>
      <c r="I23" s="85">
        <f>AVERAGE(I2:I22)</f>
        <v>4.5238095238095237</v>
      </c>
      <c r="J23" s="85">
        <f t="shared" ref="J23:V23" si="0">AVERAGE(J2:J22)</f>
        <v>4.333333333333333</v>
      </c>
      <c r="K23" s="85">
        <f t="shared" si="0"/>
        <v>4.3809523809523814</v>
      </c>
      <c r="L23" s="85">
        <f t="shared" si="0"/>
        <v>4.7142857142857144</v>
      </c>
      <c r="M23" s="85">
        <f t="shared" si="0"/>
        <v>4.6190476190476186</v>
      </c>
      <c r="N23" s="85">
        <f t="shared" si="0"/>
        <v>4.4761904761904763</v>
      </c>
      <c r="O23" s="85">
        <f t="shared" si="0"/>
        <v>4.333333333333333</v>
      </c>
      <c r="P23" s="85">
        <f t="shared" si="0"/>
        <v>4.5714285714285712</v>
      </c>
      <c r="Q23" s="85">
        <f t="shared" si="0"/>
        <v>4.666666666666667</v>
      </c>
      <c r="R23" s="85">
        <f t="shared" si="0"/>
        <v>4.4285714285714288</v>
      </c>
      <c r="S23" s="85">
        <f t="shared" si="0"/>
        <v>4.3809523809523814</v>
      </c>
      <c r="T23" s="85">
        <f t="shared" si="0"/>
        <v>4.333333333333333</v>
      </c>
      <c r="U23" s="85">
        <f t="shared" si="0"/>
        <v>4.2380952380952381</v>
      </c>
      <c r="V23" s="85">
        <f t="shared" si="0"/>
        <v>4.3809523809523814</v>
      </c>
      <c r="W23" s="85">
        <f>AVERAGE(I2:V22)</f>
        <v>4.4557823129251704</v>
      </c>
      <c r="X23" s="59">
        <f>AVERAGE(I23:Q23,T23:V23)</f>
        <v>4.4642857142857144</v>
      </c>
    </row>
    <row r="24" spans="1:24">
      <c r="D24" s="85">
        <f t="shared" ref="D24:I24" si="1">STDEV(D2:D22)</f>
        <v>0.43643578047198472</v>
      </c>
      <c r="E24" s="85">
        <f t="shared" si="1"/>
        <v>0.50709255283710997</v>
      </c>
      <c r="F24" s="85">
        <f t="shared" si="1"/>
        <v>0.43643578047198472</v>
      </c>
      <c r="G24" s="85">
        <f t="shared" si="1"/>
        <v>0.30079260375911915</v>
      </c>
      <c r="H24" s="85">
        <f t="shared" si="1"/>
        <v>0.35856858280031811</v>
      </c>
      <c r="I24" s="85">
        <f t="shared" si="1"/>
        <v>0.51176631571915909</v>
      </c>
      <c r="J24" s="85">
        <f t="shared" ref="J24:V24" si="2">STDEV(J2:J22)</f>
        <v>0.65828058860438399</v>
      </c>
      <c r="K24" s="85">
        <f t="shared" si="2"/>
        <v>0.66904338246413297</v>
      </c>
      <c r="L24" s="85">
        <f t="shared" si="2"/>
        <v>0.46291004988627582</v>
      </c>
      <c r="M24" s="85">
        <f t="shared" si="2"/>
        <v>0.49761335152811981</v>
      </c>
      <c r="N24" s="85">
        <f t="shared" si="2"/>
        <v>0.60158520751823852</v>
      </c>
      <c r="O24" s="85">
        <f t="shared" si="2"/>
        <v>0.65828058860438399</v>
      </c>
      <c r="P24" s="85">
        <f t="shared" si="2"/>
        <v>0.59761430466719789</v>
      </c>
      <c r="Q24" s="85">
        <f t="shared" si="2"/>
        <v>0.48304589153964894</v>
      </c>
      <c r="R24" s="85">
        <f t="shared" si="2"/>
        <v>0.50709255283711108</v>
      </c>
      <c r="S24" s="85">
        <f t="shared" si="2"/>
        <v>0.49761335152811981</v>
      </c>
      <c r="T24" s="85">
        <f t="shared" si="2"/>
        <v>0.57735026918962662</v>
      </c>
      <c r="U24" s="85">
        <f t="shared" si="2"/>
        <v>0.538958431120796</v>
      </c>
      <c r="V24" s="85">
        <f t="shared" si="2"/>
        <v>0.49761335152811981</v>
      </c>
      <c r="W24" s="85">
        <f>STDEVA(I2:V22)</f>
        <v>0.56316138991004738</v>
      </c>
      <c r="X24" s="18"/>
    </row>
    <row r="25" spans="1:24">
      <c r="B25" s="76" t="s">
        <v>3</v>
      </c>
      <c r="C25" s="76">
        <f>COUNTIF(B2:B22,"นิสิตระดับปริญญาโท")</f>
        <v>13</v>
      </c>
      <c r="I25" s="14"/>
      <c r="J25" s="14"/>
      <c r="K25" s="92">
        <f>STDEV(I2:K22)</f>
        <v>0.61263367560174964</v>
      </c>
      <c r="M25" s="92">
        <f>STDEVA(L2:M22)</f>
        <v>0.47711872361369884</v>
      </c>
      <c r="Q25" s="92">
        <f>STDEVA(N2:Q22)</f>
        <v>0.59097729186079784</v>
      </c>
      <c r="R25" s="14"/>
      <c r="S25" s="92">
        <f>STDEVA(R2:S22)</f>
        <v>0.49679577241454626</v>
      </c>
      <c r="T25" s="14"/>
      <c r="U25" s="14"/>
      <c r="V25" s="92">
        <f>STDEVA(T2:V22)</f>
        <v>0.53356369832859918</v>
      </c>
      <c r="W25" s="94"/>
    </row>
    <row r="26" spans="1:24">
      <c r="B26" s="76" t="s">
        <v>28</v>
      </c>
      <c r="C26" s="76">
        <f>COUNTIF(B2:B22,"นิสิตระดับปริญญาเอก")</f>
        <v>2</v>
      </c>
      <c r="I26" s="14"/>
      <c r="J26" s="14"/>
      <c r="K26" s="93">
        <f>AVERAGE(I2:K22)</f>
        <v>4.412698412698413</v>
      </c>
      <c r="M26" s="93">
        <f>AVERAGE(L2:M22)</f>
        <v>4.666666666666667</v>
      </c>
      <c r="Q26" s="93">
        <f>AVERAGE(N2:Q22)</f>
        <v>4.5119047619047619</v>
      </c>
      <c r="R26" s="14"/>
      <c r="S26" s="93">
        <f>AVERAGE(R2:S22)</f>
        <v>4.4047619047619051</v>
      </c>
      <c r="T26" s="14"/>
      <c r="U26" s="14"/>
      <c r="V26" s="93">
        <f>AVERAGE(T2:V22)</f>
        <v>4.3174603174603172</v>
      </c>
      <c r="W26" s="94"/>
    </row>
    <row r="27" spans="1:24">
      <c r="B27" s="76" t="s">
        <v>11</v>
      </c>
      <c r="C27" s="76">
        <f>COUNTIF(B2:B24,"อาจารย์ที่ปรึกษา")</f>
        <v>6</v>
      </c>
      <c r="I27" s="14"/>
      <c r="J27" s="14"/>
      <c r="K27" s="14"/>
      <c r="R27" s="14"/>
      <c r="S27" s="14"/>
      <c r="T27" s="14"/>
      <c r="U27" s="14"/>
      <c r="V27" s="14"/>
    </row>
    <row r="28" spans="1:24">
      <c r="C28" s="83">
        <f>SUM(C25:C27)</f>
        <v>21</v>
      </c>
      <c r="I28" s="14"/>
      <c r="J28" s="14"/>
      <c r="K28" s="14"/>
      <c r="R28" s="14"/>
      <c r="S28" s="14"/>
      <c r="T28" s="14"/>
      <c r="U28" s="14"/>
      <c r="V28" s="14"/>
    </row>
    <row r="29" spans="1:24">
      <c r="I29" s="14"/>
      <c r="J29" s="14"/>
      <c r="K29" s="14"/>
      <c r="R29" s="14"/>
      <c r="S29" s="14"/>
      <c r="T29" s="14"/>
      <c r="U29" s="14"/>
      <c r="V29" s="14"/>
    </row>
    <row r="30" spans="1:24" s="82" customFormat="1">
      <c r="B30" s="74" t="s">
        <v>64</v>
      </c>
      <c r="C30" s="74">
        <f>COUNTIF(C2:C22,"วิทยาลัยเพื่อการค้นคว้าระดับรากฐาน")</f>
        <v>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82" customFormat="1">
      <c r="B31" s="74" t="s">
        <v>65</v>
      </c>
      <c r="C31" s="74">
        <f>COUNTIF(C2:C23,"เกษตรศาสตร์ ทรัพยากรธรรมชาติและสิ่งแวดล้อม")</f>
        <v>7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s="82" customFormat="1">
      <c r="B32" s="74" t="s">
        <v>63</v>
      </c>
      <c r="C32" s="74">
        <f>COUNTIF(C2:C24,"วิทยาศาสตร์")</f>
        <v>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2:24" s="82" customFormat="1">
      <c r="B33" s="73" t="s">
        <v>62</v>
      </c>
      <c r="C33" s="74">
        <f>COUNTIF(C2:C25,"วิศวกรรมศาสตร์")</f>
        <v>4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2:24" s="82" customFormat="1">
      <c r="B34" s="74" t="s">
        <v>29</v>
      </c>
      <c r="C34" s="74">
        <f>COUNTIF(C2:C26,"ไม่ระบุ")</f>
        <v>3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2:24">
      <c r="C35" s="75">
        <f>SUM(C30:C34)</f>
        <v>21</v>
      </c>
      <c r="I35" s="14"/>
      <c r="J35" s="14"/>
      <c r="K35" s="14"/>
      <c r="R35" s="14"/>
      <c r="S35" s="14"/>
      <c r="T35" s="14"/>
      <c r="U35" s="14"/>
      <c r="V35" s="14"/>
    </row>
    <row r="36" spans="2:24">
      <c r="I36" s="14"/>
      <c r="J36" s="14"/>
      <c r="K36" s="14"/>
      <c r="R36" s="14"/>
      <c r="S36" s="14"/>
      <c r="T36" s="14"/>
      <c r="U36" s="14"/>
      <c r="V36" s="14"/>
    </row>
    <row r="37" spans="2:24">
      <c r="I37" s="14"/>
      <c r="J37" s="14"/>
      <c r="K37" s="14"/>
      <c r="R37" s="14"/>
      <c r="S37" s="14"/>
      <c r="T37" s="14"/>
      <c r="U37" s="14"/>
      <c r="V37" s="14"/>
    </row>
    <row r="38" spans="2:24">
      <c r="I38" s="14"/>
      <c r="J38" s="14"/>
      <c r="K38" s="14"/>
      <c r="R38" s="14"/>
      <c r="S38" s="14"/>
      <c r="T38" s="14"/>
      <c r="U38" s="14"/>
      <c r="V38" s="14"/>
    </row>
    <row r="39" spans="2:24">
      <c r="I39" s="14"/>
      <c r="J39" s="14"/>
      <c r="K39" s="14"/>
      <c r="R39" s="14"/>
      <c r="S39" s="14"/>
      <c r="T39" s="14"/>
      <c r="U39" s="14"/>
      <c r="V39" s="14"/>
    </row>
    <row r="40" spans="2:24">
      <c r="I40" s="14"/>
      <c r="J40" s="14"/>
      <c r="K40" s="14"/>
      <c r="R40" s="14"/>
      <c r="S40" s="14"/>
      <c r="T40" s="14"/>
      <c r="U40" s="14"/>
      <c r="V40" s="14"/>
    </row>
    <row r="41" spans="2:24">
      <c r="I41" s="14"/>
      <c r="J41" s="14"/>
      <c r="K41" s="14"/>
      <c r="R41" s="14"/>
      <c r="S41" s="14"/>
      <c r="T41" s="14"/>
      <c r="U41" s="14"/>
      <c r="V41" s="14"/>
    </row>
    <row r="42" spans="2:24">
      <c r="I42" s="14"/>
      <c r="J42" s="14"/>
      <c r="K42" s="14"/>
      <c r="R42" s="14"/>
      <c r="S42" s="14"/>
      <c r="T42" s="14"/>
      <c r="U42" s="14"/>
      <c r="V42" s="14"/>
    </row>
    <row r="43" spans="2:24">
      <c r="I43" s="14"/>
      <c r="J43" s="14"/>
      <c r="K43" s="14"/>
      <c r="R43" s="14"/>
      <c r="S43" s="14"/>
      <c r="T43" s="14"/>
      <c r="U43" s="14"/>
      <c r="V43" s="14"/>
    </row>
    <row r="44" spans="2:24">
      <c r="I44" s="14"/>
      <c r="J44" s="14"/>
      <c r="K44" s="14"/>
      <c r="R44" s="14"/>
      <c r="S44" s="14"/>
      <c r="T44" s="14"/>
      <c r="U44" s="14"/>
      <c r="V44" s="14"/>
    </row>
    <row r="45" spans="2:24">
      <c r="I45" s="14"/>
      <c r="J45" s="14"/>
      <c r="K45" s="14"/>
      <c r="R45" s="14"/>
      <c r="S45" s="14"/>
      <c r="T45" s="14"/>
      <c r="U45" s="14"/>
      <c r="V45" s="14"/>
    </row>
    <row r="46" spans="2:24">
      <c r="I46" s="14"/>
      <c r="J46" s="14"/>
      <c r="K46" s="14"/>
      <c r="R46" s="14"/>
      <c r="S46" s="14"/>
      <c r="T46" s="14"/>
      <c r="U46" s="14"/>
      <c r="V46" s="14"/>
    </row>
    <row r="47" spans="2:24">
      <c r="I47" s="14"/>
      <c r="J47" s="14"/>
      <c r="K47" s="14"/>
      <c r="R47" s="14"/>
      <c r="S47" s="14"/>
      <c r="T47" s="14"/>
      <c r="U47" s="14"/>
      <c r="V47" s="14"/>
    </row>
    <row r="48" spans="2:24">
      <c r="I48" s="14"/>
      <c r="J48" s="14"/>
      <c r="K48" s="14"/>
      <c r="R48" s="14"/>
      <c r="S48" s="14"/>
      <c r="T48" s="14"/>
      <c r="U48" s="14"/>
      <c r="V48" s="14"/>
    </row>
    <row r="49" spans="9:22">
      <c r="I49" s="14"/>
      <c r="J49" s="14"/>
      <c r="K49" s="14"/>
      <c r="R49" s="14"/>
      <c r="S49" s="14"/>
      <c r="T49" s="14"/>
      <c r="U49" s="14"/>
      <c r="V49" s="14"/>
    </row>
    <row r="50" spans="9:22">
      <c r="I50" s="14"/>
      <c r="J50" s="14"/>
      <c r="K50" s="14"/>
      <c r="R50" s="14"/>
      <c r="S50" s="14"/>
      <c r="T50" s="14"/>
      <c r="U50" s="14"/>
      <c r="V50" s="14"/>
    </row>
    <row r="51" spans="9:22">
      <c r="I51" s="14"/>
      <c r="J51" s="14"/>
      <c r="K51" s="14"/>
      <c r="R51" s="14"/>
      <c r="S51" s="14"/>
      <c r="T51" s="14"/>
      <c r="U51" s="14"/>
      <c r="V51" s="14"/>
    </row>
    <row r="52" spans="9:22">
      <c r="I52" s="14"/>
      <c r="J52" s="14"/>
      <c r="K52" s="14"/>
      <c r="R52" s="14"/>
      <c r="S52" s="14"/>
      <c r="T52" s="14"/>
      <c r="U52" s="14"/>
      <c r="V52" s="14"/>
    </row>
    <row r="53" spans="9:22">
      <c r="I53" s="14"/>
      <c r="J53" s="14"/>
      <c r="K53" s="14"/>
      <c r="R53" s="14"/>
      <c r="S53" s="14"/>
      <c r="T53" s="14"/>
      <c r="U53" s="14"/>
      <c r="V53" s="14"/>
    </row>
    <row r="54" spans="9:22">
      <c r="I54" s="14"/>
      <c r="J54" s="14"/>
      <c r="K54" s="14"/>
      <c r="R54" s="14"/>
      <c r="S54" s="14"/>
      <c r="T54" s="14"/>
      <c r="U54" s="14"/>
      <c r="V54" s="14"/>
    </row>
    <row r="55" spans="9:22">
      <c r="I55" s="14"/>
      <c r="J55" s="14"/>
      <c r="K55" s="14"/>
      <c r="R55" s="14"/>
      <c r="S55" s="14"/>
      <c r="T55" s="14"/>
      <c r="U55" s="14"/>
      <c r="V55" s="14"/>
    </row>
    <row r="56" spans="9:22">
      <c r="I56" s="14"/>
      <c r="J56" s="14"/>
      <c r="K56" s="14"/>
      <c r="R56" s="14"/>
      <c r="S56" s="14"/>
      <c r="T56" s="14"/>
      <c r="U56" s="14"/>
      <c r="V56" s="14"/>
    </row>
    <row r="57" spans="9:22">
      <c r="I57" s="14"/>
      <c r="J57" s="14"/>
      <c r="K57" s="14"/>
      <c r="R57" s="14"/>
      <c r="S57" s="14"/>
      <c r="T57" s="14"/>
      <c r="U57" s="14"/>
      <c r="V57" s="14"/>
    </row>
    <row r="58" spans="9:22">
      <c r="I58" s="14"/>
      <c r="J58" s="14"/>
      <c r="K58" s="14"/>
      <c r="R58" s="14"/>
      <c r="S58" s="14"/>
      <c r="T58" s="14"/>
      <c r="U58" s="14"/>
      <c r="V58" s="14"/>
    </row>
    <row r="59" spans="9:22">
      <c r="I59" s="14"/>
      <c r="J59" s="14"/>
      <c r="K59" s="14"/>
      <c r="R59" s="14"/>
      <c r="S59" s="14"/>
      <c r="T59" s="14"/>
      <c r="U59" s="14"/>
      <c r="V59" s="14"/>
    </row>
    <row r="60" spans="9:22">
      <c r="I60" s="14"/>
      <c r="J60" s="14"/>
      <c r="K60" s="14"/>
      <c r="R60" s="14"/>
      <c r="S60" s="14"/>
      <c r="T60" s="14"/>
      <c r="U60" s="14"/>
      <c r="V60" s="14"/>
    </row>
    <row r="61" spans="9:22">
      <c r="I61" s="14"/>
      <c r="J61" s="14"/>
      <c r="K61" s="14"/>
      <c r="R61" s="14"/>
      <c r="S61" s="14"/>
      <c r="T61" s="14"/>
      <c r="U61" s="14"/>
      <c r="V61" s="14"/>
    </row>
    <row r="62" spans="9:22">
      <c r="I62" s="14"/>
      <c r="J62" s="14"/>
      <c r="K62" s="14"/>
      <c r="R62" s="14"/>
      <c r="S62" s="14"/>
      <c r="T62" s="14"/>
      <c r="U62" s="14"/>
      <c r="V62" s="14"/>
    </row>
    <row r="63" spans="9:22">
      <c r="I63" s="14"/>
      <c r="J63" s="14"/>
      <c r="K63" s="14"/>
      <c r="R63" s="14"/>
      <c r="S63" s="14"/>
      <c r="T63" s="14"/>
      <c r="U63" s="14"/>
      <c r="V63" s="14"/>
    </row>
    <row r="64" spans="9:22">
      <c r="I64" s="14"/>
      <c r="J64" s="14"/>
      <c r="K64" s="14"/>
      <c r="R64" s="14"/>
      <c r="S64" s="14"/>
      <c r="T64" s="14"/>
      <c r="U64" s="14"/>
      <c r="V64" s="14"/>
    </row>
    <row r="65" spans="9:22">
      <c r="I65" s="14"/>
      <c r="J65" s="14"/>
      <c r="K65" s="14"/>
      <c r="R65" s="14"/>
      <c r="S65" s="14"/>
      <c r="T65" s="14"/>
      <c r="U65" s="14"/>
      <c r="V65" s="14"/>
    </row>
    <row r="66" spans="9:22">
      <c r="I66" s="14"/>
      <c r="J66" s="14"/>
      <c r="K66" s="14"/>
      <c r="R66" s="14"/>
      <c r="S66" s="14"/>
      <c r="T66" s="14"/>
      <c r="U66" s="14"/>
      <c r="V66" s="14"/>
    </row>
    <row r="67" spans="9:22">
      <c r="I67" s="14"/>
      <c r="J67" s="14"/>
      <c r="K67" s="14"/>
      <c r="R67" s="14"/>
      <c r="S67" s="14"/>
      <c r="T67" s="14"/>
      <c r="U67" s="14"/>
      <c r="V67" s="14"/>
    </row>
    <row r="68" spans="9:22">
      <c r="I68" s="14"/>
      <c r="J68" s="14"/>
      <c r="K68" s="14"/>
      <c r="R68" s="14"/>
      <c r="S68" s="14"/>
      <c r="T68" s="14"/>
      <c r="U68" s="14"/>
      <c r="V68" s="14"/>
    </row>
    <row r="69" spans="9:22">
      <c r="I69" s="14"/>
      <c r="J69" s="14"/>
      <c r="K69" s="14"/>
      <c r="R69" s="14"/>
      <c r="S69" s="14"/>
      <c r="T69" s="14"/>
      <c r="U69" s="14"/>
      <c r="V69" s="14"/>
    </row>
    <row r="70" spans="9:22">
      <c r="I70" s="14"/>
      <c r="J70" s="14"/>
      <c r="K70" s="14"/>
      <c r="R70" s="14"/>
      <c r="S70" s="14"/>
      <c r="T70" s="14"/>
      <c r="U70" s="14"/>
      <c r="V70" s="14"/>
    </row>
    <row r="71" spans="9:22">
      <c r="I71" s="14"/>
      <c r="J71" s="14"/>
      <c r="K71" s="14"/>
      <c r="R71" s="14"/>
      <c r="S71" s="14"/>
      <c r="T71" s="14"/>
      <c r="U71" s="14"/>
      <c r="V71" s="14"/>
    </row>
    <row r="72" spans="9:22">
      <c r="I72" s="14"/>
      <c r="J72" s="14"/>
      <c r="K72" s="14"/>
      <c r="R72" s="14"/>
      <c r="S72" s="14"/>
      <c r="T72" s="14"/>
      <c r="U72" s="14"/>
      <c r="V72" s="14"/>
    </row>
    <row r="73" spans="9:22">
      <c r="I73" s="14"/>
      <c r="J73" s="14"/>
      <c r="K73" s="14"/>
      <c r="R73" s="14"/>
      <c r="S73" s="14"/>
      <c r="T73" s="14"/>
      <c r="U73" s="14"/>
      <c r="V73" s="14"/>
    </row>
    <row r="74" spans="9:22">
      <c r="I74" s="14"/>
      <c r="J74" s="14"/>
      <c r="K74" s="14"/>
      <c r="R74" s="14"/>
      <c r="S74" s="14"/>
      <c r="T74" s="14"/>
      <c r="U74" s="14"/>
      <c r="V74" s="14"/>
    </row>
    <row r="75" spans="9:22">
      <c r="I75" s="14"/>
      <c r="J75" s="14"/>
      <c r="K75" s="14"/>
      <c r="R75" s="14"/>
      <c r="S75" s="14"/>
      <c r="T75" s="14"/>
      <c r="U75" s="14"/>
      <c r="V75" s="14"/>
    </row>
    <row r="76" spans="9:22">
      <c r="I76" s="14"/>
      <c r="J76" s="14"/>
      <c r="K76" s="14"/>
      <c r="R76" s="14"/>
      <c r="S76" s="14"/>
      <c r="T76" s="14"/>
      <c r="U76" s="14"/>
      <c r="V76" s="14"/>
    </row>
    <row r="77" spans="9:22">
      <c r="I77" s="14"/>
      <c r="J77" s="14"/>
      <c r="K77" s="14"/>
      <c r="R77" s="14"/>
      <c r="S77" s="14"/>
      <c r="T77" s="14"/>
      <c r="U77" s="14"/>
      <c r="V77" s="14"/>
    </row>
    <row r="78" spans="9:22">
      <c r="I78" s="14"/>
      <c r="J78" s="14"/>
      <c r="K78" s="14"/>
      <c r="R78" s="14"/>
      <c r="S78" s="14"/>
      <c r="T78" s="14"/>
      <c r="U78" s="14"/>
      <c r="V78" s="14"/>
    </row>
    <row r="79" spans="9:22">
      <c r="I79" s="14"/>
      <c r="J79" s="14"/>
      <c r="K79" s="14"/>
      <c r="R79" s="14"/>
      <c r="S79" s="14"/>
      <c r="T79" s="14"/>
      <c r="U79" s="14"/>
      <c r="V79" s="14"/>
    </row>
    <row r="80" spans="9:22">
      <c r="I80" s="14"/>
      <c r="J80" s="14"/>
      <c r="K80" s="14"/>
      <c r="R80" s="14"/>
      <c r="S80" s="14"/>
      <c r="T80" s="14"/>
      <c r="U80" s="14"/>
      <c r="V80" s="14"/>
    </row>
    <row r="81" spans="9:22">
      <c r="I81" s="14"/>
      <c r="J81" s="14"/>
      <c r="K81" s="14"/>
      <c r="R81" s="14"/>
      <c r="S81" s="14"/>
      <c r="T81" s="14"/>
      <c r="U81" s="14"/>
      <c r="V81" s="14"/>
    </row>
    <row r="82" spans="9:22">
      <c r="I82" s="14"/>
      <c r="J82" s="14"/>
      <c r="K82" s="14"/>
      <c r="R82" s="14"/>
      <c r="S82" s="14"/>
      <c r="T82" s="14"/>
      <c r="U82" s="14"/>
      <c r="V82" s="14"/>
    </row>
    <row r="83" spans="9:22">
      <c r="I83" s="14"/>
      <c r="J83" s="14"/>
      <c r="K83" s="14"/>
      <c r="R83" s="14"/>
      <c r="S83" s="14"/>
      <c r="T83" s="14"/>
      <c r="U83" s="14"/>
      <c r="V83" s="14"/>
    </row>
    <row r="84" spans="9:22">
      <c r="I84" s="14"/>
      <c r="J84" s="14"/>
      <c r="K84" s="14"/>
      <c r="R84" s="14"/>
      <c r="S84" s="14"/>
      <c r="T84" s="14"/>
      <c r="U84" s="14"/>
      <c r="V84" s="14"/>
    </row>
    <row r="85" spans="9:22">
      <c r="I85" s="14"/>
      <c r="J85" s="14"/>
      <c r="K85" s="14"/>
      <c r="R85" s="14"/>
      <c r="S85" s="14"/>
      <c r="T85" s="14"/>
      <c r="U85" s="14"/>
      <c r="V85" s="14"/>
    </row>
    <row r="86" spans="9:22">
      <c r="I86" s="14"/>
      <c r="J86" s="14"/>
      <c r="K86" s="14"/>
      <c r="R86" s="14"/>
      <c r="S86" s="14"/>
      <c r="T86" s="14"/>
      <c r="U86" s="14"/>
      <c r="V86" s="14"/>
    </row>
    <row r="87" spans="9:22">
      <c r="I87" s="14"/>
      <c r="J87" s="14"/>
      <c r="K87" s="14"/>
      <c r="R87" s="14"/>
      <c r="S87" s="14"/>
      <c r="T87" s="14"/>
      <c r="U87" s="14"/>
      <c r="V87" s="14"/>
    </row>
    <row r="88" spans="9:22">
      <c r="I88" s="14"/>
      <c r="J88" s="14"/>
      <c r="K88" s="14"/>
      <c r="R88" s="14"/>
      <c r="S88" s="14"/>
      <c r="T88" s="14"/>
      <c r="U88" s="14"/>
      <c r="V88" s="14"/>
    </row>
    <row r="89" spans="9:22">
      <c r="I89" s="14"/>
      <c r="J89" s="14"/>
      <c r="K89" s="14"/>
      <c r="R89" s="14"/>
      <c r="S89" s="14"/>
      <c r="T89" s="14"/>
      <c r="U89" s="14"/>
      <c r="V89" s="14"/>
    </row>
    <row r="90" spans="9:22">
      <c r="I90" s="14"/>
      <c r="J90" s="14"/>
      <c r="K90" s="14"/>
      <c r="R90" s="14"/>
      <c r="S90" s="14"/>
      <c r="T90" s="14"/>
      <c r="U90" s="14"/>
      <c r="V90" s="14"/>
    </row>
    <row r="91" spans="9:22">
      <c r="I91" s="14"/>
      <c r="J91" s="14"/>
      <c r="K91" s="14"/>
      <c r="R91" s="14"/>
      <c r="S91" s="14"/>
      <c r="T91" s="14"/>
      <c r="U91" s="14"/>
      <c r="V91" s="14"/>
    </row>
    <row r="92" spans="9:22">
      <c r="I92" s="14"/>
      <c r="J92" s="14"/>
      <c r="K92" s="14"/>
      <c r="R92" s="14"/>
      <c r="S92" s="14"/>
      <c r="T92" s="14"/>
      <c r="U92" s="14"/>
      <c r="V92" s="14"/>
    </row>
    <row r="93" spans="9:22">
      <c r="I93" s="14"/>
      <c r="J93" s="14"/>
      <c r="K93" s="14"/>
      <c r="R93" s="14"/>
      <c r="S93" s="14"/>
      <c r="T93" s="14"/>
      <c r="U93" s="14"/>
      <c r="V93" s="14"/>
    </row>
    <row r="94" spans="9:22">
      <c r="I94" s="14"/>
      <c r="J94" s="14"/>
      <c r="K94" s="14"/>
      <c r="R94" s="14"/>
      <c r="S94" s="14"/>
      <c r="T94" s="14"/>
      <c r="U94" s="14"/>
      <c r="V94" s="14"/>
    </row>
    <row r="95" spans="9:22">
      <c r="I95" s="14"/>
      <c r="J95" s="14"/>
      <c r="K95" s="14"/>
      <c r="R95" s="14"/>
      <c r="S95" s="14"/>
      <c r="T95" s="14"/>
      <c r="U95" s="14"/>
      <c r="V95" s="14"/>
    </row>
    <row r="96" spans="9:22">
      <c r="I96" s="14"/>
      <c r="J96" s="14"/>
      <c r="K96" s="14"/>
      <c r="R96" s="14"/>
      <c r="S96" s="14"/>
      <c r="T96" s="14"/>
      <c r="U96" s="14"/>
      <c r="V96" s="14"/>
    </row>
    <row r="97" spans="9:22">
      <c r="I97" s="14"/>
      <c r="J97" s="14"/>
      <c r="K97" s="14"/>
      <c r="R97" s="14"/>
      <c r="S97" s="14"/>
      <c r="T97" s="14"/>
      <c r="U97" s="14"/>
      <c r="V97" s="14"/>
    </row>
    <row r="98" spans="9:22">
      <c r="I98" s="14"/>
      <c r="J98" s="14"/>
      <c r="K98" s="14"/>
      <c r="R98" s="14"/>
      <c r="S98" s="14"/>
      <c r="T98" s="14"/>
      <c r="U98" s="14"/>
      <c r="V98" s="14"/>
    </row>
    <row r="99" spans="9:22">
      <c r="I99" s="14"/>
      <c r="J99" s="14"/>
      <c r="K99" s="14"/>
      <c r="R99" s="14"/>
      <c r="S99" s="14"/>
      <c r="T99" s="14"/>
      <c r="U99" s="14"/>
      <c r="V99" s="14"/>
    </row>
    <row r="100" spans="9:22">
      <c r="I100" s="14"/>
      <c r="J100" s="14"/>
      <c r="K100" s="14"/>
      <c r="R100" s="14"/>
      <c r="S100" s="14"/>
      <c r="T100" s="14"/>
      <c r="U100" s="14"/>
      <c r="V100" s="14"/>
    </row>
    <row r="101" spans="9:22">
      <c r="I101" s="14"/>
      <c r="J101" s="14"/>
      <c r="K101" s="14"/>
      <c r="R101" s="14"/>
      <c r="S101" s="14"/>
      <c r="T101" s="14"/>
      <c r="U101" s="14"/>
      <c r="V101" s="14"/>
    </row>
    <row r="102" spans="9:22">
      <c r="I102" s="14"/>
      <c r="J102" s="14"/>
      <c r="K102" s="14"/>
      <c r="R102" s="14"/>
      <c r="S102" s="14"/>
      <c r="T102" s="14"/>
      <c r="U102" s="14"/>
      <c r="V102" s="14"/>
    </row>
    <row r="103" spans="9:22">
      <c r="I103" s="14"/>
      <c r="J103" s="14"/>
      <c r="K103" s="14"/>
      <c r="R103" s="14"/>
      <c r="S103" s="14"/>
      <c r="T103" s="14"/>
      <c r="U103" s="14"/>
      <c r="V103" s="14"/>
    </row>
    <row r="104" spans="9:22">
      <c r="I104" s="14"/>
      <c r="J104" s="14"/>
      <c r="K104" s="14"/>
      <c r="R104" s="14"/>
      <c r="S104" s="14"/>
      <c r="T104" s="14"/>
      <c r="U104" s="14"/>
      <c r="V104" s="14"/>
    </row>
    <row r="105" spans="9:22">
      <c r="I105" s="14"/>
      <c r="J105" s="14"/>
      <c r="K105" s="14"/>
      <c r="R105" s="14"/>
      <c r="S105" s="14"/>
      <c r="T105" s="14"/>
      <c r="U105" s="14"/>
      <c r="V105" s="14"/>
    </row>
    <row r="106" spans="9:22">
      <c r="L106" s="15"/>
      <c r="M106" s="15"/>
      <c r="N106" s="16"/>
      <c r="O106" s="16"/>
      <c r="P106" s="16"/>
      <c r="Q106" s="16"/>
    </row>
    <row r="107" spans="9:22">
      <c r="L107" s="15"/>
      <c r="M107" s="15"/>
      <c r="N107" s="16"/>
      <c r="O107" s="16"/>
      <c r="P107" s="16"/>
      <c r="Q107" s="16"/>
    </row>
    <row r="108" spans="9:22">
      <c r="L108" s="15"/>
      <c r="M108" s="15"/>
      <c r="N108" s="16"/>
      <c r="O108" s="16"/>
      <c r="P108" s="16"/>
      <c r="Q108" s="16"/>
    </row>
    <row r="109" spans="9:22">
      <c r="L109" s="15"/>
      <c r="M109" s="15"/>
      <c r="N109" s="16"/>
      <c r="O109" s="16"/>
      <c r="P109" s="16"/>
      <c r="Q109" s="16"/>
    </row>
    <row r="110" spans="9:22">
      <c r="L110" s="15"/>
      <c r="M110" s="15"/>
      <c r="N110" s="16"/>
      <c r="O110" s="16"/>
      <c r="P110" s="16"/>
      <c r="Q110" s="16"/>
    </row>
    <row r="111" spans="9:22">
      <c r="L111" s="15"/>
      <c r="M111" s="15"/>
      <c r="N111" s="16"/>
      <c r="O111" s="16"/>
      <c r="P111" s="16"/>
      <c r="Q111" s="16"/>
    </row>
    <row r="112" spans="9:22">
      <c r="L112" s="15"/>
      <c r="M112" s="15"/>
      <c r="N112" s="16"/>
      <c r="O112" s="16"/>
      <c r="P112" s="16"/>
      <c r="Q112" s="16"/>
    </row>
    <row r="113" spans="12:17">
      <c r="L113" s="15"/>
      <c r="M113" s="15"/>
      <c r="N113" s="16"/>
      <c r="O113" s="16"/>
      <c r="P113" s="16"/>
      <c r="Q113" s="16"/>
    </row>
    <row r="114" spans="12:17">
      <c r="L114" s="15"/>
      <c r="M114" s="15"/>
      <c r="N114" s="16"/>
      <c r="O114" s="16"/>
      <c r="P114" s="16"/>
      <c r="Q114" s="16"/>
    </row>
    <row r="115" spans="12:17">
      <c r="L115" s="15"/>
      <c r="M115" s="15"/>
      <c r="N115" s="16"/>
      <c r="O115" s="16"/>
      <c r="P115" s="16"/>
      <c r="Q115" s="16"/>
    </row>
    <row r="116" spans="12:17">
      <c r="L116" s="15"/>
      <c r="M116" s="15"/>
      <c r="N116" s="16"/>
      <c r="O116" s="16"/>
      <c r="P116" s="16"/>
      <c r="Q116" s="16"/>
    </row>
    <row r="117" spans="12:17">
      <c r="L117" s="15"/>
      <c r="M117" s="15"/>
      <c r="N117" s="16"/>
      <c r="O117" s="16"/>
      <c r="P117" s="16"/>
      <c r="Q117" s="16"/>
    </row>
    <row r="118" spans="12:17">
      <c r="L118" s="15"/>
      <c r="M118" s="15"/>
      <c r="N118" s="16"/>
      <c r="O118" s="16"/>
      <c r="P118" s="16"/>
      <c r="Q118" s="16"/>
    </row>
    <row r="119" spans="12:17">
      <c r="L119" s="15"/>
      <c r="M119" s="15"/>
      <c r="N119" s="16"/>
      <c r="O119" s="16"/>
      <c r="P119" s="16"/>
      <c r="Q119" s="16"/>
    </row>
    <row r="120" spans="12:17">
      <c r="L120" s="15"/>
      <c r="M120" s="15"/>
      <c r="N120" s="16"/>
      <c r="O120" s="16"/>
      <c r="P120" s="16"/>
      <c r="Q120" s="16"/>
    </row>
    <row r="121" spans="12:17">
      <c r="L121" s="15"/>
      <c r="M121" s="15"/>
      <c r="N121" s="16"/>
      <c r="O121" s="16"/>
      <c r="P121" s="16"/>
      <c r="Q121" s="16"/>
    </row>
    <row r="122" spans="12:17">
      <c r="L122" s="15"/>
      <c r="M122" s="15"/>
      <c r="N122" s="16"/>
      <c r="O122" s="16"/>
      <c r="P122" s="16"/>
      <c r="Q122" s="16"/>
    </row>
    <row r="123" spans="12:17">
      <c r="L123" s="15"/>
      <c r="M123" s="15"/>
      <c r="N123" s="16"/>
      <c r="O123" s="16"/>
      <c r="P123" s="16"/>
      <c r="Q123" s="16"/>
    </row>
    <row r="124" spans="12:17">
      <c r="L124" s="15"/>
      <c r="M124" s="15"/>
      <c r="N124" s="16"/>
      <c r="O124" s="16"/>
      <c r="P124" s="16"/>
      <c r="Q124" s="16"/>
    </row>
    <row r="125" spans="12:17">
      <c r="L125" s="15"/>
      <c r="M125" s="15"/>
      <c r="N125" s="16"/>
      <c r="O125" s="16"/>
      <c r="P125" s="16"/>
      <c r="Q125" s="16"/>
    </row>
    <row r="126" spans="12:17">
      <c r="L126" s="15"/>
      <c r="M126" s="15"/>
      <c r="N126" s="16"/>
      <c r="O126" s="16"/>
      <c r="P126" s="16"/>
      <c r="Q126" s="16"/>
    </row>
    <row r="127" spans="12:17">
      <c r="L127" s="15"/>
      <c r="M127" s="15"/>
      <c r="N127" s="16"/>
      <c r="O127" s="16"/>
      <c r="P127" s="16"/>
      <c r="Q127" s="16"/>
    </row>
    <row r="128" spans="12:17">
      <c r="L128" s="15"/>
      <c r="M128" s="15"/>
      <c r="N128" s="16"/>
      <c r="O128" s="16"/>
      <c r="P128" s="16"/>
      <c r="Q128" s="16"/>
    </row>
    <row r="129" spans="12:17">
      <c r="L129" s="15"/>
      <c r="M129" s="15"/>
      <c r="N129" s="16"/>
      <c r="O129" s="16"/>
      <c r="P129" s="16"/>
      <c r="Q129" s="16"/>
    </row>
    <row r="130" spans="12:17">
      <c r="L130" s="15"/>
      <c r="M130" s="15"/>
      <c r="N130" s="16"/>
      <c r="O130" s="16"/>
      <c r="P130" s="16"/>
      <c r="Q130" s="16"/>
    </row>
    <row r="131" spans="12:17">
      <c r="L131" s="15"/>
      <c r="M131" s="15"/>
      <c r="N131" s="16"/>
      <c r="O131" s="16"/>
      <c r="P131" s="16"/>
      <c r="Q131" s="16"/>
    </row>
    <row r="132" spans="12:17">
      <c r="L132" s="15"/>
      <c r="M132" s="15"/>
      <c r="N132" s="16"/>
      <c r="O132" s="16"/>
      <c r="P132" s="16"/>
      <c r="Q132" s="16"/>
    </row>
    <row r="133" spans="12:17">
      <c r="L133" s="15"/>
      <c r="M133" s="15"/>
      <c r="N133" s="16"/>
      <c r="O133" s="16"/>
      <c r="P133" s="16"/>
      <c r="Q133" s="16"/>
    </row>
    <row r="134" spans="12:17">
      <c r="L134" s="15"/>
      <c r="M134" s="15"/>
      <c r="N134" s="16"/>
      <c r="O134" s="16"/>
      <c r="P134" s="16"/>
      <c r="Q134" s="16"/>
    </row>
    <row r="135" spans="12:17">
      <c r="L135" s="15"/>
      <c r="M135" s="15"/>
      <c r="N135" s="16"/>
      <c r="O135" s="16"/>
      <c r="P135" s="16"/>
      <c r="Q135" s="16"/>
    </row>
  </sheetData>
  <autoFilter ref="C1:C13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1" zoomScale="140" zoomScaleNormal="140" workbookViewId="0">
      <selection activeCell="I19" sqref="I19"/>
    </sheetView>
  </sheetViews>
  <sheetFormatPr defaultRowHeight="15"/>
  <cols>
    <col min="1" max="1" width="9.140625" style="50" customWidth="1"/>
    <col min="2" max="2" width="9.140625" style="50"/>
    <col min="3" max="3" width="9.140625" style="50" customWidth="1"/>
    <col min="4" max="4" width="9.140625" style="50"/>
    <col min="5" max="5" width="9.140625" style="50" customWidth="1"/>
    <col min="6" max="6" width="49.7109375" style="50" customWidth="1"/>
    <col min="7" max="16384" width="9.140625" style="50"/>
  </cols>
  <sheetData>
    <row r="1" spans="1:9" s="49" customFormat="1" ht="27.75">
      <c r="A1" s="114" t="s">
        <v>26</v>
      </c>
      <c r="B1" s="114"/>
      <c r="C1" s="114"/>
      <c r="D1" s="114"/>
      <c r="E1" s="114"/>
      <c r="F1" s="114"/>
    </row>
    <row r="2" spans="1:9" s="22" customFormat="1" ht="27.75">
      <c r="A2" s="114" t="s">
        <v>45</v>
      </c>
      <c r="B2" s="114"/>
      <c r="C2" s="114"/>
      <c r="D2" s="114"/>
      <c r="E2" s="114"/>
      <c r="F2" s="114"/>
      <c r="G2" s="21"/>
      <c r="H2" s="21"/>
      <c r="I2" s="21"/>
    </row>
    <row r="3" spans="1:9" s="22" customFormat="1" ht="27.75">
      <c r="A3" s="114" t="s">
        <v>46</v>
      </c>
      <c r="B3" s="114"/>
      <c r="C3" s="114"/>
      <c r="D3" s="114"/>
      <c r="E3" s="114"/>
      <c r="F3" s="114"/>
      <c r="G3" s="21"/>
      <c r="H3" s="21"/>
      <c r="I3" s="21"/>
    </row>
    <row r="4" spans="1:9" s="22" customFormat="1" ht="27.75">
      <c r="A4" s="114" t="s">
        <v>47</v>
      </c>
      <c r="B4" s="114"/>
      <c r="C4" s="114"/>
      <c r="D4" s="114"/>
      <c r="E4" s="114"/>
      <c r="F4" s="114"/>
      <c r="G4" s="21"/>
      <c r="H4" s="21"/>
      <c r="I4" s="21"/>
    </row>
    <row r="5" spans="1:9" s="22" customFormat="1" ht="27.75">
      <c r="A5" s="114" t="s">
        <v>71</v>
      </c>
      <c r="B5" s="114"/>
      <c r="C5" s="114"/>
      <c r="D5" s="114"/>
      <c r="E5" s="114"/>
      <c r="F5" s="114"/>
      <c r="G5" s="21"/>
      <c r="H5" s="21"/>
      <c r="I5" s="21"/>
    </row>
    <row r="6" spans="1:9" s="22" customFormat="1" ht="27.75">
      <c r="A6" s="114" t="s">
        <v>72</v>
      </c>
      <c r="B6" s="114"/>
      <c r="C6" s="114"/>
      <c r="D6" s="114"/>
      <c r="E6" s="114"/>
      <c r="F6" s="114"/>
      <c r="G6" s="21"/>
      <c r="H6" s="21"/>
      <c r="I6" s="21"/>
    </row>
    <row r="7" spans="1:9" ht="24">
      <c r="A7" s="117"/>
      <c r="B7" s="117"/>
      <c r="C7" s="117"/>
      <c r="D7" s="117"/>
      <c r="E7" s="117"/>
      <c r="F7" s="117"/>
    </row>
    <row r="8" spans="1:9" s="51" customFormat="1" ht="24">
      <c r="A8" s="104" t="s">
        <v>102</v>
      </c>
      <c r="B8" s="104"/>
      <c r="C8" s="104"/>
      <c r="D8" s="104"/>
      <c r="E8" s="104"/>
      <c r="F8" s="104"/>
    </row>
    <row r="9" spans="1:9" s="51" customFormat="1" ht="24">
      <c r="A9" s="115" t="s">
        <v>108</v>
      </c>
      <c r="B9" s="115"/>
      <c r="C9" s="115"/>
      <c r="D9" s="115"/>
      <c r="E9" s="115"/>
      <c r="F9" s="115"/>
      <c r="G9" s="115"/>
    </row>
    <row r="10" spans="1:9" s="51" customFormat="1" ht="24">
      <c r="A10" s="104" t="s">
        <v>126</v>
      </c>
      <c r="B10" s="104"/>
      <c r="C10" s="104"/>
      <c r="D10" s="104"/>
      <c r="E10" s="104"/>
      <c r="F10" s="104"/>
    </row>
    <row r="11" spans="1:9" s="51" customFormat="1" ht="24">
      <c r="A11" s="104" t="s">
        <v>123</v>
      </c>
      <c r="B11" s="104"/>
      <c r="C11" s="104"/>
      <c r="D11" s="104"/>
      <c r="E11" s="104"/>
      <c r="F11" s="104"/>
    </row>
    <row r="12" spans="1:9" s="51" customFormat="1" ht="24">
      <c r="A12" s="104" t="s">
        <v>124</v>
      </c>
      <c r="B12" s="104"/>
      <c r="C12" s="104"/>
      <c r="D12" s="104"/>
      <c r="E12" s="104"/>
      <c r="F12" s="104"/>
    </row>
    <row r="13" spans="1:9" s="51" customFormat="1" ht="24">
      <c r="A13" s="104" t="s">
        <v>109</v>
      </c>
      <c r="B13" s="104"/>
      <c r="C13" s="104"/>
      <c r="D13" s="104"/>
      <c r="E13" s="104"/>
      <c r="F13" s="104"/>
    </row>
    <row r="14" spans="1:9" s="51" customFormat="1" ht="24">
      <c r="A14" s="104" t="s">
        <v>127</v>
      </c>
      <c r="B14" s="104"/>
      <c r="C14" s="104"/>
      <c r="D14" s="104"/>
      <c r="E14" s="104"/>
      <c r="F14" s="104"/>
    </row>
    <row r="15" spans="1:9" s="51" customFormat="1" ht="24">
      <c r="A15" s="104" t="s">
        <v>110</v>
      </c>
      <c r="B15" s="104"/>
      <c r="C15" s="104"/>
      <c r="D15" s="104"/>
      <c r="E15" s="104"/>
      <c r="F15" s="104"/>
    </row>
    <row r="16" spans="1:9" s="7" customFormat="1" ht="24">
      <c r="A16" s="118" t="s">
        <v>111</v>
      </c>
      <c r="B16" s="118"/>
      <c r="C16" s="118"/>
      <c r="D16" s="118"/>
      <c r="E16" s="118"/>
      <c r="F16" s="118"/>
      <c r="G16" s="103"/>
    </row>
    <row r="17" spans="1:9" s="7" customFormat="1" ht="24">
      <c r="A17" s="7" t="s">
        <v>112</v>
      </c>
      <c r="B17" s="72"/>
      <c r="C17" s="72"/>
      <c r="D17" s="72"/>
      <c r="E17" s="67"/>
      <c r="F17" s="68"/>
      <c r="G17" s="103"/>
    </row>
    <row r="18" spans="1:9" s="7" customFormat="1" ht="24">
      <c r="A18" s="7" t="s">
        <v>113</v>
      </c>
      <c r="B18" s="72"/>
      <c r="C18" s="72"/>
      <c r="D18" s="72"/>
      <c r="E18" s="67"/>
      <c r="F18" s="68"/>
      <c r="G18" s="103"/>
    </row>
    <row r="19" spans="1:9" s="7" customFormat="1" ht="24">
      <c r="A19" s="104" t="s">
        <v>103</v>
      </c>
      <c r="B19" s="104"/>
      <c r="C19" s="104"/>
      <c r="D19" s="104"/>
      <c r="E19" s="104"/>
      <c r="F19" s="104"/>
    </row>
    <row r="20" spans="1:9" s="7" customFormat="1" ht="24">
      <c r="A20" s="104" t="s">
        <v>114</v>
      </c>
      <c r="B20" s="104"/>
      <c r="C20" s="104"/>
      <c r="D20" s="104"/>
      <c r="E20" s="104"/>
      <c r="F20" s="104"/>
    </row>
    <row r="21" spans="1:9" s="7" customFormat="1" ht="24">
      <c r="A21" s="102"/>
      <c r="B21" s="102" t="s">
        <v>104</v>
      </c>
      <c r="C21" s="102"/>
      <c r="D21" s="102"/>
      <c r="E21" s="102"/>
      <c r="F21" s="102"/>
    </row>
    <row r="22" spans="1:9" s="7" customFormat="1" ht="24">
      <c r="A22" s="102" t="s">
        <v>105</v>
      </c>
      <c r="B22" s="102"/>
      <c r="C22" s="102"/>
      <c r="D22" s="102"/>
      <c r="E22" s="102"/>
      <c r="F22" s="102"/>
    </row>
    <row r="23" spans="1:9" s="7" customFormat="1" ht="24">
      <c r="A23" s="116" t="s">
        <v>128</v>
      </c>
      <c r="B23" s="116"/>
      <c r="C23" s="116"/>
      <c r="D23" s="116"/>
      <c r="E23" s="116"/>
      <c r="F23" s="116"/>
      <c r="G23" s="19"/>
      <c r="H23" s="104"/>
    </row>
    <row r="24" spans="1:9" s="7" customFormat="1" ht="24">
      <c r="A24" s="119" t="s">
        <v>117</v>
      </c>
      <c r="B24" s="119"/>
      <c r="C24" s="119"/>
      <c r="D24" s="119"/>
      <c r="E24" s="119"/>
      <c r="F24" s="119"/>
      <c r="G24" s="119"/>
      <c r="H24" s="119"/>
      <c r="I24" s="119"/>
    </row>
    <row r="25" spans="1:9" s="7" customFormat="1" ht="24">
      <c r="A25" s="119" t="s">
        <v>118</v>
      </c>
      <c r="B25" s="119"/>
      <c r="C25" s="119"/>
      <c r="D25" s="119"/>
      <c r="E25" s="119"/>
      <c r="F25" s="119"/>
      <c r="G25" s="119"/>
      <c r="H25" s="119"/>
      <c r="I25" s="105"/>
    </row>
    <row r="26" spans="1:9" s="7" customFormat="1" ht="24">
      <c r="A26" s="119" t="s">
        <v>115</v>
      </c>
      <c r="B26" s="119"/>
      <c r="C26" s="119"/>
      <c r="D26" s="119"/>
      <c r="E26" s="119"/>
      <c r="F26" s="119"/>
      <c r="G26" s="119"/>
      <c r="H26" s="119"/>
      <c r="I26" s="119"/>
    </row>
    <row r="27" spans="1:9" s="7" customFormat="1" ht="24">
      <c r="A27" s="115" t="s">
        <v>116</v>
      </c>
      <c r="B27" s="115"/>
      <c r="C27" s="115"/>
      <c r="D27" s="115"/>
      <c r="E27" s="115"/>
      <c r="F27" s="115"/>
      <c r="G27" s="115"/>
    </row>
    <row r="28" spans="1:9" s="7" customFormat="1" ht="24">
      <c r="A28" s="115" t="s">
        <v>129</v>
      </c>
      <c r="B28" s="115"/>
      <c r="C28" s="115"/>
      <c r="D28" s="115"/>
      <c r="E28" s="115"/>
      <c r="F28" s="115"/>
      <c r="G28" s="115"/>
    </row>
    <row r="29" spans="1:9" s="7" customFormat="1" ht="24">
      <c r="A29" s="104"/>
      <c r="B29" s="104"/>
      <c r="C29" s="104"/>
      <c r="D29" s="104"/>
      <c r="E29" s="104"/>
      <c r="F29" s="104"/>
      <c r="G29" s="19"/>
      <c r="H29" s="104"/>
    </row>
    <row r="30" spans="1:9" s="7" customFormat="1" ht="24">
      <c r="A30" s="104"/>
      <c r="B30" s="104"/>
      <c r="C30" s="104"/>
      <c r="D30" s="104"/>
      <c r="E30" s="104"/>
      <c r="F30" s="104"/>
      <c r="G30" s="19"/>
      <c r="H30" s="104"/>
    </row>
    <row r="31" spans="1:9" s="7" customFormat="1" ht="24">
      <c r="A31" s="104"/>
      <c r="B31" s="104"/>
      <c r="C31" s="104"/>
      <c r="D31" s="104"/>
      <c r="E31" s="104"/>
      <c r="F31" s="104"/>
      <c r="G31" s="19"/>
      <c r="H31" s="104"/>
    </row>
    <row r="32" spans="1:9" s="7" customFormat="1" ht="24">
      <c r="A32" s="104"/>
      <c r="B32" s="104"/>
      <c r="C32" s="104"/>
      <c r="D32" s="104"/>
      <c r="E32" s="104"/>
      <c r="F32" s="104"/>
      <c r="G32" s="19"/>
      <c r="H32" s="104"/>
    </row>
    <row r="33" spans="1:6" ht="24">
      <c r="A33" s="115" t="s">
        <v>106</v>
      </c>
      <c r="B33" s="115"/>
      <c r="C33" s="115"/>
      <c r="D33" s="115"/>
      <c r="E33" s="115"/>
      <c r="F33" s="115"/>
    </row>
    <row r="34" spans="1:6" ht="24">
      <c r="A34" s="7"/>
      <c r="B34" s="66" t="s">
        <v>107</v>
      </c>
      <c r="C34" s="7"/>
      <c r="D34" s="7"/>
      <c r="E34" s="7"/>
      <c r="F34" s="7"/>
    </row>
    <row r="35" spans="1:6" ht="24">
      <c r="A35" s="7"/>
      <c r="B35" s="7" t="s">
        <v>119</v>
      </c>
      <c r="C35" s="7"/>
      <c r="D35" s="7"/>
      <c r="E35" s="7"/>
      <c r="F35" s="7"/>
    </row>
    <row r="36" spans="1:6" ht="24">
      <c r="A36" s="7"/>
      <c r="B36" s="7" t="s">
        <v>67</v>
      </c>
      <c r="C36" s="7"/>
      <c r="D36" s="7"/>
      <c r="E36" s="7"/>
      <c r="F36" s="7"/>
    </row>
    <row r="37" spans="1:6" ht="24">
      <c r="A37" s="7"/>
      <c r="B37" s="7" t="s">
        <v>120</v>
      </c>
      <c r="C37" s="7"/>
      <c r="D37" s="7"/>
      <c r="E37" s="7"/>
      <c r="F37" s="7"/>
    </row>
    <row r="38" spans="1:6" ht="24">
      <c r="A38" s="7"/>
      <c r="B38" s="7" t="s">
        <v>121</v>
      </c>
      <c r="C38" s="7"/>
      <c r="D38" s="7"/>
      <c r="E38" s="7"/>
      <c r="F38" s="7"/>
    </row>
    <row r="39" spans="1:6" ht="24">
      <c r="A39" s="7"/>
      <c r="B39" s="7" t="s">
        <v>122</v>
      </c>
      <c r="C39" s="7"/>
      <c r="D39" s="7"/>
      <c r="E39" s="7"/>
      <c r="F39" s="7"/>
    </row>
  </sheetData>
  <mergeCells count="16">
    <mergeCell ref="A33:F33"/>
    <mergeCell ref="A23:F23"/>
    <mergeCell ref="A6:F6"/>
    <mergeCell ref="A7:F7"/>
    <mergeCell ref="A9:G9"/>
    <mergeCell ref="A16:F16"/>
    <mergeCell ref="A24:I24"/>
    <mergeCell ref="A26:I26"/>
    <mergeCell ref="A25:H25"/>
    <mergeCell ref="A27:G27"/>
    <mergeCell ref="A28:G28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25" zoomScale="120" zoomScaleNormal="120" workbookViewId="0">
      <selection activeCell="G17" sqref="G17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9.71093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1:9">
      <c r="B2" s="132" t="s">
        <v>4</v>
      </c>
      <c r="C2" s="132"/>
      <c r="D2" s="132"/>
      <c r="E2" s="132"/>
      <c r="F2" s="132"/>
      <c r="G2" s="132"/>
      <c r="H2" s="70"/>
    </row>
    <row r="3" spans="1:9">
      <c r="B3" s="107"/>
      <c r="C3" s="107"/>
      <c r="D3" s="107"/>
      <c r="E3" s="107"/>
      <c r="F3" s="107"/>
      <c r="G3" s="107"/>
      <c r="H3" s="70"/>
    </row>
    <row r="4" spans="1:9" s="22" customFormat="1" ht="27.75">
      <c r="A4" s="21" t="s">
        <v>93</v>
      </c>
      <c r="B4" s="21"/>
      <c r="C4" s="21"/>
      <c r="D4" s="21"/>
      <c r="E4" s="21"/>
      <c r="F4" s="21"/>
      <c r="G4" s="21"/>
      <c r="H4" s="21"/>
      <c r="I4" s="21"/>
    </row>
    <row r="5" spans="1:9" s="22" customFormat="1" ht="27.75">
      <c r="A5" s="114" t="s">
        <v>94</v>
      </c>
      <c r="B5" s="114"/>
      <c r="C5" s="114"/>
      <c r="D5" s="114"/>
      <c r="E5" s="114"/>
      <c r="F5" s="114"/>
      <c r="G5" s="114"/>
      <c r="H5" s="21"/>
      <c r="I5" s="21"/>
    </row>
    <row r="6" spans="1:9" s="22" customFormat="1" ht="27.75">
      <c r="A6" s="114" t="s">
        <v>95</v>
      </c>
      <c r="B6" s="114"/>
      <c r="C6" s="114"/>
      <c r="D6" s="114"/>
      <c r="E6" s="114"/>
      <c r="F6" s="114"/>
      <c r="G6" s="114"/>
      <c r="H6" s="21"/>
      <c r="I6" s="21"/>
    </row>
    <row r="7" spans="1:9" s="22" customFormat="1" ht="27.75">
      <c r="A7" s="114" t="s">
        <v>96</v>
      </c>
      <c r="B7" s="114"/>
      <c r="C7" s="114"/>
      <c r="D7" s="114"/>
      <c r="E7" s="114"/>
      <c r="F7" s="114"/>
      <c r="G7" s="114"/>
      <c r="H7" s="21"/>
      <c r="I7" s="21"/>
    </row>
    <row r="8" spans="1:9" s="22" customFormat="1" ht="27.75">
      <c r="A8" s="114" t="s">
        <v>97</v>
      </c>
      <c r="B8" s="114"/>
      <c r="C8" s="114"/>
      <c r="D8" s="114"/>
      <c r="E8" s="114"/>
      <c r="F8" s="114"/>
      <c r="G8" s="114"/>
      <c r="H8" s="21"/>
      <c r="I8" s="21"/>
    </row>
    <row r="9" spans="1:9" ht="10.5" customHeight="1">
      <c r="B9" s="133"/>
      <c r="C9" s="133"/>
      <c r="D9" s="133"/>
      <c r="E9" s="133"/>
      <c r="F9" s="133"/>
      <c r="G9" s="133"/>
      <c r="H9" s="133"/>
    </row>
    <row r="10" spans="1:9" s="7" customFormat="1" ht="24">
      <c r="B10" s="8" t="s">
        <v>32</v>
      </c>
      <c r="F10" s="23"/>
      <c r="G10" s="23"/>
      <c r="H10" s="23"/>
    </row>
    <row r="11" spans="1:9" s="7" customFormat="1" ht="24">
      <c r="B11" s="24" t="s">
        <v>33</v>
      </c>
      <c r="C11" s="96"/>
      <c r="D11" s="96"/>
      <c r="E11" s="96"/>
      <c r="F11" s="97"/>
      <c r="G11" s="97"/>
      <c r="H11" s="23"/>
    </row>
    <row r="12" spans="1:9" s="7" customFormat="1" ht="24.75" thickBot="1">
      <c r="B12" s="24"/>
      <c r="C12" s="126" t="s">
        <v>5</v>
      </c>
      <c r="D12" s="126"/>
      <c r="E12" s="126"/>
      <c r="F12" s="78" t="s">
        <v>6</v>
      </c>
      <c r="G12" s="78" t="s">
        <v>7</v>
      </c>
      <c r="H12" s="23"/>
    </row>
    <row r="13" spans="1:9" s="7" customFormat="1" ht="24.75" thickTop="1">
      <c r="B13" s="24"/>
      <c r="C13" s="134" t="s">
        <v>3</v>
      </c>
      <c r="D13" s="135"/>
      <c r="E13" s="136"/>
      <c r="F13" s="77">
        <f>DATA!C25</f>
        <v>13</v>
      </c>
      <c r="G13" s="52">
        <v>61.91</v>
      </c>
      <c r="H13" s="23"/>
    </row>
    <row r="14" spans="1:9" s="7" customFormat="1" ht="24">
      <c r="B14" s="24"/>
      <c r="C14" s="120" t="s">
        <v>11</v>
      </c>
      <c r="D14" s="121"/>
      <c r="E14" s="122"/>
      <c r="F14" s="25">
        <v>6</v>
      </c>
      <c r="G14" s="26">
        <f>F14*100/F$16</f>
        <v>28.571428571428573</v>
      </c>
      <c r="H14" s="23"/>
    </row>
    <row r="15" spans="1:9" s="7" customFormat="1" ht="24">
      <c r="B15" s="24"/>
      <c r="C15" s="120" t="s">
        <v>28</v>
      </c>
      <c r="D15" s="121"/>
      <c r="E15" s="122"/>
      <c r="F15" s="25">
        <v>2</v>
      </c>
      <c r="G15" s="26">
        <f>F15*100/F$16</f>
        <v>9.5238095238095237</v>
      </c>
      <c r="H15" s="81"/>
    </row>
    <row r="16" spans="1:9" s="7" customFormat="1" ht="24.75" thickBot="1">
      <c r="B16" s="24"/>
      <c r="C16" s="126" t="s">
        <v>8</v>
      </c>
      <c r="D16" s="126"/>
      <c r="E16" s="126"/>
      <c r="F16" s="79">
        <f>SUM(F13:F15)</f>
        <v>21</v>
      </c>
      <c r="G16" s="80">
        <v>100</v>
      </c>
    </row>
    <row r="17" spans="1:7" s="7" customFormat="1" ht="14.25" customHeight="1" thickTop="1">
      <c r="B17" s="24"/>
      <c r="C17" s="27"/>
      <c r="D17" s="27"/>
      <c r="E17" s="27"/>
      <c r="F17" s="28"/>
      <c r="G17" s="29"/>
    </row>
    <row r="18" spans="1:7" s="7" customFormat="1" ht="24">
      <c r="B18" s="24"/>
      <c r="C18" s="7" t="s">
        <v>38</v>
      </c>
      <c r="F18" s="23"/>
      <c r="G18" s="23"/>
    </row>
    <row r="19" spans="1:7" s="7" customFormat="1" ht="24">
      <c r="B19" s="7" t="s">
        <v>130</v>
      </c>
      <c r="F19" s="23"/>
      <c r="G19" s="23"/>
    </row>
    <row r="20" spans="1:7" s="7" customFormat="1" ht="16.5" customHeight="1">
      <c r="F20" s="95"/>
      <c r="G20" s="95"/>
    </row>
    <row r="21" spans="1:7" s="7" customFormat="1" ht="24.75" thickBot="1">
      <c r="B21" s="7" t="s">
        <v>73</v>
      </c>
      <c r="F21" s="23"/>
      <c r="G21" s="23"/>
    </row>
    <row r="22" spans="1:7" s="7" customFormat="1" ht="24.75" thickTop="1">
      <c r="C22" s="131" t="s">
        <v>39</v>
      </c>
      <c r="D22" s="131"/>
      <c r="E22" s="131"/>
      <c r="F22" s="30" t="s">
        <v>6</v>
      </c>
      <c r="G22" s="30" t="s">
        <v>7</v>
      </c>
    </row>
    <row r="23" spans="1:7" s="7" customFormat="1" ht="24">
      <c r="C23" s="127" t="s">
        <v>74</v>
      </c>
      <c r="D23" s="128" t="s">
        <v>65</v>
      </c>
      <c r="E23" s="129" t="s">
        <v>65</v>
      </c>
      <c r="F23" s="31">
        <v>7</v>
      </c>
      <c r="G23" s="26">
        <f t="shared" ref="G23:G28" si="0">F23*100/F$28</f>
        <v>33.333333333333336</v>
      </c>
    </row>
    <row r="24" spans="1:7" s="7" customFormat="1" ht="24">
      <c r="C24" s="127" t="s">
        <v>75</v>
      </c>
      <c r="D24" s="128" t="s">
        <v>63</v>
      </c>
      <c r="E24" s="129" t="s">
        <v>63</v>
      </c>
      <c r="F24" s="31">
        <v>6</v>
      </c>
      <c r="G24" s="26">
        <f t="shared" si="0"/>
        <v>28.571428571428573</v>
      </c>
    </row>
    <row r="25" spans="1:7" s="7" customFormat="1" ht="24">
      <c r="C25" s="130" t="s">
        <v>76</v>
      </c>
      <c r="D25" s="130"/>
      <c r="E25" s="130"/>
      <c r="F25" s="31">
        <v>4</v>
      </c>
      <c r="G25" s="26">
        <f t="shared" si="0"/>
        <v>19.047619047619047</v>
      </c>
    </row>
    <row r="26" spans="1:7" s="7" customFormat="1" ht="24">
      <c r="C26" s="130" t="s">
        <v>64</v>
      </c>
      <c r="D26" s="130"/>
      <c r="E26" s="130"/>
      <c r="F26" s="31">
        <v>3</v>
      </c>
      <c r="G26" s="26">
        <f t="shared" si="0"/>
        <v>14.285714285714286</v>
      </c>
    </row>
    <row r="27" spans="1:7" s="7" customFormat="1" ht="24">
      <c r="C27" s="111" t="s">
        <v>29</v>
      </c>
      <c r="D27" s="112"/>
      <c r="E27" s="113"/>
      <c r="F27" s="31">
        <v>1</v>
      </c>
      <c r="G27" s="26">
        <f t="shared" si="0"/>
        <v>4.7619047619047619</v>
      </c>
    </row>
    <row r="28" spans="1:7" s="7" customFormat="1" ht="24.75" thickBot="1">
      <c r="C28" s="123" t="s">
        <v>8</v>
      </c>
      <c r="D28" s="124"/>
      <c r="E28" s="125"/>
      <c r="F28" s="79">
        <f>SUM(F23:F27)</f>
        <v>21</v>
      </c>
      <c r="G28" s="80">
        <f t="shared" si="0"/>
        <v>100</v>
      </c>
    </row>
    <row r="29" spans="1:7" s="7" customFormat="1" ht="12.75" customHeight="1" thickTop="1">
      <c r="C29" s="27"/>
      <c r="D29" s="27"/>
      <c r="E29" s="27"/>
      <c r="F29" s="28"/>
      <c r="G29" s="29"/>
    </row>
    <row r="30" spans="1:7" s="7" customFormat="1" ht="24">
      <c r="B30" s="108" t="s">
        <v>77</v>
      </c>
      <c r="C30" s="72"/>
      <c r="D30" s="72"/>
      <c r="E30" s="67"/>
      <c r="F30" s="68"/>
      <c r="G30" s="103"/>
    </row>
    <row r="31" spans="1:7" s="7" customFormat="1" ht="24">
      <c r="A31" s="7" t="s">
        <v>78</v>
      </c>
      <c r="B31" s="72"/>
      <c r="C31" s="72"/>
      <c r="D31" s="72"/>
      <c r="E31" s="67"/>
      <c r="F31" s="68"/>
      <c r="G31" s="103"/>
    </row>
    <row r="32" spans="1:7" s="7" customFormat="1" ht="24">
      <c r="A32" s="7" t="s">
        <v>79</v>
      </c>
      <c r="E32" s="103"/>
      <c r="F32" s="103"/>
      <c r="G32" s="103"/>
    </row>
    <row r="33" spans="2:2" ht="24">
      <c r="B33" s="7"/>
    </row>
  </sheetData>
  <mergeCells count="17">
    <mergeCell ref="B2:G2"/>
    <mergeCell ref="B9:H9"/>
    <mergeCell ref="C13:E13"/>
    <mergeCell ref="C14:E14"/>
    <mergeCell ref="C12:E12"/>
    <mergeCell ref="A5:G5"/>
    <mergeCell ref="A6:G6"/>
    <mergeCell ref="C15:E15"/>
    <mergeCell ref="A7:G7"/>
    <mergeCell ref="A8:G8"/>
    <mergeCell ref="C28:E28"/>
    <mergeCell ref="C16:E16"/>
    <mergeCell ref="C24:E24"/>
    <mergeCell ref="C26:E26"/>
    <mergeCell ref="C25:E25"/>
    <mergeCell ref="C22:E22"/>
    <mergeCell ref="C23:E23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30" zoomScaleNormal="130" workbookViewId="0">
      <selection activeCell="D16" sqref="D16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9" customFormat="1" ht="24">
      <c r="A1" s="137" t="s">
        <v>27</v>
      </c>
      <c r="B1" s="137"/>
      <c r="C1" s="137"/>
      <c r="D1" s="137"/>
      <c r="E1" s="137"/>
      <c r="F1" s="137"/>
      <c r="G1" s="137"/>
      <c r="H1" s="69"/>
    </row>
    <row r="2" spans="1:8" ht="11.25" customHeight="1">
      <c r="A2" s="70"/>
      <c r="B2" s="70"/>
      <c r="C2" s="70"/>
      <c r="D2" s="70"/>
      <c r="E2" s="70"/>
      <c r="F2" s="70"/>
      <c r="G2" s="71"/>
      <c r="H2" s="71"/>
    </row>
    <row r="3" spans="1:8" s="7" customFormat="1" ht="24">
      <c r="A3" s="7" t="s">
        <v>81</v>
      </c>
      <c r="E3" s="95"/>
      <c r="F3" s="95"/>
      <c r="G3" s="95"/>
    </row>
    <row r="4" spans="1:8" s="7" customFormat="1" ht="24">
      <c r="A4" s="24"/>
      <c r="B4" s="7" t="s">
        <v>37</v>
      </c>
      <c r="E4" s="103"/>
      <c r="F4" s="103"/>
      <c r="G4" s="103"/>
    </row>
    <row r="5" spans="1:8" s="7" customFormat="1" ht="23.25" customHeight="1" thickBot="1">
      <c r="A5" s="24"/>
      <c r="B5" s="141" t="s">
        <v>9</v>
      </c>
      <c r="C5" s="142"/>
      <c r="D5" s="142"/>
      <c r="E5" s="98" t="s">
        <v>6</v>
      </c>
      <c r="F5" s="98" t="s">
        <v>7</v>
      </c>
      <c r="G5" s="95"/>
    </row>
    <row r="6" spans="1:8" s="7" customFormat="1" ht="23.25" customHeight="1" thickTop="1">
      <c r="A6" s="24"/>
      <c r="B6" s="130" t="s">
        <v>11</v>
      </c>
      <c r="C6" s="130"/>
      <c r="D6" s="130"/>
      <c r="E6" s="31">
        <v>9</v>
      </c>
      <c r="F6" s="26">
        <f t="shared" ref="F6:F11" si="0">E6*100/$E$11</f>
        <v>37.5</v>
      </c>
      <c r="G6" s="95"/>
    </row>
    <row r="7" spans="1:8" s="7" customFormat="1" ht="23.25" customHeight="1">
      <c r="A7" s="24"/>
      <c r="B7" s="130" t="s">
        <v>80</v>
      </c>
      <c r="C7" s="130"/>
      <c r="D7" s="130"/>
      <c r="E7" s="31">
        <v>5</v>
      </c>
      <c r="F7" s="26">
        <f t="shared" si="0"/>
        <v>20.833333333333332</v>
      </c>
      <c r="G7" s="95"/>
    </row>
    <row r="8" spans="1:8" s="7" customFormat="1" ht="23.25" customHeight="1">
      <c r="A8" s="24"/>
      <c r="B8" s="130" t="s">
        <v>48</v>
      </c>
      <c r="C8" s="130"/>
      <c r="D8" s="130"/>
      <c r="E8" s="31">
        <v>5</v>
      </c>
      <c r="F8" s="26">
        <f t="shared" si="0"/>
        <v>20.833333333333332</v>
      </c>
      <c r="G8" s="95"/>
    </row>
    <row r="9" spans="1:8" s="7" customFormat="1" ht="23.25" customHeight="1">
      <c r="A9" s="24"/>
      <c r="B9" s="130" t="s">
        <v>41</v>
      </c>
      <c r="C9" s="130"/>
      <c r="D9" s="130"/>
      <c r="E9" s="31">
        <v>3</v>
      </c>
      <c r="F9" s="26">
        <f t="shared" si="0"/>
        <v>12.5</v>
      </c>
      <c r="G9" s="95"/>
    </row>
    <row r="10" spans="1:8" s="7" customFormat="1" ht="23.25" customHeight="1">
      <c r="A10" s="24"/>
      <c r="B10" s="130" t="s">
        <v>10</v>
      </c>
      <c r="C10" s="130"/>
      <c r="D10" s="130"/>
      <c r="E10" s="31">
        <v>2</v>
      </c>
      <c r="F10" s="26">
        <f t="shared" si="0"/>
        <v>8.3333333333333339</v>
      </c>
      <c r="G10" s="95"/>
    </row>
    <row r="11" spans="1:8" s="7" customFormat="1" ht="24.75" thickBot="1">
      <c r="A11" s="24"/>
      <c r="B11" s="138" t="s">
        <v>40</v>
      </c>
      <c r="C11" s="139"/>
      <c r="D11" s="140"/>
      <c r="E11" s="79">
        <f>SUM(E6:E10)</f>
        <v>24</v>
      </c>
      <c r="F11" s="80">
        <f t="shared" si="0"/>
        <v>100</v>
      </c>
      <c r="G11" s="95"/>
    </row>
    <row r="12" spans="1:8" s="7" customFormat="1" ht="24.75" thickTop="1">
      <c r="A12" s="24"/>
      <c r="B12" s="27"/>
      <c r="C12" s="27"/>
      <c r="D12" s="27"/>
      <c r="E12" s="28"/>
      <c r="F12" s="29"/>
      <c r="G12" s="95"/>
    </row>
    <row r="13" spans="1:8" s="7" customFormat="1" ht="24">
      <c r="B13" s="19"/>
      <c r="C13" s="7" t="s">
        <v>82</v>
      </c>
      <c r="F13" s="103"/>
      <c r="G13" s="103"/>
      <c r="H13" s="103"/>
    </row>
    <row r="14" spans="1:8" s="7" customFormat="1" ht="24">
      <c r="B14" s="7" t="s">
        <v>83</v>
      </c>
      <c r="F14" s="103"/>
      <c r="G14" s="103"/>
      <c r="H14" s="103"/>
    </row>
    <row r="15" spans="1:8" ht="24">
      <c r="B15" s="7" t="s">
        <v>84</v>
      </c>
      <c r="E15" s="1"/>
      <c r="H15" s="2"/>
    </row>
    <row r="16" spans="1:8" s="7" customFormat="1" ht="24">
      <c r="B16" s="7" t="s">
        <v>85</v>
      </c>
      <c r="F16" s="103"/>
      <c r="G16" s="103"/>
      <c r="H16" s="103"/>
    </row>
  </sheetData>
  <mergeCells count="8">
    <mergeCell ref="A1:G1"/>
    <mergeCell ref="B11:D11"/>
    <mergeCell ref="B9:D9"/>
    <mergeCell ref="B10:D10"/>
    <mergeCell ref="B5:D5"/>
    <mergeCell ref="B6:D6"/>
    <mergeCell ref="B7:D7"/>
    <mergeCell ref="B8:D8"/>
  </mergeCells>
  <pageMargins left="0.45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9"/>
  <sheetViews>
    <sheetView topLeftCell="A16" zoomScale="120" zoomScaleNormal="120" workbookViewId="0">
      <selection activeCell="G34" sqref="G34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9" customFormat="1" ht="24">
      <c r="B1" s="137" t="s">
        <v>86</v>
      </c>
      <c r="C1" s="137"/>
      <c r="D1" s="137"/>
      <c r="E1" s="137"/>
      <c r="F1" s="137"/>
      <c r="G1" s="137"/>
      <c r="H1" s="137"/>
      <c r="I1" s="137"/>
    </row>
    <row r="2" spans="2:11" s="9" customFormat="1" ht="24.75" thickBot="1">
      <c r="C2" s="9" t="s">
        <v>92</v>
      </c>
      <c r="G2" s="13"/>
      <c r="H2" s="13"/>
      <c r="I2" s="13"/>
    </row>
    <row r="3" spans="2:11" s="9" customFormat="1" ht="20.25" customHeight="1" thickTop="1">
      <c r="C3" s="165" t="s">
        <v>12</v>
      </c>
      <c r="D3" s="166"/>
      <c r="E3" s="166"/>
      <c r="F3" s="167"/>
      <c r="G3" s="171"/>
      <c r="H3" s="173" t="s">
        <v>13</v>
      </c>
      <c r="I3" s="173" t="s">
        <v>14</v>
      </c>
    </row>
    <row r="4" spans="2:11" s="9" customFormat="1" ht="12" customHeight="1" thickBot="1">
      <c r="C4" s="168"/>
      <c r="D4" s="169"/>
      <c r="E4" s="169"/>
      <c r="F4" s="170"/>
      <c r="G4" s="172"/>
      <c r="H4" s="174"/>
      <c r="I4" s="174"/>
    </row>
    <row r="5" spans="2:11" s="9" customFormat="1" ht="24.75" thickTop="1">
      <c r="C5" s="175" t="s">
        <v>15</v>
      </c>
      <c r="D5" s="176"/>
      <c r="E5" s="176"/>
      <c r="F5" s="177"/>
      <c r="G5" s="53"/>
      <c r="H5" s="54"/>
      <c r="I5" s="54"/>
    </row>
    <row r="6" spans="2:11" s="9" customFormat="1" ht="24">
      <c r="C6" s="144" t="s">
        <v>16</v>
      </c>
      <c r="D6" s="145"/>
      <c r="E6" s="145"/>
      <c r="F6" s="146"/>
      <c r="G6" s="34">
        <f>DATA!I23</f>
        <v>4.5238095238095237</v>
      </c>
      <c r="H6" s="34">
        <f>DATA!I24</f>
        <v>0.51176631571915909</v>
      </c>
      <c r="I6" s="35" t="str">
        <f>IF(G6&gt;4.5,"มากที่สุด",IF(G6&gt;3.5,"มาก",IF(G6&gt;2.5,"ปานกลาง",IF(G6&gt;1.5,"น้อย",IF(G6&lt;=1.5,"น้อยที่สุด")))))</f>
        <v>มากที่สุด</v>
      </c>
    </row>
    <row r="7" spans="2:11" s="9" customFormat="1" ht="24">
      <c r="C7" s="144" t="s">
        <v>49</v>
      </c>
      <c r="D7" s="145"/>
      <c r="E7" s="145"/>
      <c r="F7" s="146"/>
      <c r="G7" s="34">
        <f>DATA!J23</f>
        <v>4.333333333333333</v>
      </c>
      <c r="H7" s="34">
        <f>DATA!J24</f>
        <v>0.65828058860438399</v>
      </c>
      <c r="I7" s="35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9" customFormat="1" ht="24">
      <c r="C8" s="36" t="s">
        <v>50</v>
      </c>
      <c r="D8" s="36"/>
      <c r="E8" s="36"/>
      <c r="F8" s="36"/>
      <c r="G8" s="34">
        <f>DATA!K23</f>
        <v>4.3809523809523814</v>
      </c>
      <c r="H8" s="34">
        <f>DATA!K24</f>
        <v>0.66904338246413297</v>
      </c>
      <c r="I8" s="35" t="str">
        <f t="shared" ref="I8:I25" si="0">IF(G8&gt;4.5,"มากที่สุด",IF(G8&gt;3.5,"มาก",IF(G8&gt;2.5,"ปานกลาง",IF(G8&gt;1.5,"น้อย",IF(G8&lt;=1.5,"น้อยที่สุด")))))</f>
        <v>มาก</v>
      </c>
    </row>
    <row r="9" spans="2:11" s="9" customFormat="1" ht="24">
      <c r="C9" s="155" t="s">
        <v>17</v>
      </c>
      <c r="D9" s="156"/>
      <c r="E9" s="156"/>
      <c r="F9" s="157"/>
      <c r="G9" s="37">
        <f>DATA!K26</f>
        <v>4.412698412698413</v>
      </c>
      <c r="H9" s="37">
        <f>DATA!K25</f>
        <v>0.61263367560174964</v>
      </c>
      <c r="I9" s="38" t="str">
        <f>IF(G9&gt;4.5,"มากที่สุด",IF(G9&gt;3.5,"มาก",IF(G9&gt;2.5,"ปานกลาง",IF(G9&gt;1.5,"น้อย",IF(G9&lt;=1.5,"น้อยที่สุด")))))</f>
        <v>มาก</v>
      </c>
      <c r="K9" s="39"/>
    </row>
    <row r="10" spans="2:11" s="9" customFormat="1" ht="24">
      <c r="C10" s="144" t="s">
        <v>18</v>
      </c>
      <c r="D10" s="145"/>
      <c r="E10" s="145"/>
      <c r="F10" s="146"/>
      <c r="G10" s="35"/>
      <c r="H10" s="35"/>
      <c r="I10" s="35"/>
    </row>
    <row r="11" spans="2:11" s="9" customFormat="1" ht="24">
      <c r="C11" s="36" t="s">
        <v>90</v>
      </c>
      <c r="D11" s="36"/>
      <c r="E11" s="36"/>
      <c r="F11" s="36"/>
      <c r="G11" s="34">
        <f>DATA!L23</f>
        <v>4.7142857142857144</v>
      </c>
      <c r="H11" s="34">
        <f>DATA!L24</f>
        <v>0.46291004988627582</v>
      </c>
      <c r="I11" s="35" t="str">
        <f t="shared" si="0"/>
        <v>มากที่สุด</v>
      </c>
    </row>
    <row r="12" spans="2:11" s="9" customFormat="1" ht="24">
      <c r="C12" s="144" t="s">
        <v>19</v>
      </c>
      <c r="D12" s="145"/>
      <c r="E12" s="145"/>
      <c r="F12" s="146"/>
      <c r="G12" s="34">
        <f>DATA!M23</f>
        <v>4.6190476190476186</v>
      </c>
      <c r="H12" s="34">
        <f>DATA!M24</f>
        <v>0.49761335152811981</v>
      </c>
      <c r="I12" s="35" t="str">
        <f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9" customFormat="1" ht="24">
      <c r="C13" s="155" t="s">
        <v>30</v>
      </c>
      <c r="D13" s="156"/>
      <c r="E13" s="156"/>
      <c r="F13" s="157"/>
      <c r="G13" s="40">
        <f>DATA!M26</f>
        <v>4.666666666666667</v>
      </c>
      <c r="H13" s="40">
        <f>DATA!M25</f>
        <v>0.47711872361369884</v>
      </c>
      <c r="I13" s="41" t="str">
        <f t="shared" si="0"/>
        <v>มากที่สุด</v>
      </c>
    </row>
    <row r="14" spans="2:11" s="9" customFormat="1" ht="24">
      <c r="C14" s="144" t="s">
        <v>20</v>
      </c>
      <c r="D14" s="145"/>
      <c r="E14" s="145"/>
      <c r="F14" s="146"/>
      <c r="G14" s="34"/>
      <c r="H14" s="34"/>
      <c r="I14" s="35"/>
    </row>
    <row r="15" spans="2:11" s="9" customFormat="1" ht="24">
      <c r="C15" s="144" t="s">
        <v>51</v>
      </c>
      <c r="D15" s="145"/>
      <c r="E15" s="145"/>
      <c r="F15" s="146"/>
      <c r="G15" s="34">
        <f>DATA!N23</f>
        <v>4.4761904761904763</v>
      </c>
      <c r="H15" s="34">
        <f>DATA!N24</f>
        <v>0.60158520751823852</v>
      </c>
      <c r="I15" s="35" t="str">
        <f t="shared" si="0"/>
        <v>มาก</v>
      </c>
    </row>
    <row r="16" spans="2:11" s="9" customFormat="1" ht="24">
      <c r="C16" s="144" t="s">
        <v>21</v>
      </c>
      <c r="D16" s="145"/>
      <c r="E16" s="145"/>
      <c r="F16" s="146"/>
      <c r="G16" s="34">
        <f>DATA!O23</f>
        <v>4.333333333333333</v>
      </c>
      <c r="H16" s="34">
        <f>DATA!O24</f>
        <v>0.65828058860438399</v>
      </c>
      <c r="I16" s="35" t="str">
        <f t="shared" si="0"/>
        <v>มาก</v>
      </c>
    </row>
    <row r="17" spans="3:9" s="9" customFormat="1" ht="24">
      <c r="C17" s="36" t="s">
        <v>52</v>
      </c>
      <c r="D17" s="36"/>
      <c r="E17" s="36"/>
      <c r="F17" s="36"/>
      <c r="G17" s="34">
        <f>DATA!P23</f>
        <v>4.5714285714285712</v>
      </c>
      <c r="H17" s="34">
        <f>DATA!P24</f>
        <v>0.59761430466719789</v>
      </c>
      <c r="I17" s="35" t="str">
        <f t="shared" si="0"/>
        <v>มากที่สุด</v>
      </c>
    </row>
    <row r="18" spans="3:9" s="9" customFormat="1" ht="24">
      <c r="C18" s="144" t="s">
        <v>53</v>
      </c>
      <c r="D18" s="145"/>
      <c r="E18" s="145"/>
      <c r="F18" s="146"/>
      <c r="G18" s="34">
        <f>DATA!Q23</f>
        <v>4.666666666666667</v>
      </c>
      <c r="H18" s="34">
        <f>DATA!Q24</f>
        <v>0.48304589153964894</v>
      </c>
      <c r="I18" s="35" t="str">
        <f t="shared" si="0"/>
        <v>มากที่สุด</v>
      </c>
    </row>
    <row r="19" spans="3:9" s="9" customFormat="1" ht="24">
      <c r="C19" s="155" t="s">
        <v>31</v>
      </c>
      <c r="D19" s="156"/>
      <c r="E19" s="156"/>
      <c r="F19" s="157"/>
      <c r="G19" s="40">
        <f>DATA!Q26</f>
        <v>4.5119047619047619</v>
      </c>
      <c r="H19" s="40">
        <f>DATA!Q25</f>
        <v>0.59097729186079784</v>
      </c>
      <c r="I19" s="42" t="str">
        <f t="shared" si="0"/>
        <v>มากที่สุด</v>
      </c>
    </row>
    <row r="20" spans="3:9" s="9" customFormat="1" ht="24">
      <c r="C20" s="144" t="s">
        <v>54</v>
      </c>
      <c r="D20" s="145"/>
      <c r="E20" s="145"/>
      <c r="F20" s="146"/>
      <c r="G20" s="40"/>
      <c r="H20" s="40"/>
      <c r="I20" s="42"/>
    </row>
    <row r="21" spans="3:9" s="9" customFormat="1" ht="24">
      <c r="C21" s="158" t="s">
        <v>55</v>
      </c>
      <c r="D21" s="158"/>
      <c r="E21" s="158"/>
      <c r="F21" s="158"/>
      <c r="G21" s="44">
        <f>DATA!R23</f>
        <v>4.4285714285714288</v>
      </c>
      <c r="H21" s="44">
        <f>DATA!R24</f>
        <v>0.50709255283711108</v>
      </c>
      <c r="I21" s="45" t="str">
        <f t="shared" si="0"/>
        <v>มาก</v>
      </c>
    </row>
    <row r="22" spans="3:9" s="9" customFormat="1" ht="24">
      <c r="C22" s="159" t="s">
        <v>56</v>
      </c>
      <c r="D22" s="160"/>
      <c r="E22" s="160"/>
      <c r="F22" s="161"/>
      <c r="G22" s="147">
        <f>DATA!S23</f>
        <v>4.3809523809523814</v>
      </c>
      <c r="H22" s="147">
        <f>DATA!S24</f>
        <v>0.49761335152811981</v>
      </c>
      <c r="I22" s="150" t="str">
        <f t="shared" si="0"/>
        <v>มาก</v>
      </c>
    </row>
    <row r="23" spans="3:9" s="9" customFormat="1" ht="24">
      <c r="C23" s="178" t="s">
        <v>57</v>
      </c>
      <c r="D23" s="179"/>
      <c r="E23" s="179"/>
      <c r="F23" s="180"/>
      <c r="G23" s="148"/>
      <c r="H23" s="148"/>
      <c r="I23" s="151"/>
    </row>
    <row r="24" spans="3:9" s="9" customFormat="1" ht="24">
      <c r="C24" s="181" t="s">
        <v>58</v>
      </c>
      <c r="D24" s="182"/>
      <c r="E24" s="182"/>
      <c r="F24" s="183"/>
      <c r="G24" s="149"/>
      <c r="H24" s="149"/>
      <c r="I24" s="152"/>
    </row>
    <row r="25" spans="3:9" s="9" customFormat="1" ht="24">
      <c r="C25" s="162" t="s">
        <v>34</v>
      </c>
      <c r="D25" s="163"/>
      <c r="E25" s="163"/>
      <c r="F25" s="164"/>
      <c r="G25" s="40">
        <f>DATA!S26</f>
        <v>4.4047619047619051</v>
      </c>
      <c r="H25" s="40">
        <f>DATA!S25</f>
        <v>0.49679577241454626</v>
      </c>
      <c r="I25" s="42" t="str">
        <f t="shared" si="0"/>
        <v>มาก</v>
      </c>
    </row>
    <row r="26" spans="3:9" s="9" customFormat="1" ht="24">
      <c r="C26" s="144" t="s">
        <v>35</v>
      </c>
      <c r="D26" s="145"/>
      <c r="E26" s="145"/>
      <c r="F26" s="146"/>
      <c r="G26" s="43"/>
      <c r="H26" s="43"/>
      <c r="I26" s="32"/>
    </row>
    <row r="27" spans="3:9" s="9" customFormat="1" ht="24">
      <c r="C27" s="36" t="s">
        <v>59</v>
      </c>
      <c r="D27" s="36"/>
      <c r="E27" s="36"/>
      <c r="F27" s="36"/>
      <c r="G27" s="43">
        <f>DATA!T23</f>
        <v>4.333333333333333</v>
      </c>
      <c r="H27" s="43">
        <f>DATA!T24</f>
        <v>0.57735026918962662</v>
      </c>
      <c r="I27" s="35" t="str">
        <f t="shared" ref="I27:I31" si="1">IF(G27&gt;4.5,"มากที่สุด",IF(G27&gt;3.5,"มาก",IF(G27&gt;2.5,"ปานกลาง",IF(G27&gt;1.5,"น้อย",IF(G27&lt;=1.5,"น้อยที่สุด")))))</f>
        <v>มาก</v>
      </c>
    </row>
    <row r="28" spans="3:9" s="9" customFormat="1" ht="24">
      <c r="C28" s="153" t="s">
        <v>60</v>
      </c>
      <c r="D28" s="154"/>
      <c r="E28" s="154"/>
      <c r="F28" s="154"/>
      <c r="G28" s="44">
        <f>DATA!U23</f>
        <v>4.2380952380952381</v>
      </c>
      <c r="H28" s="44">
        <f>DATA!U24</f>
        <v>0.538958431120796</v>
      </c>
      <c r="I28" s="45" t="str">
        <f t="shared" si="1"/>
        <v>มาก</v>
      </c>
    </row>
    <row r="29" spans="3:9" s="9" customFormat="1" ht="24">
      <c r="C29" s="36" t="s">
        <v>61</v>
      </c>
      <c r="D29" s="36"/>
      <c r="E29" s="36"/>
      <c r="F29" s="36"/>
      <c r="G29" s="43">
        <f>DATA!V23</f>
        <v>4.3809523809523814</v>
      </c>
      <c r="H29" s="43">
        <f>DATA!V24</f>
        <v>0.49761335152811981</v>
      </c>
      <c r="I29" s="35" t="str">
        <f t="shared" si="1"/>
        <v>มาก</v>
      </c>
    </row>
    <row r="30" spans="3:9" s="9" customFormat="1" ht="24">
      <c r="C30" s="155" t="s">
        <v>36</v>
      </c>
      <c r="D30" s="156"/>
      <c r="E30" s="156"/>
      <c r="F30" s="157"/>
      <c r="G30" s="40">
        <f>DATA!V26</f>
        <v>4.3174603174603172</v>
      </c>
      <c r="H30" s="40">
        <f>DATA!V25</f>
        <v>0.53356369832859918</v>
      </c>
      <c r="I30" s="42" t="str">
        <f t="shared" si="1"/>
        <v>มาก</v>
      </c>
    </row>
    <row r="31" spans="3:9" s="9" customFormat="1" ht="24.75" thickBot="1">
      <c r="C31" s="184" t="s">
        <v>22</v>
      </c>
      <c r="D31" s="185"/>
      <c r="E31" s="185"/>
      <c r="F31" s="186"/>
      <c r="G31" s="46">
        <f>DATA!W23</f>
        <v>4.4557823129251704</v>
      </c>
      <c r="H31" s="46">
        <f>DATA!W24</f>
        <v>0.56316138991004738</v>
      </c>
      <c r="I31" s="47" t="str">
        <f t="shared" si="1"/>
        <v>มาก</v>
      </c>
    </row>
    <row r="32" spans="3:9" s="20" customFormat="1" ht="24.75" thickTop="1">
      <c r="C32" s="55"/>
      <c r="D32" s="55"/>
      <c r="E32" s="55"/>
      <c r="F32" s="55"/>
      <c r="G32" s="56"/>
      <c r="H32" s="56"/>
      <c r="I32" s="55"/>
    </row>
    <row r="33" spans="2:9" s="9" customFormat="1" ht="24">
      <c r="B33" s="137" t="s">
        <v>87</v>
      </c>
      <c r="C33" s="137"/>
      <c r="D33" s="137"/>
      <c r="E33" s="137"/>
      <c r="F33" s="137"/>
      <c r="G33" s="137"/>
      <c r="H33" s="137"/>
      <c r="I33" s="137"/>
    </row>
    <row r="34" spans="2:9" s="20" customFormat="1" ht="24">
      <c r="C34" s="55"/>
      <c r="D34" s="55"/>
      <c r="E34" s="55"/>
      <c r="F34" s="55"/>
      <c r="G34" s="56"/>
      <c r="H34" s="56"/>
      <c r="I34" s="55"/>
    </row>
    <row r="35" spans="2:9" s="7" customFormat="1" ht="24">
      <c r="C35" s="27"/>
      <c r="D35" s="118" t="s">
        <v>88</v>
      </c>
      <c r="E35" s="118"/>
      <c r="F35" s="118"/>
      <c r="G35" s="118"/>
      <c r="H35" s="118"/>
      <c r="I35" s="118"/>
    </row>
    <row r="36" spans="2:9" s="7" customFormat="1" ht="24">
      <c r="C36" s="119" t="s">
        <v>89</v>
      </c>
      <c r="D36" s="143"/>
      <c r="E36" s="143"/>
      <c r="F36" s="143"/>
      <c r="G36" s="143"/>
      <c r="H36" s="143"/>
      <c r="I36" s="143"/>
    </row>
    <row r="37" spans="2:9" s="7" customFormat="1" ht="24">
      <c r="C37" s="105" t="s">
        <v>125</v>
      </c>
      <c r="D37" s="106"/>
      <c r="E37" s="106"/>
      <c r="F37" s="106"/>
      <c r="G37" s="106"/>
      <c r="H37" s="106"/>
      <c r="I37" s="106"/>
    </row>
    <row r="38" spans="2:9" s="7" customFormat="1" ht="24">
      <c r="C38" s="119" t="s">
        <v>132</v>
      </c>
      <c r="D38" s="143"/>
      <c r="E38" s="143"/>
      <c r="F38" s="143"/>
      <c r="G38" s="143"/>
      <c r="H38" s="143"/>
      <c r="I38" s="143"/>
    </row>
    <row r="39" spans="2:9" s="7" customFormat="1" ht="24">
      <c r="C39" s="48"/>
      <c r="D39" s="119" t="s">
        <v>91</v>
      </c>
      <c r="E39" s="119"/>
      <c r="F39" s="119"/>
      <c r="G39" s="119"/>
      <c r="H39" s="119"/>
      <c r="I39" s="119"/>
    </row>
    <row r="40" spans="2:9" s="7" customFormat="1" ht="24">
      <c r="C40" s="48" t="s">
        <v>98</v>
      </c>
      <c r="D40" s="105"/>
      <c r="E40" s="105"/>
      <c r="F40" s="105"/>
      <c r="G40" s="105"/>
      <c r="H40" s="105"/>
      <c r="I40" s="105"/>
    </row>
    <row r="41" spans="2:9" s="7" customFormat="1" ht="24">
      <c r="C41" s="119" t="s">
        <v>99</v>
      </c>
      <c r="D41" s="143"/>
      <c r="E41" s="143"/>
      <c r="F41" s="143"/>
      <c r="G41" s="143"/>
      <c r="H41" s="143"/>
      <c r="I41" s="143"/>
    </row>
    <row r="42" spans="2:9" s="7" customFormat="1" ht="24">
      <c r="C42" s="7" t="s">
        <v>100</v>
      </c>
    </row>
    <row r="43" spans="2:9" s="7" customFormat="1" ht="24">
      <c r="C43" s="7" t="s">
        <v>131</v>
      </c>
    </row>
    <row r="44" spans="2:9" s="7" customFormat="1" ht="24"/>
    <row r="45" spans="2:9" s="20" customFormat="1" ht="24"/>
    <row r="46" spans="2:9" s="20" customFormat="1" ht="24"/>
    <row r="47" spans="2:9" s="20" customFormat="1" ht="24"/>
    <row r="48" spans="2:9" s="20" customFormat="1" ht="24"/>
    <row r="49" s="20" customFormat="1" ht="24"/>
    <row r="50" s="20" customFormat="1" ht="24"/>
    <row r="51" s="20" customFormat="1" ht="24"/>
    <row r="52" s="20" customFormat="1" ht="24"/>
    <row r="53" s="20" customFormat="1" ht="24"/>
    <row r="54" s="20" customFormat="1" ht="24"/>
    <row r="55" s="7" customFormat="1" ht="24"/>
    <row r="56" s="7" customFormat="1" ht="24"/>
    <row r="57" s="7" customFormat="1" ht="24"/>
    <row r="58" s="7" customFormat="1" ht="24"/>
    <row r="59" s="7" customFormat="1" ht="24"/>
    <row r="60" s="7" customFormat="1" ht="24"/>
    <row r="61" s="19" customFormat="1" ht="24"/>
    <row r="62" s="19" customFormat="1" ht="24"/>
    <row r="63" s="19" customFormat="1" ht="24"/>
    <row r="64" s="19" customFormat="1" ht="24"/>
    <row r="65" spans="3:9" s="19" customFormat="1" ht="24"/>
    <row r="66" spans="3:9" s="19" customFormat="1" ht="24"/>
    <row r="67" spans="3:9" s="5" customFormat="1">
      <c r="C67" s="6"/>
      <c r="D67" s="6"/>
    </row>
    <row r="68" spans="3:9">
      <c r="C68" s="3"/>
      <c r="D68" s="3"/>
      <c r="E68" s="3"/>
      <c r="F68" s="3"/>
      <c r="G68" s="4"/>
      <c r="H68" s="4"/>
      <c r="I68" s="4"/>
    </row>
    <row r="69" spans="3:9">
      <c r="C69" s="3"/>
      <c r="D69" s="3"/>
      <c r="E69" s="3"/>
      <c r="F69" s="3"/>
      <c r="G69" s="4"/>
      <c r="H69" s="4"/>
      <c r="I69" s="4"/>
    </row>
    <row r="70" spans="3:9">
      <c r="C70" s="3"/>
      <c r="D70" s="3"/>
      <c r="E70" s="3"/>
      <c r="F70" s="3"/>
      <c r="G70" s="4"/>
      <c r="H70" s="4"/>
      <c r="I70" s="4"/>
    </row>
    <row r="71" spans="3:9">
      <c r="C71" s="3"/>
      <c r="D71" s="3"/>
      <c r="E71" s="3"/>
      <c r="F71" s="3"/>
      <c r="G71" s="4"/>
      <c r="H71" s="4"/>
      <c r="I71" s="4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</sheetData>
  <mergeCells count="36">
    <mergeCell ref="C26:F26"/>
    <mergeCell ref="C23:F23"/>
    <mergeCell ref="C24:F24"/>
    <mergeCell ref="C38:I38"/>
    <mergeCell ref="C30:F30"/>
    <mergeCell ref="C31:F31"/>
    <mergeCell ref="B33:I33"/>
    <mergeCell ref="D35:I35"/>
    <mergeCell ref="C36:I36"/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D39:I39"/>
    <mergeCell ref="C41:I41"/>
    <mergeCell ref="C7:F7"/>
    <mergeCell ref="G22:G24"/>
    <mergeCell ref="H22:H24"/>
    <mergeCell ref="I22:I24"/>
    <mergeCell ref="C28:F28"/>
    <mergeCell ref="C14:F14"/>
    <mergeCell ref="C15:F15"/>
    <mergeCell ref="C16:F16"/>
    <mergeCell ref="C18:F18"/>
    <mergeCell ref="C19:F19"/>
    <mergeCell ref="C20:F20"/>
    <mergeCell ref="C21:F21"/>
    <mergeCell ref="C22:F22"/>
    <mergeCell ref="C25:F2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40" zoomScaleNormal="140" workbookViewId="0">
      <selection activeCell="C8" sqref="C8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137" t="s">
        <v>101</v>
      </c>
      <c r="B1" s="137"/>
      <c r="C1" s="137"/>
      <c r="D1" s="137"/>
    </row>
    <row r="2" spans="1:4">
      <c r="A2" s="8" t="s">
        <v>23</v>
      </c>
    </row>
    <row r="3" spans="1:4">
      <c r="B3" s="10" t="s">
        <v>24</v>
      </c>
      <c r="C3" s="10" t="s">
        <v>12</v>
      </c>
      <c r="D3" s="11" t="s">
        <v>25</v>
      </c>
    </row>
    <row r="4" spans="1:4">
      <c r="B4" s="191">
        <v>1</v>
      </c>
      <c r="C4" s="64" t="s">
        <v>66</v>
      </c>
      <c r="D4" s="189">
        <v>1</v>
      </c>
    </row>
    <row r="5" spans="1:4">
      <c r="B5" s="192"/>
      <c r="C5" s="99" t="s">
        <v>67</v>
      </c>
      <c r="D5" s="190"/>
    </row>
    <row r="6" spans="1:4">
      <c r="B6" s="65">
        <v>2</v>
      </c>
      <c r="C6" s="99" t="s">
        <v>68</v>
      </c>
      <c r="D6" s="12">
        <v>1</v>
      </c>
    </row>
    <row r="7" spans="1:4">
      <c r="B7" s="101">
        <v>3</v>
      </c>
      <c r="C7" s="33" t="s">
        <v>70</v>
      </c>
      <c r="D7" s="32">
        <v>1</v>
      </c>
    </row>
    <row r="8" spans="1:4">
      <c r="B8" s="110">
        <v>4</v>
      </c>
      <c r="C8" s="109" t="s">
        <v>69</v>
      </c>
      <c r="D8" s="100">
        <v>1</v>
      </c>
    </row>
    <row r="9" spans="1:4">
      <c r="B9" s="187" t="s">
        <v>8</v>
      </c>
      <c r="C9" s="188"/>
      <c r="D9" s="84">
        <f>SUM(D4:D8)</f>
        <v>4</v>
      </c>
    </row>
  </sheetData>
  <mergeCells count="4">
    <mergeCell ref="A1:D1"/>
    <mergeCell ref="B9:C9"/>
    <mergeCell ref="D4:D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ตาราง 3 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2019-04-09T09:24:00Z</cp:lastPrinted>
  <dcterms:created xsi:type="dcterms:W3CDTF">2014-10-15T08:34:52Z</dcterms:created>
  <dcterms:modified xsi:type="dcterms:W3CDTF">2019-04-17T02:22:09Z</dcterms:modified>
</cp:coreProperties>
</file>