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เมินโครงการ  ปีงบประมาณ 2558\"/>
    </mc:Choice>
  </mc:AlternateContent>
  <bookViews>
    <workbookView xWindow="0" yWindow="0" windowWidth="20490" windowHeight="7755" activeTab="2"/>
  </bookViews>
  <sheets>
    <sheet name="คีย์ข้อมูล" sheetId="1" r:id="rId1"/>
    <sheet name="บทสรุป" sheetId="9" r:id="rId2"/>
    <sheet name="สรุป" sheetId="2" r:id="rId3"/>
    <sheet name="ข้อเสนอแนะ" sheetId="3" r:id="rId4"/>
  </sheets>
  <externalReferences>
    <externalReference r:id="rId5"/>
  </externalReferences>
  <definedNames>
    <definedName name="_xlnm._FilterDatabase" localSheetId="0" hidden="1">คีย์ข้อมูล!$A$1:$AQ$105</definedName>
  </definedNames>
  <calcPr calcId="152511"/>
</workbook>
</file>

<file path=xl/calcChain.xml><?xml version="1.0" encoding="utf-8"?>
<calcChain xmlns="http://schemas.openxmlformats.org/spreadsheetml/2006/main">
  <c r="F112" i="2" l="1"/>
  <c r="E112" i="2"/>
  <c r="AQ101" i="1"/>
  <c r="AQ100" i="1"/>
  <c r="F111" i="2"/>
  <c r="E111" i="2"/>
  <c r="AP102" i="1"/>
  <c r="F106" i="2" l="1"/>
  <c r="E106" i="2"/>
  <c r="G106" i="2" s="1"/>
  <c r="F105" i="2"/>
  <c r="F104" i="2"/>
  <c r="F103" i="2"/>
  <c r="F102" i="2"/>
  <c r="F101" i="2"/>
  <c r="E105" i="2"/>
  <c r="E104" i="2"/>
  <c r="E103" i="2"/>
  <c r="E102" i="2"/>
  <c r="E101" i="2"/>
  <c r="G101" i="2" s="1"/>
  <c r="F61" i="2"/>
  <c r="E61" i="2"/>
  <c r="AM103" i="1"/>
  <c r="AM102" i="1"/>
  <c r="F60" i="2"/>
  <c r="F59" i="2"/>
  <c r="F58" i="2"/>
  <c r="F57" i="2"/>
  <c r="E60" i="2"/>
  <c r="E59" i="2"/>
  <c r="E58" i="2"/>
  <c r="E57" i="2"/>
  <c r="F55" i="2"/>
  <c r="AH103" i="1"/>
  <c r="AH102" i="1"/>
  <c r="AD103" i="1"/>
  <c r="AD102" i="1"/>
  <c r="G105" i="2" l="1"/>
  <c r="G104" i="2"/>
  <c r="G103" i="2"/>
  <c r="G102" i="2"/>
  <c r="F110" i="2" l="1"/>
  <c r="E110" i="2"/>
  <c r="F100" i="2"/>
  <c r="E100" i="2"/>
  <c r="F93" i="2"/>
  <c r="E93" i="2"/>
  <c r="F89" i="2"/>
  <c r="E89" i="2"/>
  <c r="AP103" i="1"/>
  <c r="M103" i="1"/>
  <c r="T103" i="1"/>
  <c r="O103" i="1"/>
  <c r="F109" i="2" l="1"/>
  <c r="F108" i="2"/>
  <c r="E109" i="2"/>
  <c r="E108" i="2"/>
  <c r="F99" i="2"/>
  <c r="F98" i="2"/>
  <c r="F97" i="2"/>
  <c r="F96" i="2"/>
  <c r="F95" i="2"/>
  <c r="E99" i="2"/>
  <c r="E98" i="2"/>
  <c r="E97" i="2"/>
  <c r="E96" i="2"/>
  <c r="E95" i="2"/>
  <c r="F92" i="2"/>
  <c r="F91" i="2"/>
  <c r="E92" i="2"/>
  <c r="E91" i="2"/>
  <c r="F88" i="2"/>
  <c r="F87" i="2"/>
  <c r="F86" i="2"/>
  <c r="E88" i="2"/>
  <c r="E87" i="2"/>
  <c r="E86" i="2"/>
  <c r="F54" i="2" l="1"/>
  <c r="F53" i="2"/>
  <c r="F52" i="2"/>
  <c r="F51" i="2"/>
  <c r="G60" i="2"/>
  <c r="G59" i="2"/>
  <c r="G58" i="2"/>
  <c r="E54" i="2"/>
  <c r="E53" i="2"/>
  <c r="E52" i="2"/>
  <c r="E51" i="2"/>
  <c r="AD101" i="1"/>
  <c r="AD100" i="1"/>
  <c r="E55" i="2" l="1"/>
  <c r="G54" i="2"/>
  <c r="G53" i="2"/>
  <c r="E27" i="2"/>
  <c r="B26" i="2"/>
  <c r="E31" i="2"/>
  <c r="E30" i="2"/>
  <c r="E29" i="2"/>
  <c r="E28" i="2"/>
  <c r="E26" i="2"/>
  <c r="E100" i="1"/>
  <c r="G52" i="2" l="1"/>
  <c r="G57" i="2"/>
  <c r="E16" i="2"/>
  <c r="E15" i="2"/>
  <c r="E14" i="2"/>
  <c r="E13" i="2"/>
  <c r="E17" i="2" l="1"/>
  <c r="F14" i="2" s="1"/>
  <c r="F13" i="2" l="1"/>
  <c r="F16" i="2"/>
  <c r="F15" i="2"/>
  <c r="F17" i="2" l="1"/>
  <c r="D18" i="3" l="1"/>
  <c r="D122" i="1" l="1"/>
  <c r="D134" i="1" s="1"/>
  <c r="D131" i="1"/>
  <c r="D123" i="1"/>
  <c r="D121" i="1"/>
  <c r="D115" i="1"/>
  <c r="D132" i="1"/>
  <c r="D130" i="1"/>
  <c r="D128" i="1"/>
  <c r="D127" i="1"/>
  <c r="D126" i="1"/>
  <c r="D125" i="1"/>
  <c r="D124" i="1"/>
  <c r="D120" i="1"/>
  <c r="D119" i="1"/>
  <c r="D118" i="1"/>
  <c r="D116" i="1"/>
  <c r="D114" i="1"/>
  <c r="D113" i="1"/>
  <c r="D112" i="1"/>
  <c r="D111" i="1"/>
  <c r="D109" i="1"/>
  <c r="D110" i="1"/>
  <c r="D129" i="1"/>
  <c r="D105" i="1"/>
  <c r="D117" i="1"/>
  <c r="D108" i="1"/>
  <c r="T102" i="1"/>
  <c r="M102" i="1"/>
  <c r="F101" i="1" l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E101" i="1"/>
  <c r="F100" i="1"/>
  <c r="G100" i="1"/>
  <c r="H100" i="1"/>
  <c r="I100" i="1"/>
  <c r="J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K100" i="1"/>
  <c r="O102" i="1"/>
  <c r="D103" i="1" l="1"/>
  <c r="D104" i="1"/>
  <c r="D101" i="1"/>
  <c r="D102" i="1"/>
  <c r="Z102" i="1" l="1"/>
  <c r="Z103" i="1"/>
  <c r="X103" i="1"/>
  <c r="X102" i="1"/>
  <c r="G51" i="2" l="1"/>
  <c r="G110" i="2"/>
  <c r="G109" i="2"/>
  <c r="G99" i="2"/>
  <c r="G98" i="2"/>
  <c r="G97" i="2"/>
  <c r="G96" i="2"/>
  <c r="G92" i="2"/>
  <c r="G93" i="2"/>
  <c r="G88" i="2"/>
  <c r="G87" i="2"/>
  <c r="G86" i="2"/>
  <c r="E32" i="2" l="1"/>
  <c r="F29" i="2" s="1"/>
  <c r="G55" i="2"/>
  <c r="G91" i="2"/>
  <c r="G111" i="2"/>
  <c r="G89" i="2"/>
  <c r="G108" i="2"/>
  <c r="G100" i="2"/>
  <c r="G112" i="2"/>
  <c r="G61" i="2"/>
  <c r="G95" i="2"/>
  <c r="F27" i="2" l="1"/>
  <c r="F26" i="2"/>
  <c r="F31" i="2"/>
  <c r="F28" i="2"/>
  <c r="F30" i="2"/>
  <c r="F32" i="2" l="1"/>
</calcChain>
</file>

<file path=xl/sharedStrings.xml><?xml version="1.0" encoding="utf-8"?>
<sst xmlns="http://schemas.openxmlformats.org/spreadsheetml/2006/main" count="371" uniqueCount="162">
  <si>
    <t>ข้อมูล</t>
  </si>
  <si>
    <t>คณะ</t>
  </si>
  <si>
    <t>สาขา</t>
  </si>
  <si>
    <t>web</t>
  </si>
  <si>
    <t>เฟสบุ๊ก</t>
  </si>
  <si>
    <t>อาจารย์</t>
  </si>
  <si>
    <t>เพื่อน</t>
  </si>
  <si>
    <t>4.1.1</t>
  </si>
  <si>
    <t>4.2.1</t>
  </si>
  <si>
    <t>นิสิตระดับปริญญาโท</t>
  </si>
  <si>
    <t>เทคโนโลยีและสื่อสารการศึกษา</t>
  </si>
  <si>
    <t>- 1 -</t>
  </si>
  <si>
    <t xml:space="preserve">ผลการประเมินโครงการอบรมจริยธรรมการวิจัยระดับบัณฑิตศึกษา </t>
  </si>
  <si>
    <r>
      <t>ตอนที่ 1</t>
    </r>
    <r>
      <rPr>
        <b/>
        <sz val="15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</si>
  <si>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5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</si>
  <si>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สถานภาพ</t>
  </si>
  <si>
    <t>จำนวน</t>
  </si>
  <si>
    <t>ร้อยละ</t>
  </si>
  <si>
    <t>รวม</t>
  </si>
  <si>
    <r>
      <t xml:space="preserve">ตาราง 2 </t>
    </r>
    <r>
      <rPr>
        <sz val="15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(ตอบได้มากกว่า 1 ข้อ)</t>
    </r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</si>
  <si>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</si>
  <si>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</si>
  <si>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</si>
  <si>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</si>
  <si>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</si>
  <si>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</si>
  <si>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</si>
  <si>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</si>
  <si>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</si>
  <si>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</si>
  <si>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 xml:space="preserve">   1.3  ความเหมาะสมของระยะเวลาในการจัดโครงการ (09.00 - 16.30 น.)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</si>
  <si>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</si>
  <si>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</si>
  <si>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</si>
  <si>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</si>
  <si>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</si>
  <si>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</si>
  <si>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</si>
  <si>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</si>
  <si>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</si>
  <si>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</si>
  <si>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</si>
  <si>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</si>
  <si>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</si>
  <si>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</si>
  <si>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r>
      <t>ตอนที่ 2</t>
    </r>
    <r>
      <rPr>
        <b/>
        <sz val="15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</si>
  <si>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 3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</si>
  <si>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</si>
  <si>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</si>
  <si>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</si>
  <si>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</si>
  <si>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3.1  ข้อเสนอแนะการจัดโครงการอบรมจริยธรรมในครั้งต่อไป</t>
  </si>
  <si>
    <t>ที่</t>
  </si>
  <si>
    <t>ความถี่</t>
  </si>
  <si>
    <t>หัวข้อที่เกี่ยวกับการวิจัย แยกส่วนไปในเฉพาะของสาขาวิชาที่เกี่ยวข้อง</t>
  </si>
  <si>
    <t>บทสรุปสำหรับผู้บริหาร</t>
  </si>
  <si>
    <t>- 3 -</t>
  </si>
  <si>
    <t>จากตาราง 4 พบว่าผู้ตอบแบบสอบถามมีความคิดเห็นเกี่ยวกับการจัดโครงการอบรมจริยธรรมการวิจัยระดับ</t>
  </si>
  <si>
    <t>- 2 -</t>
  </si>
  <si>
    <t>- 4 -</t>
  </si>
  <si>
    <t xml:space="preserve">- 5 - </t>
  </si>
  <si>
    <t>ป้าย</t>
  </si>
  <si>
    <t>4.1.2</t>
  </si>
  <si>
    <t>4.1.3</t>
  </si>
  <si>
    <t>4.2.2</t>
  </si>
  <si>
    <t>4.2.3</t>
  </si>
  <si>
    <t>4.2.4</t>
  </si>
  <si>
    <t>4.2.5</t>
  </si>
  <si>
    <t>นิสิตระดับปริญญาเอก</t>
  </si>
  <si>
    <t>การจัดการการท่องเที่ยว</t>
  </si>
  <si>
    <t>ควรปรับปรุงห้องน้ำของอาคารสถานที่</t>
  </si>
  <si>
    <t>ศิลปะและการออกแบบ</t>
  </si>
  <si>
    <t>สถาปัตยกรรมศาสตร์</t>
  </si>
  <si>
    <t>พลังงานทดแทน</t>
  </si>
  <si>
    <t>วิศวกรรมศาสตร์</t>
  </si>
  <si>
    <t>บริหารธุรกิจ เศรษฐศาสตร์และการสื่อสาร</t>
  </si>
  <si>
    <t>จัดอบรมในวันเสาร์ - อาทิตย์</t>
  </si>
  <si>
    <t>แจ้งว่ามีอาหารกลางวัน</t>
  </si>
  <si>
    <t>การจัดการกีฬา</t>
  </si>
  <si>
    <t>ภาษาไทย</t>
  </si>
  <si>
    <t>ระบบแสงบนเวทีไม่สว่าง</t>
  </si>
  <si>
    <t>คณาจารย์/เจ้าหน้าที่</t>
  </si>
  <si>
    <t>ศึกษาศาสตร์</t>
  </si>
  <si>
    <t>โลจิสติกส์และโซ่อุปทาน</t>
  </si>
  <si>
    <t>วิทยาศาสตร์ฟิสิกส์ประยุกต์</t>
  </si>
  <si>
    <t>สังคมศาสตร์</t>
  </si>
  <si>
    <t>วิจัยและประเมินผลการศึกษา</t>
  </si>
  <si>
    <t>ตัวอย่างแบบฟอร์มต่างๆ</t>
  </si>
  <si>
    <t>ใช้ระยะเวลาในการอบรมนานเกินไป</t>
  </si>
  <si>
    <t>แพทย์ศาสตร์</t>
  </si>
  <si>
    <t>สาธารณสุขศาสตร์</t>
  </si>
  <si>
    <t>พัฒนาสังคม</t>
  </si>
  <si>
    <t>ลงทะเบียนทาง webside ค่อนข้างมีปัญหา</t>
  </si>
  <si>
    <t xml:space="preserve">การประชาสัมพันธ์มากกว่านี้ </t>
  </si>
  <si>
    <t>คณิตศาสตร์</t>
  </si>
  <si>
    <t>ฟิสิกส์</t>
  </si>
  <si>
    <t>เอเซียตะวันออกเฉียงใต้ศึกษา</t>
  </si>
  <si>
    <t>จัดอบรมในวันจันทร์ - ศุกร์</t>
  </si>
  <si>
    <t>นิสิตระดับปริญญาตรี</t>
  </si>
  <si>
    <t>เกษตรศาสตร์</t>
  </si>
  <si>
    <t>ภาษาอังกฤษ</t>
  </si>
  <si>
    <t>วิทยาลัยนานาชาติ</t>
  </si>
  <si>
    <t>วิทยาการดนตรีและนาฎศิลป์</t>
  </si>
  <si>
    <t>วิทยาศาสตร์</t>
  </si>
  <si>
    <t>พยาบาลศาสตร์</t>
  </si>
  <si>
    <t>ไม่ระบุ</t>
  </si>
  <si>
    <t>วันอังคารที่ 27 มกราคม 2558</t>
  </si>
  <si>
    <t>ณ ห้องสัมมนาเอกาทศรถ 301 อาคารเอกาทศรถ มหาวิทยาลัยนเรศวร</t>
  </si>
  <si>
    <t>จากตาราง 1 พบว่า ส่วนใหญ่ผู้ตอบแบบสอบถามเป็นนิสิตระดับปริญญาโท  ร้อยละ  44.90</t>
  </si>
  <si>
    <t>และนิสิตระดับปริญญาเอก  ร้อยละ 35.71</t>
  </si>
  <si>
    <t xml:space="preserve">จากตาราง 2  พบว่าผู้ตอบแบบสอบถามทราบข้อมูลจากโครงการฯ จาก website บัณฑิตวิทยาลัย </t>
  </si>
  <si>
    <t>4.1.1  การตรวจสอบการคัดลอกผลงานวิชาการ</t>
  </si>
  <si>
    <t>4.1.2  การเขียนผลงานวิทยานิพนธ์ โดยไม่มีการคัดลอก</t>
  </si>
  <si>
    <t>4.2.1  การตรวจสอบการคัดลอกผลงานวิชาการ</t>
  </si>
  <si>
    <t>4.2.2  การเขียนผลงานวิทยานิพนธ์ โดยไม่มีการคัดลอก</t>
  </si>
  <si>
    <t>N = 98</t>
  </si>
  <si>
    <t>4.1.4</t>
  </si>
  <si>
    <t>มากที่สุดร้อยละ 36.84  รองลงมาได้แก่ คณะที่สังกัด ร้อยละ 27.07</t>
  </si>
  <si>
    <t>4.2.3  ความสำคัญในจริยธรรมในการทำวิจัย จริยธรรมของนักวิจัย
จริยธรรมของวิจัยในมนุษย์</t>
  </si>
  <si>
    <t>4.1.3  ความสำคัญในจริยธรรมการทำวิจัย จริยธรรมของนักวิจัย
จริยธรรมของวิจัยในมนุษย์</t>
  </si>
  <si>
    <t>4.1.4  การขอรับรองจริยธรรมการวิจัยในมนุษย์ 
ของมหาวิทยาลัยนเรศวร</t>
  </si>
  <si>
    <t>4.2.4  การขอรับรองจริยธรรมการวิจัยในมนุษย์ 
ของมหาวิทยาลัยนเรศวร</t>
  </si>
  <si>
    <t xml:space="preserve">   5.2 เนื้อหาสาระของเอกสารประกอบการอบรมตรงตาม
ความต้องการของท่าน</t>
  </si>
  <si>
    <r>
      <t>ตาราง 4</t>
    </r>
    <r>
      <rPr>
        <sz val="15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</si>
  <si>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 xml:space="preserve">   1.2  ความเหมาะสมของวันจัดโครงการ (วันอังคารที่ 27 มกราคม 2558)</t>
  </si>
  <si>
    <t>บัณฑิตศึกษา ในวันที่ 27 มกราคม ณ ห้องสัมมนาเอกาทศรถ 301 อาคารเอกาทศรถ มหาวิทยาลัยนเรศวร ในภาพ</t>
  </si>
  <si>
    <t xml:space="preserve">          จากการจัดโครงการอบรมจริยธรรมการวิจัยระดับบัณฑิตศึกษา ในวันอังคารที่ 27 มกราคม 2558 </t>
  </si>
  <si>
    <t>ณ ห้องสัมมนาเอกาทศรถ 301 อาคารเอกทศรถ มหาวิทยาลัยนเรศวร มีผู้เข้าร่วมโครงการจำนวน 109 คน</t>
  </si>
  <si>
    <t>ผู้ตอบแบบสอบถามจำนวนทั้งสิ้น 98 คน คิดเป็นร้อยละ 89.90 ของผู้เข้าร่วมโครงการ โดยผู้เข้าร่วมโครงการ</t>
  </si>
  <si>
    <t>เป็นนิสิตปริญญาโทร้อยละ 44.90 และนิสิตระดับปริญญาเอก ร้อยละ 35.71</t>
  </si>
  <si>
    <t xml:space="preserve">          ผู้ตอบแบบสอบถามทราบข้อมูลการดำเนินโครงการจาก website บัณฑิตวิทยาลัย มากที่สุดร้อยละ 36.84  </t>
  </si>
  <si>
    <t>รองลงมาได้แก่ คณะที่สังกัด ร้อยละ 27.07 ความคิดเห็นเกี่ยวกับการจัดโครงการอบรมจริยธรรมการวิจัย</t>
  </si>
  <si>
    <t>ระดับบัณฑิตศึกษา มหาวิทยาลัยนเรศวร พบว่าก่อน เข้ารับการอบรมผู้เข้าร่วมโครงการมีความรู้ความเข้าใจเกี่ยวกับ</t>
  </si>
  <si>
    <t>จากตาราง 3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</si>
  <si>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>ภาพรวม อยู่ในระดับปานกลาง (ค่าเฉลี่ย 3.18) และหลังเข้ารับการอบรมค่าเฉลี่ยความรู้ ความเข้าใจสูงขึ้น อยู่ในระดับมาก</t>
  </si>
  <si>
    <t>จริยธรรมของนักวิจัยจริยธรรมของวิจัยในมนุษย์สูงที่สุด (ค่าเฉลี่ย 4.21)</t>
  </si>
  <si>
    <t>4. ได้รับทราบขั้นตอนในการขอจริยธรรมการวิจัยในมนุษย์ฯ</t>
  </si>
  <si>
    <t>4.1  ความรู้ และความสามารถในการถ่ายทอดความรู้ของวิทยากร 
(รศ.ดร.รัตติมา จีนาพงษา)</t>
  </si>
  <si>
    <t>4.2  ความรู้ และความสามารถในการถ่ายทอดความรู้ของวิทยากร 
(นพ.สมบูรณ์ ตันสุภสวัสดิกุล)</t>
  </si>
  <si>
    <t>4.3  ความรู้ และความสามารถในการถ่ายทอดความรู้ของวิทยากร 
(นายยงยุทธ์ บ่อแก้ว)</t>
  </si>
  <si>
    <t xml:space="preserve">4.4  การเข้ารับการอบรมจริยธรรมการวิจัยในครั้งนี้เป็นประโยชน์ต่อการทำวิทยานิพนธ์และรายงานการค้นอิสระ
</t>
  </si>
  <si>
    <t>(ค่าเฉลี่ย 4.16) เมื่อพิจารณารายข้อพบว่า ก่อนการอบรบเข้าร่วมโครงการมีความรู้เรื่องการตรวจการคัดลอกผลงาน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</si>
  <si>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</si>
  <si>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</si>
  <si>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เฉลี่ยรวมด้านขั้นตอนในการขอจริยธรรมการวิจัยในวิจัยในมนุษย์</t>
  </si>
  <si>
    <t xml:space="preserve">            เฉลี่ยรวมด้านเอกสารประกอบโครงการฯ</t>
  </si>
  <si>
    <t>รวมพบว่า ผู้เข้าร่วมโครงการฯ มีความคิดเห็นอยู่ในระดับมาก (ค่าเฉลี่ย 3.93)</t>
  </si>
  <si>
    <t xml:space="preserve">กิจกรรมที่จัดในโครงการฯ ภาพรวม อยู่ในระดับปานกลาง (ค่าเฉลี่ย 3.18) และหลังเข้ารับการอบรมค่าเฉลี่ยความรู้ </t>
  </si>
  <si>
    <t>เรื่องความสำคัญในจริยธรรมการทำวิจัยจริยธรรมของนักวิจัยจริยธรรมวิจัยในมนุษย์สูงที่สุด (ค่าเฉลี่ย 4.21)</t>
  </si>
  <si>
    <t xml:space="preserve">          ความคิดเห็นเกี่ยวกับการจัดโครงการฯ ในภาพรวมอยู่ในระดับมาก (ค่าเฉลี่ย 3.93) เมื่อพิจารณารายด้าน</t>
  </si>
  <si>
    <t>ความเข้าใจสูงขึ้น อยู่ในระดับมาก (ค่าเฉลี่ย 4.16)  เมื่อพิจารณารายข้อพบว่า ก่อนการอบรบผู้เข้าร่วมโครงการ</t>
  </si>
  <si>
    <t>พบว่า ทุกด้านอยู่ในระดับมาก และด้านที่มีค่าเฉลี่ยสูงที่สุด คือ ด้านเจ้าหน้าที่ผู้ให้บริการ (ค่าเฉลี่ย 4.28)</t>
  </si>
  <si>
    <t>รองลงมาคือ ด้านขั้นตอนในการขอจริยธรรมการวิจัยในมนุษย์ (ค่าเฉลี่ย 4.16) และพิจารณารายข้อแล้วพบว่า</t>
  </si>
  <si>
    <t>ความชัดเจนของจอภาพนำเสนอ (ค่าเฉลี่ย 3.63)</t>
  </si>
  <si>
    <t xml:space="preserve">ข้อที่มีค่าเฉลี่ยสูงที่สุดคือ ความสะดวกในการลงทะเบียน (ค่าเฉลี่ย 4.37) และข้อที่มีค่าเฉลี่ยต่ำที่สุดคือ </t>
  </si>
  <si>
    <t xml:space="preserve">          ข้อเสนอแนะการจัดโครงการครั้งต่อไปคือ ระยะเวลาในการอบรมนานเกินไป  หัวข้อที่เกี่ยวกับการวิจัย</t>
  </si>
  <si>
    <t xml:space="preserve">แยกส่วนไปในเฉพาะสาขาวิชาที่เกี่ยวข้อง และควรมีตัวอย่างแบบฟอร์มต่างๆมากกว่านี้ </t>
  </si>
  <si>
    <t>(ค่าเฉลี่ย 4.28) รองลงมาคือ ด้านขั้นตอนในการขอจริยธรรมการวิจัยในมนุษย์ (ค่าเฉลี่ย 4.16)  และพิจารณารายข้อ</t>
  </si>
  <si>
    <t>แล้วพบว่าข้อที่มีค่าเฉลี่ยสูงที่สุด คือ ความสะดวกในการลงทะเบียน (ค่าเฉลี่ย 4.37) และข้อที่มีค่าเฉลี่ยต่ำที่สุดคือ</t>
  </si>
  <si>
    <t>มีความรู้เรื่องการตรวจการคัดลอกผลงานวิชาการที่ต่ำสุด (ค่าเฉลี่ย 3.10) หลังการอบรมผู้เข้าร่วมโครงการมีความรู้</t>
  </si>
  <si>
    <t xml:space="preserve">วิชาการที่ต่ำสุด (ค่าเฉลี่ย 3.10) หลังอบรมผู้เข้าร่วมโครงการมีความรู้เรื่องความสำคัญในจริยธรรมในการทำวิจัย </t>
  </si>
  <si>
    <t xml:space="preserve">เมื่อพิจารณารายด้านแล้วพบว่า ทุกด้านอยู่ในระดับมากและด้านที่มีค่าเฉลี่ยสูงที่สุด คือด้านเจ้าหน้าที่ผู้ให้บริการ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</si>
</sst>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4"/>
      <color theme="7"/>
      <name val="TH SarabunPSK"/>
      <family val="2"/>
    </font>
    <font>
      <sz val="16"/>
      <color theme="1"/>
      <name val="Calibri"/>
      <family val="2"/>
      <charset val="22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horizontal="right" wrapText="1"/>
    </xf>
    <xf numFmtId="0" fontId="1" fillId="6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6" fillId="0" borderId="10" xfId="0" applyFont="1" applyFill="1" applyBorder="1" applyAlignment="1">
      <alignment horizontal="center"/>
    </xf>
    <xf numFmtId="0" fontId="4" fillId="0" borderId="2" xfId="0" applyFont="1" applyBorder="1"/>
    <xf numFmtId="2" fontId="4" fillId="0" borderId="0" xfId="0" applyNumberFormat="1" applyFont="1"/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0" fillId="0" borderId="0" xfId="0" applyFont="1" applyAlignment="1"/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9" fillId="0" borderId="24" xfId="0" applyFont="1" applyBorder="1" applyAlignment="1">
      <alignment horizontal="center"/>
    </xf>
    <xf numFmtId="0" fontId="6" fillId="0" borderId="1" xfId="0" applyFont="1" applyBorder="1"/>
    <xf numFmtId="2" fontId="9" fillId="0" borderId="1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22" xfId="0" applyFont="1" applyBorder="1"/>
    <xf numFmtId="0" fontId="8" fillId="0" borderId="23" xfId="0" applyFont="1" applyBorder="1"/>
    <xf numFmtId="0" fontId="9" fillId="0" borderId="23" xfId="0" applyFont="1" applyBorder="1"/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0" fontId="3" fillId="0" borderId="0" xfId="0" applyFont="1" applyBorder="1"/>
    <xf numFmtId="0" fontId="6" fillId="0" borderId="20" xfId="0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1" fontId="6" fillId="0" borderId="38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/>
    <xf numFmtId="0" fontId="1" fillId="0" borderId="0" xfId="0" applyFont="1" applyAlignment="1">
      <alignment horizontal="center" wrapText="1"/>
    </xf>
    <xf numFmtId="0" fontId="1" fillId="7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1" fillId="7" borderId="0" xfId="0" applyFont="1" applyFill="1" applyAlignment="1">
      <alignment horizontal="right" wrapText="1"/>
    </xf>
    <xf numFmtId="0" fontId="1" fillId="8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3" fillId="9" borderId="0" xfId="0" applyFont="1" applyFill="1" applyAlignment="1">
      <alignment horizontal="right"/>
    </xf>
    <xf numFmtId="2" fontId="2" fillId="9" borderId="0" xfId="0" applyNumberFormat="1" applyFont="1" applyFill="1" applyAlignment="1">
      <alignment wrapText="1"/>
    </xf>
    <xf numFmtId="0" fontId="2" fillId="9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3" fillId="0" borderId="17" xfId="0" applyFont="1" applyBorder="1"/>
    <xf numFmtId="0" fontId="12" fillId="0" borderId="10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40" xfId="0" applyFont="1" applyFill="1" applyBorder="1" applyAlignment="1"/>
    <xf numFmtId="0" fontId="4" fillId="0" borderId="41" xfId="0" applyFont="1" applyFill="1" applyBorder="1" applyAlignment="1"/>
    <xf numFmtId="0" fontId="4" fillId="0" borderId="42" xfId="0" applyFont="1" applyFill="1" applyBorder="1" applyAlignment="1"/>
    <xf numFmtId="0" fontId="4" fillId="0" borderId="40" xfId="0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2" fontId="4" fillId="0" borderId="46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2" fontId="6" fillId="0" borderId="1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6" fillId="0" borderId="0" xfId="0" applyFont="1" applyAlignme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" fontId="16" fillId="0" borderId="0" xfId="0" applyNumberFormat="1" applyFont="1"/>
    <xf numFmtId="2" fontId="19" fillId="0" borderId="18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2" fontId="20" fillId="2" borderId="0" xfId="0" applyNumberFormat="1" applyFont="1" applyFill="1" applyAlignment="1">
      <alignment wrapText="1"/>
    </xf>
    <xf numFmtId="0" fontId="20" fillId="3" borderId="0" xfId="0" applyFont="1" applyFill="1" applyAlignment="1">
      <alignment wrapText="1"/>
    </xf>
    <xf numFmtId="0" fontId="20" fillId="4" borderId="0" xfId="0" applyFont="1" applyFill="1" applyAlignment="1">
      <alignment wrapText="1"/>
    </xf>
    <xf numFmtId="0" fontId="20" fillId="5" borderId="0" xfId="0" applyFont="1" applyFill="1" applyAlignment="1">
      <alignment wrapText="1"/>
    </xf>
    <xf numFmtId="2" fontId="20" fillId="5" borderId="0" xfId="0" applyNumberFormat="1" applyFont="1" applyFill="1" applyAlignment="1">
      <alignment wrapText="1"/>
    </xf>
    <xf numFmtId="0" fontId="20" fillId="6" borderId="0" xfId="0" applyFont="1" applyFill="1" applyAlignment="1">
      <alignment wrapText="1"/>
    </xf>
    <xf numFmtId="2" fontId="20" fillId="6" borderId="0" xfId="0" applyNumberFormat="1" applyFont="1" applyFill="1" applyAlignment="1">
      <alignment wrapText="1"/>
    </xf>
    <xf numFmtId="0" fontId="20" fillId="7" borderId="0" xfId="0" applyFont="1" applyFill="1" applyAlignment="1">
      <alignment wrapText="1"/>
    </xf>
    <xf numFmtId="2" fontId="20" fillId="7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/>
    </xf>
    <xf numFmtId="0" fontId="16" fillId="0" borderId="18" xfId="0" applyFont="1" applyBorder="1"/>
    <xf numFmtId="2" fontId="16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3" fillId="0" borderId="0" xfId="0" applyFont="1" applyAlignment="1">
      <alignment horizontal="left" indent="5"/>
    </xf>
    <xf numFmtId="0" fontId="21" fillId="0" borderId="0" xfId="0" applyFont="1"/>
    <xf numFmtId="0" fontId="3" fillId="0" borderId="0" xfId="0" applyFont="1" applyAlignment="1">
      <alignment horizontal="left" indent="5"/>
    </xf>
    <xf numFmtId="0" fontId="13" fillId="0" borderId="0" xfId="0" applyFont="1" applyAlignment="1">
      <alignment horizontal="left" indent="5"/>
    </xf>
    <xf numFmtId="0" fontId="3" fillId="0" borderId="0" xfId="0" applyFont="1" applyFill="1" applyBorder="1" applyAlignment="1">
      <alignment horizontal="left" vertical="center" indent="5"/>
    </xf>
    <xf numFmtId="0" fontId="12" fillId="0" borderId="0" xfId="0" applyFont="1" applyFill="1" applyBorder="1" applyAlignment="1">
      <alignment horizontal="left" vertical="center" indent="5"/>
    </xf>
    <xf numFmtId="0" fontId="21" fillId="0" borderId="0" xfId="0" applyFont="1" applyAlignment="1">
      <alignment horizontal="left" indent="5"/>
    </xf>
    <xf numFmtId="0" fontId="4" fillId="0" borderId="18" xfId="0" applyFont="1" applyBorder="1"/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" fillId="11" borderId="0" xfId="0" applyFont="1" applyFill="1" applyAlignment="1">
      <alignment horizontal="right" wrapText="1"/>
    </xf>
    <xf numFmtId="0" fontId="2" fillId="11" borderId="0" xfId="0" applyFont="1" applyFill="1" applyAlignment="1">
      <alignment wrapText="1"/>
    </xf>
    <xf numFmtId="2" fontId="2" fillId="11" borderId="0" xfId="0" applyNumberFormat="1" applyFont="1" applyFill="1" applyAlignment="1">
      <alignment wrapText="1"/>
    </xf>
    <xf numFmtId="0" fontId="20" fillId="11" borderId="0" xfId="0" applyFont="1" applyFill="1" applyAlignment="1">
      <alignment wrapText="1"/>
    </xf>
    <xf numFmtId="2" fontId="20" fillId="11" borderId="0" xfId="0" applyNumberFormat="1" applyFont="1" applyFill="1" applyAlignment="1">
      <alignment wrapText="1"/>
    </xf>
    <xf numFmtId="0" fontId="1" fillId="12" borderId="0" xfId="0" applyFont="1" applyFill="1" applyAlignment="1">
      <alignment horizontal="right" wrapText="1"/>
    </xf>
    <xf numFmtId="0" fontId="2" fillId="12" borderId="0" xfId="0" applyFont="1" applyFill="1" applyAlignment="1">
      <alignment wrapText="1"/>
    </xf>
    <xf numFmtId="2" fontId="2" fillId="12" borderId="0" xfId="0" applyNumberFormat="1" applyFont="1" applyFill="1" applyAlignment="1">
      <alignment wrapText="1"/>
    </xf>
    <xf numFmtId="0" fontId="20" fillId="12" borderId="0" xfId="0" applyFont="1" applyFill="1" applyAlignment="1">
      <alignment wrapText="1"/>
    </xf>
    <xf numFmtId="2" fontId="2" fillId="7" borderId="0" xfId="0" applyNumberFormat="1" applyFont="1" applyFill="1" applyAlignment="1">
      <alignment wrapText="1"/>
    </xf>
    <xf numFmtId="2" fontId="2" fillId="8" borderId="0" xfId="0" applyNumberFormat="1" applyFont="1" applyFill="1" applyAlignment="1">
      <alignment wrapText="1"/>
    </xf>
    <xf numFmtId="2" fontId="2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left" vertical="center" indent="5"/>
    </xf>
    <xf numFmtId="0" fontId="12" fillId="0" borderId="0" xfId="0" applyFont="1" applyFill="1" applyBorder="1" applyAlignment="1">
      <alignment horizontal="left" vertical="center" indent="5"/>
    </xf>
    <xf numFmtId="0" fontId="13" fillId="0" borderId="0" xfId="0" applyFont="1" applyAlignment="1">
      <alignment horizontal="left" vertical="center" indent="5"/>
    </xf>
    <xf numFmtId="0" fontId="13" fillId="0" borderId="0" xfId="0" applyFont="1" applyAlignment="1">
      <alignment horizontal="left" indent="5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4" fillId="0" borderId="18" xfId="0" applyFont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 vertical="top"/>
    </xf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83</xdr:row>
          <xdr:rowOff>66675</xdr:rowOff>
        </xdr:from>
        <xdr:to>
          <xdr:col>4</xdr:col>
          <xdr:colOff>390525</xdr:colOff>
          <xdr:row>83</xdr:row>
          <xdr:rowOff>247650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48</xdr:row>
          <xdr:rowOff>57150</xdr:rowOff>
        </xdr:from>
        <xdr:to>
          <xdr:col>4</xdr:col>
          <xdr:colOff>390525</xdr:colOff>
          <xdr:row>48</xdr:row>
          <xdr:rowOff>247650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 refreshError="1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7"/>
  <sheetViews>
    <sheetView topLeftCell="J90" zoomScale="110" zoomScaleNormal="110" workbookViewId="0">
      <selection activeCell="Q103" sqref="Q103"/>
    </sheetView>
  </sheetViews>
  <sheetFormatPr defaultColWidth="15" defaultRowHeight="18.75"/>
  <cols>
    <col min="1" max="1" width="4" style="7" bestFit="1" customWidth="1"/>
    <col min="2" max="2" width="7.7109375" style="7" customWidth="1"/>
    <col min="3" max="3" width="29" style="7" customWidth="1"/>
    <col min="4" max="4" width="22" style="7" customWidth="1"/>
    <col min="5" max="5" width="7" style="7" customWidth="1"/>
    <col min="6" max="6" width="7.85546875" style="7" customWidth="1"/>
    <col min="7" max="7" width="4.42578125" style="7" customWidth="1"/>
    <col min="8" max="9" width="7" style="7" customWidth="1"/>
    <col min="10" max="10" width="7.28515625" style="7" bestFit="1" customWidth="1"/>
    <col min="11" max="11" width="6.42578125" style="7" customWidth="1"/>
    <col min="12" max="20" width="7.7109375" style="7" customWidth="1"/>
    <col min="21" max="26" width="8.28515625" style="7" hidden="1" customWidth="1"/>
    <col min="27" max="27" width="7.42578125" style="139" customWidth="1"/>
    <col min="28" max="28" width="7.140625" style="139" customWidth="1"/>
    <col min="29" max="30" width="6.7109375" style="139" customWidth="1"/>
    <col min="31" max="31" width="5.85546875" style="144" hidden="1" customWidth="1"/>
    <col min="32" max="32" width="6.140625" style="144" hidden="1" customWidth="1"/>
    <col min="33" max="33" width="6.7109375" style="144" hidden="1" customWidth="1"/>
    <col min="34" max="34" width="6.140625" style="144" hidden="1" customWidth="1"/>
    <col min="35" max="35" width="8.5703125" style="61" hidden="1" customWidth="1"/>
    <col min="36" max="36" width="7.7109375" style="61" hidden="1" customWidth="1"/>
    <col min="37" max="37" width="7.140625" style="61" hidden="1" customWidth="1"/>
    <col min="38" max="38" width="6.42578125" style="61" hidden="1" customWidth="1"/>
    <col min="39" max="39" width="7.42578125" style="61" hidden="1" customWidth="1"/>
    <col min="40" max="40" width="7.7109375" style="64" customWidth="1"/>
    <col min="41" max="41" width="9.140625" style="64" customWidth="1"/>
    <col min="42" max="42" width="9.42578125" style="64" customWidth="1"/>
    <col min="43" max="16384" width="15" style="7"/>
  </cols>
  <sheetData>
    <row r="1" spans="1:42" s="1" customFormat="1" ht="37.5">
      <c r="B1" s="59" t="s">
        <v>0</v>
      </c>
      <c r="C1" s="59" t="s">
        <v>1</v>
      </c>
      <c r="D1" s="59" t="s">
        <v>2</v>
      </c>
      <c r="E1" s="59" t="s">
        <v>3</v>
      </c>
      <c r="F1" s="59" t="s">
        <v>4</v>
      </c>
      <c r="G1" s="59" t="s">
        <v>1</v>
      </c>
      <c r="H1" s="59" t="s">
        <v>5</v>
      </c>
      <c r="I1" s="59" t="s">
        <v>6</v>
      </c>
      <c r="J1" s="59" t="s">
        <v>61</v>
      </c>
      <c r="K1" s="2">
        <v>1.1000000000000001</v>
      </c>
      <c r="L1" s="2">
        <v>1.2</v>
      </c>
      <c r="M1" s="2">
        <v>1.3</v>
      </c>
      <c r="N1" s="3">
        <v>2.1</v>
      </c>
      <c r="O1" s="3">
        <v>2.2000000000000002</v>
      </c>
      <c r="P1" s="4">
        <v>3.1</v>
      </c>
      <c r="Q1" s="4">
        <v>3.2</v>
      </c>
      <c r="R1" s="4">
        <v>3.3</v>
      </c>
      <c r="S1" s="4">
        <v>3.4</v>
      </c>
      <c r="T1" s="4">
        <v>3.5</v>
      </c>
      <c r="U1" s="5">
        <v>4.0999999999999996</v>
      </c>
      <c r="V1" s="5" t="s">
        <v>7</v>
      </c>
      <c r="W1" s="5">
        <v>4.2</v>
      </c>
      <c r="X1" s="5" t="s">
        <v>8</v>
      </c>
      <c r="Y1" s="6">
        <v>4.3</v>
      </c>
      <c r="Z1" s="6">
        <v>4.4000000000000004</v>
      </c>
      <c r="AA1" s="138" t="s">
        <v>7</v>
      </c>
      <c r="AB1" s="138" t="s">
        <v>62</v>
      </c>
      <c r="AC1" s="138" t="s">
        <v>63</v>
      </c>
      <c r="AD1" s="138" t="s">
        <v>116</v>
      </c>
      <c r="AE1" s="143" t="s">
        <v>8</v>
      </c>
      <c r="AF1" s="143" t="s">
        <v>64</v>
      </c>
      <c r="AG1" s="143" t="s">
        <v>65</v>
      </c>
      <c r="AH1" s="143" t="s">
        <v>66</v>
      </c>
      <c r="AI1" s="62" t="s">
        <v>67</v>
      </c>
      <c r="AJ1" s="60">
        <v>4.3</v>
      </c>
      <c r="AK1" s="60">
        <v>4.4000000000000004</v>
      </c>
      <c r="AL1" s="60">
        <v>4.5</v>
      </c>
      <c r="AM1" s="60">
        <v>4.5999999999999996</v>
      </c>
      <c r="AN1" s="63">
        <v>5.0999999999999996</v>
      </c>
      <c r="AO1" s="63">
        <v>5.2</v>
      </c>
      <c r="AP1" s="63">
        <v>5.3</v>
      </c>
    </row>
    <row r="2" spans="1:42">
      <c r="A2" s="7">
        <v>1</v>
      </c>
      <c r="B2" s="7">
        <v>2</v>
      </c>
      <c r="C2" s="7" t="s">
        <v>68</v>
      </c>
      <c r="D2" s="7" t="s">
        <v>69</v>
      </c>
      <c r="E2" s="7">
        <v>1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8">
        <v>2</v>
      </c>
      <c r="L2" s="8">
        <v>2</v>
      </c>
      <c r="M2" s="8">
        <v>2</v>
      </c>
      <c r="N2" s="9">
        <v>3</v>
      </c>
      <c r="O2" s="9">
        <v>2</v>
      </c>
      <c r="P2" s="10">
        <v>4</v>
      </c>
      <c r="Q2" s="10">
        <v>4</v>
      </c>
      <c r="R2" s="10">
        <v>4</v>
      </c>
      <c r="S2" s="10">
        <v>4</v>
      </c>
      <c r="T2" s="10">
        <v>4</v>
      </c>
      <c r="U2" s="11">
        <v>3</v>
      </c>
      <c r="V2" s="11">
        <v>3</v>
      </c>
      <c r="W2" s="11">
        <v>4</v>
      </c>
      <c r="X2" s="11">
        <v>4</v>
      </c>
      <c r="Y2" s="12">
        <v>5</v>
      </c>
      <c r="Z2" s="12">
        <v>5</v>
      </c>
      <c r="AA2" s="139">
        <v>3</v>
      </c>
      <c r="AB2" s="139">
        <v>3</v>
      </c>
      <c r="AC2" s="139">
        <v>3</v>
      </c>
      <c r="AD2" s="139">
        <v>3</v>
      </c>
      <c r="AE2" s="144">
        <v>4</v>
      </c>
      <c r="AF2" s="144">
        <v>4</v>
      </c>
      <c r="AG2" s="144">
        <v>4</v>
      </c>
      <c r="AH2" s="144">
        <v>4</v>
      </c>
      <c r="AI2" s="61">
        <v>4</v>
      </c>
      <c r="AJ2" s="61">
        <v>4</v>
      </c>
      <c r="AK2" s="61">
        <v>4</v>
      </c>
      <c r="AL2" s="61">
        <v>4</v>
      </c>
      <c r="AM2" s="61">
        <v>4</v>
      </c>
      <c r="AN2" s="64">
        <v>4</v>
      </c>
      <c r="AO2" s="64">
        <v>4</v>
      </c>
      <c r="AP2" s="64">
        <v>4</v>
      </c>
    </row>
    <row r="3" spans="1:42">
      <c r="A3" s="7">
        <v>2</v>
      </c>
      <c r="B3" s="7">
        <v>2</v>
      </c>
      <c r="C3" s="7" t="s">
        <v>68</v>
      </c>
      <c r="D3" s="7" t="s">
        <v>69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8">
        <v>5</v>
      </c>
      <c r="L3" s="8">
        <v>1</v>
      </c>
      <c r="M3" s="8">
        <v>3</v>
      </c>
      <c r="N3" s="9">
        <v>2</v>
      </c>
      <c r="O3" s="9">
        <v>3</v>
      </c>
      <c r="P3" s="10">
        <v>4</v>
      </c>
      <c r="Q3" s="10">
        <v>4</v>
      </c>
      <c r="R3" s="10">
        <v>4</v>
      </c>
      <c r="S3" s="10">
        <v>4</v>
      </c>
      <c r="T3" s="10">
        <v>4</v>
      </c>
      <c r="U3" s="11">
        <v>4</v>
      </c>
      <c r="V3" s="11">
        <v>4</v>
      </c>
      <c r="W3" s="11">
        <v>4</v>
      </c>
      <c r="X3" s="11">
        <v>4</v>
      </c>
      <c r="Y3" s="12">
        <v>5</v>
      </c>
      <c r="Z3" s="12">
        <v>5</v>
      </c>
      <c r="AA3" s="139">
        <v>3</v>
      </c>
      <c r="AB3" s="139">
        <v>3</v>
      </c>
      <c r="AC3" s="139">
        <v>5</v>
      </c>
      <c r="AD3" s="139">
        <v>5</v>
      </c>
      <c r="AE3" s="144">
        <v>5</v>
      </c>
      <c r="AF3" s="144">
        <v>5</v>
      </c>
      <c r="AG3" s="144">
        <v>5</v>
      </c>
      <c r="AH3" s="144">
        <v>5</v>
      </c>
      <c r="AI3" s="61">
        <v>5</v>
      </c>
      <c r="AJ3" s="61">
        <v>3</v>
      </c>
      <c r="AK3" s="61">
        <v>4</v>
      </c>
      <c r="AL3" s="61">
        <v>5</v>
      </c>
      <c r="AM3" s="61">
        <v>5</v>
      </c>
      <c r="AN3" s="64">
        <v>5</v>
      </c>
      <c r="AO3" s="64">
        <v>5</v>
      </c>
      <c r="AP3" s="64">
        <v>5</v>
      </c>
    </row>
    <row r="4" spans="1:42">
      <c r="A4" s="7">
        <v>3</v>
      </c>
      <c r="B4" s="7">
        <v>2</v>
      </c>
      <c r="C4" s="7" t="s">
        <v>68</v>
      </c>
      <c r="D4" s="7" t="s">
        <v>69</v>
      </c>
      <c r="E4" s="7">
        <v>0</v>
      </c>
      <c r="F4" s="7">
        <v>0</v>
      </c>
      <c r="G4" s="7">
        <v>1</v>
      </c>
      <c r="H4" s="7">
        <v>1</v>
      </c>
      <c r="I4" s="7">
        <v>0</v>
      </c>
      <c r="J4" s="7">
        <v>0</v>
      </c>
      <c r="K4" s="8">
        <v>3</v>
      </c>
      <c r="L4" s="8">
        <v>3</v>
      </c>
      <c r="M4" s="8">
        <v>4</v>
      </c>
      <c r="N4" s="9">
        <v>4</v>
      </c>
      <c r="O4" s="9">
        <v>4</v>
      </c>
      <c r="P4" s="10">
        <v>4</v>
      </c>
      <c r="Q4" s="10">
        <v>4</v>
      </c>
      <c r="R4" s="10">
        <v>4</v>
      </c>
      <c r="S4" s="10">
        <v>4</v>
      </c>
      <c r="T4" s="10">
        <v>4</v>
      </c>
      <c r="U4" s="11">
        <v>4</v>
      </c>
      <c r="V4" s="11">
        <v>4</v>
      </c>
      <c r="W4" s="11">
        <v>4</v>
      </c>
      <c r="X4" s="11">
        <v>4</v>
      </c>
      <c r="Y4" s="12">
        <v>4</v>
      </c>
      <c r="Z4" s="12">
        <v>4</v>
      </c>
      <c r="AA4" s="139">
        <v>2</v>
      </c>
      <c r="AB4" s="139">
        <v>2</v>
      </c>
      <c r="AC4" s="139">
        <v>2</v>
      </c>
      <c r="AD4" s="139">
        <v>2</v>
      </c>
      <c r="AE4" s="144">
        <v>3</v>
      </c>
      <c r="AF4" s="144">
        <v>3</v>
      </c>
      <c r="AG4" s="144">
        <v>3</v>
      </c>
      <c r="AH4" s="144">
        <v>3</v>
      </c>
      <c r="AI4" s="61">
        <v>3</v>
      </c>
      <c r="AJ4" s="61">
        <v>4</v>
      </c>
      <c r="AK4" s="61">
        <v>3</v>
      </c>
      <c r="AL4" s="61">
        <v>3</v>
      </c>
      <c r="AM4" s="61">
        <v>4</v>
      </c>
      <c r="AN4" s="64">
        <v>4</v>
      </c>
      <c r="AO4" s="64">
        <v>4</v>
      </c>
      <c r="AP4" s="64">
        <v>4</v>
      </c>
    </row>
    <row r="5" spans="1:42">
      <c r="A5" s="7">
        <v>4</v>
      </c>
      <c r="B5" s="7">
        <v>2</v>
      </c>
      <c r="C5" s="7" t="s">
        <v>68</v>
      </c>
      <c r="D5" s="7" t="s">
        <v>69</v>
      </c>
      <c r="E5" s="7">
        <v>1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8">
        <v>4</v>
      </c>
      <c r="L5" s="8">
        <v>3</v>
      </c>
      <c r="M5" s="8">
        <v>3</v>
      </c>
      <c r="N5" s="9">
        <v>3</v>
      </c>
      <c r="O5" s="9">
        <v>3</v>
      </c>
      <c r="P5" s="10">
        <v>5</v>
      </c>
      <c r="Q5" s="10">
        <v>5</v>
      </c>
      <c r="R5" s="10">
        <v>5</v>
      </c>
      <c r="S5" s="10">
        <v>5</v>
      </c>
      <c r="T5" s="10">
        <v>5</v>
      </c>
      <c r="U5" s="11">
        <v>4</v>
      </c>
      <c r="V5" s="11">
        <v>4</v>
      </c>
      <c r="W5" s="11">
        <v>4</v>
      </c>
      <c r="X5" s="11">
        <v>4</v>
      </c>
      <c r="Y5" s="12">
        <v>4</v>
      </c>
      <c r="Z5" s="12">
        <v>4</v>
      </c>
      <c r="AA5" s="139">
        <v>1</v>
      </c>
      <c r="AB5" s="139">
        <v>1</v>
      </c>
      <c r="AC5" s="139">
        <v>3</v>
      </c>
      <c r="AD5" s="139">
        <v>3</v>
      </c>
      <c r="AE5" s="144">
        <v>4</v>
      </c>
      <c r="AF5" s="144">
        <v>4</v>
      </c>
      <c r="AG5" s="144">
        <v>5</v>
      </c>
      <c r="AH5" s="144">
        <v>4</v>
      </c>
      <c r="AI5" s="61">
        <v>4</v>
      </c>
      <c r="AJ5" s="61">
        <v>5</v>
      </c>
      <c r="AK5" s="61">
        <v>3</v>
      </c>
      <c r="AL5" s="61">
        <v>4</v>
      </c>
      <c r="AM5" s="61">
        <v>5</v>
      </c>
      <c r="AN5" s="64">
        <v>4</v>
      </c>
      <c r="AO5" s="64">
        <v>4</v>
      </c>
      <c r="AP5" s="64">
        <v>5</v>
      </c>
    </row>
    <row r="6" spans="1:42">
      <c r="A6" s="7">
        <v>5</v>
      </c>
      <c r="B6" s="7">
        <v>2</v>
      </c>
      <c r="C6" s="7" t="s">
        <v>68</v>
      </c>
      <c r="D6" s="7" t="s">
        <v>69</v>
      </c>
      <c r="E6" s="7">
        <v>1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8">
        <v>4</v>
      </c>
      <c r="L6" s="8">
        <v>3</v>
      </c>
      <c r="M6" s="8">
        <v>3</v>
      </c>
      <c r="N6" s="9">
        <v>3</v>
      </c>
      <c r="O6" s="9">
        <v>3</v>
      </c>
      <c r="P6" s="10">
        <v>5</v>
      </c>
      <c r="Q6" s="10">
        <v>5</v>
      </c>
      <c r="R6" s="10">
        <v>5</v>
      </c>
      <c r="S6" s="10">
        <v>5</v>
      </c>
      <c r="T6" s="10">
        <v>5</v>
      </c>
      <c r="U6" s="11">
        <v>1</v>
      </c>
      <c r="V6" s="11">
        <v>4</v>
      </c>
      <c r="W6" s="11">
        <v>4</v>
      </c>
      <c r="X6" s="11">
        <v>4</v>
      </c>
      <c r="Y6" s="12">
        <v>5</v>
      </c>
      <c r="Z6" s="12">
        <v>5</v>
      </c>
      <c r="AA6" s="139">
        <v>1</v>
      </c>
      <c r="AB6" s="139">
        <v>1</v>
      </c>
      <c r="AC6" s="139">
        <v>3</v>
      </c>
      <c r="AD6" s="139">
        <v>3</v>
      </c>
      <c r="AE6" s="144">
        <v>3</v>
      </c>
      <c r="AF6" s="144">
        <v>4</v>
      </c>
      <c r="AG6" s="144">
        <v>4</v>
      </c>
      <c r="AH6" s="144">
        <v>5</v>
      </c>
      <c r="AI6" s="61">
        <v>4</v>
      </c>
      <c r="AJ6" s="61">
        <v>4</v>
      </c>
      <c r="AK6" s="61">
        <v>5</v>
      </c>
      <c r="AL6" s="61">
        <v>4</v>
      </c>
      <c r="AM6" s="61">
        <v>5</v>
      </c>
      <c r="AN6" s="64">
        <v>4</v>
      </c>
      <c r="AO6" s="64">
        <v>4</v>
      </c>
      <c r="AP6" s="64">
        <v>5</v>
      </c>
    </row>
    <row r="7" spans="1:42">
      <c r="A7" s="7">
        <v>6</v>
      </c>
      <c r="B7" s="7">
        <v>2</v>
      </c>
      <c r="C7" s="7" t="s">
        <v>68</v>
      </c>
      <c r="D7" s="7" t="s">
        <v>69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8">
        <v>4</v>
      </c>
      <c r="L7" s="8">
        <v>4</v>
      </c>
      <c r="M7" s="8">
        <v>3</v>
      </c>
      <c r="N7" s="9">
        <v>4</v>
      </c>
      <c r="O7" s="9">
        <v>4</v>
      </c>
      <c r="P7" s="10">
        <v>4</v>
      </c>
      <c r="Q7" s="10">
        <v>3</v>
      </c>
      <c r="R7" s="10">
        <v>3</v>
      </c>
      <c r="S7" s="10">
        <v>3</v>
      </c>
      <c r="T7" s="10">
        <v>3</v>
      </c>
      <c r="U7" s="11">
        <v>3</v>
      </c>
      <c r="V7" s="11">
        <v>3</v>
      </c>
      <c r="W7" s="11">
        <v>4</v>
      </c>
      <c r="X7" s="11">
        <v>4</v>
      </c>
      <c r="Y7" s="12">
        <v>5</v>
      </c>
      <c r="Z7" s="12">
        <v>4</v>
      </c>
      <c r="AA7" s="139">
        <v>3</v>
      </c>
      <c r="AB7" s="139">
        <v>3</v>
      </c>
      <c r="AC7" s="139">
        <v>2</v>
      </c>
      <c r="AD7" s="139">
        <v>2</v>
      </c>
      <c r="AE7" s="144">
        <v>2</v>
      </c>
      <c r="AF7" s="144">
        <v>4</v>
      </c>
      <c r="AG7" s="144">
        <v>4</v>
      </c>
      <c r="AH7" s="144">
        <v>5</v>
      </c>
      <c r="AI7" s="61">
        <v>4</v>
      </c>
      <c r="AJ7" s="61">
        <v>5</v>
      </c>
      <c r="AK7" s="61">
        <v>4</v>
      </c>
      <c r="AL7" s="61">
        <v>4</v>
      </c>
      <c r="AM7" s="61">
        <v>4</v>
      </c>
      <c r="AN7" s="64">
        <v>4</v>
      </c>
      <c r="AO7" s="64">
        <v>3</v>
      </c>
      <c r="AP7" s="64">
        <v>3</v>
      </c>
    </row>
    <row r="8" spans="1:42">
      <c r="A8" s="7">
        <v>7</v>
      </c>
      <c r="B8" s="7">
        <v>2</v>
      </c>
      <c r="C8" s="7" t="s">
        <v>68</v>
      </c>
      <c r="D8" s="7" t="s">
        <v>71</v>
      </c>
      <c r="E8" s="7">
        <v>1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v>5</v>
      </c>
      <c r="L8" s="8">
        <v>5</v>
      </c>
      <c r="M8" s="8">
        <v>5</v>
      </c>
      <c r="N8" s="9">
        <v>5</v>
      </c>
      <c r="O8" s="9">
        <v>5</v>
      </c>
      <c r="P8" s="10">
        <v>5</v>
      </c>
      <c r="Q8" s="10">
        <v>5</v>
      </c>
      <c r="R8" s="10">
        <v>5</v>
      </c>
      <c r="S8" s="10">
        <v>5</v>
      </c>
      <c r="T8" s="10">
        <v>5</v>
      </c>
      <c r="U8" s="11">
        <v>1</v>
      </c>
      <c r="V8" s="11">
        <v>1</v>
      </c>
      <c r="W8" s="11">
        <v>3</v>
      </c>
      <c r="X8" s="11">
        <v>3</v>
      </c>
      <c r="Y8" s="12">
        <v>4</v>
      </c>
      <c r="Z8" s="12">
        <v>4</v>
      </c>
      <c r="AA8" s="139">
        <v>2</v>
      </c>
      <c r="AB8" s="139">
        <v>2</v>
      </c>
      <c r="AC8" s="139">
        <v>2</v>
      </c>
      <c r="AD8" s="139">
        <v>2</v>
      </c>
      <c r="AE8" s="144">
        <v>4</v>
      </c>
      <c r="AF8" s="144">
        <v>4</v>
      </c>
      <c r="AG8" s="144">
        <v>3</v>
      </c>
      <c r="AH8" s="144">
        <v>3</v>
      </c>
      <c r="AI8" s="61">
        <v>3</v>
      </c>
      <c r="AJ8" s="61">
        <v>5</v>
      </c>
      <c r="AK8" s="61">
        <v>4</v>
      </c>
      <c r="AL8" s="61">
        <v>4</v>
      </c>
      <c r="AM8" s="61">
        <v>5</v>
      </c>
      <c r="AN8" s="64">
        <v>5</v>
      </c>
      <c r="AO8" s="64">
        <v>4</v>
      </c>
      <c r="AP8" s="64">
        <v>4</v>
      </c>
    </row>
    <row r="9" spans="1:42">
      <c r="A9" s="7">
        <v>8</v>
      </c>
      <c r="B9" s="7">
        <v>2</v>
      </c>
      <c r="C9" s="7" t="s">
        <v>68</v>
      </c>
      <c r="D9" s="7" t="s">
        <v>69</v>
      </c>
      <c r="E9" s="7">
        <v>1</v>
      </c>
      <c r="F9" s="7">
        <v>1</v>
      </c>
      <c r="G9" s="7">
        <v>1</v>
      </c>
      <c r="H9" s="7">
        <v>0</v>
      </c>
      <c r="I9" s="7">
        <v>0</v>
      </c>
      <c r="J9" s="7">
        <v>0</v>
      </c>
      <c r="K9" s="8">
        <v>4</v>
      </c>
      <c r="L9" s="8">
        <v>4</v>
      </c>
      <c r="M9" s="8">
        <v>4</v>
      </c>
      <c r="N9" s="9">
        <v>4</v>
      </c>
      <c r="O9" s="9">
        <v>4</v>
      </c>
      <c r="P9" s="10">
        <v>4</v>
      </c>
      <c r="Q9" s="10">
        <v>4</v>
      </c>
      <c r="R9" s="10">
        <v>4</v>
      </c>
      <c r="S9" s="10">
        <v>4</v>
      </c>
      <c r="T9" s="10">
        <v>4</v>
      </c>
      <c r="U9" s="11">
        <v>2</v>
      </c>
      <c r="V9" s="11">
        <v>2</v>
      </c>
      <c r="W9" s="11">
        <v>2</v>
      </c>
      <c r="X9" s="11">
        <v>4</v>
      </c>
      <c r="Y9" s="12">
        <v>5</v>
      </c>
      <c r="Z9" s="12">
        <v>5</v>
      </c>
      <c r="AA9" s="139">
        <v>4</v>
      </c>
      <c r="AB9" s="139">
        <v>4</v>
      </c>
      <c r="AC9" s="139">
        <v>4</v>
      </c>
      <c r="AD9" s="139">
        <v>4</v>
      </c>
      <c r="AE9" s="144">
        <v>4</v>
      </c>
      <c r="AF9" s="144">
        <v>4</v>
      </c>
      <c r="AG9" s="144">
        <v>4</v>
      </c>
      <c r="AH9" s="144">
        <v>4</v>
      </c>
      <c r="AI9" s="61">
        <v>4</v>
      </c>
      <c r="AJ9" s="61">
        <v>4</v>
      </c>
      <c r="AK9" s="61">
        <v>4</v>
      </c>
      <c r="AL9" s="61">
        <v>4</v>
      </c>
      <c r="AM9" s="61">
        <v>4</v>
      </c>
      <c r="AN9" s="64">
        <v>4</v>
      </c>
      <c r="AO9" s="64">
        <v>4</v>
      </c>
      <c r="AP9" s="64">
        <v>4</v>
      </c>
    </row>
    <row r="10" spans="1:42">
      <c r="A10" s="7">
        <v>9</v>
      </c>
      <c r="B10" s="7">
        <v>2</v>
      </c>
      <c r="C10" s="7" t="s">
        <v>68</v>
      </c>
      <c r="D10" s="7" t="s">
        <v>71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8">
        <v>4</v>
      </c>
      <c r="L10" s="8">
        <v>3</v>
      </c>
      <c r="M10" s="8">
        <v>3</v>
      </c>
      <c r="N10" s="9">
        <v>3</v>
      </c>
      <c r="O10" s="9">
        <v>4</v>
      </c>
      <c r="P10" s="10">
        <v>5</v>
      </c>
      <c r="Q10" s="10">
        <v>1</v>
      </c>
      <c r="R10" s="10">
        <v>3</v>
      </c>
      <c r="S10" s="10">
        <v>3</v>
      </c>
      <c r="T10" s="10">
        <v>5</v>
      </c>
      <c r="U10" s="11">
        <v>2</v>
      </c>
      <c r="V10" s="11">
        <v>2</v>
      </c>
      <c r="W10" s="11">
        <v>3</v>
      </c>
      <c r="X10" s="11">
        <v>3</v>
      </c>
      <c r="Y10" s="12">
        <v>5</v>
      </c>
      <c r="Z10" s="12">
        <v>4</v>
      </c>
      <c r="AA10" s="139">
        <v>2</v>
      </c>
      <c r="AB10" s="139">
        <v>3</v>
      </c>
      <c r="AC10" s="139">
        <v>3</v>
      </c>
      <c r="AD10" s="139">
        <v>3</v>
      </c>
      <c r="AE10" s="144">
        <v>4</v>
      </c>
      <c r="AF10" s="144">
        <v>4</v>
      </c>
      <c r="AG10" s="144">
        <v>3</v>
      </c>
      <c r="AH10" s="144">
        <v>4</v>
      </c>
      <c r="AI10" s="61">
        <v>3</v>
      </c>
      <c r="AJ10" s="61">
        <v>5</v>
      </c>
      <c r="AK10" s="61">
        <v>5</v>
      </c>
      <c r="AL10" s="61">
        <v>5</v>
      </c>
      <c r="AM10" s="61">
        <v>4</v>
      </c>
      <c r="AN10" s="64">
        <v>4</v>
      </c>
      <c r="AO10" s="64">
        <v>4</v>
      </c>
      <c r="AP10" s="64">
        <v>3</v>
      </c>
    </row>
    <row r="11" spans="1:42">
      <c r="A11" s="7">
        <v>10</v>
      </c>
      <c r="B11" s="7">
        <v>2</v>
      </c>
      <c r="C11" s="7" t="s">
        <v>68</v>
      </c>
      <c r="D11" s="7" t="s">
        <v>71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v>4</v>
      </c>
      <c r="L11" s="8">
        <v>4</v>
      </c>
      <c r="M11" s="8">
        <v>3</v>
      </c>
      <c r="N11" s="9">
        <v>4</v>
      </c>
      <c r="O11" s="9">
        <v>4</v>
      </c>
      <c r="P11" s="10">
        <v>3</v>
      </c>
      <c r="Q11" s="10">
        <v>3</v>
      </c>
      <c r="R11" s="10">
        <v>3</v>
      </c>
      <c r="S11" s="10">
        <v>3</v>
      </c>
      <c r="T11" s="10">
        <v>4</v>
      </c>
      <c r="U11" s="11">
        <v>2</v>
      </c>
      <c r="V11" s="11">
        <v>4</v>
      </c>
      <c r="W11" s="11">
        <v>4</v>
      </c>
      <c r="X11" s="11">
        <v>4</v>
      </c>
      <c r="Y11" s="12">
        <v>4</v>
      </c>
      <c r="Z11" s="12">
        <v>4</v>
      </c>
      <c r="AA11" s="139">
        <v>3</v>
      </c>
      <c r="AB11" s="139">
        <v>3</v>
      </c>
      <c r="AC11" s="139">
        <v>3</v>
      </c>
      <c r="AD11" s="139">
        <v>3</v>
      </c>
      <c r="AE11" s="144">
        <v>4</v>
      </c>
      <c r="AF11" s="144">
        <v>4</v>
      </c>
      <c r="AG11" s="144">
        <v>4</v>
      </c>
      <c r="AH11" s="144">
        <v>4</v>
      </c>
      <c r="AI11" s="61">
        <v>4</v>
      </c>
      <c r="AJ11" s="61">
        <v>3</v>
      </c>
      <c r="AK11" s="61">
        <v>3</v>
      </c>
      <c r="AL11" s="61">
        <v>3</v>
      </c>
      <c r="AM11" s="61">
        <v>4</v>
      </c>
      <c r="AN11" s="64">
        <v>4</v>
      </c>
      <c r="AO11" s="64">
        <v>4</v>
      </c>
      <c r="AP11" s="64">
        <v>4</v>
      </c>
    </row>
    <row r="12" spans="1:42">
      <c r="A12" s="7">
        <v>11</v>
      </c>
      <c r="B12" s="7">
        <v>2</v>
      </c>
      <c r="C12" s="7" t="s">
        <v>9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8">
        <v>4</v>
      </c>
      <c r="L12" s="8">
        <v>2</v>
      </c>
      <c r="M12" s="8">
        <v>2</v>
      </c>
      <c r="N12" s="9">
        <v>5</v>
      </c>
      <c r="O12" s="9">
        <v>5</v>
      </c>
      <c r="P12" s="10">
        <v>4</v>
      </c>
      <c r="Q12" s="10">
        <v>3</v>
      </c>
      <c r="R12" s="10">
        <v>4</v>
      </c>
      <c r="S12" s="10">
        <v>4</v>
      </c>
      <c r="T12" s="10">
        <v>4</v>
      </c>
      <c r="U12" s="11">
        <v>4</v>
      </c>
      <c r="V12" s="11">
        <v>4</v>
      </c>
      <c r="W12" s="11">
        <v>4</v>
      </c>
      <c r="X12" s="11">
        <v>3</v>
      </c>
      <c r="Y12" s="12">
        <v>4</v>
      </c>
      <c r="Z12" s="12">
        <v>4</v>
      </c>
      <c r="AA12" s="139">
        <v>3</v>
      </c>
      <c r="AB12" s="139">
        <v>3</v>
      </c>
      <c r="AC12" s="139">
        <v>3</v>
      </c>
      <c r="AD12" s="139">
        <v>3</v>
      </c>
      <c r="AE12" s="144">
        <v>5</v>
      </c>
      <c r="AF12" s="144">
        <v>4</v>
      </c>
      <c r="AG12" s="144">
        <v>4</v>
      </c>
      <c r="AH12" s="144">
        <v>4</v>
      </c>
      <c r="AI12" s="61">
        <v>4</v>
      </c>
      <c r="AJ12" s="61">
        <v>5</v>
      </c>
      <c r="AK12" s="61">
        <v>3</v>
      </c>
      <c r="AL12" s="61">
        <v>2</v>
      </c>
      <c r="AM12" s="61">
        <v>4</v>
      </c>
      <c r="AN12" s="64">
        <v>4</v>
      </c>
      <c r="AO12" s="64">
        <v>4</v>
      </c>
      <c r="AP12" s="64">
        <v>4</v>
      </c>
    </row>
    <row r="13" spans="1:42">
      <c r="A13" s="7">
        <v>12</v>
      </c>
      <c r="B13" s="7">
        <v>2</v>
      </c>
      <c r="C13" s="7" t="s">
        <v>68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8">
        <v>4</v>
      </c>
      <c r="L13" s="8">
        <v>1</v>
      </c>
      <c r="M13" s="8">
        <v>4</v>
      </c>
      <c r="N13" s="9">
        <v>4</v>
      </c>
      <c r="O13" s="9">
        <v>4</v>
      </c>
      <c r="P13" s="10">
        <v>3</v>
      </c>
      <c r="Q13" s="10">
        <v>2</v>
      </c>
      <c r="R13" s="10">
        <v>3</v>
      </c>
      <c r="S13" s="10">
        <v>2</v>
      </c>
      <c r="T13" s="10">
        <v>3</v>
      </c>
      <c r="U13" s="11">
        <v>3</v>
      </c>
      <c r="V13" s="11">
        <v>4</v>
      </c>
      <c r="W13" s="11">
        <v>5</v>
      </c>
      <c r="X13" s="11">
        <v>5</v>
      </c>
      <c r="Y13" s="12">
        <v>4</v>
      </c>
      <c r="Z13" s="12">
        <v>4</v>
      </c>
      <c r="AA13" s="139">
        <v>3</v>
      </c>
      <c r="AB13" s="139">
        <v>3</v>
      </c>
      <c r="AC13" s="139">
        <v>3</v>
      </c>
      <c r="AD13" s="139">
        <v>3</v>
      </c>
      <c r="AE13" s="144">
        <v>1</v>
      </c>
      <c r="AF13" s="144">
        <v>4</v>
      </c>
      <c r="AG13" s="144">
        <v>4</v>
      </c>
      <c r="AH13" s="144">
        <v>4</v>
      </c>
      <c r="AI13" s="61">
        <v>3</v>
      </c>
      <c r="AJ13" s="61">
        <v>5</v>
      </c>
      <c r="AK13" s="61">
        <v>3</v>
      </c>
      <c r="AL13" s="61">
        <v>3</v>
      </c>
      <c r="AM13" s="61">
        <v>3</v>
      </c>
      <c r="AN13" s="64">
        <v>4</v>
      </c>
      <c r="AO13" s="64">
        <v>4</v>
      </c>
      <c r="AP13" s="64">
        <v>4</v>
      </c>
    </row>
    <row r="14" spans="1:42">
      <c r="A14" s="7">
        <v>13</v>
      </c>
      <c r="B14" s="7">
        <v>2</v>
      </c>
      <c r="C14" s="7" t="s">
        <v>9</v>
      </c>
      <c r="D14" s="7" t="s">
        <v>72</v>
      </c>
      <c r="E14" s="7">
        <v>1</v>
      </c>
      <c r="F14" s="7">
        <v>0</v>
      </c>
      <c r="G14" s="7">
        <v>1</v>
      </c>
      <c r="H14" s="7">
        <v>0</v>
      </c>
      <c r="I14" s="7">
        <v>0</v>
      </c>
      <c r="J14" s="7">
        <v>1</v>
      </c>
      <c r="K14" s="8">
        <v>3</v>
      </c>
      <c r="L14" s="8">
        <v>3</v>
      </c>
      <c r="M14" s="8">
        <v>3</v>
      </c>
      <c r="N14" s="9">
        <v>3</v>
      </c>
      <c r="O14" s="9">
        <v>4</v>
      </c>
      <c r="P14" s="10">
        <v>4</v>
      </c>
      <c r="Q14" s="10">
        <v>4</v>
      </c>
      <c r="R14" s="10">
        <v>4</v>
      </c>
      <c r="S14" s="10">
        <v>4</v>
      </c>
      <c r="T14" s="10">
        <v>4</v>
      </c>
      <c r="U14" s="11">
        <v>1</v>
      </c>
      <c r="V14" s="11">
        <v>1</v>
      </c>
      <c r="W14" s="11">
        <v>3</v>
      </c>
      <c r="X14" s="11">
        <v>3</v>
      </c>
      <c r="Y14" s="12">
        <v>4</v>
      </c>
      <c r="Z14" s="12">
        <v>4</v>
      </c>
      <c r="AA14" s="139">
        <v>3</v>
      </c>
      <c r="AB14" s="139">
        <v>3</v>
      </c>
      <c r="AC14" s="139">
        <v>3</v>
      </c>
      <c r="AD14" s="139">
        <v>3</v>
      </c>
      <c r="AE14" s="144">
        <v>4</v>
      </c>
      <c r="AF14" s="144">
        <v>4</v>
      </c>
      <c r="AG14" s="144">
        <v>4</v>
      </c>
      <c r="AH14" s="144">
        <v>4</v>
      </c>
      <c r="AI14" s="61">
        <v>4</v>
      </c>
      <c r="AJ14" s="61">
        <v>3</v>
      </c>
      <c r="AK14" s="61">
        <v>3</v>
      </c>
      <c r="AL14" s="61">
        <v>3</v>
      </c>
      <c r="AM14" s="61">
        <v>3</v>
      </c>
      <c r="AN14" s="64">
        <v>3</v>
      </c>
      <c r="AO14" s="64">
        <v>3</v>
      </c>
      <c r="AP14" s="64">
        <v>3</v>
      </c>
    </row>
    <row r="15" spans="1:42">
      <c r="A15" s="7">
        <v>14</v>
      </c>
      <c r="B15" s="7">
        <v>2</v>
      </c>
      <c r="C15" s="7" t="s">
        <v>9</v>
      </c>
      <c r="D15" s="7" t="s">
        <v>71</v>
      </c>
      <c r="E15" s="7">
        <v>0</v>
      </c>
      <c r="F15" s="7">
        <v>0</v>
      </c>
      <c r="G15" s="7">
        <v>1</v>
      </c>
      <c r="H15" s="7">
        <v>1</v>
      </c>
      <c r="I15" s="7">
        <v>0</v>
      </c>
      <c r="J15" s="7">
        <v>0</v>
      </c>
      <c r="K15" s="8">
        <v>5</v>
      </c>
      <c r="L15" s="8">
        <v>3</v>
      </c>
      <c r="M15" s="8">
        <v>4</v>
      </c>
      <c r="N15" s="9">
        <v>4</v>
      </c>
      <c r="O15" s="9">
        <v>4</v>
      </c>
      <c r="P15" s="10">
        <v>5</v>
      </c>
      <c r="Q15" s="10">
        <v>4</v>
      </c>
      <c r="R15" s="10">
        <v>5</v>
      </c>
      <c r="S15" s="10">
        <v>5</v>
      </c>
      <c r="T15" s="10">
        <v>5</v>
      </c>
      <c r="U15" s="11">
        <v>4</v>
      </c>
      <c r="V15" s="11">
        <v>4</v>
      </c>
      <c r="W15" s="11">
        <v>4</v>
      </c>
      <c r="X15" s="11">
        <v>4</v>
      </c>
      <c r="Y15" s="12">
        <v>5</v>
      </c>
      <c r="Z15" s="12">
        <v>5</v>
      </c>
      <c r="AA15" s="139">
        <v>5</v>
      </c>
      <c r="AB15" s="139">
        <v>5</v>
      </c>
      <c r="AC15" s="139">
        <v>4</v>
      </c>
      <c r="AD15" s="139">
        <v>4</v>
      </c>
      <c r="AE15" s="144">
        <v>4</v>
      </c>
      <c r="AF15" s="144">
        <v>5</v>
      </c>
      <c r="AG15" s="144">
        <v>5</v>
      </c>
      <c r="AH15" s="144">
        <v>5</v>
      </c>
      <c r="AI15" s="61">
        <v>5</v>
      </c>
      <c r="AJ15" s="61">
        <v>5</v>
      </c>
      <c r="AK15" s="61">
        <v>5</v>
      </c>
      <c r="AL15" s="61">
        <v>5</v>
      </c>
      <c r="AM15" s="61">
        <v>5</v>
      </c>
      <c r="AN15" s="64">
        <v>5</v>
      </c>
      <c r="AO15" s="64">
        <v>5</v>
      </c>
      <c r="AP15" s="64">
        <v>5</v>
      </c>
    </row>
    <row r="16" spans="1:42">
      <c r="A16" s="7">
        <v>15</v>
      </c>
      <c r="B16" s="7">
        <v>2</v>
      </c>
      <c r="C16" s="7" t="s">
        <v>68</v>
      </c>
      <c r="D16" s="7" t="s">
        <v>73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8">
        <v>5</v>
      </c>
      <c r="L16" s="8">
        <v>5</v>
      </c>
      <c r="M16" s="8">
        <v>4</v>
      </c>
      <c r="N16" s="9">
        <v>4</v>
      </c>
      <c r="O16" s="9">
        <v>4</v>
      </c>
      <c r="P16" s="10">
        <v>4</v>
      </c>
      <c r="Q16" s="10">
        <v>4</v>
      </c>
      <c r="R16" s="10">
        <v>5</v>
      </c>
      <c r="S16" s="10">
        <v>4</v>
      </c>
      <c r="T16" s="10">
        <v>4</v>
      </c>
      <c r="U16" s="11">
        <v>5</v>
      </c>
      <c r="V16" s="11">
        <v>5</v>
      </c>
      <c r="W16" s="11">
        <v>5</v>
      </c>
      <c r="X16" s="11">
        <v>5</v>
      </c>
      <c r="Y16" s="12">
        <v>5</v>
      </c>
      <c r="Z16" s="12">
        <v>5</v>
      </c>
      <c r="AA16" s="139">
        <v>4</v>
      </c>
      <c r="AB16" s="139">
        <v>4</v>
      </c>
      <c r="AC16" s="139">
        <v>4</v>
      </c>
      <c r="AD16" s="139">
        <v>4</v>
      </c>
      <c r="AE16" s="144">
        <v>4</v>
      </c>
      <c r="AF16" s="144">
        <v>4</v>
      </c>
      <c r="AG16" s="144">
        <v>4</v>
      </c>
      <c r="AH16" s="144">
        <v>4</v>
      </c>
      <c r="AI16" s="61">
        <v>4</v>
      </c>
      <c r="AJ16" s="61">
        <v>4</v>
      </c>
      <c r="AK16" s="61">
        <v>4</v>
      </c>
      <c r="AL16" s="61">
        <v>4</v>
      </c>
      <c r="AM16" s="61">
        <v>5</v>
      </c>
      <c r="AN16" s="64">
        <v>4</v>
      </c>
      <c r="AO16" s="64">
        <v>4</v>
      </c>
      <c r="AP16" s="64">
        <v>4</v>
      </c>
    </row>
    <row r="17" spans="1:42">
      <c r="A17" s="7">
        <v>16</v>
      </c>
      <c r="B17" s="7">
        <v>2</v>
      </c>
      <c r="C17" s="7" t="s">
        <v>68</v>
      </c>
      <c r="D17" s="7" t="s">
        <v>74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8">
        <v>3</v>
      </c>
      <c r="L17" s="8">
        <v>3</v>
      </c>
      <c r="M17" s="8">
        <v>3</v>
      </c>
      <c r="N17" s="9">
        <v>3</v>
      </c>
      <c r="O17" s="9">
        <v>3</v>
      </c>
      <c r="P17" s="10">
        <v>3</v>
      </c>
      <c r="Q17" s="10">
        <v>1</v>
      </c>
      <c r="R17" s="10">
        <v>3</v>
      </c>
      <c r="S17" s="10">
        <v>3</v>
      </c>
      <c r="T17" s="10">
        <v>3</v>
      </c>
      <c r="U17" s="11">
        <v>2</v>
      </c>
      <c r="V17" s="11">
        <v>2</v>
      </c>
      <c r="W17" s="11">
        <v>2</v>
      </c>
      <c r="X17" s="11">
        <v>4</v>
      </c>
      <c r="Y17" s="12">
        <v>5</v>
      </c>
      <c r="Z17" s="12">
        <v>5</v>
      </c>
      <c r="AA17" s="139">
        <v>3</v>
      </c>
      <c r="AB17" s="139">
        <v>2</v>
      </c>
      <c r="AC17" s="139">
        <v>2</v>
      </c>
      <c r="AD17" s="139">
        <v>2</v>
      </c>
      <c r="AE17" s="144">
        <v>1</v>
      </c>
      <c r="AF17" s="144">
        <v>2</v>
      </c>
      <c r="AG17" s="144">
        <v>4</v>
      </c>
      <c r="AH17" s="144">
        <v>4</v>
      </c>
      <c r="AI17" s="61">
        <v>4</v>
      </c>
      <c r="AJ17" s="61">
        <v>4</v>
      </c>
      <c r="AK17" s="61">
        <v>4</v>
      </c>
      <c r="AL17" s="61">
        <v>4</v>
      </c>
      <c r="AM17" s="61">
        <v>4</v>
      </c>
      <c r="AN17" s="64">
        <v>4</v>
      </c>
      <c r="AO17" s="64">
        <v>4</v>
      </c>
      <c r="AP17" s="64">
        <v>4</v>
      </c>
    </row>
    <row r="18" spans="1:42">
      <c r="A18" s="7">
        <v>17</v>
      </c>
      <c r="B18" s="7">
        <v>2</v>
      </c>
      <c r="C18" s="7" t="s">
        <v>68</v>
      </c>
      <c r="D18" s="7" t="s">
        <v>69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8">
        <v>5</v>
      </c>
      <c r="L18" s="8">
        <v>5</v>
      </c>
      <c r="M18" s="8">
        <v>4</v>
      </c>
      <c r="N18" s="9">
        <v>4</v>
      </c>
      <c r="O18" s="9">
        <v>4</v>
      </c>
      <c r="P18" s="10">
        <v>4</v>
      </c>
      <c r="Q18" s="10">
        <v>4</v>
      </c>
      <c r="R18" s="10">
        <v>5</v>
      </c>
      <c r="S18" s="10">
        <v>4</v>
      </c>
      <c r="T18" s="10">
        <v>4</v>
      </c>
      <c r="U18" s="11">
        <v>3</v>
      </c>
      <c r="V18" s="11">
        <v>3</v>
      </c>
      <c r="W18" s="11">
        <v>4</v>
      </c>
      <c r="X18" s="11">
        <v>4</v>
      </c>
      <c r="Y18" s="12">
        <v>5</v>
      </c>
      <c r="Z18" s="12">
        <v>5</v>
      </c>
      <c r="AA18" s="139">
        <v>4</v>
      </c>
      <c r="AB18" s="139">
        <v>4</v>
      </c>
      <c r="AC18" s="139">
        <v>4</v>
      </c>
      <c r="AD18" s="139">
        <v>4</v>
      </c>
      <c r="AE18" s="144">
        <v>4</v>
      </c>
      <c r="AF18" s="144">
        <v>4</v>
      </c>
      <c r="AG18" s="144">
        <v>4</v>
      </c>
      <c r="AH18" s="144">
        <v>4</v>
      </c>
      <c r="AI18" s="61">
        <v>4</v>
      </c>
      <c r="AJ18" s="61">
        <v>4</v>
      </c>
      <c r="AK18" s="61">
        <v>4</v>
      </c>
      <c r="AL18" s="61">
        <v>4</v>
      </c>
      <c r="AM18" s="61">
        <v>5</v>
      </c>
      <c r="AN18" s="64">
        <v>4</v>
      </c>
      <c r="AO18" s="64">
        <v>4</v>
      </c>
      <c r="AP18" s="64">
        <v>4</v>
      </c>
    </row>
    <row r="19" spans="1:42" ht="37.5">
      <c r="A19" s="7">
        <v>18</v>
      </c>
      <c r="B19" s="7">
        <v>2</v>
      </c>
      <c r="C19" s="7" t="s">
        <v>9</v>
      </c>
      <c r="D19" s="7" t="s">
        <v>75</v>
      </c>
      <c r="E19" s="7">
        <v>1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8">
        <v>4</v>
      </c>
      <c r="L19" s="8">
        <v>3</v>
      </c>
      <c r="M19" s="8">
        <v>3</v>
      </c>
      <c r="N19" s="9">
        <v>4</v>
      </c>
      <c r="O19" s="9">
        <v>4</v>
      </c>
      <c r="P19" s="10">
        <v>4</v>
      </c>
      <c r="Q19" s="10">
        <v>4</v>
      </c>
      <c r="R19" s="10">
        <v>4</v>
      </c>
      <c r="S19" s="10">
        <v>4</v>
      </c>
      <c r="T19" s="10">
        <v>4</v>
      </c>
      <c r="U19" s="11">
        <v>2</v>
      </c>
      <c r="V19" s="11">
        <v>2</v>
      </c>
      <c r="W19" s="11">
        <v>4</v>
      </c>
      <c r="X19" s="11">
        <v>4</v>
      </c>
      <c r="Y19" s="12">
        <v>4</v>
      </c>
      <c r="Z19" s="12">
        <v>4</v>
      </c>
      <c r="AA19" s="139">
        <v>2</v>
      </c>
      <c r="AB19" s="139">
        <v>2</v>
      </c>
      <c r="AC19" s="139">
        <v>3</v>
      </c>
      <c r="AD19" s="139">
        <v>3</v>
      </c>
      <c r="AE19" s="144">
        <v>2</v>
      </c>
      <c r="AF19" s="144">
        <v>4</v>
      </c>
      <c r="AG19" s="144">
        <v>4</v>
      </c>
      <c r="AH19" s="144">
        <v>5</v>
      </c>
      <c r="AI19" s="61">
        <v>4</v>
      </c>
      <c r="AJ19" s="61">
        <v>5</v>
      </c>
      <c r="AK19" s="61">
        <v>4</v>
      </c>
      <c r="AL19" s="61">
        <v>5</v>
      </c>
      <c r="AM19" s="61">
        <v>5</v>
      </c>
      <c r="AN19" s="64">
        <v>4</v>
      </c>
      <c r="AO19" s="64">
        <v>4</v>
      </c>
      <c r="AP19" s="64">
        <v>5</v>
      </c>
    </row>
    <row r="20" spans="1:42" ht="37.5">
      <c r="A20" s="7">
        <v>19</v>
      </c>
      <c r="B20" s="7">
        <v>2</v>
      </c>
      <c r="C20" s="7" t="s">
        <v>9</v>
      </c>
      <c r="D20" s="7" t="s">
        <v>75</v>
      </c>
      <c r="E20" s="7">
        <v>1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v>4</v>
      </c>
      <c r="L20" s="8">
        <v>3</v>
      </c>
      <c r="M20" s="8">
        <v>3</v>
      </c>
      <c r="N20" s="9">
        <v>4</v>
      </c>
      <c r="O20" s="9">
        <v>4</v>
      </c>
      <c r="P20" s="10">
        <v>3</v>
      </c>
      <c r="Q20" s="10">
        <v>2</v>
      </c>
      <c r="R20" s="10">
        <v>4</v>
      </c>
      <c r="S20" s="10">
        <v>4</v>
      </c>
      <c r="T20" s="10">
        <v>4</v>
      </c>
      <c r="U20" s="11">
        <v>4</v>
      </c>
      <c r="V20" s="11">
        <v>4</v>
      </c>
      <c r="W20" s="11">
        <v>4</v>
      </c>
      <c r="X20" s="11">
        <v>4</v>
      </c>
      <c r="Y20" s="12">
        <v>4</v>
      </c>
      <c r="Z20" s="12">
        <v>4</v>
      </c>
      <c r="AA20" s="139">
        <v>4</v>
      </c>
      <c r="AB20" s="139">
        <v>4</v>
      </c>
      <c r="AC20" s="139">
        <v>4</v>
      </c>
      <c r="AD20" s="139">
        <v>4</v>
      </c>
      <c r="AE20" s="144">
        <v>4</v>
      </c>
      <c r="AF20" s="144">
        <v>4</v>
      </c>
      <c r="AG20" s="144">
        <v>4</v>
      </c>
      <c r="AH20" s="144">
        <v>4</v>
      </c>
      <c r="AI20" s="61">
        <v>4</v>
      </c>
      <c r="AJ20" s="61">
        <v>4</v>
      </c>
      <c r="AK20" s="61">
        <v>4</v>
      </c>
      <c r="AL20" s="61">
        <v>3</v>
      </c>
      <c r="AM20" s="61">
        <v>4</v>
      </c>
      <c r="AN20" s="64">
        <v>4</v>
      </c>
      <c r="AO20" s="64">
        <v>4</v>
      </c>
      <c r="AP20" s="64">
        <v>4</v>
      </c>
    </row>
    <row r="21" spans="1:42" ht="37.5">
      <c r="A21" s="7">
        <v>20</v>
      </c>
      <c r="B21" s="7">
        <v>2</v>
      </c>
      <c r="C21" s="7" t="s">
        <v>9</v>
      </c>
      <c r="D21" s="7" t="s">
        <v>75</v>
      </c>
      <c r="E21" s="7">
        <v>1</v>
      </c>
      <c r="F21" s="7">
        <v>0</v>
      </c>
      <c r="G21" s="7">
        <v>0</v>
      </c>
      <c r="H21" s="7">
        <v>1</v>
      </c>
      <c r="I21" s="7">
        <v>1</v>
      </c>
      <c r="J21" s="7">
        <v>0</v>
      </c>
      <c r="K21" s="8">
        <v>5</v>
      </c>
      <c r="L21" s="8">
        <v>2</v>
      </c>
      <c r="M21" s="8">
        <v>4</v>
      </c>
      <c r="N21" s="9">
        <v>5</v>
      </c>
      <c r="O21" s="9">
        <v>5</v>
      </c>
      <c r="P21" s="10">
        <v>5</v>
      </c>
      <c r="Q21" s="10">
        <v>3</v>
      </c>
      <c r="R21" s="10">
        <v>5</v>
      </c>
      <c r="S21" s="10">
        <v>5</v>
      </c>
      <c r="T21" s="10">
        <v>5</v>
      </c>
      <c r="U21" s="11">
        <v>1</v>
      </c>
      <c r="V21" s="11">
        <v>1</v>
      </c>
      <c r="W21" s="11">
        <v>3</v>
      </c>
      <c r="X21" s="11">
        <v>3</v>
      </c>
      <c r="Y21" s="12">
        <v>5</v>
      </c>
      <c r="Z21" s="12">
        <v>5</v>
      </c>
      <c r="AA21" s="139">
        <v>4</v>
      </c>
      <c r="AB21" s="139">
        <v>4</v>
      </c>
      <c r="AC21" s="139">
        <v>4</v>
      </c>
      <c r="AD21" s="139">
        <v>4</v>
      </c>
      <c r="AE21" s="144">
        <v>3</v>
      </c>
      <c r="AF21" s="144">
        <v>4</v>
      </c>
      <c r="AG21" s="144">
        <v>5</v>
      </c>
      <c r="AH21" s="144">
        <v>5</v>
      </c>
      <c r="AI21" s="61">
        <v>3</v>
      </c>
      <c r="AJ21" s="61">
        <v>3</v>
      </c>
      <c r="AK21" s="61">
        <v>5</v>
      </c>
      <c r="AL21" s="61">
        <v>4</v>
      </c>
      <c r="AM21" s="61">
        <v>5</v>
      </c>
      <c r="AN21" s="64">
        <v>4</v>
      </c>
      <c r="AO21" s="64">
        <v>4</v>
      </c>
      <c r="AP21" s="64">
        <v>5</v>
      </c>
    </row>
    <row r="22" spans="1:42" ht="37.5">
      <c r="A22" s="7">
        <v>21</v>
      </c>
      <c r="B22" s="7">
        <v>2</v>
      </c>
      <c r="C22" s="7" t="s">
        <v>9</v>
      </c>
      <c r="D22" s="7" t="s">
        <v>75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8">
        <v>5</v>
      </c>
      <c r="L22" s="8">
        <v>3</v>
      </c>
      <c r="M22" s="8">
        <v>3</v>
      </c>
      <c r="N22" s="9">
        <v>4</v>
      </c>
      <c r="O22" s="9">
        <v>4</v>
      </c>
      <c r="P22" s="10">
        <v>4</v>
      </c>
      <c r="Q22" s="10">
        <v>3</v>
      </c>
      <c r="R22" s="10">
        <v>3</v>
      </c>
      <c r="S22" s="10">
        <v>3</v>
      </c>
      <c r="T22" s="10">
        <v>4</v>
      </c>
      <c r="U22" s="11">
        <v>1</v>
      </c>
      <c r="V22" s="11">
        <v>1</v>
      </c>
      <c r="W22" s="11">
        <v>3</v>
      </c>
      <c r="X22" s="11">
        <v>3</v>
      </c>
      <c r="Y22" s="12">
        <v>5</v>
      </c>
      <c r="Z22" s="12">
        <v>5</v>
      </c>
      <c r="AA22" s="139">
        <v>2</v>
      </c>
      <c r="AB22" s="139">
        <v>2</v>
      </c>
      <c r="AC22" s="139">
        <v>2</v>
      </c>
      <c r="AD22" s="139">
        <v>2</v>
      </c>
      <c r="AE22" s="144">
        <v>2</v>
      </c>
      <c r="AF22" s="144">
        <v>4</v>
      </c>
      <c r="AG22" s="144">
        <v>4</v>
      </c>
      <c r="AH22" s="144">
        <v>4</v>
      </c>
      <c r="AI22" s="61">
        <v>4</v>
      </c>
      <c r="AJ22" s="61">
        <v>5</v>
      </c>
      <c r="AK22" s="61">
        <v>3</v>
      </c>
      <c r="AL22" s="61">
        <v>3</v>
      </c>
      <c r="AM22" s="61">
        <v>3</v>
      </c>
      <c r="AN22" s="64">
        <v>4</v>
      </c>
      <c r="AO22" s="64">
        <v>4</v>
      </c>
      <c r="AP22" s="64">
        <v>4</v>
      </c>
    </row>
    <row r="23" spans="1:42">
      <c r="A23" s="7">
        <v>22</v>
      </c>
      <c r="B23" s="7">
        <v>2</v>
      </c>
      <c r="C23" s="7" t="s">
        <v>9</v>
      </c>
      <c r="D23" s="7" t="s">
        <v>78</v>
      </c>
      <c r="E23" s="7">
        <v>1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8">
        <v>4</v>
      </c>
      <c r="L23" s="8">
        <v>3</v>
      </c>
      <c r="M23" s="8">
        <v>4</v>
      </c>
      <c r="N23" s="9">
        <v>5</v>
      </c>
      <c r="O23" s="9">
        <v>4</v>
      </c>
      <c r="P23" s="10">
        <v>5</v>
      </c>
      <c r="Q23" s="10">
        <v>4</v>
      </c>
      <c r="R23" s="10">
        <v>4</v>
      </c>
      <c r="S23" s="10">
        <v>4</v>
      </c>
      <c r="T23" s="10">
        <v>4</v>
      </c>
      <c r="U23" s="11">
        <v>3</v>
      </c>
      <c r="V23" s="11">
        <v>3</v>
      </c>
      <c r="W23" s="11">
        <v>4</v>
      </c>
      <c r="X23" s="11">
        <v>4</v>
      </c>
      <c r="Y23" s="12">
        <v>5</v>
      </c>
      <c r="Z23" s="12">
        <v>4</v>
      </c>
      <c r="AA23" s="139">
        <v>1</v>
      </c>
      <c r="AB23" s="139">
        <v>2</v>
      </c>
      <c r="AC23" s="139">
        <v>2</v>
      </c>
      <c r="AD23" s="139">
        <v>2</v>
      </c>
      <c r="AE23" s="144">
        <v>1</v>
      </c>
      <c r="AF23" s="144">
        <v>4</v>
      </c>
      <c r="AG23" s="144">
        <v>4</v>
      </c>
      <c r="AH23" s="144">
        <v>5</v>
      </c>
      <c r="AI23" s="61">
        <v>4</v>
      </c>
      <c r="AJ23" s="61">
        <v>4</v>
      </c>
      <c r="AK23" s="61">
        <v>4</v>
      </c>
      <c r="AL23" s="61">
        <v>4</v>
      </c>
      <c r="AM23" s="61">
        <v>3</v>
      </c>
      <c r="AN23" s="64">
        <v>5</v>
      </c>
      <c r="AO23" s="64">
        <v>4</v>
      </c>
      <c r="AP23" s="64">
        <v>4</v>
      </c>
    </row>
    <row r="24" spans="1:42" ht="37.5">
      <c r="A24" s="7">
        <v>23</v>
      </c>
      <c r="B24" s="7">
        <v>2</v>
      </c>
      <c r="C24" s="7" t="s">
        <v>68</v>
      </c>
      <c r="D24" s="7" t="s">
        <v>10</v>
      </c>
      <c r="E24" s="7">
        <v>1</v>
      </c>
      <c r="F24" s="7">
        <v>1</v>
      </c>
      <c r="G24" s="7">
        <v>0</v>
      </c>
      <c r="H24" s="7">
        <v>1</v>
      </c>
      <c r="I24" s="7">
        <v>0</v>
      </c>
      <c r="J24" s="7">
        <v>0</v>
      </c>
      <c r="K24" s="8">
        <v>5</v>
      </c>
      <c r="L24" s="8">
        <v>3</v>
      </c>
      <c r="M24" s="8">
        <v>5</v>
      </c>
      <c r="N24" s="9">
        <v>5</v>
      </c>
      <c r="O24" s="9">
        <v>5</v>
      </c>
      <c r="P24" s="10">
        <v>5</v>
      </c>
      <c r="Q24" s="10">
        <v>5</v>
      </c>
      <c r="R24" s="10">
        <v>5</v>
      </c>
      <c r="S24" s="10">
        <v>5</v>
      </c>
      <c r="T24" s="10">
        <v>5</v>
      </c>
      <c r="U24" s="11">
        <v>2</v>
      </c>
      <c r="V24" s="11">
        <v>2</v>
      </c>
      <c r="W24" s="11">
        <v>4</v>
      </c>
      <c r="X24" s="11">
        <v>4</v>
      </c>
      <c r="Y24" s="12">
        <v>4</v>
      </c>
      <c r="Z24" s="12">
        <v>4</v>
      </c>
      <c r="AA24" s="139">
        <v>1</v>
      </c>
      <c r="AB24" s="139">
        <v>1</v>
      </c>
      <c r="AC24" s="139">
        <v>1</v>
      </c>
      <c r="AD24" s="139">
        <v>1</v>
      </c>
      <c r="AE24" s="144">
        <v>1</v>
      </c>
      <c r="AF24" s="144">
        <v>4</v>
      </c>
      <c r="AG24" s="144">
        <v>4</v>
      </c>
      <c r="AH24" s="144">
        <v>4</v>
      </c>
      <c r="AI24" s="61">
        <v>4</v>
      </c>
      <c r="AJ24" s="61">
        <v>4</v>
      </c>
      <c r="AK24" s="61">
        <v>4</v>
      </c>
      <c r="AL24" s="61">
        <v>4</v>
      </c>
      <c r="AM24" s="61">
        <v>4</v>
      </c>
      <c r="AN24" s="64">
        <v>5</v>
      </c>
      <c r="AO24" s="64">
        <v>5</v>
      </c>
      <c r="AP24" s="64">
        <v>5</v>
      </c>
    </row>
    <row r="25" spans="1:42">
      <c r="A25" s="7">
        <v>24</v>
      </c>
      <c r="B25" s="7">
        <v>2</v>
      </c>
      <c r="C25" s="7" t="s">
        <v>9</v>
      </c>
      <c r="D25" s="7" t="s">
        <v>79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v>3</v>
      </c>
      <c r="L25" s="8">
        <v>5</v>
      </c>
      <c r="M25" s="8">
        <v>5</v>
      </c>
      <c r="N25" s="9">
        <v>5</v>
      </c>
      <c r="O25" s="9">
        <v>5</v>
      </c>
      <c r="P25" s="10">
        <v>5</v>
      </c>
      <c r="Q25" s="10">
        <v>3</v>
      </c>
      <c r="R25" s="10">
        <v>5</v>
      </c>
      <c r="S25" s="10">
        <v>5</v>
      </c>
      <c r="T25" s="10">
        <v>5</v>
      </c>
      <c r="U25" s="11">
        <v>4</v>
      </c>
      <c r="V25" s="11">
        <v>4</v>
      </c>
      <c r="W25" s="11">
        <v>4</v>
      </c>
      <c r="X25" s="11">
        <v>4</v>
      </c>
      <c r="Y25" s="12">
        <v>5</v>
      </c>
      <c r="Z25" s="12">
        <v>5</v>
      </c>
      <c r="AA25" s="139">
        <v>4</v>
      </c>
      <c r="AB25" s="139">
        <v>3</v>
      </c>
      <c r="AC25" s="139">
        <v>3</v>
      </c>
      <c r="AD25" s="139">
        <v>3</v>
      </c>
      <c r="AE25" s="144">
        <v>3</v>
      </c>
      <c r="AF25" s="144">
        <v>3</v>
      </c>
      <c r="AG25" s="144">
        <v>3</v>
      </c>
      <c r="AH25" s="144">
        <v>3</v>
      </c>
      <c r="AI25" s="61">
        <v>3</v>
      </c>
      <c r="AJ25" s="61">
        <v>4</v>
      </c>
      <c r="AK25" s="61">
        <v>4</v>
      </c>
      <c r="AL25" s="61">
        <v>4</v>
      </c>
      <c r="AM25" s="61">
        <v>4</v>
      </c>
      <c r="AN25" s="64">
        <v>4</v>
      </c>
      <c r="AO25" s="64">
        <v>4</v>
      </c>
      <c r="AP25" s="64">
        <v>4</v>
      </c>
    </row>
    <row r="26" spans="1:42">
      <c r="A26" s="7">
        <v>25</v>
      </c>
      <c r="B26" s="7">
        <v>2</v>
      </c>
      <c r="C26" s="7" t="s">
        <v>9</v>
      </c>
      <c r="D26" s="7" t="s">
        <v>79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v>5</v>
      </c>
      <c r="L26" s="8">
        <v>4</v>
      </c>
      <c r="M26" s="8">
        <v>5</v>
      </c>
      <c r="N26" s="9">
        <v>5</v>
      </c>
      <c r="O26" s="9">
        <v>5</v>
      </c>
      <c r="P26" s="10">
        <v>5</v>
      </c>
      <c r="Q26" s="10">
        <v>5</v>
      </c>
      <c r="R26" s="10">
        <v>5</v>
      </c>
      <c r="S26" s="10">
        <v>4</v>
      </c>
      <c r="T26" s="10">
        <v>5</v>
      </c>
      <c r="U26" s="11">
        <v>4</v>
      </c>
      <c r="V26" s="11">
        <v>4</v>
      </c>
      <c r="W26" s="11">
        <v>4</v>
      </c>
      <c r="X26" s="11">
        <v>4</v>
      </c>
      <c r="Y26" s="12">
        <v>4</v>
      </c>
      <c r="Z26" s="12">
        <v>5</v>
      </c>
      <c r="AA26" s="139">
        <v>4</v>
      </c>
      <c r="AB26" s="139">
        <v>5</v>
      </c>
      <c r="AC26" s="139">
        <v>5</v>
      </c>
      <c r="AD26" s="139">
        <v>5</v>
      </c>
      <c r="AE26" s="144">
        <v>5</v>
      </c>
      <c r="AF26" s="144">
        <v>5</v>
      </c>
      <c r="AG26" s="144">
        <v>5</v>
      </c>
      <c r="AH26" s="144">
        <v>4</v>
      </c>
      <c r="AI26" s="61">
        <v>5</v>
      </c>
      <c r="AJ26" s="61">
        <v>4</v>
      </c>
      <c r="AK26" s="61">
        <v>4</v>
      </c>
      <c r="AL26" s="61">
        <v>4</v>
      </c>
      <c r="AM26" s="61">
        <v>4</v>
      </c>
      <c r="AN26" s="64">
        <v>4</v>
      </c>
      <c r="AO26" s="64">
        <v>4</v>
      </c>
      <c r="AP26" s="64">
        <v>4</v>
      </c>
    </row>
    <row r="27" spans="1:42">
      <c r="A27" s="7">
        <v>26</v>
      </c>
      <c r="B27" s="7">
        <v>2</v>
      </c>
      <c r="C27" s="7" t="s">
        <v>9</v>
      </c>
      <c r="D27" s="7" t="s">
        <v>79</v>
      </c>
      <c r="E27" s="7">
        <v>1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v>4</v>
      </c>
      <c r="L27" s="8">
        <v>4</v>
      </c>
      <c r="M27" s="8">
        <v>5</v>
      </c>
      <c r="N27" s="9">
        <v>4</v>
      </c>
      <c r="O27" s="9">
        <v>4</v>
      </c>
      <c r="P27" s="10">
        <v>4</v>
      </c>
      <c r="Q27" s="10">
        <v>4</v>
      </c>
      <c r="R27" s="10">
        <v>4</v>
      </c>
      <c r="S27" s="10">
        <v>4</v>
      </c>
      <c r="T27" s="10">
        <v>4</v>
      </c>
      <c r="U27" s="11"/>
      <c r="V27" s="11"/>
      <c r="W27" s="11"/>
      <c r="X27" s="11"/>
      <c r="Y27" s="12"/>
      <c r="Z27" s="12"/>
      <c r="AA27" s="139">
        <v>3</v>
      </c>
      <c r="AB27" s="139">
        <v>3</v>
      </c>
      <c r="AC27" s="139">
        <v>3</v>
      </c>
      <c r="AD27" s="139">
        <v>3</v>
      </c>
      <c r="AE27" s="144">
        <v>3</v>
      </c>
      <c r="AF27" s="144">
        <v>4</v>
      </c>
      <c r="AG27" s="144">
        <v>4</v>
      </c>
      <c r="AH27" s="144">
        <v>4</v>
      </c>
      <c r="AI27" s="61">
        <v>4</v>
      </c>
      <c r="AJ27" s="61">
        <v>4</v>
      </c>
      <c r="AK27" s="61">
        <v>4</v>
      </c>
      <c r="AL27" s="61">
        <v>4</v>
      </c>
      <c r="AM27" s="61">
        <v>4</v>
      </c>
      <c r="AN27" s="64">
        <v>4</v>
      </c>
      <c r="AO27" s="64">
        <v>4</v>
      </c>
      <c r="AP27" s="64">
        <v>4</v>
      </c>
    </row>
    <row r="28" spans="1:42">
      <c r="A28" s="7">
        <v>27</v>
      </c>
      <c r="B28" s="7">
        <v>2</v>
      </c>
      <c r="C28" s="7" t="s">
        <v>9</v>
      </c>
      <c r="D28" s="7" t="s">
        <v>71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v>5</v>
      </c>
      <c r="L28" s="8">
        <v>5</v>
      </c>
      <c r="M28" s="8">
        <v>5</v>
      </c>
      <c r="N28" s="9">
        <v>5</v>
      </c>
      <c r="O28" s="9">
        <v>5</v>
      </c>
      <c r="P28" s="10">
        <v>5</v>
      </c>
      <c r="Q28" s="10">
        <v>5</v>
      </c>
      <c r="R28" s="10">
        <v>5</v>
      </c>
      <c r="S28" s="10">
        <v>5</v>
      </c>
      <c r="T28" s="10">
        <v>5</v>
      </c>
      <c r="U28" s="11"/>
      <c r="V28" s="11"/>
      <c r="W28" s="11"/>
      <c r="X28" s="11"/>
      <c r="Y28" s="12"/>
      <c r="Z28" s="12"/>
      <c r="AA28" s="139">
        <v>5</v>
      </c>
      <c r="AB28" s="139">
        <v>5</v>
      </c>
      <c r="AC28" s="139">
        <v>5</v>
      </c>
      <c r="AD28" s="139">
        <v>5</v>
      </c>
      <c r="AE28" s="144">
        <v>5</v>
      </c>
      <c r="AF28" s="144">
        <v>5</v>
      </c>
      <c r="AG28" s="144">
        <v>5</v>
      </c>
      <c r="AH28" s="144">
        <v>5</v>
      </c>
      <c r="AI28" s="61">
        <v>5</v>
      </c>
      <c r="AJ28" s="61">
        <v>5</v>
      </c>
      <c r="AK28" s="61">
        <v>5</v>
      </c>
      <c r="AL28" s="61">
        <v>5</v>
      </c>
      <c r="AM28" s="61">
        <v>5</v>
      </c>
      <c r="AN28" s="64">
        <v>5</v>
      </c>
      <c r="AO28" s="64">
        <v>5</v>
      </c>
      <c r="AP28" s="64">
        <v>5</v>
      </c>
    </row>
    <row r="29" spans="1:42" ht="37.5">
      <c r="A29" s="7">
        <v>28</v>
      </c>
      <c r="B29" s="7">
        <v>2</v>
      </c>
      <c r="C29" s="7" t="s">
        <v>9</v>
      </c>
      <c r="D29" s="7" t="s">
        <v>10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v>4</v>
      </c>
      <c r="L29" s="8">
        <v>3</v>
      </c>
      <c r="M29" s="8">
        <v>3</v>
      </c>
      <c r="N29" s="9">
        <v>4</v>
      </c>
      <c r="O29" s="9">
        <v>4</v>
      </c>
      <c r="P29" s="10">
        <v>4</v>
      </c>
      <c r="Q29" s="10">
        <v>4</v>
      </c>
      <c r="R29" s="10">
        <v>4</v>
      </c>
      <c r="S29" s="10">
        <v>3</v>
      </c>
      <c r="T29" s="10">
        <v>4</v>
      </c>
      <c r="U29" s="11"/>
      <c r="V29" s="11"/>
      <c r="W29" s="11"/>
      <c r="X29" s="11"/>
      <c r="Y29" s="12"/>
      <c r="Z29" s="12"/>
      <c r="AA29" s="139">
        <v>3</v>
      </c>
      <c r="AB29" s="139">
        <v>2</v>
      </c>
      <c r="AC29" s="139">
        <v>2</v>
      </c>
      <c r="AD29" s="139">
        <v>2</v>
      </c>
      <c r="AE29" s="144">
        <v>2</v>
      </c>
      <c r="AF29" s="144">
        <v>4</v>
      </c>
      <c r="AG29" s="144">
        <v>4</v>
      </c>
      <c r="AH29" s="144">
        <v>4</v>
      </c>
      <c r="AI29" s="61">
        <v>4</v>
      </c>
      <c r="AJ29" s="61">
        <v>4</v>
      </c>
      <c r="AK29" s="61">
        <v>4</v>
      </c>
      <c r="AL29" s="61">
        <v>4</v>
      </c>
      <c r="AM29" s="61">
        <v>4</v>
      </c>
      <c r="AN29" s="64">
        <v>4</v>
      </c>
      <c r="AO29" s="64">
        <v>4</v>
      </c>
      <c r="AP29" s="64">
        <v>3</v>
      </c>
    </row>
    <row r="30" spans="1:42" ht="37.5">
      <c r="A30" s="7">
        <v>29</v>
      </c>
      <c r="B30" s="7">
        <v>2</v>
      </c>
      <c r="C30" s="7" t="s">
        <v>9</v>
      </c>
      <c r="D30" s="7" t="s">
        <v>10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v>5</v>
      </c>
      <c r="L30" s="8">
        <v>4</v>
      </c>
      <c r="M30" s="8">
        <v>3</v>
      </c>
      <c r="N30" s="9">
        <v>4</v>
      </c>
      <c r="O30" s="9">
        <v>3</v>
      </c>
      <c r="P30" s="10">
        <v>4</v>
      </c>
      <c r="Q30" s="10">
        <v>3</v>
      </c>
      <c r="R30" s="10">
        <v>4</v>
      </c>
      <c r="S30" s="10">
        <v>2</v>
      </c>
      <c r="T30" s="10">
        <v>4</v>
      </c>
      <c r="U30" s="11"/>
      <c r="V30" s="11"/>
      <c r="W30" s="11"/>
      <c r="X30" s="11"/>
      <c r="Y30" s="12"/>
      <c r="Z30" s="12"/>
      <c r="AA30" s="139">
        <v>2</v>
      </c>
      <c r="AB30" s="139">
        <v>2</v>
      </c>
      <c r="AC30" s="139">
        <v>3</v>
      </c>
      <c r="AD30" s="139">
        <v>3</v>
      </c>
      <c r="AE30" s="144">
        <v>2</v>
      </c>
      <c r="AF30" s="144">
        <v>4</v>
      </c>
      <c r="AG30" s="144">
        <v>4</v>
      </c>
      <c r="AH30" s="144">
        <v>4</v>
      </c>
      <c r="AI30" s="61">
        <v>4</v>
      </c>
      <c r="AJ30" s="61">
        <v>4</v>
      </c>
      <c r="AK30" s="61">
        <v>5</v>
      </c>
      <c r="AL30" s="61">
        <v>4</v>
      </c>
      <c r="AM30" s="61">
        <v>4</v>
      </c>
      <c r="AN30" s="64">
        <v>4</v>
      </c>
      <c r="AO30" s="64">
        <v>4</v>
      </c>
      <c r="AP30" s="64">
        <v>4</v>
      </c>
    </row>
    <row r="31" spans="1:42" ht="37.5">
      <c r="A31" s="7">
        <v>30</v>
      </c>
      <c r="B31" s="7">
        <v>2</v>
      </c>
      <c r="C31" s="7" t="s">
        <v>9</v>
      </c>
      <c r="D31" s="7" t="s">
        <v>10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8">
        <v>5</v>
      </c>
      <c r="L31" s="8">
        <v>5</v>
      </c>
      <c r="M31" s="8">
        <v>4</v>
      </c>
      <c r="N31" s="9">
        <v>5</v>
      </c>
      <c r="O31" s="9">
        <v>5</v>
      </c>
      <c r="P31" s="10">
        <v>5</v>
      </c>
      <c r="Q31" s="10">
        <v>4</v>
      </c>
      <c r="R31" s="10">
        <v>4</v>
      </c>
      <c r="S31" s="10">
        <v>5</v>
      </c>
      <c r="T31" s="10">
        <v>5</v>
      </c>
      <c r="U31" s="11"/>
      <c r="V31" s="11"/>
      <c r="W31" s="11"/>
      <c r="X31" s="11"/>
      <c r="Y31" s="12"/>
      <c r="Z31" s="12"/>
      <c r="AA31" s="139">
        <v>1</v>
      </c>
      <c r="AB31" s="139">
        <v>1</v>
      </c>
      <c r="AC31" s="139">
        <v>1</v>
      </c>
      <c r="AD31" s="139">
        <v>1</v>
      </c>
      <c r="AE31" s="144">
        <v>1</v>
      </c>
      <c r="AF31" s="144">
        <v>3</v>
      </c>
      <c r="AG31" s="144">
        <v>3</v>
      </c>
      <c r="AH31" s="144">
        <v>3</v>
      </c>
      <c r="AI31" s="61">
        <v>3</v>
      </c>
      <c r="AJ31" s="61">
        <v>3</v>
      </c>
      <c r="AK31" s="61">
        <v>3</v>
      </c>
      <c r="AL31" s="61">
        <v>3</v>
      </c>
      <c r="AM31" s="61">
        <v>4</v>
      </c>
      <c r="AN31" s="64">
        <v>4</v>
      </c>
      <c r="AO31" s="64">
        <v>4</v>
      </c>
      <c r="AP31" s="64">
        <v>4</v>
      </c>
    </row>
    <row r="32" spans="1:42">
      <c r="A32" s="7">
        <v>31</v>
      </c>
      <c r="B32" s="7">
        <v>2</v>
      </c>
      <c r="C32" s="7" t="s">
        <v>68</v>
      </c>
      <c r="D32" s="7" t="s">
        <v>79</v>
      </c>
      <c r="E32" s="7">
        <v>1</v>
      </c>
      <c r="F32" s="7">
        <v>1</v>
      </c>
      <c r="G32" s="7">
        <v>1</v>
      </c>
      <c r="H32" s="7">
        <v>0</v>
      </c>
      <c r="I32" s="7">
        <v>0</v>
      </c>
      <c r="J32" s="7">
        <v>0</v>
      </c>
      <c r="K32" s="8">
        <v>5</v>
      </c>
      <c r="L32" s="8">
        <v>4</v>
      </c>
      <c r="M32" s="8">
        <v>5</v>
      </c>
      <c r="N32" s="9">
        <v>5</v>
      </c>
      <c r="O32" s="9">
        <v>5</v>
      </c>
      <c r="P32" s="10">
        <v>5</v>
      </c>
      <c r="Q32" s="10">
        <v>1</v>
      </c>
      <c r="R32" s="10">
        <v>3</v>
      </c>
      <c r="S32" s="10">
        <v>4</v>
      </c>
      <c r="T32" s="10">
        <v>4</v>
      </c>
      <c r="U32" s="11"/>
      <c r="V32" s="11"/>
      <c r="W32" s="11"/>
      <c r="X32" s="11"/>
      <c r="Y32" s="12"/>
      <c r="Z32" s="12"/>
      <c r="AA32" s="139">
        <v>3</v>
      </c>
      <c r="AB32" s="139">
        <v>3</v>
      </c>
      <c r="AC32" s="139">
        <v>3</v>
      </c>
      <c r="AD32" s="139">
        <v>3</v>
      </c>
      <c r="AE32" s="144">
        <v>3</v>
      </c>
      <c r="AF32" s="144">
        <v>5</v>
      </c>
      <c r="AG32" s="144">
        <v>5</v>
      </c>
      <c r="AH32" s="144">
        <v>5</v>
      </c>
      <c r="AI32" s="61">
        <v>5</v>
      </c>
      <c r="AJ32" s="61">
        <v>5</v>
      </c>
      <c r="AK32" s="61">
        <v>5</v>
      </c>
      <c r="AL32" s="61">
        <v>5</v>
      </c>
      <c r="AM32" s="61">
        <v>5</v>
      </c>
      <c r="AN32" s="64">
        <v>5</v>
      </c>
      <c r="AO32" s="64">
        <v>5</v>
      </c>
      <c r="AP32" s="64">
        <v>5</v>
      </c>
    </row>
    <row r="33" spans="1:42">
      <c r="A33" s="7">
        <v>32</v>
      </c>
      <c r="C33" s="7" t="s">
        <v>81</v>
      </c>
      <c r="D33" s="7" t="s">
        <v>82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v>5</v>
      </c>
      <c r="L33" s="8">
        <v>5</v>
      </c>
      <c r="M33" s="8">
        <v>5</v>
      </c>
      <c r="N33" s="9">
        <v>5</v>
      </c>
      <c r="O33" s="9">
        <v>5</v>
      </c>
      <c r="P33" s="10">
        <v>5</v>
      </c>
      <c r="Q33" s="10">
        <v>5</v>
      </c>
      <c r="R33" s="10">
        <v>5</v>
      </c>
      <c r="S33" s="10">
        <v>5</v>
      </c>
      <c r="T33" s="10">
        <v>5</v>
      </c>
      <c r="U33" s="11"/>
      <c r="V33" s="11"/>
      <c r="W33" s="11"/>
      <c r="X33" s="11"/>
      <c r="Y33" s="12"/>
      <c r="Z33" s="12"/>
      <c r="AA33" s="139">
        <v>3</v>
      </c>
      <c r="AB33" s="139">
        <v>3</v>
      </c>
      <c r="AC33" s="139">
        <v>3</v>
      </c>
      <c r="AD33" s="139">
        <v>3</v>
      </c>
      <c r="AE33" s="144">
        <v>3</v>
      </c>
      <c r="AF33" s="144">
        <v>4</v>
      </c>
      <c r="AG33" s="144">
        <v>5</v>
      </c>
      <c r="AH33" s="144">
        <v>4</v>
      </c>
      <c r="AI33" s="61">
        <v>4</v>
      </c>
      <c r="AJ33" s="61">
        <v>5</v>
      </c>
      <c r="AK33" s="61">
        <v>5</v>
      </c>
      <c r="AL33" s="61">
        <v>5</v>
      </c>
      <c r="AM33" s="61">
        <v>5</v>
      </c>
      <c r="AN33" s="64">
        <v>5</v>
      </c>
      <c r="AO33" s="64">
        <v>5</v>
      </c>
      <c r="AP33" s="64">
        <v>5</v>
      </c>
    </row>
    <row r="34" spans="1:42" ht="37.5">
      <c r="A34" s="7">
        <v>33</v>
      </c>
      <c r="C34" s="7" t="s">
        <v>68</v>
      </c>
      <c r="D34" s="7" t="s">
        <v>75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v>5</v>
      </c>
      <c r="L34" s="8">
        <v>5</v>
      </c>
      <c r="M34" s="8">
        <v>5</v>
      </c>
      <c r="N34" s="9">
        <v>5</v>
      </c>
      <c r="O34" s="9">
        <v>5</v>
      </c>
      <c r="P34" s="10">
        <v>5</v>
      </c>
      <c r="Q34" s="10">
        <v>4</v>
      </c>
      <c r="R34" s="10">
        <v>5</v>
      </c>
      <c r="S34" s="10">
        <v>4</v>
      </c>
      <c r="T34" s="10">
        <v>5</v>
      </c>
      <c r="U34" s="11"/>
      <c r="V34" s="11"/>
      <c r="W34" s="11"/>
      <c r="X34" s="11"/>
      <c r="Y34" s="12"/>
      <c r="Z34" s="12"/>
      <c r="AA34" s="139">
        <v>4</v>
      </c>
      <c r="AB34" s="139">
        <v>4</v>
      </c>
      <c r="AC34" s="139">
        <v>4</v>
      </c>
      <c r="AD34" s="139">
        <v>4</v>
      </c>
      <c r="AE34" s="144">
        <v>4</v>
      </c>
      <c r="AF34" s="144">
        <v>5</v>
      </c>
      <c r="AG34" s="144">
        <v>5</v>
      </c>
      <c r="AH34" s="144">
        <v>5</v>
      </c>
      <c r="AI34" s="61">
        <v>5</v>
      </c>
      <c r="AJ34" s="61">
        <v>5</v>
      </c>
      <c r="AK34" s="61">
        <v>4</v>
      </c>
      <c r="AL34" s="61">
        <v>4</v>
      </c>
      <c r="AM34" s="61">
        <v>5</v>
      </c>
      <c r="AN34" s="64">
        <v>5</v>
      </c>
      <c r="AO34" s="64">
        <v>5</v>
      </c>
      <c r="AP34" s="64">
        <v>5</v>
      </c>
    </row>
    <row r="35" spans="1:42" ht="37.5">
      <c r="A35" s="7">
        <v>34</v>
      </c>
      <c r="C35" s="7" t="s">
        <v>9</v>
      </c>
      <c r="D35" s="7" t="s">
        <v>75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v>5</v>
      </c>
      <c r="L35" s="8">
        <v>4</v>
      </c>
      <c r="M35" s="8">
        <v>4</v>
      </c>
      <c r="N35" s="9">
        <v>4</v>
      </c>
      <c r="O35" s="9">
        <v>4</v>
      </c>
      <c r="P35" s="10">
        <v>5</v>
      </c>
      <c r="Q35" s="10">
        <v>5</v>
      </c>
      <c r="R35" s="10">
        <v>2</v>
      </c>
      <c r="S35" s="10">
        <v>5</v>
      </c>
      <c r="T35" s="10">
        <v>5</v>
      </c>
      <c r="U35" s="11"/>
      <c r="V35" s="11"/>
      <c r="W35" s="11"/>
      <c r="X35" s="11"/>
      <c r="Y35" s="12"/>
      <c r="Z35" s="12"/>
      <c r="AA35" s="139">
        <v>5</v>
      </c>
      <c r="AB35" s="139">
        <v>5</v>
      </c>
      <c r="AC35" s="139">
        <v>5</v>
      </c>
      <c r="AD35" s="139">
        <v>5</v>
      </c>
      <c r="AE35" s="144">
        <v>5</v>
      </c>
      <c r="AF35" s="144">
        <v>5</v>
      </c>
      <c r="AG35" s="144">
        <v>5</v>
      </c>
      <c r="AH35" s="144">
        <v>4</v>
      </c>
      <c r="AI35" s="61">
        <v>4</v>
      </c>
      <c r="AJ35" s="61">
        <v>4</v>
      </c>
      <c r="AK35" s="61">
        <v>5</v>
      </c>
      <c r="AL35" s="61">
        <v>5</v>
      </c>
      <c r="AM35" s="61">
        <v>5</v>
      </c>
      <c r="AN35" s="64">
        <v>5</v>
      </c>
      <c r="AO35" s="64">
        <v>5</v>
      </c>
      <c r="AP35" s="64">
        <v>5</v>
      </c>
    </row>
    <row r="36" spans="1:42" ht="37.5">
      <c r="A36" s="7">
        <v>35</v>
      </c>
      <c r="C36" s="7" t="s">
        <v>9</v>
      </c>
      <c r="D36" s="7" t="s">
        <v>75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v>5</v>
      </c>
      <c r="L36" s="8">
        <v>1</v>
      </c>
      <c r="M36" s="8">
        <v>5</v>
      </c>
      <c r="N36" s="9">
        <v>5</v>
      </c>
      <c r="O36" s="9">
        <v>5</v>
      </c>
      <c r="P36" s="10">
        <v>5</v>
      </c>
      <c r="Q36" s="10">
        <v>5</v>
      </c>
      <c r="R36" s="10">
        <v>1</v>
      </c>
      <c r="S36" s="10">
        <v>5</v>
      </c>
      <c r="T36" s="10">
        <v>3</v>
      </c>
      <c r="U36" s="11"/>
      <c r="V36" s="11"/>
      <c r="W36" s="11"/>
      <c r="X36" s="11"/>
      <c r="Y36" s="12"/>
      <c r="Z36" s="12"/>
      <c r="AA36" s="139">
        <v>3</v>
      </c>
      <c r="AB36" s="139">
        <v>3</v>
      </c>
      <c r="AC36" s="139">
        <v>3</v>
      </c>
      <c r="AD36" s="139">
        <v>3</v>
      </c>
      <c r="AE36" s="144">
        <v>3</v>
      </c>
      <c r="AF36" s="144">
        <v>5</v>
      </c>
      <c r="AG36" s="144">
        <v>5</v>
      </c>
      <c r="AH36" s="144">
        <v>5</v>
      </c>
      <c r="AI36" s="61">
        <v>5</v>
      </c>
      <c r="AJ36" s="61">
        <v>5</v>
      </c>
      <c r="AK36" s="61">
        <v>5</v>
      </c>
      <c r="AL36" s="61">
        <v>5</v>
      </c>
      <c r="AM36" s="61">
        <v>5</v>
      </c>
      <c r="AN36" s="64">
        <v>4</v>
      </c>
      <c r="AO36" s="64">
        <v>5</v>
      </c>
      <c r="AP36" s="64">
        <v>5</v>
      </c>
    </row>
    <row r="37" spans="1:42">
      <c r="A37" s="7">
        <v>36</v>
      </c>
      <c r="C37" s="7" t="s">
        <v>9</v>
      </c>
      <c r="D37" s="7" t="s">
        <v>103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8">
        <v>5</v>
      </c>
      <c r="L37" s="8">
        <v>5</v>
      </c>
      <c r="M37" s="8">
        <v>5</v>
      </c>
      <c r="N37" s="9">
        <v>5</v>
      </c>
      <c r="O37" s="9">
        <v>5</v>
      </c>
      <c r="P37" s="10">
        <v>3</v>
      </c>
      <c r="Q37" s="10">
        <v>1</v>
      </c>
      <c r="R37" s="10">
        <v>3</v>
      </c>
      <c r="S37" s="10">
        <v>1</v>
      </c>
      <c r="T37" s="10">
        <v>4</v>
      </c>
      <c r="U37" s="11"/>
      <c r="V37" s="11"/>
      <c r="W37" s="11"/>
      <c r="X37" s="11"/>
      <c r="Y37" s="12"/>
      <c r="Z37" s="12"/>
      <c r="AA37" s="139">
        <v>3</v>
      </c>
      <c r="AB37" s="139">
        <v>3</v>
      </c>
      <c r="AC37" s="139">
        <v>4</v>
      </c>
      <c r="AD37" s="139">
        <v>4</v>
      </c>
      <c r="AE37" s="144">
        <v>4</v>
      </c>
      <c r="AF37" s="144">
        <v>5</v>
      </c>
      <c r="AG37" s="144">
        <v>5</v>
      </c>
      <c r="AH37" s="144">
        <v>5</v>
      </c>
      <c r="AI37" s="61">
        <v>5</v>
      </c>
      <c r="AJ37" s="61">
        <v>5</v>
      </c>
      <c r="AK37" s="61">
        <v>4</v>
      </c>
      <c r="AL37" s="61">
        <v>4</v>
      </c>
      <c r="AM37" s="61">
        <v>5</v>
      </c>
      <c r="AN37" s="64">
        <v>5</v>
      </c>
      <c r="AO37" s="64">
        <v>5</v>
      </c>
      <c r="AP37" s="64">
        <v>5</v>
      </c>
    </row>
    <row r="38" spans="1:42">
      <c r="A38" s="7">
        <v>37</v>
      </c>
      <c r="C38" s="7" t="s">
        <v>68</v>
      </c>
      <c r="D38" s="7" t="s">
        <v>83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8">
        <v>5</v>
      </c>
      <c r="L38" s="8">
        <v>4</v>
      </c>
      <c r="M38" s="8">
        <v>4</v>
      </c>
      <c r="N38" s="9">
        <v>5</v>
      </c>
      <c r="O38" s="9">
        <v>5</v>
      </c>
      <c r="P38" s="10">
        <v>4</v>
      </c>
      <c r="Q38" s="10">
        <v>4</v>
      </c>
      <c r="R38" s="10">
        <v>4</v>
      </c>
      <c r="S38" s="10">
        <v>4</v>
      </c>
      <c r="T38" s="10">
        <v>4</v>
      </c>
      <c r="U38" s="11"/>
      <c r="V38" s="11"/>
      <c r="W38" s="11"/>
      <c r="X38" s="11"/>
      <c r="Y38" s="12"/>
      <c r="Z38" s="12"/>
      <c r="AA38" s="139">
        <v>3</v>
      </c>
      <c r="AB38" s="139">
        <v>3</v>
      </c>
      <c r="AC38" s="139">
        <v>2</v>
      </c>
      <c r="AD38" s="139">
        <v>2</v>
      </c>
      <c r="AE38" s="144">
        <v>1</v>
      </c>
      <c r="AF38" s="144">
        <v>4</v>
      </c>
      <c r="AG38" s="144">
        <v>4</v>
      </c>
      <c r="AH38" s="144">
        <v>3</v>
      </c>
      <c r="AI38" s="61">
        <v>3</v>
      </c>
      <c r="AJ38" s="61">
        <v>3</v>
      </c>
      <c r="AK38" s="61">
        <v>5</v>
      </c>
      <c r="AL38" s="61">
        <v>4</v>
      </c>
      <c r="AM38" s="61">
        <v>4</v>
      </c>
      <c r="AN38" s="64">
        <v>3</v>
      </c>
      <c r="AO38" s="64">
        <v>4</v>
      </c>
      <c r="AP38" s="64">
        <v>4</v>
      </c>
    </row>
    <row r="39" spans="1:42">
      <c r="A39" s="7">
        <v>38</v>
      </c>
      <c r="C39" s="7" t="s">
        <v>68</v>
      </c>
      <c r="D39" s="7" t="s">
        <v>73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v>5</v>
      </c>
      <c r="L39" s="8">
        <v>5</v>
      </c>
      <c r="M39" s="8">
        <v>5</v>
      </c>
      <c r="N39" s="9">
        <v>4</v>
      </c>
      <c r="O39" s="9">
        <v>4</v>
      </c>
      <c r="P39" s="10">
        <v>4</v>
      </c>
      <c r="Q39" s="10">
        <v>4</v>
      </c>
      <c r="R39" s="10">
        <v>3</v>
      </c>
      <c r="S39" s="10">
        <v>4</v>
      </c>
      <c r="T39" s="10">
        <v>5</v>
      </c>
      <c r="U39" s="11"/>
      <c r="V39" s="11"/>
      <c r="W39" s="11"/>
      <c r="X39" s="11"/>
      <c r="Y39" s="12"/>
      <c r="Z39" s="12"/>
      <c r="AA39" s="139">
        <v>3</v>
      </c>
      <c r="AB39" s="139">
        <v>3</v>
      </c>
      <c r="AC39" s="139">
        <v>3</v>
      </c>
      <c r="AD39" s="139">
        <v>3</v>
      </c>
      <c r="AE39" s="144">
        <v>3</v>
      </c>
      <c r="AF39" s="144">
        <v>4</v>
      </c>
      <c r="AG39" s="144">
        <v>4</v>
      </c>
      <c r="AH39" s="144">
        <v>5</v>
      </c>
      <c r="AI39" s="61">
        <v>4</v>
      </c>
      <c r="AJ39" s="61">
        <v>4</v>
      </c>
      <c r="AK39" s="61">
        <v>4</v>
      </c>
      <c r="AL39" s="61">
        <v>4</v>
      </c>
      <c r="AM39" s="61">
        <v>4</v>
      </c>
      <c r="AN39" s="64">
        <v>4</v>
      </c>
      <c r="AO39" s="64">
        <v>4</v>
      </c>
      <c r="AP39" s="64">
        <v>4</v>
      </c>
    </row>
    <row r="40" spans="1:42" ht="37.5">
      <c r="A40" s="7">
        <v>39</v>
      </c>
      <c r="C40" s="7" t="s">
        <v>68</v>
      </c>
      <c r="D40" s="7" t="s">
        <v>75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v>5</v>
      </c>
      <c r="L40" s="8">
        <v>5</v>
      </c>
      <c r="M40" s="8">
        <v>4</v>
      </c>
      <c r="N40" s="9">
        <v>4</v>
      </c>
      <c r="O40" s="9">
        <v>4</v>
      </c>
      <c r="P40" s="10">
        <v>4</v>
      </c>
      <c r="Q40" s="10">
        <v>4</v>
      </c>
      <c r="R40" s="10">
        <v>4</v>
      </c>
      <c r="S40" s="10">
        <v>4</v>
      </c>
      <c r="T40" s="10">
        <v>4</v>
      </c>
      <c r="U40" s="11"/>
      <c r="V40" s="11"/>
      <c r="W40" s="11"/>
      <c r="X40" s="11"/>
      <c r="Y40" s="12"/>
      <c r="Z40" s="12"/>
      <c r="AA40" s="139">
        <v>3</v>
      </c>
      <c r="AB40" s="139">
        <v>3</v>
      </c>
      <c r="AC40" s="139">
        <v>3</v>
      </c>
      <c r="AD40" s="139">
        <v>3</v>
      </c>
      <c r="AE40" s="144">
        <v>3</v>
      </c>
      <c r="AF40" s="144">
        <v>4</v>
      </c>
      <c r="AG40" s="144">
        <v>4</v>
      </c>
      <c r="AH40" s="144">
        <v>4</v>
      </c>
      <c r="AI40" s="61">
        <v>4</v>
      </c>
      <c r="AJ40" s="61">
        <v>4</v>
      </c>
      <c r="AK40" s="61">
        <v>5</v>
      </c>
      <c r="AL40" s="61">
        <v>5</v>
      </c>
      <c r="AM40" s="61">
        <v>5</v>
      </c>
      <c r="AN40" s="64">
        <v>4</v>
      </c>
      <c r="AO40" s="64">
        <v>4</v>
      </c>
      <c r="AP40" s="64">
        <v>4</v>
      </c>
    </row>
    <row r="41" spans="1:42">
      <c r="A41" s="7">
        <v>40</v>
      </c>
      <c r="C41" s="7" t="s">
        <v>9</v>
      </c>
      <c r="D41" s="7" t="s">
        <v>71</v>
      </c>
      <c r="E41" s="7">
        <v>1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8">
        <v>4</v>
      </c>
      <c r="L41" s="8">
        <v>4</v>
      </c>
      <c r="M41" s="8">
        <v>4</v>
      </c>
      <c r="N41" s="9">
        <v>5</v>
      </c>
      <c r="O41" s="9">
        <v>4</v>
      </c>
      <c r="P41" s="10">
        <v>5</v>
      </c>
      <c r="Q41" s="10">
        <v>4</v>
      </c>
      <c r="R41" s="10">
        <v>5</v>
      </c>
      <c r="S41" s="10">
        <v>5</v>
      </c>
      <c r="T41" s="10">
        <v>5</v>
      </c>
      <c r="U41" s="11"/>
      <c r="V41" s="11"/>
      <c r="W41" s="11"/>
      <c r="X41" s="11"/>
      <c r="Y41" s="12"/>
      <c r="Z41" s="12"/>
      <c r="AA41" s="139">
        <v>5</v>
      </c>
      <c r="AB41" s="139">
        <v>5</v>
      </c>
      <c r="AC41" s="139">
        <v>4</v>
      </c>
      <c r="AD41" s="139">
        <v>4</v>
      </c>
      <c r="AE41" s="144">
        <v>5</v>
      </c>
      <c r="AF41" s="144">
        <v>5</v>
      </c>
      <c r="AG41" s="144">
        <v>5</v>
      </c>
      <c r="AH41" s="144">
        <v>5</v>
      </c>
      <c r="AI41" s="61">
        <v>4</v>
      </c>
      <c r="AJ41" s="61">
        <v>5</v>
      </c>
      <c r="AK41" s="61">
        <v>5</v>
      </c>
      <c r="AL41" s="61">
        <v>5</v>
      </c>
      <c r="AM41" s="61">
        <v>5</v>
      </c>
      <c r="AN41" s="64">
        <v>5</v>
      </c>
      <c r="AO41" s="64">
        <v>5</v>
      </c>
      <c r="AP41" s="64">
        <v>5</v>
      </c>
    </row>
    <row r="42" spans="1:42">
      <c r="A42" s="7">
        <v>41</v>
      </c>
      <c r="C42" s="7" t="s">
        <v>9</v>
      </c>
      <c r="D42" s="7" t="s">
        <v>84</v>
      </c>
      <c r="E42" s="7">
        <v>1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8">
        <v>5</v>
      </c>
      <c r="L42" s="8">
        <v>5</v>
      </c>
      <c r="M42" s="8">
        <v>5</v>
      </c>
      <c r="N42" s="9">
        <v>5</v>
      </c>
      <c r="O42" s="9">
        <v>4</v>
      </c>
      <c r="P42" s="10">
        <v>5</v>
      </c>
      <c r="Q42" s="10">
        <v>3</v>
      </c>
      <c r="R42" s="10">
        <v>4</v>
      </c>
      <c r="S42" s="10">
        <v>3</v>
      </c>
      <c r="T42" s="10">
        <v>5</v>
      </c>
      <c r="U42" s="11"/>
      <c r="V42" s="11"/>
      <c r="W42" s="11"/>
      <c r="X42" s="11"/>
      <c r="Y42" s="12"/>
      <c r="Z42" s="12"/>
      <c r="AA42" s="139">
        <v>2</v>
      </c>
      <c r="AB42" s="139">
        <v>2</v>
      </c>
      <c r="AC42" s="139">
        <v>2</v>
      </c>
      <c r="AD42" s="139">
        <v>2</v>
      </c>
      <c r="AE42" s="144">
        <v>2</v>
      </c>
      <c r="AF42" s="144">
        <v>4</v>
      </c>
      <c r="AG42" s="144">
        <v>4</v>
      </c>
      <c r="AH42" s="144">
        <v>4</v>
      </c>
      <c r="AI42" s="61">
        <v>4</v>
      </c>
      <c r="AJ42" s="61">
        <v>5</v>
      </c>
      <c r="AK42" s="61">
        <v>5</v>
      </c>
      <c r="AL42" s="61">
        <v>4</v>
      </c>
      <c r="AM42" s="61">
        <v>4</v>
      </c>
      <c r="AN42" s="64">
        <v>4</v>
      </c>
      <c r="AO42" s="64">
        <v>4</v>
      </c>
      <c r="AP42" s="64">
        <v>4</v>
      </c>
    </row>
    <row r="43" spans="1:42">
      <c r="A43" s="7">
        <v>42</v>
      </c>
      <c r="C43" s="7" t="s">
        <v>9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8">
        <v>4</v>
      </c>
      <c r="L43" s="8">
        <v>3</v>
      </c>
      <c r="M43" s="8">
        <v>4</v>
      </c>
      <c r="N43" s="9">
        <v>4</v>
      </c>
      <c r="O43" s="9">
        <v>4</v>
      </c>
      <c r="P43" s="10">
        <v>4</v>
      </c>
      <c r="Q43" s="10">
        <v>2</v>
      </c>
      <c r="R43" s="10">
        <v>3</v>
      </c>
      <c r="S43" s="10">
        <v>3</v>
      </c>
      <c r="T43" s="10">
        <v>3</v>
      </c>
      <c r="U43" s="11"/>
      <c r="V43" s="11"/>
      <c r="W43" s="11"/>
      <c r="X43" s="11"/>
      <c r="Y43" s="12"/>
      <c r="Z43" s="12"/>
      <c r="AA43" s="139">
        <v>4</v>
      </c>
      <c r="AB43" s="139">
        <v>5</v>
      </c>
      <c r="AC43" s="139">
        <v>4</v>
      </c>
      <c r="AD43" s="139">
        <v>4</v>
      </c>
      <c r="AE43" s="144">
        <v>3</v>
      </c>
      <c r="AF43" s="144">
        <v>5</v>
      </c>
      <c r="AG43" s="144">
        <v>4</v>
      </c>
      <c r="AH43" s="144">
        <v>4</v>
      </c>
      <c r="AI43" s="61">
        <v>4</v>
      </c>
      <c r="AJ43" s="61">
        <v>4</v>
      </c>
      <c r="AK43" s="61">
        <v>5</v>
      </c>
      <c r="AL43" s="61">
        <v>5</v>
      </c>
      <c r="AM43" s="61">
        <v>4</v>
      </c>
      <c r="AN43" s="64">
        <v>3</v>
      </c>
      <c r="AO43" s="64">
        <v>2</v>
      </c>
      <c r="AP43" s="64">
        <v>4</v>
      </c>
    </row>
    <row r="44" spans="1:42">
      <c r="A44" s="7">
        <v>43</v>
      </c>
      <c r="C44" s="7" t="s">
        <v>68</v>
      </c>
      <c r="D44" s="7" t="s">
        <v>83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8">
        <v>4</v>
      </c>
      <c r="L44" s="8">
        <v>3</v>
      </c>
      <c r="M44" s="8">
        <v>4</v>
      </c>
      <c r="N44" s="9">
        <v>5</v>
      </c>
      <c r="O44" s="9">
        <v>4</v>
      </c>
      <c r="P44" s="10">
        <v>5</v>
      </c>
      <c r="Q44" s="10">
        <v>2</v>
      </c>
      <c r="R44" s="10">
        <v>3</v>
      </c>
      <c r="S44" s="10">
        <v>3</v>
      </c>
      <c r="T44" s="10">
        <v>4</v>
      </c>
      <c r="U44" s="11"/>
      <c r="V44" s="11"/>
      <c r="W44" s="11"/>
      <c r="X44" s="11"/>
      <c r="Y44" s="12"/>
      <c r="Z44" s="12"/>
      <c r="AA44" s="139">
        <v>5</v>
      </c>
      <c r="AB44" s="139">
        <v>5</v>
      </c>
      <c r="AC44" s="139">
        <v>4</v>
      </c>
      <c r="AD44" s="139">
        <v>4</v>
      </c>
      <c r="AE44" s="144">
        <v>4</v>
      </c>
      <c r="AF44" s="144">
        <v>5</v>
      </c>
      <c r="AG44" s="144">
        <v>5</v>
      </c>
      <c r="AH44" s="144">
        <v>4</v>
      </c>
      <c r="AI44" s="61">
        <v>4</v>
      </c>
      <c r="AJ44" s="61">
        <v>4</v>
      </c>
      <c r="AK44" s="61">
        <v>4</v>
      </c>
      <c r="AL44" s="61">
        <v>3</v>
      </c>
      <c r="AM44" s="61">
        <v>4</v>
      </c>
      <c r="AN44" s="64">
        <v>4</v>
      </c>
      <c r="AO44" s="64">
        <v>4</v>
      </c>
      <c r="AP44" s="64">
        <v>4</v>
      </c>
    </row>
    <row r="45" spans="1:42">
      <c r="A45" s="7">
        <v>44</v>
      </c>
      <c r="C45" s="7" t="s">
        <v>81</v>
      </c>
      <c r="D45" s="7" t="s">
        <v>85</v>
      </c>
      <c r="E45" s="7">
        <v>0</v>
      </c>
      <c r="F45" s="7">
        <v>0</v>
      </c>
      <c r="G45" s="7">
        <v>0</v>
      </c>
      <c r="H45" s="7">
        <v>0</v>
      </c>
      <c r="I45" s="7">
        <v>1</v>
      </c>
      <c r="J45" s="7">
        <v>0</v>
      </c>
      <c r="K45" s="8">
        <v>4</v>
      </c>
      <c r="L45" s="8">
        <v>3</v>
      </c>
      <c r="M45" s="8">
        <v>4</v>
      </c>
      <c r="N45" s="9">
        <v>4</v>
      </c>
      <c r="O45" s="9">
        <v>4</v>
      </c>
      <c r="P45" s="10">
        <v>4</v>
      </c>
      <c r="Q45" s="10">
        <v>3</v>
      </c>
      <c r="R45" s="10">
        <v>4</v>
      </c>
      <c r="S45" s="10">
        <v>4</v>
      </c>
      <c r="T45" s="10">
        <v>4</v>
      </c>
      <c r="U45" s="11"/>
      <c r="V45" s="11"/>
      <c r="W45" s="11"/>
      <c r="X45" s="11"/>
      <c r="Y45" s="12"/>
      <c r="Z45" s="12"/>
      <c r="AA45" s="139">
        <v>2</v>
      </c>
      <c r="AB45" s="139">
        <v>2</v>
      </c>
      <c r="AC45" s="139">
        <v>3</v>
      </c>
      <c r="AD45" s="139">
        <v>3</v>
      </c>
      <c r="AE45" s="144">
        <v>3</v>
      </c>
      <c r="AF45" s="144">
        <v>4</v>
      </c>
      <c r="AG45" s="144">
        <v>4</v>
      </c>
      <c r="AH45" s="144">
        <v>4</v>
      </c>
      <c r="AI45" s="61">
        <v>4</v>
      </c>
      <c r="AJ45" s="61">
        <v>4</v>
      </c>
      <c r="AK45" s="61">
        <v>4</v>
      </c>
      <c r="AL45" s="61">
        <v>4</v>
      </c>
      <c r="AM45" s="61">
        <v>4</v>
      </c>
      <c r="AN45" s="64">
        <v>4</v>
      </c>
      <c r="AO45" s="64">
        <v>4</v>
      </c>
      <c r="AP45" s="64">
        <v>4</v>
      </c>
    </row>
    <row r="46" spans="1:42">
      <c r="A46" s="7">
        <v>45</v>
      </c>
      <c r="C46" s="7" t="s">
        <v>68</v>
      </c>
      <c r="D46" s="7" t="s">
        <v>86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8">
        <v>5</v>
      </c>
      <c r="L46" s="8">
        <v>5</v>
      </c>
      <c r="M46" s="8">
        <v>5</v>
      </c>
      <c r="N46" s="9">
        <v>5</v>
      </c>
      <c r="O46" s="9">
        <v>5</v>
      </c>
      <c r="P46" s="10">
        <v>5</v>
      </c>
      <c r="Q46" s="10">
        <v>3</v>
      </c>
      <c r="R46" s="10">
        <v>4</v>
      </c>
      <c r="S46" s="10">
        <v>4</v>
      </c>
      <c r="T46" s="10">
        <v>5</v>
      </c>
      <c r="U46" s="11"/>
      <c r="V46" s="11"/>
      <c r="W46" s="11"/>
      <c r="X46" s="11"/>
      <c r="Y46" s="12"/>
      <c r="Z46" s="12"/>
      <c r="AA46" s="139">
        <v>2</v>
      </c>
      <c r="AB46" s="139">
        <v>2</v>
      </c>
      <c r="AC46" s="139">
        <v>2</v>
      </c>
      <c r="AD46" s="139">
        <v>2</v>
      </c>
      <c r="AE46" s="144">
        <v>1</v>
      </c>
      <c r="AF46" s="144">
        <v>4</v>
      </c>
      <c r="AG46" s="144">
        <v>4</v>
      </c>
      <c r="AH46" s="144">
        <v>5</v>
      </c>
      <c r="AI46" s="61">
        <v>4</v>
      </c>
      <c r="AJ46" s="61">
        <v>4</v>
      </c>
      <c r="AK46" s="61">
        <v>5</v>
      </c>
      <c r="AL46" s="61">
        <v>4</v>
      </c>
      <c r="AM46" s="61">
        <v>4</v>
      </c>
      <c r="AN46" s="64">
        <v>4</v>
      </c>
      <c r="AO46" s="64">
        <v>4</v>
      </c>
      <c r="AP46" s="64">
        <v>4</v>
      </c>
    </row>
    <row r="47" spans="1:42">
      <c r="A47" s="7">
        <v>46</v>
      </c>
      <c r="C47" s="7" t="s">
        <v>81</v>
      </c>
      <c r="D47" s="7" t="s">
        <v>85</v>
      </c>
      <c r="E47" s="7">
        <v>0</v>
      </c>
      <c r="F47" s="7">
        <v>0</v>
      </c>
      <c r="G47" s="7">
        <v>1</v>
      </c>
      <c r="H47" s="7">
        <v>0</v>
      </c>
      <c r="I47" s="7">
        <v>1</v>
      </c>
      <c r="J47" s="7">
        <v>0</v>
      </c>
      <c r="K47" s="8">
        <v>4</v>
      </c>
      <c r="L47" s="8">
        <v>3</v>
      </c>
      <c r="M47" s="8">
        <v>2</v>
      </c>
      <c r="N47" s="9">
        <v>4</v>
      </c>
      <c r="O47" s="9">
        <v>4</v>
      </c>
      <c r="P47" s="10">
        <v>4</v>
      </c>
      <c r="Q47" s="10">
        <v>4</v>
      </c>
      <c r="R47" s="10">
        <v>5</v>
      </c>
      <c r="S47" s="10">
        <v>4</v>
      </c>
      <c r="T47" s="10">
        <v>4</v>
      </c>
      <c r="U47" s="11"/>
      <c r="V47" s="11"/>
      <c r="W47" s="11"/>
      <c r="X47" s="11"/>
      <c r="Y47" s="12"/>
      <c r="Z47" s="12"/>
      <c r="AA47" s="139">
        <v>3</v>
      </c>
      <c r="AB47" s="139">
        <v>4</v>
      </c>
      <c r="AC47" s="139">
        <v>4</v>
      </c>
      <c r="AD47" s="139">
        <v>4</v>
      </c>
      <c r="AE47" s="144">
        <v>4</v>
      </c>
      <c r="AF47" s="144">
        <v>4</v>
      </c>
      <c r="AG47" s="144">
        <v>4</v>
      </c>
      <c r="AH47" s="144">
        <v>4</v>
      </c>
      <c r="AI47" s="61">
        <v>4</v>
      </c>
      <c r="AJ47" s="61">
        <v>4</v>
      </c>
      <c r="AK47" s="61">
        <v>4</v>
      </c>
      <c r="AL47" s="61">
        <v>3</v>
      </c>
      <c r="AM47" s="61">
        <v>4</v>
      </c>
      <c r="AN47" s="64">
        <v>3</v>
      </c>
      <c r="AO47" s="64">
        <v>3</v>
      </c>
      <c r="AP47" s="64">
        <v>4</v>
      </c>
    </row>
    <row r="48" spans="1:42">
      <c r="A48" s="7">
        <v>47</v>
      </c>
      <c r="C48" s="7" t="s">
        <v>9</v>
      </c>
      <c r="D48" s="7" t="s">
        <v>95</v>
      </c>
      <c r="E48" s="7">
        <v>1</v>
      </c>
      <c r="F48" s="7">
        <v>0</v>
      </c>
      <c r="G48" s="7">
        <v>0</v>
      </c>
      <c r="H48" s="7">
        <v>1</v>
      </c>
      <c r="I48" s="7">
        <v>0</v>
      </c>
      <c r="J48" s="7">
        <v>0</v>
      </c>
      <c r="K48" s="8">
        <v>5</v>
      </c>
      <c r="L48" s="8">
        <v>5</v>
      </c>
      <c r="M48" s="8">
        <v>4</v>
      </c>
      <c r="N48" s="9">
        <v>5</v>
      </c>
      <c r="O48" s="9">
        <v>4</v>
      </c>
      <c r="P48" s="10">
        <v>3</v>
      </c>
      <c r="Q48" s="10">
        <v>3</v>
      </c>
      <c r="R48" s="10">
        <v>4</v>
      </c>
      <c r="S48" s="10">
        <v>4</v>
      </c>
      <c r="T48" s="10">
        <v>4</v>
      </c>
      <c r="U48" s="11"/>
      <c r="V48" s="11"/>
      <c r="W48" s="11"/>
      <c r="X48" s="11"/>
      <c r="Y48" s="12"/>
      <c r="Z48" s="12"/>
      <c r="AA48" s="139">
        <v>3</v>
      </c>
      <c r="AB48" s="139">
        <v>3</v>
      </c>
      <c r="AC48" s="139">
        <v>3</v>
      </c>
      <c r="AD48" s="139">
        <v>3</v>
      </c>
      <c r="AE48" s="144">
        <v>2</v>
      </c>
      <c r="AF48" s="144">
        <v>4</v>
      </c>
      <c r="AG48" s="144">
        <v>5</v>
      </c>
      <c r="AH48" s="144">
        <v>4</v>
      </c>
      <c r="AI48" s="61">
        <v>4</v>
      </c>
      <c r="AJ48" s="61">
        <v>4</v>
      </c>
      <c r="AK48" s="61">
        <v>5</v>
      </c>
      <c r="AL48" s="61">
        <v>5</v>
      </c>
      <c r="AM48" s="61">
        <v>5</v>
      </c>
      <c r="AN48" s="64">
        <v>5</v>
      </c>
      <c r="AO48" s="64">
        <v>4</v>
      </c>
      <c r="AP48" s="64">
        <v>4</v>
      </c>
    </row>
    <row r="49" spans="1:42">
      <c r="A49" s="7">
        <v>48</v>
      </c>
      <c r="C49" s="7" t="s">
        <v>81</v>
      </c>
      <c r="D49" s="7" t="s">
        <v>82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0</v>
      </c>
      <c r="K49" s="8">
        <v>5</v>
      </c>
      <c r="L49" s="8">
        <v>5</v>
      </c>
      <c r="M49" s="8">
        <v>4</v>
      </c>
      <c r="N49" s="9">
        <v>4</v>
      </c>
      <c r="O49" s="9">
        <v>4</v>
      </c>
      <c r="P49" s="10">
        <v>5</v>
      </c>
      <c r="Q49" s="10">
        <v>3</v>
      </c>
      <c r="R49" s="10">
        <v>3</v>
      </c>
      <c r="S49" s="10">
        <v>4</v>
      </c>
      <c r="T49" s="10">
        <v>5</v>
      </c>
      <c r="U49" s="11"/>
      <c r="V49" s="11"/>
      <c r="W49" s="11"/>
      <c r="X49" s="11"/>
      <c r="Y49" s="12"/>
      <c r="Z49" s="12"/>
      <c r="AA49" s="139">
        <v>3</v>
      </c>
      <c r="AB49" s="139">
        <v>3</v>
      </c>
      <c r="AC49" s="139">
        <v>4</v>
      </c>
      <c r="AD49" s="139">
        <v>4</v>
      </c>
      <c r="AE49" s="144">
        <v>3</v>
      </c>
      <c r="AF49" s="144">
        <v>4</v>
      </c>
      <c r="AG49" s="144">
        <v>4</v>
      </c>
      <c r="AH49" s="144">
        <v>4</v>
      </c>
      <c r="AI49" s="61">
        <v>4</v>
      </c>
      <c r="AJ49" s="61">
        <v>5</v>
      </c>
      <c r="AK49" s="61">
        <v>5</v>
      </c>
      <c r="AL49" s="61">
        <v>5</v>
      </c>
      <c r="AM49" s="61">
        <v>4</v>
      </c>
      <c r="AN49" s="64">
        <v>4</v>
      </c>
      <c r="AO49" s="64">
        <v>4</v>
      </c>
      <c r="AP49" s="64">
        <v>4</v>
      </c>
    </row>
    <row r="50" spans="1:42">
      <c r="A50" s="7">
        <v>49</v>
      </c>
      <c r="C50" s="7" t="s">
        <v>68</v>
      </c>
      <c r="D50" s="7" t="s">
        <v>95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8">
        <v>4</v>
      </c>
      <c r="L50" s="8">
        <v>4</v>
      </c>
      <c r="M50" s="8">
        <v>4</v>
      </c>
      <c r="N50" s="9">
        <v>4</v>
      </c>
      <c r="O50" s="9">
        <v>4</v>
      </c>
      <c r="P50" s="10">
        <v>4</v>
      </c>
      <c r="Q50" s="10">
        <v>4</v>
      </c>
      <c r="R50" s="10">
        <v>4</v>
      </c>
      <c r="S50" s="10">
        <v>4</v>
      </c>
      <c r="T50" s="10">
        <v>4</v>
      </c>
      <c r="U50" s="11"/>
      <c r="V50" s="11"/>
      <c r="W50" s="11"/>
      <c r="X50" s="11"/>
      <c r="Y50" s="12"/>
      <c r="Z50" s="12"/>
      <c r="AA50" s="139">
        <v>3</v>
      </c>
      <c r="AB50" s="139">
        <v>3</v>
      </c>
      <c r="AC50" s="139">
        <v>3</v>
      </c>
      <c r="AD50" s="139">
        <v>3</v>
      </c>
      <c r="AE50" s="144">
        <v>3</v>
      </c>
      <c r="AF50" s="144">
        <v>4</v>
      </c>
      <c r="AG50" s="144">
        <v>4</v>
      </c>
      <c r="AH50" s="144">
        <v>4</v>
      </c>
      <c r="AI50" s="61">
        <v>4</v>
      </c>
      <c r="AJ50" s="61">
        <v>4</v>
      </c>
      <c r="AK50" s="61">
        <v>4</v>
      </c>
      <c r="AL50" s="61">
        <v>4</v>
      </c>
      <c r="AM50" s="61">
        <v>4</v>
      </c>
      <c r="AN50" s="64">
        <v>4</v>
      </c>
      <c r="AO50" s="64">
        <v>4</v>
      </c>
      <c r="AP50" s="64">
        <v>4</v>
      </c>
    </row>
    <row r="51" spans="1:42">
      <c r="A51" s="7">
        <v>50</v>
      </c>
      <c r="C51" s="7" t="s">
        <v>9</v>
      </c>
      <c r="E51" s="7">
        <v>0</v>
      </c>
      <c r="F51" s="7">
        <v>0</v>
      </c>
      <c r="G51" s="7">
        <v>1</v>
      </c>
      <c r="H51" s="7">
        <v>0</v>
      </c>
      <c r="I51" s="7">
        <v>0</v>
      </c>
      <c r="J51" s="7">
        <v>0</v>
      </c>
      <c r="K51" s="8">
        <v>5</v>
      </c>
      <c r="L51" s="8">
        <v>4</v>
      </c>
      <c r="M51" s="8">
        <v>3</v>
      </c>
      <c r="N51" s="9">
        <v>4</v>
      </c>
      <c r="O51" s="9">
        <v>4</v>
      </c>
      <c r="P51" s="10">
        <v>4</v>
      </c>
      <c r="Q51" s="10">
        <v>3</v>
      </c>
      <c r="R51" s="10">
        <v>4</v>
      </c>
      <c r="S51" s="10">
        <v>4</v>
      </c>
      <c r="T51" s="10">
        <v>4</v>
      </c>
      <c r="U51" s="11"/>
      <c r="V51" s="11"/>
      <c r="W51" s="11"/>
      <c r="X51" s="11"/>
      <c r="Y51" s="12"/>
      <c r="Z51" s="12"/>
      <c r="AA51" s="139">
        <v>2</v>
      </c>
      <c r="AB51" s="139">
        <v>2</v>
      </c>
      <c r="AC51" s="139">
        <v>2</v>
      </c>
      <c r="AD51" s="139">
        <v>2</v>
      </c>
      <c r="AE51" s="144">
        <v>2</v>
      </c>
      <c r="AF51" s="144">
        <v>4</v>
      </c>
      <c r="AG51" s="144">
        <v>4</v>
      </c>
      <c r="AH51" s="144">
        <v>4</v>
      </c>
      <c r="AI51" s="61">
        <v>4</v>
      </c>
      <c r="AJ51" s="61">
        <v>4</v>
      </c>
      <c r="AK51" s="61">
        <v>4</v>
      </c>
      <c r="AL51" s="61">
        <v>4</v>
      </c>
      <c r="AM51" s="61">
        <v>4</v>
      </c>
      <c r="AN51" s="64">
        <v>4</v>
      </c>
      <c r="AO51" s="64">
        <v>4</v>
      </c>
      <c r="AP51" s="64">
        <v>4</v>
      </c>
    </row>
    <row r="52" spans="1:42">
      <c r="A52" s="7">
        <v>51</v>
      </c>
      <c r="C52" s="7" t="s">
        <v>9</v>
      </c>
      <c r="D52" s="7" t="s">
        <v>79</v>
      </c>
      <c r="E52" s="7">
        <v>1</v>
      </c>
      <c r="F52" s="7">
        <v>1</v>
      </c>
      <c r="G52" s="7">
        <v>1</v>
      </c>
      <c r="H52" s="7">
        <v>0</v>
      </c>
      <c r="I52" s="7">
        <v>0</v>
      </c>
      <c r="J52" s="7">
        <v>0</v>
      </c>
      <c r="K52" s="8">
        <v>5</v>
      </c>
      <c r="L52" s="8">
        <v>3</v>
      </c>
      <c r="M52" s="8">
        <v>3</v>
      </c>
      <c r="N52" s="9">
        <v>4</v>
      </c>
      <c r="O52" s="9">
        <v>4</v>
      </c>
      <c r="P52" s="10">
        <v>4</v>
      </c>
      <c r="Q52" s="10">
        <v>2</v>
      </c>
      <c r="R52" s="10">
        <v>3</v>
      </c>
      <c r="S52" s="10">
        <v>3</v>
      </c>
      <c r="T52" s="10">
        <v>4</v>
      </c>
      <c r="U52" s="11"/>
      <c r="V52" s="11"/>
      <c r="W52" s="11"/>
      <c r="X52" s="11"/>
      <c r="Y52" s="12"/>
      <c r="Z52" s="12"/>
      <c r="AA52" s="139">
        <v>2</v>
      </c>
      <c r="AB52" s="139">
        <v>3</v>
      </c>
      <c r="AC52" s="139">
        <v>3</v>
      </c>
      <c r="AD52" s="139">
        <v>3</v>
      </c>
      <c r="AE52" s="144">
        <v>2</v>
      </c>
      <c r="AF52" s="144">
        <v>4</v>
      </c>
      <c r="AG52" s="144">
        <v>4</v>
      </c>
      <c r="AH52" s="144">
        <v>4</v>
      </c>
      <c r="AI52" s="61">
        <v>4</v>
      </c>
      <c r="AJ52" s="61">
        <v>4</v>
      </c>
      <c r="AK52" s="61">
        <v>4</v>
      </c>
      <c r="AL52" s="61">
        <v>4</v>
      </c>
      <c r="AM52" s="61">
        <v>4</v>
      </c>
      <c r="AN52" s="64">
        <v>4</v>
      </c>
      <c r="AO52" s="64">
        <v>4</v>
      </c>
      <c r="AP52" s="64">
        <v>4</v>
      </c>
    </row>
    <row r="53" spans="1:42">
      <c r="A53" s="7">
        <v>52</v>
      </c>
      <c r="C53" s="7" t="s">
        <v>68</v>
      </c>
      <c r="D53" s="7" t="s">
        <v>71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8">
        <v>5</v>
      </c>
      <c r="L53" s="8">
        <v>4</v>
      </c>
      <c r="M53" s="8">
        <v>3</v>
      </c>
      <c r="N53" s="9">
        <v>5</v>
      </c>
      <c r="O53" s="9">
        <v>5</v>
      </c>
      <c r="P53" s="10">
        <v>5</v>
      </c>
      <c r="Q53" s="10">
        <v>5</v>
      </c>
      <c r="R53" s="10">
        <v>5</v>
      </c>
      <c r="S53" s="10">
        <v>5</v>
      </c>
      <c r="T53" s="10">
        <v>5</v>
      </c>
      <c r="U53" s="11"/>
      <c r="V53" s="11"/>
      <c r="W53" s="11"/>
      <c r="X53" s="11"/>
      <c r="Y53" s="12"/>
      <c r="Z53" s="12"/>
      <c r="AA53" s="139">
        <v>5</v>
      </c>
      <c r="AB53" s="139">
        <v>5</v>
      </c>
      <c r="AC53" s="139">
        <v>5</v>
      </c>
      <c r="AD53" s="139">
        <v>5</v>
      </c>
      <c r="AE53" s="144">
        <v>5</v>
      </c>
      <c r="AF53" s="144">
        <v>5</v>
      </c>
      <c r="AG53" s="144">
        <v>5</v>
      </c>
      <c r="AH53" s="144">
        <v>5</v>
      </c>
      <c r="AI53" s="61">
        <v>5</v>
      </c>
      <c r="AJ53" s="61">
        <v>5</v>
      </c>
      <c r="AK53" s="61">
        <v>5</v>
      </c>
      <c r="AL53" s="61">
        <v>5</v>
      </c>
      <c r="AM53" s="61">
        <v>5</v>
      </c>
      <c r="AN53" s="64">
        <v>5</v>
      </c>
      <c r="AO53" s="64">
        <v>5</v>
      </c>
      <c r="AP53" s="64">
        <v>5</v>
      </c>
    </row>
    <row r="54" spans="1:42">
      <c r="A54" s="7">
        <v>53</v>
      </c>
      <c r="C54" s="7" t="s">
        <v>68</v>
      </c>
      <c r="D54" s="7" t="s">
        <v>71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8">
        <v>5</v>
      </c>
      <c r="L54" s="8">
        <v>4</v>
      </c>
      <c r="M54" s="8">
        <v>3</v>
      </c>
      <c r="N54" s="9">
        <v>5</v>
      </c>
      <c r="O54" s="9">
        <v>5</v>
      </c>
      <c r="P54" s="10">
        <v>4</v>
      </c>
      <c r="Q54" s="10">
        <v>4</v>
      </c>
      <c r="R54" s="10">
        <v>5</v>
      </c>
      <c r="S54" s="10">
        <v>4</v>
      </c>
      <c r="T54" s="10">
        <v>5</v>
      </c>
      <c r="U54" s="11"/>
      <c r="V54" s="11"/>
      <c r="W54" s="11"/>
      <c r="X54" s="11"/>
      <c r="Y54" s="12"/>
      <c r="Z54" s="12"/>
      <c r="AA54" s="139">
        <v>5</v>
      </c>
      <c r="AB54" s="139">
        <v>5</v>
      </c>
      <c r="AC54" s="139">
        <v>5</v>
      </c>
      <c r="AD54" s="139">
        <v>5</v>
      </c>
      <c r="AE54" s="144">
        <v>4</v>
      </c>
      <c r="AF54" s="144">
        <v>4</v>
      </c>
      <c r="AG54" s="144">
        <v>4</v>
      </c>
      <c r="AH54" s="144">
        <v>4</v>
      </c>
      <c r="AI54" s="61">
        <v>4</v>
      </c>
      <c r="AJ54" s="61">
        <v>4</v>
      </c>
      <c r="AK54" s="61">
        <v>4</v>
      </c>
      <c r="AL54" s="61">
        <v>4</v>
      </c>
      <c r="AM54" s="61">
        <v>4</v>
      </c>
      <c r="AN54" s="64">
        <v>5</v>
      </c>
      <c r="AO54" s="64">
        <v>5</v>
      </c>
      <c r="AP54" s="64">
        <v>5</v>
      </c>
    </row>
    <row r="55" spans="1:42">
      <c r="A55" s="7">
        <v>54</v>
      </c>
      <c r="C55" s="7" t="s">
        <v>81</v>
      </c>
      <c r="E55" s="7">
        <v>1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8">
        <v>3</v>
      </c>
      <c r="L55" s="8">
        <v>3</v>
      </c>
      <c r="M55" s="8">
        <v>3</v>
      </c>
      <c r="N55" s="9">
        <v>3</v>
      </c>
      <c r="O55" s="9">
        <v>3</v>
      </c>
      <c r="P55" s="10">
        <v>3</v>
      </c>
      <c r="Q55" s="10">
        <v>3</v>
      </c>
      <c r="R55" s="10">
        <v>3</v>
      </c>
      <c r="S55" s="10">
        <v>3</v>
      </c>
      <c r="T55" s="10">
        <v>3</v>
      </c>
      <c r="U55" s="11"/>
      <c r="V55" s="11"/>
      <c r="W55" s="11"/>
      <c r="X55" s="11"/>
      <c r="Y55" s="12"/>
      <c r="Z55" s="12"/>
      <c r="AA55" s="139">
        <v>3</v>
      </c>
      <c r="AB55" s="139">
        <v>3</v>
      </c>
      <c r="AC55" s="139">
        <v>3</v>
      </c>
      <c r="AD55" s="139">
        <v>3</v>
      </c>
      <c r="AE55" s="144">
        <v>3</v>
      </c>
      <c r="AF55" s="144">
        <v>3</v>
      </c>
      <c r="AG55" s="144">
        <v>3</v>
      </c>
      <c r="AH55" s="144">
        <v>3</v>
      </c>
      <c r="AI55" s="61">
        <v>3</v>
      </c>
      <c r="AJ55" s="61">
        <v>3</v>
      </c>
      <c r="AK55" s="61">
        <v>3</v>
      </c>
      <c r="AL55" s="61">
        <v>3</v>
      </c>
      <c r="AM55" s="61">
        <v>3</v>
      </c>
      <c r="AN55" s="64">
        <v>3</v>
      </c>
      <c r="AO55" s="64">
        <v>3</v>
      </c>
      <c r="AP55" s="64">
        <v>3</v>
      </c>
    </row>
    <row r="56" spans="1:42">
      <c r="A56" s="7">
        <v>55</v>
      </c>
      <c r="C56" s="7" t="s">
        <v>81</v>
      </c>
      <c r="D56" s="7" t="s">
        <v>89</v>
      </c>
      <c r="E56" s="7">
        <v>0</v>
      </c>
      <c r="F56" s="7">
        <v>0</v>
      </c>
      <c r="G56" s="7">
        <v>1</v>
      </c>
      <c r="H56" s="7">
        <v>0</v>
      </c>
      <c r="I56" s="7">
        <v>0</v>
      </c>
      <c r="J56" s="7">
        <v>0</v>
      </c>
      <c r="K56" s="8">
        <v>5</v>
      </c>
      <c r="L56" s="8">
        <v>4</v>
      </c>
      <c r="M56" s="8">
        <v>3</v>
      </c>
      <c r="N56" s="9">
        <v>5</v>
      </c>
      <c r="O56" s="9">
        <v>5</v>
      </c>
      <c r="P56" s="10">
        <v>4</v>
      </c>
      <c r="Q56" s="10">
        <v>2</v>
      </c>
      <c r="R56" s="10">
        <v>3</v>
      </c>
      <c r="S56" s="10">
        <v>3</v>
      </c>
      <c r="T56" s="10">
        <v>3</v>
      </c>
      <c r="U56" s="11"/>
      <c r="V56" s="11"/>
      <c r="W56" s="11"/>
      <c r="X56" s="11"/>
      <c r="Y56" s="12"/>
      <c r="Z56" s="12"/>
      <c r="AA56" s="139">
        <v>3</v>
      </c>
      <c r="AB56" s="139">
        <v>2</v>
      </c>
      <c r="AC56" s="139">
        <v>4</v>
      </c>
      <c r="AD56" s="139">
        <v>4</v>
      </c>
      <c r="AE56" s="144">
        <v>4</v>
      </c>
      <c r="AF56" s="144">
        <v>5</v>
      </c>
      <c r="AG56" s="144">
        <v>5</v>
      </c>
      <c r="AH56" s="144">
        <v>5</v>
      </c>
      <c r="AI56" s="61">
        <v>4</v>
      </c>
      <c r="AJ56" s="61">
        <v>4</v>
      </c>
      <c r="AK56" s="61">
        <v>4</v>
      </c>
      <c r="AL56" s="61">
        <v>4</v>
      </c>
      <c r="AM56" s="61">
        <v>4</v>
      </c>
      <c r="AN56" s="64">
        <v>3</v>
      </c>
      <c r="AO56" s="64">
        <v>3</v>
      </c>
      <c r="AP56" s="64">
        <v>3</v>
      </c>
    </row>
    <row r="57" spans="1:42">
      <c r="A57" s="7">
        <v>56</v>
      </c>
      <c r="C57" s="7" t="s">
        <v>81</v>
      </c>
      <c r="D57" s="7" t="s">
        <v>90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8">
        <v>4</v>
      </c>
      <c r="L57" s="8">
        <v>4</v>
      </c>
      <c r="M57" s="8">
        <v>4</v>
      </c>
      <c r="N57" s="9">
        <v>5</v>
      </c>
      <c r="O57" s="9">
        <v>5</v>
      </c>
      <c r="P57" s="10">
        <v>4</v>
      </c>
      <c r="Q57" s="10">
        <v>3</v>
      </c>
      <c r="R57" s="10">
        <v>3</v>
      </c>
      <c r="S57" s="10">
        <v>4</v>
      </c>
      <c r="T57" s="10">
        <v>4</v>
      </c>
      <c r="U57" s="11"/>
      <c r="V57" s="11"/>
      <c r="W57" s="11"/>
      <c r="X57" s="11"/>
      <c r="Y57" s="12"/>
      <c r="Z57" s="12"/>
      <c r="AA57" s="139">
        <v>4</v>
      </c>
      <c r="AB57" s="139">
        <v>3</v>
      </c>
      <c r="AC57" s="139">
        <v>3</v>
      </c>
      <c r="AD57" s="139">
        <v>3</v>
      </c>
      <c r="AE57" s="144">
        <v>3</v>
      </c>
      <c r="AF57" s="144">
        <v>3</v>
      </c>
      <c r="AG57" s="144">
        <v>4</v>
      </c>
      <c r="AH57" s="144">
        <v>4</v>
      </c>
      <c r="AI57" s="61">
        <v>4</v>
      </c>
      <c r="AJ57" s="61">
        <v>4</v>
      </c>
      <c r="AK57" s="61">
        <v>4</v>
      </c>
      <c r="AL57" s="61">
        <v>4</v>
      </c>
      <c r="AM57" s="61">
        <v>4</v>
      </c>
      <c r="AN57" s="64">
        <v>4</v>
      </c>
      <c r="AO57" s="64">
        <v>4</v>
      </c>
      <c r="AP57" s="64">
        <v>4</v>
      </c>
    </row>
    <row r="58" spans="1:42">
      <c r="A58" s="7">
        <v>57</v>
      </c>
      <c r="C58" s="7" t="s">
        <v>81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8">
        <v>5</v>
      </c>
      <c r="L58" s="8">
        <v>5</v>
      </c>
      <c r="M58" s="8">
        <v>5</v>
      </c>
      <c r="N58" s="9">
        <v>5</v>
      </c>
      <c r="O58" s="9">
        <v>5</v>
      </c>
      <c r="P58" s="10">
        <v>5</v>
      </c>
      <c r="Q58" s="10">
        <v>5</v>
      </c>
      <c r="R58" s="10">
        <v>5</v>
      </c>
      <c r="S58" s="10">
        <v>5</v>
      </c>
      <c r="T58" s="10">
        <v>5</v>
      </c>
      <c r="U58" s="11"/>
      <c r="V58" s="11"/>
      <c r="W58" s="11"/>
      <c r="X58" s="11"/>
      <c r="Y58" s="12"/>
      <c r="Z58" s="12"/>
      <c r="AA58" s="139">
        <v>5</v>
      </c>
      <c r="AB58" s="139">
        <v>5</v>
      </c>
      <c r="AC58" s="139">
        <v>5</v>
      </c>
      <c r="AD58" s="139">
        <v>5</v>
      </c>
      <c r="AE58" s="144">
        <v>1</v>
      </c>
      <c r="AF58" s="144">
        <v>5</v>
      </c>
      <c r="AG58" s="144">
        <v>5</v>
      </c>
      <c r="AH58" s="144">
        <v>5</v>
      </c>
      <c r="AI58" s="61">
        <v>5</v>
      </c>
      <c r="AJ58" s="61">
        <v>5</v>
      </c>
      <c r="AK58" s="61">
        <v>5</v>
      </c>
      <c r="AL58" s="61">
        <v>1</v>
      </c>
      <c r="AM58" s="61">
        <v>4</v>
      </c>
      <c r="AN58" s="64">
        <v>3</v>
      </c>
      <c r="AO58" s="64">
        <v>4</v>
      </c>
      <c r="AP58" s="64">
        <v>4</v>
      </c>
    </row>
    <row r="59" spans="1:42">
      <c r="A59" s="7">
        <v>58</v>
      </c>
      <c r="C59" s="7" t="s">
        <v>68</v>
      </c>
      <c r="D59" s="7" t="s">
        <v>91</v>
      </c>
      <c r="E59" s="7">
        <v>1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8">
        <v>5</v>
      </c>
      <c r="L59" s="8">
        <v>5</v>
      </c>
      <c r="M59" s="8">
        <v>5</v>
      </c>
      <c r="N59" s="9">
        <v>5</v>
      </c>
      <c r="O59" s="9">
        <v>5</v>
      </c>
      <c r="P59" s="10">
        <v>5</v>
      </c>
      <c r="Q59" s="10">
        <v>5</v>
      </c>
      <c r="R59" s="10">
        <v>5</v>
      </c>
      <c r="S59" s="10">
        <v>5</v>
      </c>
      <c r="T59" s="10">
        <v>5</v>
      </c>
      <c r="U59" s="11"/>
      <c r="V59" s="11"/>
      <c r="W59" s="11"/>
      <c r="X59" s="11"/>
      <c r="Y59" s="12"/>
      <c r="Z59" s="12"/>
      <c r="AA59" s="139">
        <v>5</v>
      </c>
      <c r="AB59" s="139">
        <v>1</v>
      </c>
      <c r="AC59" s="139">
        <v>1</v>
      </c>
      <c r="AD59" s="139">
        <v>1</v>
      </c>
      <c r="AE59" s="144">
        <v>1</v>
      </c>
      <c r="AF59" s="144">
        <v>1</v>
      </c>
      <c r="AG59" s="144">
        <v>5</v>
      </c>
      <c r="AH59" s="144">
        <v>5</v>
      </c>
      <c r="AI59" s="61">
        <v>5</v>
      </c>
      <c r="AJ59" s="61">
        <v>5</v>
      </c>
      <c r="AK59" s="61">
        <v>5</v>
      </c>
      <c r="AL59" s="61">
        <v>5</v>
      </c>
      <c r="AM59" s="61">
        <v>5</v>
      </c>
      <c r="AN59" s="64">
        <v>5</v>
      </c>
      <c r="AO59" s="64">
        <v>5</v>
      </c>
      <c r="AP59" s="64">
        <v>5</v>
      </c>
    </row>
    <row r="60" spans="1:42">
      <c r="A60" s="7">
        <v>59</v>
      </c>
      <c r="C60" s="7" t="s">
        <v>81</v>
      </c>
      <c r="D60" s="7" t="s">
        <v>85</v>
      </c>
      <c r="E60" s="7">
        <v>1</v>
      </c>
      <c r="F60" s="7">
        <v>0</v>
      </c>
      <c r="G60" s="7">
        <v>1</v>
      </c>
      <c r="H60" s="7">
        <v>0</v>
      </c>
      <c r="I60" s="7">
        <v>1</v>
      </c>
      <c r="J60" s="7">
        <v>0</v>
      </c>
      <c r="K60" s="8">
        <v>5</v>
      </c>
      <c r="L60" s="8">
        <v>3</v>
      </c>
      <c r="M60" s="8">
        <v>4</v>
      </c>
      <c r="N60" s="9">
        <v>4</v>
      </c>
      <c r="O60" s="9">
        <v>4</v>
      </c>
      <c r="P60" s="10">
        <v>4</v>
      </c>
      <c r="Q60" s="10">
        <v>4</v>
      </c>
      <c r="R60" s="10">
        <v>4</v>
      </c>
      <c r="S60" s="10">
        <v>4</v>
      </c>
      <c r="T60" s="10">
        <v>3</v>
      </c>
      <c r="U60" s="11"/>
      <c r="V60" s="11"/>
      <c r="W60" s="11"/>
      <c r="X60" s="11"/>
      <c r="Y60" s="12"/>
      <c r="Z60" s="12"/>
      <c r="AA60" s="139">
        <v>3</v>
      </c>
      <c r="AB60" s="139">
        <v>4</v>
      </c>
      <c r="AC60" s="139">
        <v>4</v>
      </c>
      <c r="AD60" s="139">
        <v>4</v>
      </c>
      <c r="AE60" s="144">
        <v>4</v>
      </c>
      <c r="AF60" s="144">
        <v>4</v>
      </c>
      <c r="AG60" s="144">
        <v>4</v>
      </c>
      <c r="AH60" s="144">
        <v>4</v>
      </c>
      <c r="AI60" s="61">
        <v>4</v>
      </c>
      <c r="AJ60" s="61">
        <v>5</v>
      </c>
      <c r="AK60" s="61">
        <v>5</v>
      </c>
      <c r="AL60" s="61">
        <v>3</v>
      </c>
      <c r="AM60" s="61">
        <v>4</v>
      </c>
      <c r="AN60" s="64">
        <v>4</v>
      </c>
      <c r="AO60" s="64">
        <v>4</v>
      </c>
      <c r="AP60" s="64">
        <v>4</v>
      </c>
    </row>
    <row r="61" spans="1:42">
      <c r="A61" s="7">
        <v>60</v>
      </c>
      <c r="C61" s="7" t="s">
        <v>68</v>
      </c>
      <c r="D61" s="7" t="s">
        <v>69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8">
        <v>5</v>
      </c>
      <c r="L61" s="8">
        <v>4</v>
      </c>
      <c r="M61" s="8">
        <v>4</v>
      </c>
      <c r="N61" s="9">
        <v>5</v>
      </c>
      <c r="O61" s="9">
        <v>5</v>
      </c>
      <c r="P61" s="10">
        <v>5</v>
      </c>
      <c r="Q61" s="10">
        <v>5</v>
      </c>
      <c r="R61" s="10">
        <v>5</v>
      </c>
      <c r="S61" s="10">
        <v>5</v>
      </c>
      <c r="T61" s="10">
        <v>3</v>
      </c>
      <c r="U61" s="11"/>
      <c r="V61" s="11"/>
      <c r="W61" s="11"/>
      <c r="X61" s="11"/>
      <c r="Y61" s="12"/>
      <c r="Z61" s="12"/>
      <c r="AA61" s="139">
        <v>2</v>
      </c>
      <c r="AB61" s="139">
        <v>2</v>
      </c>
      <c r="AC61" s="139">
        <v>2</v>
      </c>
      <c r="AD61" s="139">
        <v>2</v>
      </c>
      <c r="AE61" s="144">
        <v>2</v>
      </c>
      <c r="AF61" s="144">
        <v>4</v>
      </c>
      <c r="AG61" s="144">
        <v>4</v>
      </c>
      <c r="AH61" s="144">
        <v>3</v>
      </c>
      <c r="AI61" s="61">
        <v>3</v>
      </c>
      <c r="AJ61" s="61">
        <v>5</v>
      </c>
      <c r="AK61" s="61">
        <v>3</v>
      </c>
      <c r="AL61" s="61">
        <v>4</v>
      </c>
      <c r="AM61" s="61">
        <v>4</v>
      </c>
      <c r="AN61" s="64">
        <v>4</v>
      </c>
      <c r="AO61" s="64">
        <v>3</v>
      </c>
      <c r="AP61" s="64">
        <v>3</v>
      </c>
    </row>
    <row r="62" spans="1:42">
      <c r="A62" s="7">
        <v>61</v>
      </c>
      <c r="C62" s="7" t="s">
        <v>81</v>
      </c>
      <c r="D62" s="7" t="s">
        <v>73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8">
        <v>4</v>
      </c>
      <c r="L62" s="8">
        <v>4</v>
      </c>
      <c r="M62" s="8">
        <v>4</v>
      </c>
      <c r="N62" s="9">
        <v>5</v>
      </c>
      <c r="O62" s="9">
        <v>5</v>
      </c>
      <c r="P62" s="10">
        <v>5</v>
      </c>
      <c r="Q62" s="10">
        <v>5</v>
      </c>
      <c r="R62" s="10">
        <v>5</v>
      </c>
      <c r="S62" s="10">
        <v>5</v>
      </c>
      <c r="T62" s="10">
        <v>5</v>
      </c>
      <c r="U62" s="11"/>
      <c r="V62" s="11"/>
      <c r="W62" s="11"/>
      <c r="X62" s="11"/>
      <c r="Y62" s="12"/>
      <c r="Z62" s="12"/>
      <c r="AA62" s="139">
        <v>2</v>
      </c>
      <c r="AB62" s="139">
        <v>4</v>
      </c>
      <c r="AC62" s="139">
        <v>3</v>
      </c>
      <c r="AD62" s="139">
        <v>3</v>
      </c>
      <c r="AE62" s="144">
        <v>3</v>
      </c>
      <c r="AF62" s="144">
        <v>5</v>
      </c>
      <c r="AG62" s="144">
        <v>4</v>
      </c>
      <c r="AH62" s="144">
        <v>4</v>
      </c>
      <c r="AI62" s="61">
        <v>3</v>
      </c>
      <c r="AJ62" s="61">
        <v>3</v>
      </c>
      <c r="AK62" s="61">
        <v>4</v>
      </c>
      <c r="AL62" s="61">
        <v>3</v>
      </c>
      <c r="AM62" s="61">
        <v>4</v>
      </c>
      <c r="AN62" s="64">
        <v>4</v>
      </c>
      <c r="AO62" s="64">
        <v>4</v>
      </c>
      <c r="AP62" s="64">
        <v>4</v>
      </c>
    </row>
    <row r="63" spans="1:42">
      <c r="A63" s="7">
        <v>62</v>
      </c>
      <c r="C63" s="7" t="s">
        <v>9</v>
      </c>
      <c r="D63" s="7" t="s">
        <v>79</v>
      </c>
      <c r="E63" s="7">
        <v>1</v>
      </c>
      <c r="F63" s="7">
        <v>0</v>
      </c>
      <c r="G63" s="7">
        <v>0</v>
      </c>
      <c r="H63" s="7">
        <v>1</v>
      </c>
      <c r="I63" s="7">
        <v>0</v>
      </c>
      <c r="J63" s="7">
        <v>0</v>
      </c>
      <c r="K63" s="8">
        <v>3</v>
      </c>
      <c r="L63" s="8">
        <v>4</v>
      </c>
      <c r="M63" s="8">
        <v>4</v>
      </c>
      <c r="N63" s="9">
        <v>4</v>
      </c>
      <c r="O63" s="9">
        <v>4</v>
      </c>
      <c r="P63" s="10">
        <v>4</v>
      </c>
      <c r="Q63" s="10">
        <v>2</v>
      </c>
      <c r="R63" s="10">
        <v>4</v>
      </c>
      <c r="S63" s="10">
        <v>4</v>
      </c>
      <c r="T63" s="10">
        <v>4</v>
      </c>
      <c r="U63" s="11"/>
      <c r="V63" s="11"/>
      <c r="W63" s="11"/>
      <c r="X63" s="11"/>
      <c r="Y63" s="12"/>
      <c r="Z63" s="12"/>
      <c r="AA63" s="139">
        <v>5</v>
      </c>
      <c r="AB63" s="139">
        <v>5</v>
      </c>
      <c r="AC63" s="139">
        <v>5</v>
      </c>
      <c r="AD63" s="139">
        <v>5</v>
      </c>
      <c r="AE63" s="144">
        <v>5</v>
      </c>
      <c r="AF63" s="144">
        <v>5</v>
      </c>
      <c r="AG63" s="144">
        <v>5</v>
      </c>
      <c r="AH63" s="144">
        <v>4</v>
      </c>
      <c r="AI63" s="61">
        <v>4</v>
      </c>
      <c r="AJ63" s="61">
        <v>4</v>
      </c>
      <c r="AK63" s="61">
        <v>5</v>
      </c>
      <c r="AL63" s="61">
        <v>4</v>
      </c>
      <c r="AM63" s="61">
        <v>4</v>
      </c>
      <c r="AN63" s="64">
        <v>3</v>
      </c>
      <c r="AO63" s="64">
        <v>3</v>
      </c>
      <c r="AP63" s="64">
        <v>4</v>
      </c>
    </row>
    <row r="64" spans="1:42">
      <c r="A64" s="7">
        <v>63</v>
      </c>
      <c r="C64" s="7" t="s">
        <v>9</v>
      </c>
      <c r="D64" s="7" t="s">
        <v>79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8">
        <v>3</v>
      </c>
      <c r="L64" s="8">
        <v>4</v>
      </c>
      <c r="M64" s="8">
        <v>3</v>
      </c>
      <c r="N64" s="9">
        <v>4</v>
      </c>
      <c r="O64" s="9">
        <v>4</v>
      </c>
      <c r="P64" s="10">
        <v>4</v>
      </c>
      <c r="Q64" s="10">
        <v>4</v>
      </c>
      <c r="R64" s="10">
        <v>4</v>
      </c>
      <c r="S64" s="10">
        <v>4</v>
      </c>
      <c r="T64" s="10">
        <v>4</v>
      </c>
      <c r="U64" s="11"/>
      <c r="V64" s="11"/>
      <c r="W64" s="11"/>
      <c r="X64" s="11"/>
      <c r="Y64" s="12"/>
      <c r="Z64" s="12"/>
      <c r="AA64" s="139">
        <v>2</v>
      </c>
      <c r="AB64" s="139">
        <v>3</v>
      </c>
      <c r="AC64" s="139">
        <v>3</v>
      </c>
      <c r="AD64" s="139">
        <v>3</v>
      </c>
      <c r="AE64" s="144">
        <v>3</v>
      </c>
      <c r="AF64" s="144">
        <v>4</v>
      </c>
      <c r="AG64" s="144">
        <v>4</v>
      </c>
      <c r="AH64" s="144">
        <v>4</v>
      </c>
      <c r="AI64" s="61">
        <v>4</v>
      </c>
      <c r="AJ64" s="61">
        <v>4</v>
      </c>
      <c r="AK64" s="61">
        <v>4</v>
      </c>
      <c r="AL64" s="61">
        <v>4</v>
      </c>
      <c r="AM64" s="61">
        <v>4</v>
      </c>
      <c r="AN64" s="64">
        <v>4</v>
      </c>
      <c r="AO64" s="64">
        <v>4</v>
      </c>
      <c r="AP64" s="64">
        <v>4</v>
      </c>
    </row>
    <row r="65" spans="1:42">
      <c r="A65" s="7">
        <v>64</v>
      </c>
      <c r="C65" s="7" t="s">
        <v>9</v>
      </c>
      <c r="D65" s="7" t="s">
        <v>95</v>
      </c>
      <c r="E65" s="7">
        <v>1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8">
        <v>4</v>
      </c>
      <c r="L65" s="8">
        <v>4</v>
      </c>
      <c r="M65" s="8">
        <v>4</v>
      </c>
      <c r="N65" s="9">
        <v>4</v>
      </c>
      <c r="O65" s="9">
        <v>4</v>
      </c>
      <c r="P65" s="10">
        <v>4</v>
      </c>
      <c r="Q65" s="10">
        <v>4</v>
      </c>
      <c r="R65" s="10">
        <v>4</v>
      </c>
      <c r="S65" s="10">
        <v>4</v>
      </c>
      <c r="T65" s="10">
        <v>4</v>
      </c>
      <c r="U65" s="11"/>
      <c r="V65" s="11"/>
      <c r="W65" s="11"/>
      <c r="X65" s="11"/>
      <c r="Y65" s="12"/>
      <c r="Z65" s="12"/>
      <c r="AA65" s="139">
        <v>3</v>
      </c>
      <c r="AB65" s="139">
        <v>3</v>
      </c>
      <c r="AC65" s="139">
        <v>3</v>
      </c>
      <c r="AD65" s="139">
        <v>3</v>
      </c>
      <c r="AE65" s="144">
        <v>3</v>
      </c>
      <c r="AF65" s="144">
        <v>5</v>
      </c>
      <c r="AG65" s="144">
        <v>5</v>
      </c>
      <c r="AH65" s="144">
        <v>5</v>
      </c>
      <c r="AI65" s="61">
        <v>5</v>
      </c>
      <c r="AJ65" s="61">
        <v>5</v>
      </c>
      <c r="AK65" s="61">
        <v>5</v>
      </c>
      <c r="AL65" s="61">
        <v>5</v>
      </c>
      <c r="AM65" s="61">
        <v>5</v>
      </c>
      <c r="AN65" s="64">
        <v>5</v>
      </c>
      <c r="AO65" s="64">
        <v>5</v>
      </c>
      <c r="AP65" s="64">
        <v>5</v>
      </c>
    </row>
    <row r="66" spans="1:42">
      <c r="A66" s="7">
        <v>65</v>
      </c>
      <c r="C66" s="7" t="s">
        <v>9</v>
      </c>
      <c r="D66" s="7" t="s">
        <v>74</v>
      </c>
      <c r="E66" s="7">
        <v>0</v>
      </c>
      <c r="F66" s="7">
        <v>0</v>
      </c>
      <c r="G66" s="7">
        <v>1</v>
      </c>
      <c r="H66" s="7">
        <v>0</v>
      </c>
      <c r="I66" s="7">
        <v>0</v>
      </c>
      <c r="J66" s="7">
        <v>0</v>
      </c>
      <c r="K66" s="8">
        <v>5</v>
      </c>
      <c r="L66" s="8">
        <v>5</v>
      </c>
      <c r="M66" s="8">
        <v>5</v>
      </c>
      <c r="N66" s="9">
        <v>5</v>
      </c>
      <c r="O66" s="9">
        <v>5</v>
      </c>
      <c r="P66" s="10">
        <v>5</v>
      </c>
      <c r="Q66" s="10">
        <v>5</v>
      </c>
      <c r="R66" s="10">
        <v>5</v>
      </c>
      <c r="S66" s="10">
        <v>5</v>
      </c>
      <c r="T66" s="10">
        <v>5</v>
      </c>
      <c r="U66" s="11"/>
      <c r="V66" s="11"/>
      <c r="W66" s="11"/>
      <c r="X66" s="11"/>
      <c r="Y66" s="12"/>
      <c r="Z66" s="12"/>
      <c r="AA66" s="139">
        <v>1</v>
      </c>
      <c r="AB66" s="139">
        <v>2</v>
      </c>
      <c r="AC66" s="139">
        <v>3</v>
      </c>
      <c r="AD66" s="139">
        <v>3</v>
      </c>
      <c r="AE66" s="144">
        <v>2</v>
      </c>
      <c r="AF66" s="144">
        <v>4</v>
      </c>
      <c r="AG66" s="144">
        <v>4</v>
      </c>
      <c r="AH66" s="144">
        <v>4</v>
      </c>
      <c r="AI66" s="61">
        <v>4</v>
      </c>
      <c r="AJ66" s="61">
        <v>4</v>
      </c>
      <c r="AK66" s="61">
        <v>4</v>
      </c>
      <c r="AL66" s="61">
        <v>4</v>
      </c>
      <c r="AM66" s="61">
        <v>4</v>
      </c>
      <c r="AN66" s="64">
        <v>4</v>
      </c>
      <c r="AO66" s="64">
        <v>4</v>
      </c>
      <c r="AP66" s="64">
        <v>4</v>
      </c>
    </row>
    <row r="67" spans="1:42">
      <c r="A67" s="7">
        <v>66</v>
      </c>
      <c r="C67" s="7" t="s">
        <v>9</v>
      </c>
      <c r="D67" s="7" t="s">
        <v>74</v>
      </c>
      <c r="E67" s="7">
        <v>1</v>
      </c>
      <c r="F67" s="7">
        <v>0</v>
      </c>
      <c r="G67" s="7">
        <v>1</v>
      </c>
      <c r="H67" s="7">
        <v>1</v>
      </c>
      <c r="I67" s="7">
        <v>0</v>
      </c>
      <c r="J67" s="7">
        <v>0</v>
      </c>
      <c r="K67" s="8">
        <v>5</v>
      </c>
      <c r="L67" s="8">
        <v>5</v>
      </c>
      <c r="M67" s="8">
        <v>4</v>
      </c>
      <c r="N67" s="9">
        <v>5</v>
      </c>
      <c r="O67" s="9">
        <v>5</v>
      </c>
      <c r="P67" s="10">
        <v>5</v>
      </c>
      <c r="Q67" s="10">
        <v>5</v>
      </c>
      <c r="R67" s="10">
        <v>5</v>
      </c>
      <c r="S67" s="10">
        <v>5</v>
      </c>
      <c r="T67" s="10">
        <v>5</v>
      </c>
      <c r="U67" s="11"/>
      <c r="V67" s="11"/>
      <c r="W67" s="11"/>
      <c r="X67" s="11"/>
      <c r="Y67" s="12"/>
      <c r="Z67" s="12"/>
      <c r="AA67" s="139">
        <v>4</v>
      </c>
      <c r="AB67" s="139">
        <v>3</v>
      </c>
      <c r="AC67" s="139">
        <v>2</v>
      </c>
      <c r="AD67" s="139">
        <v>2</v>
      </c>
      <c r="AE67" s="144">
        <v>2</v>
      </c>
      <c r="AF67" s="144">
        <v>2</v>
      </c>
      <c r="AG67" s="144">
        <v>4</v>
      </c>
      <c r="AH67" s="144">
        <v>4</v>
      </c>
      <c r="AI67" s="61">
        <v>4</v>
      </c>
      <c r="AJ67" s="61">
        <v>4</v>
      </c>
      <c r="AK67" s="61">
        <v>5</v>
      </c>
      <c r="AL67" s="61">
        <v>5</v>
      </c>
      <c r="AM67" s="61">
        <v>5</v>
      </c>
      <c r="AN67" s="64">
        <v>4</v>
      </c>
      <c r="AO67" s="64">
        <v>4</v>
      </c>
      <c r="AP67" s="64">
        <v>4</v>
      </c>
    </row>
    <row r="68" spans="1:42">
      <c r="A68" s="7">
        <v>67</v>
      </c>
      <c r="C68" s="7" t="s">
        <v>9</v>
      </c>
      <c r="D68" s="7" t="s">
        <v>83</v>
      </c>
      <c r="E68" s="7">
        <v>1</v>
      </c>
      <c r="F68" s="7">
        <v>0</v>
      </c>
      <c r="G68" s="7">
        <v>0</v>
      </c>
      <c r="H68" s="7">
        <v>0</v>
      </c>
      <c r="I68" s="7">
        <v>0</v>
      </c>
      <c r="J68" s="7">
        <v>1</v>
      </c>
      <c r="K68" s="8">
        <v>5</v>
      </c>
      <c r="L68" s="8">
        <v>5</v>
      </c>
      <c r="M68" s="8">
        <v>4</v>
      </c>
      <c r="N68" s="9">
        <v>4</v>
      </c>
      <c r="O68" s="9">
        <v>4</v>
      </c>
      <c r="P68" s="10">
        <v>4</v>
      </c>
      <c r="Q68" s="10">
        <v>4</v>
      </c>
      <c r="R68" s="10">
        <v>4</v>
      </c>
      <c r="S68" s="10">
        <v>4</v>
      </c>
      <c r="T68" s="10">
        <v>4</v>
      </c>
      <c r="U68" s="11"/>
      <c r="V68" s="11"/>
      <c r="W68" s="11"/>
      <c r="X68" s="11"/>
      <c r="Y68" s="12"/>
      <c r="Z68" s="12"/>
      <c r="AA68" s="139">
        <v>3</v>
      </c>
      <c r="AB68" s="139">
        <v>4</v>
      </c>
      <c r="AC68" s="139">
        <v>4</v>
      </c>
      <c r="AD68" s="139">
        <v>4</v>
      </c>
      <c r="AE68" s="144">
        <v>4</v>
      </c>
      <c r="AF68" s="144">
        <v>4</v>
      </c>
      <c r="AG68" s="144">
        <v>4</v>
      </c>
      <c r="AH68" s="144">
        <v>4</v>
      </c>
      <c r="AI68" s="61">
        <v>4</v>
      </c>
      <c r="AJ68" s="61">
        <v>4</v>
      </c>
      <c r="AK68" s="61">
        <v>4</v>
      </c>
      <c r="AL68" s="61">
        <v>4</v>
      </c>
      <c r="AM68" s="61">
        <v>4</v>
      </c>
      <c r="AN68" s="64">
        <v>4</v>
      </c>
      <c r="AO68" s="64">
        <v>4</v>
      </c>
      <c r="AP68" s="64">
        <v>4</v>
      </c>
    </row>
    <row r="69" spans="1:42">
      <c r="A69" s="7">
        <v>68</v>
      </c>
      <c r="C69" s="7" t="s">
        <v>81</v>
      </c>
      <c r="D69" s="7" t="s">
        <v>89</v>
      </c>
      <c r="E69" s="7">
        <v>1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8">
        <v>5</v>
      </c>
      <c r="L69" s="8">
        <v>5</v>
      </c>
      <c r="M69" s="8">
        <v>5</v>
      </c>
      <c r="N69" s="9">
        <v>5</v>
      </c>
      <c r="O69" s="9">
        <v>5</v>
      </c>
      <c r="P69" s="10">
        <v>4</v>
      </c>
      <c r="Q69" s="10">
        <v>3</v>
      </c>
      <c r="R69" s="10">
        <v>4</v>
      </c>
      <c r="S69" s="10">
        <v>3</v>
      </c>
      <c r="T69" s="10">
        <v>4</v>
      </c>
      <c r="U69" s="11"/>
      <c r="V69" s="11"/>
      <c r="W69" s="11"/>
      <c r="X69" s="11"/>
      <c r="Y69" s="12"/>
      <c r="Z69" s="12"/>
      <c r="AA69" s="139">
        <v>4</v>
      </c>
      <c r="AB69" s="139">
        <v>4</v>
      </c>
      <c r="AC69" s="139">
        <v>4</v>
      </c>
      <c r="AD69" s="139">
        <v>4</v>
      </c>
      <c r="AE69" s="144">
        <v>4</v>
      </c>
      <c r="AF69" s="144">
        <v>5</v>
      </c>
      <c r="AG69" s="144">
        <v>5</v>
      </c>
      <c r="AH69" s="144">
        <v>5</v>
      </c>
      <c r="AI69" s="61">
        <v>5</v>
      </c>
      <c r="AJ69" s="61">
        <v>4</v>
      </c>
      <c r="AK69" s="61">
        <v>5</v>
      </c>
      <c r="AL69" s="61">
        <v>5</v>
      </c>
      <c r="AM69" s="61">
        <v>5</v>
      </c>
      <c r="AN69" s="64">
        <v>4</v>
      </c>
      <c r="AO69" s="64">
        <v>4</v>
      </c>
      <c r="AP69" s="64">
        <v>4</v>
      </c>
    </row>
    <row r="70" spans="1:42">
      <c r="A70" s="7">
        <v>69</v>
      </c>
      <c r="C70" s="7" t="s">
        <v>68</v>
      </c>
      <c r="E70" s="7">
        <v>1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8">
        <v>5</v>
      </c>
      <c r="L70" s="8">
        <v>5</v>
      </c>
      <c r="M70" s="8">
        <v>5</v>
      </c>
      <c r="N70" s="9">
        <v>5</v>
      </c>
      <c r="O70" s="9">
        <v>5</v>
      </c>
      <c r="P70" s="10">
        <v>5</v>
      </c>
      <c r="Q70" s="10">
        <v>3</v>
      </c>
      <c r="R70" s="10">
        <v>4</v>
      </c>
      <c r="S70" s="10">
        <v>3</v>
      </c>
      <c r="T70" s="10">
        <v>5</v>
      </c>
      <c r="U70" s="11"/>
      <c r="V70" s="11"/>
      <c r="W70" s="11"/>
      <c r="X70" s="11"/>
      <c r="Y70" s="12"/>
      <c r="Z70" s="12"/>
      <c r="AA70" s="139">
        <v>2</v>
      </c>
      <c r="AB70" s="139">
        <v>2</v>
      </c>
      <c r="AC70" s="139">
        <v>2</v>
      </c>
      <c r="AD70" s="139">
        <v>2</v>
      </c>
      <c r="AE70" s="144">
        <v>2</v>
      </c>
      <c r="AF70" s="144">
        <v>4</v>
      </c>
      <c r="AG70" s="144">
        <v>4</v>
      </c>
      <c r="AH70" s="144">
        <v>4</v>
      </c>
      <c r="AI70" s="61">
        <v>4</v>
      </c>
      <c r="AJ70" s="61">
        <v>4</v>
      </c>
      <c r="AK70" s="61">
        <v>4</v>
      </c>
      <c r="AL70" s="61">
        <v>4</v>
      </c>
      <c r="AM70" s="61">
        <v>4</v>
      </c>
      <c r="AN70" s="64">
        <v>5</v>
      </c>
      <c r="AO70" s="64">
        <v>5</v>
      </c>
      <c r="AP70" s="64">
        <v>5</v>
      </c>
    </row>
    <row r="71" spans="1:42">
      <c r="A71" s="7">
        <v>70</v>
      </c>
      <c r="C71" s="7" t="s">
        <v>81</v>
      </c>
      <c r="D71" s="7" t="s">
        <v>90</v>
      </c>
      <c r="E71" s="7">
        <v>0</v>
      </c>
      <c r="F71" s="7">
        <v>0</v>
      </c>
      <c r="G71" s="7">
        <v>1</v>
      </c>
      <c r="H71" s="7">
        <v>0</v>
      </c>
      <c r="I71" s="7">
        <v>0</v>
      </c>
      <c r="J71" s="7">
        <v>0</v>
      </c>
      <c r="K71" s="8">
        <v>5</v>
      </c>
      <c r="L71" s="8">
        <v>5</v>
      </c>
      <c r="M71" s="8">
        <v>5</v>
      </c>
      <c r="N71" s="9">
        <v>4</v>
      </c>
      <c r="O71" s="9">
        <v>4</v>
      </c>
      <c r="P71" s="10">
        <v>5</v>
      </c>
      <c r="Q71" s="10">
        <v>3</v>
      </c>
      <c r="R71" s="10">
        <v>4</v>
      </c>
      <c r="S71" s="10">
        <v>4</v>
      </c>
      <c r="T71" s="10">
        <v>4</v>
      </c>
      <c r="U71" s="11"/>
      <c r="V71" s="11"/>
      <c r="W71" s="11"/>
      <c r="X71" s="11"/>
      <c r="Y71" s="12"/>
      <c r="Z71" s="12"/>
      <c r="AA71" s="139">
        <v>4</v>
      </c>
      <c r="AB71" s="139">
        <v>4</v>
      </c>
      <c r="AC71" s="139">
        <v>3</v>
      </c>
      <c r="AD71" s="139">
        <v>3</v>
      </c>
      <c r="AE71" s="144">
        <v>3</v>
      </c>
      <c r="AF71" s="144">
        <v>4</v>
      </c>
      <c r="AG71" s="144">
        <v>4</v>
      </c>
      <c r="AH71" s="144">
        <v>3</v>
      </c>
      <c r="AI71" s="61">
        <v>3</v>
      </c>
      <c r="AJ71" s="61">
        <v>3</v>
      </c>
      <c r="AK71" s="61">
        <v>4</v>
      </c>
      <c r="AL71" s="61">
        <v>4</v>
      </c>
      <c r="AM71" s="61">
        <v>4</v>
      </c>
      <c r="AN71" s="64">
        <v>4</v>
      </c>
      <c r="AO71" s="64">
        <v>4</v>
      </c>
      <c r="AP71" s="64">
        <v>4</v>
      </c>
    </row>
    <row r="72" spans="1:42">
      <c r="A72" s="7">
        <v>71</v>
      </c>
      <c r="C72" s="7" t="s">
        <v>9</v>
      </c>
      <c r="D72" s="7" t="s">
        <v>94</v>
      </c>
      <c r="E72" s="7">
        <v>1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8">
        <v>5</v>
      </c>
      <c r="L72" s="8">
        <v>2</v>
      </c>
      <c r="M72" s="8">
        <v>3</v>
      </c>
      <c r="N72" s="9">
        <v>4</v>
      </c>
      <c r="O72" s="9">
        <v>5</v>
      </c>
      <c r="P72" s="10">
        <v>4</v>
      </c>
      <c r="Q72" s="10">
        <v>3</v>
      </c>
      <c r="R72" s="10">
        <v>4</v>
      </c>
      <c r="S72" s="10">
        <v>2</v>
      </c>
      <c r="T72" s="10">
        <v>4</v>
      </c>
      <c r="U72" s="11"/>
      <c r="V72" s="11"/>
      <c r="W72" s="11"/>
      <c r="X72" s="11"/>
      <c r="Y72" s="12"/>
      <c r="Z72" s="12"/>
      <c r="AA72" s="139">
        <v>2</v>
      </c>
      <c r="AB72" s="139">
        <v>3</v>
      </c>
      <c r="AC72" s="139">
        <v>3</v>
      </c>
      <c r="AD72" s="139">
        <v>3</v>
      </c>
      <c r="AE72" s="144">
        <v>3</v>
      </c>
      <c r="AF72" s="144">
        <v>4</v>
      </c>
      <c r="AG72" s="144">
        <v>4</v>
      </c>
      <c r="AH72" s="144">
        <v>4</v>
      </c>
      <c r="AI72" s="61">
        <v>4</v>
      </c>
      <c r="AJ72" s="61">
        <v>4</v>
      </c>
      <c r="AK72" s="61">
        <v>4</v>
      </c>
      <c r="AL72" s="61">
        <v>4</v>
      </c>
      <c r="AM72" s="61">
        <v>4</v>
      </c>
      <c r="AN72" s="64">
        <v>4</v>
      </c>
      <c r="AO72" s="64">
        <v>3</v>
      </c>
      <c r="AP72" s="64">
        <v>4</v>
      </c>
    </row>
    <row r="73" spans="1:42">
      <c r="A73" s="7">
        <v>72</v>
      </c>
      <c r="C73" s="7" t="s">
        <v>81</v>
      </c>
      <c r="D73" s="7" t="s">
        <v>90</v>
      </c>
      <c r="E73" s="7">
        <v>0</v>
      </c>
      <c r="F73" s="7">
        <v>0</v>
      </c>
      <c r="G73" s="7">
        <v>0</v>
      </c>
      <c r="H73" s="7">
        <v>0</v>
      </c>
      <c r="I73" s="7">
        <v>1</v>
      </c>
      <c r="J73" s="7">
        <v>0</v>
      </c>
      <c r="K73" s="8">
        <v>4</v>
      </c>
      <c r="L73" s="8">
        <v>4</v>
      </c>
      <c r="M73" s="8">
        <v>4</v>
      </c>
      <c r="N73" s="9">
        <v>4</v>
      </c>
      <c r="O73" s="9">
        <v>4</v>
      </c>
      <c r="P73" s="10">
        <v>3</v>
      </c>
      <c r="Q73" s="10">
        <v>4</v>
      </c>
      <c r="R73" s="10">
        <v>4</v>
      </c>
      <c r="S73" s="10">
        <v>3</v>
      </c>
      <c r="T73" s="10">
        <v>4</v>
      </c>
      <c r="U73" s="11"/>
      <c r="V73" s="11"/>
      <c r="W73" s="11"/>
      <c r="X73" s="11"/>
      <c r="Y73" s="12"/>
      <c r="Z73" s="12"/>
      <c r="AA73" s="139">
        <v>3</v>
      </c>
      <c r="AB73" s="139">
        <v>4</v>
      </c>
      <c r="AC73" s="139">
        <v>3</v>
      </c>
      <c r="AD73" s="139">
        <v>3</v>
      </c>
      <c r="AE73" s="144">
        <v>3</v>
      </c>
      <c r="AF73" s="144">
        <v>4</v>
      </c>
      <c r="AG73" s="144">
        <v>5</v>
      </c>
      <c r="AH73" s="144">
        <v>4</v>
      </c>
      <c r="AI73" s="61">
        <v>4</v>
      </c>
      <c r="AJ73" s="61">
        <v>4</v>
      </c>
      <c r="AK73" s="61">
        <v>5</v>
      </c>
      <c r="AL73" s="61">
        <v>4</v>
      </c>
      <c r="AM73" s="61">
        <v>4</v>
      </c>
      <c r="AN73" s="64">
        <v>4</v>
      </c>
      <c r="AO73" s="64">
        <v>4</v>
      </c>
      <c r="AP73" s="64">
        <v>5</v>
      </c>
    </row>
    <row r="74" spans="1:42">
      <c r="A74" s="7">
        <v>73</v>
      </c>
      <c r="C74" s="7" t="s">
        <v>9</v>
      </c>
      <c r="D74" s="7" t="s">
        <v>83</v>
      </c>
      <c r="E74" s="7">
        <v>1</v>
      </c>
      <c r="F74" s="7">
        <v>0</v>
      </c>
      <c r="G74" s="7">
        <v>1</v>
      </c>
      <c r="H74" s="7">
        <v>0</v>
      </c>
      <c r="I74" s="7">
        <v>1</v>
      </c>
      <c r="J74" s="7">
        <v>0</v>
      </c>
      <c r="K74" s="8">
        <v>4</v>
      </c>
      <c r="L74" s="8">
        <v>3</v>
      </c>
      <c r="M74" s="8">
        <v>3</v>
      </c>
      <c r="N74" s="9">
        <v>4</v>
      </c>
      <c r="O74" s="9">
        <v>4</v>
      </c>
      <c r="P74" s="10">
        <v>3</v>
      </c>
      <c r="Q74" s="10">
        <v>3</v>
      </c>
      <c r="R74" s="10">
        <v>3</v>
      </c>
      <c r="S74" s="10">
        <v>3</v>
      </c>
      <c r="T74" s="10">
        <v>3</v>
      </c>
      <c r="U74" s="11"/>
      <c r="V74" s="11"/>
      <c r="W74" s="11"/>
      <c r="X74" s="11"/>
      <c r="Y74" s="12"/>
      <c r="Z74" s="12"/>
      <c r="AA74" s="139">
        <v>3</v>
      </c>
      <c r="AB74" s="139">
        <v>3</v>
      </c>
      <c r="AC74" s="139">
        <v>2</v>
      </c>
      <c r="AD74" s="139">
        <v>2</v>
      </c>
      <c r="AE74" s="144">
        <v>2</v>
      </c>
      <c r="AF74" s="144">
        <v>4</v>
      </c>
      <c r="AG74" s="144">
        <v>4</v>
      </c>
      <c r="AH74" s="144">
        <v>4</v>
      </c>
      <c r="AI74" s="61">
        <v>4</v>
      </c>
      <c r="AJ74" s="61">
        <v>4</v>
      </c>
      <c r="AK74" s="61">
        <v>4</v>
      </c>
      <c r="AL74" s="61">
        <v>4</v>
      </c>
      <c r="AM74" s="61">
        <v>4</v>
      </c>
      <c r="AN74" s="64">
        <v>3</v>
      </c>
      <c r="AO74" s="64">
        <v>3</v>
      </c>
      <c r="AP74" s="64">
        <v>3</v>
      </c>
    </row>
    <row r="75" spans="1:42">
      <c r="A75" s="7">
        <v>74</v>
      </c>
      <c r="C75" s="7" t="s">
        <v>9</v>
      </c>
      <c r="D75" s="7" t="s">
        <v>95</v>
      </c>
      <c r="E75" s="7">
        <v>1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8">
        <v>3</v>
      </c>
      <c r="L75" s="8">
        <v>4</v>
      </c>
      <c r="M75" s="8">
        <v>4</v>
      </c>
      <c r="N75" s="9">
        <v>3</v>
      </c>
      <c r="O75" s="9">
        <v>4</v>
      </c>
      <c r="P75" s="10">
        <v>3</v>
      </c>
      <c r="Q75" s="10">
        <v>4</v>
      </c>
      <c r="R75" s="10">
        <v>4</v>
      </c>
      <c r="S75" s="10">
        <v>3</v>
      </c>
      <c r="T75" s="10">
        <v>4</v>
      </c>
      <c r="U75" s="11"/>
      <c r="V75" s="11"/>
      <c r="W75" s="11"/>
      <c r="X75" s="11"/>
      <c r="Y75" s="12"/>
      <c r="Z75" s="12"/>
      <c r="AA75" s="139">
        <v>4</v>
      </c>
      <c r="AB75" s="139">
        <v>4</v>
      </c>
      <c r="AC75" s="139">
        <v>3</v>
      </c>
      <c r="AD75" s="139">
        <v>3</v>
      </c>
      <c r="AE75" s="144">
        <v>4</v>
      </c>
      <c r="AF75" s="144">
        <v>3</v>
      </c>
      <c r="AG75" s="144">
        <v>4</v>
      </c>
      <c r="AH75" s="144">
        <v>4</v>
      </c>
      <c r="AI75" s="61">
        <v>4</v>
      </c>
      <c r="AJ75" s="61">
        <v>5</v>
      </c>
      <c r="AK75" s="61">
        <v>5</v>
      </c>
      <c r="AL75" s="61">
        <v>4</v>
      </c>
      <c r="AM75" s="61">
        <v>4</v>
      </c>
      <c r="AN75" s="64">
        <v>5</v>
      </c>
      <c r="AO75" s="64">
        <v>3</v>
      </c>
      <c r="AP75" s="64">
        <v>4</v>
      </c>
    </row>
    <row r="76" spans="1:42">
      <c r="A76" s="7">
        <v>75</v>
      </c>
      <c r="C76" s="7" t="s">
        <v>68</v>
      </c>
      <c r="D76" s="7" t="s">
        <v>71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1</v>
      </c>
      <c r="K76" s="8">
        <v>5</v>
      </c>
      <c r="L76" s="8">
        <v>5</v>
      </c>
      <c r="M76" s="8">
        <v>5</v>
      </c>
      <c r="N76" s="9">
        <v>5</v>
      </c>
      <c r="O76" s="9">
        <v>5</v>
      </c>
      <c r="P76" s="10">
        <v>5</v>
      </c>
      <c r="Q76" s="10">
        <v>4</v>
      </c>
      <c r="R76" s="10">
        <v>5</v>
      </c>
      <c r="S76" s="10">
        <v>5</v>
      </c>
      <c r="T76" s="10">
        <v>5</v>
      </c>
      <c r="U76" s="11"/>
      <c r="V76" s="11"/>
      <c r="W76" s="11"/>
      <c r="X76" s="11"/>
      <c r="Y76" s="12"/>
      <c r="Z76" s="12"/>
      <c r="AA76" s="139">
        <v>3</v>
      </c>
      <c r="AB76" s="139">
        <v>3</v>
      </c>
      <c r="AC76" s="139">
        <v>3</v>
      </c>
      <c r="AD76" s="139">
        <v>3</v>
      </c>
      <c r="AE76" s="144">
        <v>3</v>
      </c>
      <c r="AF76" s="144">
        <v>5</v>
      </c>
      <c r="AG76" s="144">
        <v>5</v>
      </c>
      <c r="AH76" s="144">
        <v>5</v>
      </c>
      <c r="AI76" s="61">
        <v>5</v>
      </c>
      <c r="AJ76" s="61">
        <v>5</v>
      </c>
      <c r="AK76" s="61">
        <v>5</v>
      </c>
      <c r="AL76" s="61">
        <v>3</v>
      </c>
      <c r="AM76" s="61">
        <v>5</v>
      </c>
      <c r="AN76" s="64">
        <v>4</v>
      </c>
      <c r="AO76" s="64">
        <v>5</v>
      </c>
      <c r="AP76" s="64">
        <v>5</v>
      </c>
    </row>
    <row r="77" spans="1:42">
      <c r="A77" s="7">
        <v>76</v>
      </c>
      <c r="C77" s="7" t="s">
        <v>9</v>
      </c>
      <c r="D77" s="7" t="s">
        <v>95</v>
      </c>
      <c r="E77" s="7">
        <v>0</v>
      </c>
      <c r="F77" s="7">
        <v>0</v>
      </c>
      <c r="G77" s="7">
        <v>0</v>
      </c>
      <c r="H77" s="7">
        <v>0</v>
      </c>
      <c r="I77" s="7">
        <v>1</v>
      </c>
      <c r="J77" s="7">
        <v>0</v>
      </c>
      <c r="K77" s="8">
        <v>4</v>
      </c>
      <c r="L77" s="8">
        <v>4</v>
      </c>
      <c r="M77" s="8">
        <v>4</v>
      </c>
      <c r="N77" s="9">
        <v>4</v>
      </c>
      <c r="O77" s="9">
        <v>4</v>
      </c>
      <c r="P77" s="10">
        <v>4</v>
      </c>
      <c r="Q77" s="10">
        <v>3</v>
      </c>
      <c r="R77" s="10">
        <v>3</v>
      </c>
      <c r="S77" s="10">
        <v>3</v>
      </c>
      <c r="T77" s="10">
        <v>4</v>
      </c>
      <c r="U77" s="11"/>
      <c r="V77" s="11"/>
      <c r="W77" s="11"/>
      <c r="X77" s="11"/>
      <c r="Y77" s="12"/>
      <c r="Z77" s="12"/>
      <c r="AA77" s="139">
        <v>3</v>
      </c>
      <c r="AB77" s="139">
        <v>3</v>
      </c>
      <c r="AC77" s="139">
        <v>4</v>
      </c>
      <c r="AD77" s="139">
        <v>4</v>
      </c>
      <c r="AE77" s="144">
        <v>3</v>
      </c>
      <c r="AF77" s="144">
        <v>4</v>
      </c>
      <c r="AG77" s="144">
        <v>4</v>
      </c>
      <c r="AH77" s="144">
        <v>4</v>
      </c>
      <c r="AI77" s="61">
        <v>4</v>
      </c>
      <c r="AJ77" s="61">
        <v>4</v>
      </c>
      <c r="AK77" s="61">
        <v>4</v>
      </c>
      <c r="AL77" s="61">
        <v>4</v>
      </c>
      <c r="AM77" s="61">
        <v>4</v>
      </c>
      <c r="AN77" s="64">
        <v>4</v>
      </c>
      <c r="AO77" s="64">
        <v>4</v>
      </c>
      <c r="AP77" s="64">
        <v>4</v>
      </c>
    </row>
    <row r="78" spans="1:42">
      <c r="A78" s="7">
        <v>77</v>
      </c>
      <c r="C78" s="7" t="s">
        <v>68</v>
      </c>
      <c r="D78" s="7" t="s">
        <v>96</v>
      </c>
      <c r="E78" s="7">
        <v>0</v>
      </c>
      <c r="F78" s="7">
        <v>1</v>
      </c>
      <c r="G78" s="7">
        <v>0</v>
      </c>
      <c r="H78" s="7">
        <v>0</v>
      </c>
      <c r="I78" s="7">
        <v>0</v>
      </c>
      <c r="J78" s="7">
        <v>0</v>
      </c>
      <c r="K78" s="8">
        <v>5</v>
      </c>
      <c r="L78" s="8">
        <v>5</v>
      </c>
      <c r="M78" s="8">
        <v>5</v>
      </c>
      <c r="N78" s="9">
        <v>5</v>
      </c>
      <c r="O78" s="9">
        <v>5</v>
      </c>
      <c r="P78" s="10">
        <v>5</v>
      </c>
      <c r="Q78" s="10">
        <v>5</v>
      </c>
      <c r="R78" s="10">
        <v>5</v>
      </c>
      <c r="S78" s="10">
        <v>5</v>
      </c>
      <c r="T78" s="10">
        <v>5</v>
      </c>
      <c r="U78" s="11"/>
      <c r="V78" s="11"/>
      <c r="W78" s="11"/>
      <c r="X78" s="11"/>
      <c r="Y78" s="12"/>
      <c r="Z78" s="12"/>
      <c r="AA78" s="139">
        <v>3</v>
      </c>
      <c r="AB78" s="139">
        <v>3</v>
      </c>
      <c r="AC78" s="139">
        <v>3</v>
      </c>
      <c r="AD78" s="139">
        <v>3</v>
      </c>
      <c r="AE78" s="144">
        <v>3</v>
      </c>
      <c r="AF78" s="144">
        <v>4</v>
      </c>
      <c r="AG78" s="144">
        <v>4</v>
      </c>
      <c r="AH78" s="144">
        <v>4</v>
      </c>
      <c r="AI78" s="61">
        <v>4</v>
      </c>
      <c r="AJ78" s="61">
        <v>4</v>
      </c>
      <c r="AK78" s="61">
        <v>5</v>
      </c>
      <c r="AL78" s="61">
        <v>4</v>
      </c>
      <c r="AM78" s="61">
        <v>3</v>
      </c>
      <c r="AN78" s="64">
        <v>3</v>
      </c>
      <c r="AO78" s="64">
        <v>3</v>
      </c>
      <c r="AP78" s="64">
        <v>3</v>
      </c>
    </row>
    <row r="79" spans="1:42">
      <c r="A79" s="7">
        <v>78</v>
      </c>
      <c r="C79" s="7" t="s">
        <v>9</v>
      </c>
      <c r="D79" s="7" t="s">
        <v>89</v>
      </c>
      <c r="E79" s="7">
        <v>0</v>
      </c>
      <c r="F79" s="7">
        <v>0</v>
      </c>
      <c r="G79" s="7">
        <v>0</v>
      </c>
      <c r="H79" s="7">
        <v>0</v>
      </c>
      <c r="I79" s="7">
        <v>1</v>
      </c>
      <c r="J79" s="7">
        <v>0</v>
      </c>
      <c r="K79" s="8">
        <v>5</v>
      </c>
      <c r="L79" s="8">
        <v>3</v>
      </c>
      <c r="M79" s="8">
        <v>4</v>
      </c>
      <c r="N79" s="9">
        <v>5</v>
      </c>
      <c r="O79" s="9">
        <v>5</v>
      </c>
      <c r="P79" s="10">
        <v>5</v>
      </c>
      <c r="Q79" s="10">
        <v>5</v>
      </c>
      <c r="R79" s="10">
        <v>5</v>
      </c>
      <c r="S79" s="10">
        <v>5</v>
      </c>
      <c r="T79" s="10">
        <v>5</v>
      </c>
      <c r="U79" s="11"/>
      <c r="V79" s="11"/>
      <c r="W79" s="11"/>
      <c r="X79" s="11"/>
      <c r="Y79" s="12"/>
      <c r="Z79" s="12"/>
      <c r="AA79" s="139">
        <v>5</v>
      </c>
      <c r="AB79" s="139">
        <v>5</v>
      </c>
      <c r="AC79" s="139">
        <v>5</v>
      </c>
      <c r="AD79" s="139">
        <v>5</v>
      </c>
      <c r="AE79" s="144">
        <v>5</v>
      </c>
      <c r="AF79" s="144">
        <v>5</v>
      </c>
      <c r="AG79" s="144">
        <v>5</v>
      </c>
      <c r="AH79" s="144">
        <v>5</v>
      </c>
      <c r="AI79" s="61">
        <v>5</v>
      </c>
      <c r="AJ79" s="61">
        <v>5</v>
      </c>
      <c r="AK79" s="61">
        <v>5</v>
      </c>
      <c r="AL79" s="61">
        <v>5</v>
      </c>
      <c r="AM79" s="61">
        <v>5</v>
      </c>
      <c r="AN79" s="64">
        <v>5</v>
      </c>
      <c r="AO79" s="64">
        <v>5</v>
      </c>
      <c r="AP79" s="64">
        <v>5</v>
      </c>
    </row>
    <row r="80" spans="1:42">
      <c r="A80" s="7">
        <v>79</v>
      </c>
      <c r="C80" s="7" t="s">
        <v>9</v>
      </c>
      <c r="D80" s="7" t="s">
        <v>104</v>
      </c>
      <c r="E80" s="7">
        <v>0</v>
      </c>
      <c r="F80" s="7">
        <v>0</v>
      </c>
      <c r="G80" s="7">
        <v>1</v>
      </c>
      <c r="H80" s="7">
        <v>0</v>
      </c>
      <c r="I80" s="7">
        <v>0</v>
      </c>
      <c r="J80" s="7">
        <v>0</v>
      </c>
      <c r="K80" s="8">
        <v>5</v>
      </c>
      <c r="L80" s="8">
        <v>3</v>
      </c>
      <c r="M80" s="8">
        <v>4</v>
      </c>
      <c r="N80" s="9">
        <v>4</v>
      </c>
      <c r="O80" s="9">
        <v>4</v>
      </c>
      <c r="P80" s="10">
        <v>5</v>
      </c>
      <c r="Q80" s="10">
        <v>4</v>
      </c>
      <c r="R80" s="10">
        <v>5</v>
      </c>
      <c r="S80" s="10">
        <v>5</v>
      </c>
      <c r="T80" s="10">
        <v>5</v>
      </c>
      <c r="U80" s="11"/>
      <c r="V80" s="11"/>
      <c r="W80" s="11"/>
      <c r="X80" s="11"/>
      <c r="Y80" s="12"/>
      <c r="Z80" s="12"/>
      <c r="AA80" s="139">
        <v>2</v>
      </c>
      <c r="AB80" s="139">
        <v>2</v>
      </c>
      <c r="AC80" s="139">
        <v>3</v>
      </c>
      <c r="AD80" s="139">
        <v>3</v>
      </c>
      <c r="AE80" s="144">
        <v>2</v>
      </c>
      <c r="AF80" s="144">
        <v>4</v>
      </c>
      <c r="AG80" s="144">
        <v>4</v>
      </c>
      <c r="AH80" s="144">
        <v>5</v>
      </c>
      <c r="AI80" s="61">
        <v>5</v>
      </c>
      <c r="AJ80" s="61">
        <v>4</v>
      </c>
      <c r="AK80" s="61">
        <v>5</v>
      </c>
      <c r="AL80" s="61">
        <v>5</v>
      </c>
      <c r="AM80" s="61">
        <v>5</v>
      </c>
      <c r="AN80" s="64">
        <v>4</v>
      </c>
      <c r="AO80" s="64">
        <v>4</v>
      </c>
      <c r="AP80" s="64">
        <v>5</v>
      </c>
    </row>
    <row r="81" spans="1:42">
      <c r="A81" s="7">
        <v>80</v>
      </c>
      <c r="C81" s="7" t="s">
        <v>68</v>
      </c>
      <c r="D81" s="7" t="s">
        <v>71</v>
      </c>
      <c r="E81" s="7">
        <v>0</v>
      </c>
      <c r="F81" s="7">
        <v>0</v>
      </c>
      <c r="G81" s="7">
        <v>1</v>
      </c>
      <c r="H81" s="7">
        <v>0</v>
      </c>
      <c r="I81" s="7">
        <v>0</v>
      </c>
      <c r="J81" s="7">
        <v>0</v>
      </c>
      <c r="K81" s="8">
        <v>4</v>
      </c>
      <c r="L81" s="8">
        <v>2</v>
      </c>
      <c r="M81" s="8">
        <v>3</v>
      </c>
      <c r="N81" s="9">
        <v>2</v>
      </c>
      <c r="O81" s="9">
        <v>3</v>
      </c>
      <c r="P81" s="10">
        <v>5</v>
      </c>
      <c r="Q81" s="10">
        <v>4</v>
      </c>
      <c r="R81" s="10">
        <v>5</v>
      </c>
      <c r="S81" s="10">
        <v>5</v>
      </c>
      <c r="T81" s="10">
        <v>5</v>
      </c>
      <c r="U81" s="11"/>
      <c r="V81" s="11"/>
      <c r="W81" s="11"/>
      <c r="X81" s="11"/>
      <c r="Y81" s="12"/>
      <c r="Z81" s="12"/>
      <c r="AA81" s="139">
        <v>3</v>
      </c>
      <c r="AB81" s="139">
        <v>3</v>
      </c>
      <c r="AC81" s="139">
        <v>3</v>
      </c>
      <c r="AD81" s="139">
        <v>3</v>
      </c>
      <c r="AE81" s="144">
        <v>3</v>
      </c>
      <c r="AF81" s="144">
        <v>4</v>
      </c>
      <c r="AG81" s="144">
        <v>4</v>
      </c>
      <c r="AH81" s="144">
        <v>4</v>
      </c>
      <c r="AI81" s="61">
        <v>4</v>
      </c>
      <c r="AJ81" s="61">
        <v>4</v>
      </c>
      <c r="AK81" s="61">
        <v>4</v>
      </c>
      <c r="AL81" s="61">
        <v>4</v>
      </c>
      <c r="AM81" s="61">
        <v>5</v>
      </c>
      <c r="AN81" s="64">
        <v>4</v>
      </c>
      <c r="AO81" s="64">
        <v>4</v>
      </c>
      <c r="AP81" s="64">
        <v>5</v>
      </c>
    </row>
    <row r="82" spans="1:42">
      <c r="A82" s="7">
        <v>81</v>
      </c>
      <c r="C82" s="7" t="s">
        <v>81</v>
      </c>
      <c r="D82" s="7" t="s">
        <v>89</v>
      </c>
      <c r="E82" s="7">
        <v>1</v>
      </c>
      <c r="F82" s="7">
        <v>0</v>
      </c>
      <c r="G82" s="7">
        <v>0</v>
      </c>
      <c r="H82" s="7">
        <v>1</v>
      </c>
      <c r="I82" s="7">
        <v>0</v>
      </c>
      <c r="J82" s="7">
        <v>0</v>
      </c>
      <c r="K82" s="8">
        <v>1</v>
      </c>
      <c r="L82" s="8">
        <v>5</v>
      </c>
      <c r="M82" s="8">
        <v>5</v>
      </c>
      <c r="N82" s="9">
        <v>3</v>
      </c>
      <c r="O82" s="9">
        <v>2</v>
      </c>
      <c r="P82" s="10">
        <v>5</v>
      </c>
      <c r="Q82" s="10">
        <v>5</v>
      </c>
      <c r="R82" s="10">
        <v>5</v>
      </c>
      <c r="S82" s="10">
        <v>5</v>
      </c>
      <c r="T82" s="10">
        <v>5</v>
      </c>
      <c r="U82" s="11"/>
      <c r="V82" s="11"/>
      <c r="W82" s="11"/>
      <c r="X82" s="11"/>
      <c r="Y82" s="12"/>
      <c r="Z82" s="12"/>
      <c r="AA82" s="139">
        <v>5</v>
      </c>
      <c r="AB82" s="139">
        <v>5</v>
      </c>
      <c r="AC82" s="139">
        <v>5</v>
      </c>
      <c r="AD82" s="139">
        <v>5</v>
      </c>
      <c r="AE82" s="144">
        <v>5</v>
      </c>
      <c r="AF82" s="144">
        <v>4</v>
      </c>
      <c r="AG82" s="144">
        <v>4</v>
      </c>
      <c r="AH82" s="144">
        <v>4</v>
      </c>
      <c r="AI82" s="61">
        <v>4</v>
      </c>
      <c r="AJ82" s="61">
        <v>4</v>
      </c>
      <c r="AK82" s="61">
        <v>5</v>
      </c>
      <c r="AL82" s="61">
        <v>5</v>
      </c>
      <c r="AM82" s="61">
        <v>2</v>
      </c>
      <c r="AN82" s="64">
        <v>5</v>
      </c>
      <c r="AO82" s="64">
        <v>5</v>
      </c>
      <c r="AP82" s="64">
        <v>5</v>
      </c>
    </row>
    <row r="83" spans="1:42">
      <c r="A83" s="7">
        <v>82</v>
      </c>
      <c r="C83" s="7" t="s">
        <v>9</v>
      </c>
      <c r="D83" s="7" t="s">
        <v>79</v>
      </c>
      <c r="E83" s="7">
        <v>0</v>
      </c>
      <c r="F83" s="7">
        <v>0</v>
      </c>
      <c r="G83" s="7">
        <v>0</v>
      </c>
      <c r="H83" s="7">
        <v>1</v>
      </c>
      <c r="I83" s="7">
        <v>0</v>
      </c>
      <c r="J83" s="7">
        <v>0</v>
      </c>
      <c r="K83" s="8">
        <v>3</v>
      </c>
      <c r="L83" s="8">
        <v>3</v>
      </c>
      <c r="M83" s="8">
        <v>3</v>
      </c>
      <c r="N83" s="9">
        <v>5</v>
      </c>
      <c r="O83" s="9">
        <v>4</v>
      </c>
      <c r="P83" s="10">
        <v>4</v>
      </c>
      <c r="Q83" s="10">
        <v>2</v>
      </c>
      <c r="R83" s="10">
        <v>4</v>
      </c>
      <c r="S83" s="10">
        <v>4</v>
      </c>
      <c r="T83" s="10">
        <v>5</v>
      </c>
      <c r="U83" s="11"/>
      <c r="V83" s="11"/>
      <c r="W83" s="11"/>
      <c r="X83" s="11"/>
      <c r="Y83" s="12"/>
      <c r="Z83" s="12"/>
      <c r="AA83" s="139">
        <v>3</v>
      </c>
      <c r="AB83" s="139">
        <v>4</v>
      </c>
      <c r="AC83" s="139">
        <v>4</v>
      </c>
      <c r="AD83" s="139">
        <v>4</v>
      </c>
      <c r="AE83" s="144">
        <v>3</v>
      </c>
      <c r="AF83" s="144">
        <v>4</v>
      </c>
      <c r="AG83" s="144">
        <v>5</v>
      </c>
      <c r="AH83" s="144">
        <v>4</v>
      </c>
      <c r="AI83" s="61">
        <v>4</v>
      </c>
      <c r="AJ83" s="61">
        <v>4</v>
      </c>
      <c r="AK83" s="61">
        <v>2</v>
      </c>
      <c r="AL83" s="61">
        <v>4</v>
      </c>
      <c r="AM83" s="61">
        <v>4</v>
      </c>
      <c r="AN83" s="64">
        <v>3</v>
      </c>
      <c r="AO83" s="64">
        <v>3</v>
      </c>
      <c r="AP83" s="64">
        <v>3</v>
      </c>
    </row>
    <row r="84" spans="1:42">
      <c r="A84" s="7">
        <v>83</v>
      </c>
      <c r="C84" s="7" t="s">
        <v>9</v>
      </c>
      <c r="D84" s="7" t="s">
        <v>79</v>
      </c>
      <c r="E84" s="7">
        <v>0</v>
      </c>
      <c r="F84" s="7">
        <v>0</v>
      </c>
      <c r="G84" s="7">
        <v>0</v>
      </c>
      <c r="H84" s="7">
        <v>1</v>
      </c>
      <c r="I84" s="7">
        <v>0</v>
      </c>
      <c r="J84" s="7">
        <v>0</v>
      </c>
      <c r="K84" s="8">
        <v>4</v>
      </c>
      <c r="L84" s="8">
        <v>4</v>
      </c>
      <c r="M84" s="8">
        <v>4</v>
      </c>
      <c r="N84" s="9">
        <v>5</v>
      </c>
      <c r="O84" s="9">
        <v>5</v>
      </c>
      <c r="P84" s="10">
        <v>4</v>
      </c>
      <c r="Q84" s="10">
        <v>4</v>
      </c>
      <c r="R84" s="10">
        <v>4</v>
      </c>
      <c r="S84" s="10">
        <v>4</v>
      </c>
      <c r="T84" s="10">
        <v>4</v>
      </c>
      <c r="U84" s="11"/>
      <c r="V84" s="11"/>
      <c r="W84" s="11"/>
      <c r="X84" s="11"/>
      <c r="Y84" s="12"/>
      <c r="Z84" s="12"/>
      <c r="AA84" s="139">
        <v>4</v>
      </c>
      <c r="AB84" s="139">
        <v>4</v>
      </c>
      <c r="AC84" s="139">
        <v>4</v>
      </c>
      <c r="AD84" s="139">
        <v>4</v>
      </c>
      <c r="AE84" s="144">
        <v>4</v>
      </c>
      <c r="AF84" s="144">
        <v>3</v>
      </c>
      <c r="AG84" s="144">
        <v>4</v>
      </c>
      <c r="AH84" s="144">
        <v>4</v>
      </c>
      <c r="AI84" s="61">
        <v>4</v>
      </c>
      <c r="AJ84" s="61">
        <v>4</v>
      </c>
      <c r="AK84" s="61">
        <v>3</v>
      </c>
      <c r="AL84" s="61">
        <v>3</v>
      </c>
      <c r="AM84" s="61">
        <v>4</v>
      </c>
      <c r="AN84" s="64">
        <v>4</v>
      </c>
      <c r="AO84" s="64">
        <v>4</v>
      </c>
      <c r="AP84" s="64">
        <v>4</v>
      </c>
    </row>
    <row r="85" spans="1:42">
      <c r="A85" s="7">
        <v>84</v>
      </c>
      <c r="C85" s="7" t="s">
        <v>68</v>
      </c>
      <c r="D85" s="7" t="s">
        <v>95</v>
      </c>
      <c r="E85" s="7">
        <v>1</v>
      </c>
      <c r="F85" s="7">
        <v>0</v>
      </c>
      <c r="G85" s="7">
        <v>0</v>
      </c>
      <c r="H85" s="7">
        <v>0</v>
      </c>
      <c r="I85" s="7">
        <v>1</v>
      </c>
      <c r="J85" s="7">
        <v>0</v>
      </c>
      <c r="K85" s="8">
        <v>5</v>
      </c>
      <c r="L85" s="8">
        <v>3</v>
      </c>
      <c r="M85" s="8">
        <v>4</v>
      </c>
      <c r="N85" s="9">
        <v>4</v>
      </c>
      <c r="O85" s="9">
        <v>4</v>
      </c>
      <c r="P85" s="10">
        <v>5</v>
      </c>
      <c r="Q85" s="10">
        <v>4</v>
      </c>
      <c r="R85" s="10">
        <v>4</v>
      </c>
      <c r="S85" s="10">
        <v>4</v>
      </c>
      <c r="T85" s="10">
        <v>4</v>
      </c>
      <c r="U85" s="11"/>
      <c r="V85" s="11"/>
      <c r="W85" s="11"/>
      <c r="X85" s="11"/>
      <c r="Y85" s="12"/>
      <c r="Z85" s="12"/>
      <c r="AA85" s="139">
        <v>4</v>
      </c>
      <c r="AB85" s="139">
        <v>4</v>
      </c>
      <c r="AC85" s="139">
        <v>4</v>
      </c>
      <c r="AD85" s="139">
        <v>4</v>
      </c>
      <c r="AE85" s="144">
        <v>4</v>
      </c>
      <c r="AF85" s="144">
        <v>5</v>
      </c>
      <c r="AG85" s="144">
        <v>5</v>
      </c>
      <c r="AH85" s="144">
        <v>5</v>
      </c>
      <c r="AI85" s="61">
        <v>5</v>
      </c>
      <c r="AJ85" s="61">
        <v>5</v>
      </c>
      <c r="AK85" s="61">
        <v>5</v>
      </c>
      <c r="AL85" s="61">
        <v>5</v>
      </c>
      <c r="AM85" s="61">
        <v>4</v>
      </c>
      <c r="AN85" s="64">
        <v>4</v>
      </c>
      <c r="AO85" s="64">
        <v>4</v>
      </c>
      <c r="AP85" s="64">
        <v>4</v>
      </c>
    </row>
    <row r="86" spans="1:42">
      <c r="A86" s="7">
        <v>85</v>
      </c>
      <c r="C86" s="7" t="s">
        <v>68</v>
      </c>
      <c r="E86" s="7">
        <v>1</v>
      </c>
      <c r="F86" s="7">
        <v>0</v>
      </c>
      <c r="G86" s="7">
        <v>1</v>
      </c>
      <c r="H86" s="7">
        <v>0</v>
      </c>
      <c r="I86" s="7">
        <v>0</v>
      </c>
      <c r="J86" s="7">
        <v>0</v>
      </c>
      <c r="K86" s="8">
        <v>5</v>
      </c>
      <c r="L86" s="8">
        <v>5</v>
      </c>
      <c r="M86" s="8">
        <v>4</v>
      </c>
      <c r="N86" s="9">
        <v>5</v>
      </c>
      <c r="O86" s="9">
        <v>5</v>
      </c>
      <c r="P86" s="10">
        <v>5</v>
      </c>
      <c r="Q86" s="10">
        <v>5</v>
      </c>
      <c r="R86" s="10">
        <v>5</v>
      </c>
      <c r="S86" s="10">
        <v>5</v>
      </c>
      <c r="T86" s="10">
        <v>5</v>
      </c>
      <c r="U86" s="11"/>
      <c r="V86" s="11"/>
      <c r="W86" s="11"/>
      <c r="X86" s="11"/>
      <c r="Y86" s="12"/>
      <c r="Z86" s="12"/>
      <c r="AA86" s="139">
        <v>5</v>
      </c>
      <c r="AB86" s="139">
        <v>5</v>
      </c>
      <c r="AC86" s="139">
        <v>5</v>
      </c>
      <c r="AD86" s="139">
        <v>5</v>
      </c>
      <c r="AE86" s="144">
        <v>5</v>
      </c>
      <c r="AF86" s="144">
        <v>5</v>
      </c>
      <c r="AG86" s="144">
        <v>5</v>
      </c>
      <c r="AH86" s="144">
        <v>5</v>
      </c>
      <c r="AI86" s="61">
        <v>4</v>
      </c>
      <c r="AJ86" s="61">
        <v>4</v>
      </c>
      <c r="AK86" s="61">
        <v>5</v>
      </c>
      <c r="AL86" s="61">
        <v>5</v>
      </c>
      <c r="AM86" s="61">
        <v>5</v>
      </c>
      <c r="AN86" s="64">
        <v>5</v>
      </c>
      <c r="AO86" s="64">
        <v>4</v>
      </c>
      <c r="AP86" s="64">
        <v>4</v>
      </c>
    </row>
    <row r="87" spans="1:42">
      <c r="A87" s="7">
        <v>86</v>
      </c>
      <c r="C87" s="7" t="s">
        <v>98</v>
      </c>
      <c r="D87" s="7" t="s">
        <v>99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8">
        <v>4</v>
      </c>
      <c r="L87" s="8">
        <v>3</v>
      </c>
      <c r="M87" s="8">
        <v>3</v>
      </c>
      <c r="N87" s="9">
        <v>5</v>
      </c>
      <c r="O87" s="9">
        <v>5</v>
      </c>
      <c r="P87" s="10">
        <v>5</v>
      </c>
      <c r="Q87" s="10">
        <v>5</v>
      </c>
      <c r="R87" s="10">
        <v>5</v>
      </c>
      <c r="S87" s="10">
        <v>5</v>
      </c>
      <c r="T87" s="10">
        <v>5</v>
      </c>
      <c r="U87" s="11"/>
      <c r="V87" s="11"/>
      <c r="W87" s="11"/>
      <c r="X87" s="11"/>
      <c r="Y87" s="12"/>
      <c r="Z87" s="12"/>
      <c r="AA87" s="139">
        <v>4</v>
      </c>
      <c r="AB87" s="139">
        <v>3</v>
      </c>
      <c r="AC87" s="139">
        <v>3</v>
      </c>
      <c r="AD87" s="139">
        <v>3</v>
      </c>
      <c r="AE87" s="144">
        <v>3</v>
      </c>
      <c r="AF87" s="144">
        <v>4</v>
      </c>
      <c r="AG87" s="144">
        <v>4</v>
      </c>
      <c r="AH87" s="144">
        <v>4</v>
      </c>
      <c r="AI87" s="61">
        <v>4</v>
      </c>
      <c r="AJ87" s="61">
        <v>4</v>
      </c>
      <c r="AK87" s="61">
        <v>4</v>
      </c>
      <c r="AL87" s="61">
        <v>4</v>
      </c>
      <c r="AM87" s="61">
        <v>4</v>
      </c>
      <c r="AN87" s="64">
        <v>4</v>
      </c>
      <c r="AO87" s="64">
        <v>4</v>
      </c>
      <c r="AP87" s="64">
        <v>4</v>
      </c>
    </row>
    <row r="88" spans="1:42">
      <c r="A88" s="7">
        <v>87</v>
      </c>
      <c r="C88" s="7" t="s">
        <v>9</v>
      </c>
      <c r="D88" s="7" t="s">
        <v>100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8">
        <v>4</v>
      </c>
      <c r="L88" s="8">
        <v>3</v>
      </c>
      <c r="M88" s="8">
        <v>3</v>
      </c>
      <c r="N88" s="9">
        <v>4</v>
      </c>
      <c r="O88" s="9">
        <v>4</v>
      </c>
      <c r="P88" s="10">
        <v>4</v>
      </c>
      <c r="Q88" s="10">
        <v>3</v>
      </c>
      <c r="R88" s="10">
        <v>4</v>
      </c>
      <c r="S88" s="10">
        <v>3</v>
      </c>
      <c r="T88" s="10">
        <v>4</v>
      </c>
      <c r="U88" s="11"/>
      <c r="V88" s="11"/>
      <c r="W88" s="11"/>
      <c r="X88" s="11"/>
      <c r="Y88" s="12"/>
      <c r="Z88" s="12"/>
      <c r="AA88" s="139">
        <v>4</v>
      </c>
      <c r="AB88" s="139">
        <v>4</v>
      </c>
      <c r="AC88" s="139">
        <v>4</v>
      </c>
      <c r="AD88" s="139">
        <v>4</v>
      </c>
      <c r="AE88" s="144">
        <v>4</v>
      </c>
      <c r="AF88" s="144">
        <v>4</v>
      </c>
      <c r="AG88" s="144">
        <v>4</v>
      </c>
      <c r="AH88" s="144">
        <v>4</v>
      </c>
      <c r="AI88" s="61">
        <v>4</v>
      </c>
      <c r="AJ88" s="61">
        <v>4</v>
      </c>
      <c r="AK88" s="61">
        <v>4</v>
      </c>
      <c r="AL88" s="61">
        <v>4</v>
      </c>
      <c r="AM88" s="61">
        <v>3</v>
      </c>
      <c r="AN88" s="64">
        <v>4</v>
      </c>
      <c r="AO88" s="64">
        <v>4</v>
      </c>
      <c r="AP88" s="64">
        <v>4</v>
      </c>
    </row>
    <row r="89" spans="1:42">
      <c r="A89" s="7">
        <v>88</v>
      </c>
      <c r="C89" s="7" t="s">
        <v>9</v>
      </c>
      <c r="D89" s="7" t="s">
        <v>104</v>
      </c>
      <c r="E89" s="7">
        <v>0</v>
      </c>
      <c r="F89" s="7">
        <v>0</v>
      </c>
      <c r="G89" s="7">
        <v>1</v>
      </c>
      <c r="H89" s="7">
        <v>0</v>
      </c>
      <c r="I89" s="7">
        <v>0</v>
      </c>
      <c r="J89" s="7">
        <v>0</v>
      </c>
      <c r="K89" s="8">
        <v>4</v>
      </c>
      <c r="L89" s="8">
        <v>3</v>
      </c>
      <c r="M89" s="8">
        <v>4</v>
      </c>
      <c r="N89" s="9">
        <v>4</v>
      </c>
      <c r="O89" s="9">
        <v>4</v>
      </c>
      <c r="P89" s="10">
        <v>4</v>
      </c>
      <c r="Q89" s="10">
        <v>4</v>
      </c>
      <c r="R89" s="10">
        <v>4</v>
      </c>
      <c r="S89" s="10">
        <v>4</v>
      </c>
      <c r="T89" s="10">
        <v>4</v>
      </c>
      <c r="U89" s="11"/>
      <c r="V89" s="11"/>
      <c r="W89" s="11"/>
      <c r="X89" s="11"/>
      <c r="Y89" s="12"/>
      <c r="Z89" s="12"/>
      <c r="AA89" s="139">
        <v>2</v>
      </c>
      <c r="AB89" s="139">
        <v>2</v>
      </c>
      <c r="AC89" s="139">
        <v>2</v>
      </c>
      <c r="AD89" s="139">
        <v>2</v>
      </c>
      <c r="AE89" s="144">
        <v>2</v>
      </c>
      <c r="AF89" s="144">
        <v>4</v>
      </c>
      <c r="AG89" s="144">
        <v>4</v>
      </c>
      <c r="AH89" s="144">
        <v>4</v>
      </c>
      <c r="AI89" s="61">
        <v>4</v>
      </c>
      <c r="AJ89" s="61">
        <v>5</v>
      </c>
      <c r="AK89" s="61">
        <v>4</v>
      </c>
      <c r="AL89" s="61">
        <v>4</v>
      </c>
      <c r="AM89" s="61">
        <v>5</v>
      </c>
      <c r="AN89" s="64">
        <v>4</v>
      </c>
      <c r="AO89" s="64">
        <v>4</v>
      </c>
      <c r="AP89" s="64">
        <v>4</v>
      </c>
    </row>
    <row r="90" spans="1:42">
      <c r="A90" s="7">
        <v>89</v>
      </c>
      <c r="C90" s="7" t="s">
        <v>9</v>
      </c>
      <c r="D90" s="7" t="s">
        <v>83</v>
      </c>
      <c r="E90" s="7">
        <v>0</v>
      </c>
      <c r="F90" s="7">
        <v>0</v>
      </c>
      <c r="G90" s="7">
        <v>0</v>
      </c>
      <c r="H90" s="7">
        <v>0</v>
      </c>
      <c r="I90" s="7">
        <v>1</v>
      </c>
      <c r="J90" s="7">
        <v>0</v>
      </c>
      <c r="K90" s="8">
        <v>4</v>
      </c>
      <c r="L90" s="8">
        <v>4</v>
      </c>
      <c r="M90" s="8">
        <v>4</v>
      </c>
      <c r="N90" s="9">
        <v>4</v>
      </c>
      <c r="O90" s="9">
        <v>4</v>
      </c>
      <c r="P90" s="10">
        <v>4</v>
      </c>
      <c r="Q90" s="10">
        <v>4</v>
      </c>
      <c r="R90" s="10">
        <v>4</v>
      </c>
      <c r="S90" s="10">
        <v>4</v>
      </c>
      <c r="T90" s="10">
        <v>4</v>
      </c>
      <c r="U90" s="11"/>
      <c r="V90" s="11"/>
      <c r="W90" s="11"/>
      <c r="X90" s="11"/>
      <c r="Y90" s="12"/>
      <c r="Z90" s="12"/>
      <c r="AA90" s="139">
        <v>4</v>
      </c>
      <c r="AB90" s="139">
        <v>4</v>
      </c>
      <c r="AC90" s="139">
        <v>4</v>
      </c>
      <c r="AD90" s="139">
        <v>4</v>
      </c>
      <c r="AE90" s="144">
        <v>4</v>
      </c>
      <c r="AF90" s="144">
        <v>4</v>
      </c>
      <c r="AG90" s="144">
        <v>4</v>
      </c>
      <c r="AH90" s="144">
        <v>4</v>
      </c>
      <c r="AI90" s="61">
        <v>4</v>
      </c>
      <c r="AJ90" s="61">
        <v>4</v>
      </c>
      <c r="AK90" s="61">
        <v>4</v>
      </c>
      <c r="AL90" s="61">
        <v>4</v>
      </c>
      <c r="AM90" s="61">
        <v>4</v>
      </c>
      <c r="AN90" s="64">
        <v>4</v>
      </c>
      <c r="AO90" s="64">
        <v>4</v>
      </c>
      <c r="AP90" s="64">
        <v>4</v>
      </c>
    </row>
    <row r="91" spans="1:42" ht="37.5">
      <c r="A91" s="7">
        <v>90</v>
      </c>
      <c r="C91" s="7" t="s">
        <v>9</v>
      </c>
      <c r="D91" s="7" t="s">
        <v>10</v>
      </c>
      <c r="E91" s="7">
        <v>1</v>
      </c>
      <c r="F91" s="7">
        <v>1</v>
      </c>
      <c r="G91" s="7">
        <v>0</v>
      </c>
      <c r="H91" s="7">
        <v>0</v>
      </c>
      <c r="I91" s="7">
        <v>0</v>
      </c>
      <c r="J91" s="7">
        <v>0</v>
      </c>
      <c r="K91" s="8">
        <v>4</v>
      </c>
      <c r="L91" s="8">
        <v>3</v>
      </c>
      <c r="M91" s="8">
        <v>3</v>
      </c>
      <c r="N91" s="9">
        <v>4</v>
      </c>
      <c r="O91" s="9">
        <v>4</v>
      </c>
      <c r="P91" s="10">
        <v>4</v>
      </c>
      <c r="Q91" s="10">
        <v>2</v>
      </c>
      <c r="R91" s="10">
        <v>3</v>
      </c>
      <c r="S91" s="10">
        <v>3</v>
      </c>
      <c r="T91" s="10">
        <v>3</v>
      </c>
      <c r="U91" s="11"/>
      <c r="V91" s="11"/>
      <c r="W91" s="11"/>
      <c r="X91" s="11"/>
      <c r="Y91" s="12"/>
      <c r="Z91" s="12"/>
      <c r="AA91" s="139">
        <v>2</v>
      </c>
      <c r="AB91" s="139">
        <v>2</v>
      </c>
      <c r="AC91" s="139">
        <v>2</v>
      </c>
      <c r="AD91" s="139">
        <v>2</v>
      </c>
      <c r="AE91" s="144">
        <v>2</v>
      </c>
      <c r="AF91" s="144">
        <v>4</v>
      </c>
      <c r="AG91" s="144">
        <v>4</v>
      </c>
      <c r="AH91" s="144">
        <v>4</v>
      </c>
      <c r="AI91" s="61">
        <v>4</v>
      </c>
      <c r="AJ91" s="61">
        <v>4</v>
      </c>
      <c r="AK91" s="61">
        <v>3</v>
      </c>
      <c r="AL91" s="61">
        <v>3</v>
      </c>
      <c r="AM91" s="61">
        <v>4</v>
      </c>
      <c r="AN91" s="64">
        <v>4</v>
      </c>
      <c r="AO91" s="64">
        <v>4</v>
      </c>
      <c r="AP91" s="64">
        <v>4</v>
      </c>
    </row>
    <row r="92" spans="1:42">
      <c r="A92" s="7">
        <v>91</v>
      </c>
      <c r="C92" s="7" t="s">
        <v>81</v>
      </c>
      <c r="D92" s="7" t="s">
        <v>101</v>
      </c>
      <c r="E92" s="7">
        <v>0</v>
      </c>
      <c r="F92" s="7">
        <v>0</v>
      </c>
      <c r="G92" s="7">
        <v>1</v>
      </c>
      <c r="H92" s="7">
        <v>0</v>
      </c>
      <c r="I92" s="7">
        <v>0</v>
      </c>
      <c r="J92" s="7">
        <v>0</v>
      </c>
      <c r="K92" s="8">
        <v>5</v>
      </c>
      <c r="L92" s="8">
        <v>4</v>
      </c>
      <c r="M92" s="8">
        <v>5</v>
      </c>
      <c r="N92" s="9">
        <v>5</v>
      </c>
      <c r="O92" s="9">
        <v>5</v>
      </c>
      <c r="P92" s="10">
        <v>5</v>
      </c>
      <c r="Q92" s="10">
        <v>5</v>
      </c>
      <c r="R92" s="10">
        <v>5</v>
      </c>
      <c r="S92" s="10">
        <v>5</v>
      </c>
      <c r="T92" s="10">
        <v>5</v>
      </c>
      <c r="U92" s="11"/>
      <c r="V92" s="11"/>
      <c r="W92" s="11"/>
      <c r="X92" s="11"/>
      <c r="Y92" s="12"/>
      <c r="Z92" s="12"/>
      <c r="AA92" s="139">
        <v>1</v>
      </c>
      <c r="AB92" s="139">
        <v>3</v>
      </c>
      <c r="AC92" s="139">
        <v>5</v>
      </c>
      <c r="AD92" s="139">
        <v>5</v>
      </c>
      <c r="AE92" s="144">
        <v>3</v>
      </c>
      <c r="AF92" s="144">
        <v>4</v>
      </c>
      <c r="AG92" s="144">
        <v>4</v>
      </c>
      <c r="AH92" s="144">
        <v>4</v>
      </c>
      <c r="AI92" s="61">
        <v>4</v>
      </c>
      <c r="AJ92" s="61">
        <v>5</v>
      </c>
      <c r="AK92" s="61">
        <v>5</v>
      </c>
      <c r="AL92" s="61">
        <v>5</v>
      </c>
      <c r="AM92" s="61">
        <v>5</v>
      </c>
      <c r="AN92" s="64">
        <v>5</v>
      </c>
      <c r="AO92" s="64">
        <v>5</v>
      </c>
      <c r="AP92" s="64">
        <v>5</v>
      </c>
    </row>
    <row r="93" spans="1:42">
      <c r="A93" s="7">
        <v>92</v>
      </c>
      <c r="C93" s="7" t="s">
        <v>9</v>
      </c>
      <c r="D93" s="7" t="s">
        <v>83</v>
      </c>
      <c r="E93" s="7">
        <v>0</v>
      </c>
      <c r="F93" s="7">
        <v>0</v>
      </c>
      <c r="G93" s="7">
        <v>1</v>
      </c>
      <c r="H93" s="7">
        <v>0</v>
      </c>
      <c r="I93" s="7">
        <v>0</v>
      </c>
      <c r="J93" s="7">
        <v>0</v>
      </c>
      <c r="K93" s="8">
        <v>4</v>
      </c>
      <c r="L93" s="8">
        <v>4</v>
      </c>
      <c r="M93" s="8">
        <v>3</v>
      </c>
      <c r="N93" s="9">
        <v>3</v>
      </c>
      <c r="O93" s="9">
        <v>3</v>
      </c>
      <c r="P93" s="10">
        <v>3</v>
      </c>
      <c r="Q93" s="10">
        <v>2</v>
      </c>
      <c r="R93" s="10">
        <v>3</v>
      </c>
      <c r="S93" s="10">
        <v>3</v>
      </c>
      <c r="T93" s="10">
        <v>3</v>
      </c>
      <c r="U93" s="11"/>
      <c r="V93" s="11"/>
      <c r="W93" s="11"/>
      <c r="X93" s="11"/>
      <c r="Y93" s="12"/>
      <c r="Z93" s="12"/>
      <c r="AA93" s="139">
        <v>4</v>
      </c>
      <c r="AB93" s="139">
        <v>4</v>
      </c>
      <c r="AC93" s="139">
        <v>4</v>
      </c>
      <c r="AD93" s="139">
        <v>4</v>
      </c>
      <c r="AE93" s="144">
        <v>4</v>
      </c>
      <c r="AF93" s="144">
        <v>4</v>
      </c>
      <c r="AG93" s="144">
        <v>4</v>
      </c>
      <c r="AH93" s="144">
        <v>4</v>
      </c>
      <c r="AI93" s="61">
        <v>4</v>
      </c>
      <c r="AJ93" s="61">
        <v>4</v>
      </c>
      <c r="AK93" s="61">
        <v>4</v>
      </c>
      <c r="AL93" s="61">
        <v>4</v>
      </c>
      <c r="AM93" s="61">
        <v>4</v>
      </c>
      <c r="AN93" s="64">
        <v>4</v>
      </c>
      <c r="AO93" s="64">
        <v>4</v>
      </c>
      <c r="AP93" s="64">
        <v>4</v>
      </c>
    </row>
    <row r="94" spans="1:42">
      <c r="A94" s="7">
        <v>93</v>
      </c>
      <c r="C94" s="7" t="s">
        <v>68</v>
      </c>
      <c r="D94" s="7" t="s">
        <v>74</v>
      </c>
      <c r="E94" s="7">
        <v>0</v>
      </c>
      <c r="F94" s="7">
        <v>0</v>
      </c>
      <c r="G94" s="7">
        <v>1</v>
      </c>
      <c r="H94" s="7">
        <v>0</v>
      </c>
      <c r="I94" s="7">
        <v>0</v>
      </c>
      <c r="J94" s="7">
        <v>0</v>
      </c>
      <c r="K94" s="8">
        <v>5</v>
      </c>
      <c r="L94" s="8">
        <v>3</v>
      </c>
      <c r="M94" s="8">
        <v>4</v>
      </c>
      <c r="N94" s="9">
        <v>4</v>
      </c>
      <c r="O94" s="9">
        <v>4</v>
      </c>
      <c r="P94" s="10">
        <v>4</v>
      </c>
      <c r="Q94" s="10">
        <v>2</v>
      </c>
      <c r="R94" s="10">
        <v>4</v>
      </c>
      <c r="S94" s="10">
        <v>4</v>
      </c>
      <c r="T94" s="10">
        <v>4</v>
      </c>
      <c r="U94" s="11"/>
      <c r="V94" s="11"/>
      <c r="W94" s="11"/>
      <c r="X94" s="11"/>
      <c r="Y94" s="12"/>
      <c r="Z94" s="12"/>
      <c r="AA94" s="139">
        <v>1</v>
      </c>
      <c r="AB94" s="139">
        <v>1</v>
      </c>
      <c r="AC94" s="139">
        <v>2</v>
      </c>
      <c r="AD94" s="139">
        <v>2</v>
      </c>
      <c r="AE94" s="144">
        <v>1</v>
      </c>
      <c r="AF94" s="144">
        <v>4</v>
      </c>
      <c r="AG94" s="144">
        <v>4</v>
      </c>
      <c r="AH94" s="144">
        <v>4</v>
      </c>
      <c r="AI94" s="61">
        <v>4</v>
      </c>
      <c r="AJ94" s="61">
        <v>5</v>
      </c>
      <c r="AK94" s="61">
        <v>5</v>
      </c>
      <c r="AL94" s="61">
        <v>4</v>
      </c>
      <c r="AM94" s="61">
        <v>5</v>
      </c>
      <c r="AN94" s="64">
        <v>4</v>
      </c>
      <c r="AO94" s="64">
        <v>4</v>
      </c>
      <c r="AP94" s="64">
        <v>5</v>
      </c>
    </row>
    <row r="95" spans="1:42">
      <c r="A95" s="7">
        <v>94</v>
      </c>
      <c r="C95" s="7" t="s">
        <v>81</v>
      </c>
      <c r="D95" s="7" t="s">
        <v>101</v>
      </c>
      <c r="E95" s="7">
        <v>0</v>
      </c>
      <c r="F95" s="7">
        <v>0</v>
      </c>
      <c r="G95" s="7">
        <v>1</v>
      </c>
      <c r="H95" s="7">
        <v>0</v>
      </c>
      <c r="I95" s="7">
        <v>0</v>
      </c>
      <c r="J95" s="7">
        <v>0</v>
      </c>
      <c r="K95" s="8">
        <v>5</v>
      </c>
      <c r="L95" s="8">
        <v>5</v>
      </c>
      <c r="M95" s="8">
        <v>4</v>
      </c>
      <c r="N95" s="9">
        <v>5</v>
      </c>
      <c r="O95" s="9">
        <v>5</v>
      </c>
      <c r="P95" s="10">
        <v>5</v>
      </c>
      <c r="Q95" s="10">
        <v>5</v>
      </c>
      <c r="R95" s="10">
        <v>5</v>
      </c>
      <c r="S95" s="10">
        <v>5</v>
      </c>
      <c r="T95" s="10">
        <v>5</v>
      </c>
      <c r="U95" s="11"/>
      <c r="V95" s="11"/>
      <c r="W95" s="11"/>
      <c r="X95" s="11"/>
      <c r="Y95" s="12"/>
      <c r="Z95" s="12"/>
      <c r="AA95" s="139">
        <v>2</v>
      </c>
      <c r="AB95" s="139">
        <v>1</v>
      </c>
      <c r="AC95" s="139">
        <v>1</v>
      </c>
      <c r="AD95" s="139">
        <v>1</v>
      </c>
      <c r="AE95" s="144">
        <v>2</v>
      </c>
      <c r="AF95" s="144">
        <v>4</v>
      </c>
      <c r="AG95" s="144">
        <v>4</v>
      </c>
      <c r="AH95" s="144">
        <v>5</v>
      </c>
      <c r="AI95" s="61">
        <v>4</v>
      </c>
      <c r="AJ95" s="61">
        <v>4</v>
      </c>
      <c r="AK95" s="61">
        <v>4</v>
      </c>
      <c r="AL95" s="61">
        <v>4</v>
      </c>
      <c r="AM95" s="61">
        <v>4</v>
      </c>
      <c r="AN95" s="64">
        <v>4</v>
      </c>
      <c r="AO95" s="64">
        <v>4</v>
      </c>
      <c r="AP95" s="64">
        <v>4</v>
      </c>
    </row>
    <row r="96" spans="1:42">
      <c r="A96" s="7">
        <v>95</v>
      </c>
      <c r="C96" s="7" t="s">
        <v>9</v>
      </c>
      <c r="D96" s="7" t="s">
        <v>102</v>
      </c>
      <c r="E96" s="7">
        <v>1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8">
        <v>4</v>
      </c>
      <c r="L96" s="8">
        <v>4</v>
      </c>
      <c r="M96" s="8">
        <v>4</v>
      </c>
      <c r="N96" s="9">
        <v>4</v>
      </c>
      <c r="O96" s="9">
        <v>4</v>
      </c>
      <c r="P96" s="10">
        <v>5</v>
      </c>
      <c r="Q96" s="10">
        <v>4</v>
      </c>
      <c r="R96" s="10">
        <v>5</v>
      </c>
      <c r="S96" s="10">
        <v>4</v>
      </c>
      <c r="T96" s="10">
        <v>4</v>
      </c>
      <c r="U96" s="11"/>
      <c r="V96" s="11"/>
      <c r="W96" s="11"/>
      <c r="X96" s="11"/>
      <c r="Y96" s="12"/>
      <c r="Z96" s="12"/>
      <c r="AA96" s="139">
        <v>3</v>
      </c>
      <c r="AB96" s="139">
        <v>3</v>
      </c>
      <c r="AC96" s="139">
        <v>3</v>
      </c>
      <c r="AD96" s="139">
        <v>3</v>
      </c>
      <c r="AE96" s="144">
        <v>3</v>
      </c>
      <c r="AF96" s="144">
        <v>4</v>
      </c>
      <c r="AG96" s="144">
        <v>4</v>
      </c>
      <c r="AH96" s="144">
        <v>4</v>
      </c>
      <c r="AI96" s="61">
        <v>4</v>
      </c>
      <c r="AJ96" s="61">
        <v>4</v>
      </c>
      <c r="AK96" s="61">
        <v>4</v>
      </c>
      <c r="AL96" s="61">
        <v>4</v>
      </c>
      <c r="AM96" s="61">
        <v>5</v>
      </c>
      <c r="AN96" s="64">
        <v>4</v>
      </c>
      <c r="AO96" s="64">
        <v>4</v>
      </c>
      <c r="AP96" s="64">
        <v>4</v>
      </c>
    </row>
    <row r="97" spans="1:44">
      <c r="A97" s="7">
        <v>96</v>
      </c>
      <c r="C97" s="7" t="s">
        <v>81</v>
      </c>
      <c r="D97" s="7" t="s">
        <v>90</v>
      </c>
      <c r="E97" s="7">
        <v>0</v>
      </c>
      <c r="F97" s="7">
        <v>0</v>
      </c>
      <c r="G97" s="7">
        <v>0</v>
      </c>
      <c r="H97" s="7">
        <v>0</v>
      </c>
      <c r="I97" s="7">
        <v>1</v>
      </c>
      <c r="J97" s="7">
        <v>0</v>
      </c>
      <c r="K97" s="8">
        <v>3</v>
      </c>
      <c r="L97" s="8">
        <v>3</v>
      </c>
      <c r="M97" s="8">
        <v>3</v>
      </c>
      <c r="N97" s="9">
        <v>4</v>
      </c>
      <c r="O97" s="9">
        <v>4</v>
      </c>
      <c r="P97" s="10">
        <v>5</v>
      </c>
      <c r="Q97" s="10">
        <v>3</v>
      </c>
      <c r="R97" s="10">
        <v>4</v>
      </c>
      <c r="S97" s="10">
        <v>4</v>
      </c>
      <c r="T97" s="10">
        <v>4</v>
      </c>
      <c r="U97" s="11"/>
      <c r="V97" s="11"/>
      <c r="W97" s="11"/>
      <c r="X97" s="11"/>
      <c r="Y97" s="12"/>
      <c r="Z97" s="12"/>
      <c r="AA97" s="139">
        <v>3</v>
      </c>
      <c r="AB97" s="139">
        <v>3</v>
      </c>
      <c r="AC97" s="139">
        <v>3</v>
      </c>
      <c r="AD97" s="139">
        <v>3</v>
      </c>
      <c r="AE97" s="144">
        <v>3</v>
      </c>
      <c r="AF97" s="144">
        <v>4</v>
      </c>
      <c r="AG97" s="144">
        <v>4</v>
      </c>
      <c r="AH97" s="144">
        <v>4</v>
      </c>
      <c r="AI97" s="61">
        <v>4</v>
      </c>
      <c r="AJ97" s="61">
        <v>4</v>
      </c>
      <c r="AK97" s="61">
        <v>4</v>
      </c>
      <c r="AL97" s="61">
        <v>4</v>
      </c>
      <c r="AM97" s="61">
        <v>4</v>
      </c>
      <c r="AN97" s="64">
        <v>4</v>
      </c>
      <c r="AO97" s="64">
        <v>4</v>
      </c>
      <c r="AP97" s="64">
        <v>4</v>
      </c>
    </row>
    <row r="98" spans="1:44">
      <c r="A98" s="7">
        <v>97</v>
      </c>
      <c r="C98" s="7" t="s">
        <v>81</v>
      </c>
      <c r="D98" s="7" t="s">
        <v>101</v>
      </c>
      <c r="E98" s="7">
        <v>0</v>
      </c>
      <c r="F98" s="7">
        <v>0</v>
      </c>
      <c r="G98" s="7">
        <v>0</v>
      </c>
      <c r="H98" s="7">
        <v>0</v>
      </c>
      <c r="I98" s="7">
        <v>1</v>
      </c>
      <c r="J98" s="7">
        <v>0</v>
      </c>
      <c r="K98" s="8">
        <v>4</v>
      </c>
      <c r="L98" s="8">
        <v>4</v>
      </c>
      <c r="M98" s="8">
        <v>4</v>
      </c>
      <c r="N98" s="9">
        <v>5</v>
      </c>
      <c r="O98" s="9">
        <v>5</v>
      </c>
      <c r="P98" s="10">
        <v>4</v>
      </c>
      <c r="Q98" s="10">
        <v>4</v>
      </c>
      <c r="R98" s="10">
        <v>4</v>
      </c>
      <c r="S98" s="10">
        <v>4</v>
      </c>
      <c r="T98" s="10">
        <v>4</v>
      </c>
      <c r="U98" s="11"/>
      <c r="V98" s="11"/>
      <c r="W98" s="11"/>
      <c r="X98" s="11"/>
      <c r="Y98" s="12"/>
      <c r="Z98" s="12"/>
      <c r="AA98" s="139">
        <v>3</v>
      </c>
      <c r="AB98" s="139">
        <v>2</v>
      </c>
      <c r="AC98" s="139">
        <v>3</v>
      </c>
      <c r="AD98" s="139">
        <v>3</v>
      </c>
      <c r="AE98" s="144">
        <v>2</v>
      </c>
      <c r="AF98" s="144">
        <v>5</v>
      </c>
      <c r="AG98" s="144">
        <v>3</v>
      </c>
      <c r="AH98" s="144">
        <v>3</v>
      </c>
      <c r="AI98" s="61">
        <v>3</v>
      </c>
      <c r="AJ98" s="61">
        <v>5</v>
      </c>
      <c r="AK98" s="61">
        <v>2</v>
      </c>
      <c r="AL98" s="61">
        <v>3</v>
      </c>
      <c r="AM98" s="61">
        <v>4</v>
      </c>
      <c r="AN98" s="64">
        <v>4</v>
      </c>
      <c r="AO98" s="64">
        <v>4</v>
      </c>
      <c r="AP98" s="64">
        <v>4</v>
      </c>
    </row>
    <row r="99" spans="1:44">
      <c r="A99" s="7">
        <v>98</v>
      </c>
      <c r="C99" s="7" t="s">
        <v>68</v>
      </c>
      <c r="D99" s="7" t="s">
        <v>103</v>
      </c>
      <c r="E99" s="7">
        <v>0</v>
      </c>
      <c r="F99" s="7">
        <v>0</v>
      </c>
      <c r="G99" s="7">
        <v>0</v>
      </c>
      <c r="H99" s="7">
        <v>1</v>
      </c>
      <c r="I99" s="7">
        <v>0</v>
      </c>
      <c r="J99" s="7">
        <v>0</v>
      </c>
      <c r="K99" s="8">
        <v>5</v>
      </c>
      <c r="L99" s="8">
        <v>5</v>
      </c>
      <c r="M99" s="8">
        <v>5</v>
      </c>
      <c r="N99" s="9">
        <v>5</v>
      </c>
      <c r="O99" s="9">
        <v>5</v>
      </c>
      <c r="P99" s="10">
        <v>5</v>
      </c>
      <c r="Q99" s="10">
        <v>2</v>
      </c>
      <c r="R99" s="10">
        <v>4</v>
      </c>
      <c r="S99" s="10">
        <v>4</v>
      </c>
      <c r="T99" s="10">
        <v>4</v>
      </c>
      <c r="U99" s="11"/>
      <c r="V99" s="11"/>
      <c r="W99" s="11"/>
      <c r="X99" s="11"/>
      <c r="Y99" s="12"/>
      <c r="Z99" s="12"/>
      <c r="AA99" s="139">
        <v>3</v>
      </c>
      <c r="AB99" s="139">
        <v>4</v>
      </c>
      <c r="AC99" s="139">
        <v>4</v>
      </c>
      <c r="AD99" s="139">
        <v>4</v>
      </c>
      <c r="AE99" s="144">
        <v>4</v>
      </c>
      <c r="AF99" s="144">
        <v>3</v>
      </c>
      <c r="AG99" s="144">
        <v>4</v>
      </c>
      <c r="AH99" s="144">
        <v>4</v>
      </c>
      <c r="AI99" s="61">
        <v>4</v>
      </c>
      <c r="AJ99" s="61">
        <v>4</v>
      </c>
      <c r="AK99" s="61">
        <v>4</v>
      </c>
      <c r="AL99" s="61">
        <v>4</v>
      </c>
      <c r="AM99" s="61">
        <v>4</v>
      </c>
      <c r="AN99" s="64">
        <v>4</v>
      </c>
      <c r="AO99" s="64">
        <v>4</v>
      </c>
      <c r="AP99" s="64">
        <v>4</v>
      </c>
    </row>
    <row r="100" spans="1:44" ht="21">
      <c r="E100" s="65">
        <f>COUNTIF(E2:E98,1)</f>
        <v>49</v>
      </c>
      <c r="F100" s="65">
        <f t="shared" ref="F100:J100" si="0">COUNTIF(F2:F98,1)</f>
        <v>8</v>
      </c>
      <c r="G100" s="65">
        <f t="shared" si="0"/>
        <v>36</v>
      </c>
      <c r="H100" s="65">
        <f t="shared" si="0"/>
        <v>13</v>
      </c>
      <c r="I100" s="65">
        <f t="shared" si="0"/>
        <v>24</v>
      </c>
      <c r="J100" s="65">
        <f t="shared" si="0"/>
        <v>3</v>
      </c>
      <c r="K100" s="66">
        <f>AVERAGE(K2:K99)</f>
        <v>4.3673469387755102</v>
      </c>
      <c r="L100" s="66">
        <f t="shared" ref="L100:AP100" si="1">AVERAGE(L2:L99)</f>
        <v>3.7857142857142856</v>
      </c>
      <c r="M100" s="66">
        <f t="shared" si="1"/>
        <v>3.8979591836734695</v>
      </c>
      <c r="N100" s="66">
        <f t="shared" si="1"/>
        <v>4.295918367346939</v>
      </c>
      <c r="O100" s="66">
        <f t="shared" si="1"/>
        <v>4.2653061224489797</v>
      </c>
      <c r="P100" s="66">
        <f t="shared" si="1"/>
        <v>4.3469387755102042</v>
      </c>
      <c r="Q100" s="66">
        <f t="shared" si="1"/>
        <v>3.6326530612244898</v>
      </c>
      <c r="R100" s="66">
        <f t="shared" si="1"/>
        <v>4.091836734693878</v>
      </c>
      <c r="S100" s="66">
        <f t="shared" si="1"/>
        <v>4</v>
      </c>
      <c r="T100" s="66">
        <f t="shared" si="1"/>
        <v>4.2653061224489797</v>
      </c>
      <c r="U100" s="66">
        <f t="shared" si="1"/>
        <v>2.76</v>
      </c>
      <c r="V100" s="66">
        <f t="shared" si="1"/>
        <v>3</v>
      </c>
      <c r="W100" s="66">
        <f t="shared" si="1"/>
        <v>3.72</v>
      </c>
      <c r="X100" s="66">
        <f t="shared" si="1"/>
        <v>3.84</v>
      </c>
      <c r="Y100" s="66">
        <f t="shared" si="1"/>
        <v>4.5599999999999996</v>
      </c>
      <c r="Z100" s="66">
        <f t="shared" si="1"/>
        <v>4.4800000000000004</v>
      </c>
      <c r="AA100" s="140">
        <f t="shared" si="1"/>
        <v>3.1020408163265305</v>
      </c>
      <c r="AB100" s="140">
        <f t="shared" si="1"/>
        <v>3.1530612244897958</v>
      </c>
      <c r="AC100" s="140">
        <f t="shared" si="1"/>
        <v>3.2346938775510203</v>
      </c>
      <c r="AD100" s="140">
        <f t="shared" si="1"/>
        <v>3.2346938775510203</v>
      </c>
      <c r="AE100" s="145">
        <f t="shared" si="1"/>
        <v>3.1020408163265305</v>
      </c>
      <c r="AF100" s="145">
        <f t="shared" si="1"/>
        <v>4.091836734693878</v>
      </c>
      <c r="AG100" s="145">
        <f t="shared" si="1"/>
        <v>4.2142857142857144</v>
      </c>
      <c r="AH100" s="145">
        <f t="shared" si="1"/>
        <v>4.1836734693877551</v>
      </c>
      <c r="AI100" s="147">
        <f t="shared" si="1"/>
        <v>4.0408163265306118</v>
      </c>
      <c r="AJ100" s="147">
        <f t="shared" si="1"/>
        <v>4.2346938775510203</v>
      </c>
      <c r="AK100" s="147">
        <f t="shared" si="1"/>
        <v>4.2142857142857144</v>
      </c>
      <c r="AL100" s="147">
        <f t="shared" si="1"/>
        <v>4.0408163265306118</v>
      </c>
      <c r="AM100" s="147">
        <f t="shared" si="1"/>
        <v>4.2448979591836737</v>
      </c>
      <c r="AN100" s="148">
        <f t="shared" si="1"/>
        <v>4.1224489795918364</v>
      </c>
      <c r="AO100" s="148">
        <f t="shared" si="1"/>
        <v>4.0612244897959187</v>
      </c>
      <c r="AP100" s="148">
        <f t="shared" si="1"/>
        <v>4.1836734693877551</v>
      </c>
      <c r="AQ100" s="149">
        <f>AVERAGE(K2:AP99)</f>
        <v>3.9269829503335805</v>
      </c>
      <c r="AR100" s="149"/>
    </row>
    <row r="101" spans="1:44">
      <c r="C101" s="68" t="s">
        <v>98</v>
      </c>
      <c r="D101" s="68">
        <f>COUNTIF(C2:C98,"นิสิตระดับปริญญาตรี")</f>
        <v>1</v>
      </c>
      <c r="E101" s="66">
        <f>STDEV(E2:E98)</f>
        <v>0.50257071103241668</v>
      </c>
      <c r="F101" s="66">
        <f t="shared" ref="F101:AP101" si="2">STDEV(F2:F98)</f>
        <v>0.27651488404723595</v>
      </c>
      <c r="G101" s="66">
        <f t="shared" si="2"/>
        <v>0.48561789739263234</v>
      </c>
      <c r="H101" s="66">
        <f t="shared" si="2"/>
        <v>0.3424442162412929</v>
      </c>
      <c r="I101" s="66">
        <f t="shared" si="2"/>
        <v>0.43375607188477167</v>
      </c>
      <c r="J101" s="66">
        <f t="shared" si="2"/>
        <v>0.17402156519994635</v>
      </c>
      <c r="K101" s="66">
        <f t="shared" si="2"/>
        <v>0.79301070571679066</v>
      </c>
      <c r="L101" s="66">
        <f t="shared" si="2"/>
        <v>1.025763482314263</v>
      </c>
      <c r="M101" s="66">
        <f t="shared" si="2"/>
        <v>0.81491677309958277</v>
      </c>
      <c r="N101" s="66">
        <f t="shared" si="2"/>
        <v>0.73539619263187428</v>
      </c>
      <c r="O101" s="66">
        <f t="shared" si="2"/>
        <v>0.69639474132048929</v>
      </c>
      <c r="P101" s="66">
        <f t="shared" si="2"/>
        <v>0.67525609244049478</v>
      </c>
      <c r="Q101" s="66">
        <f t="shared" si="2"/>
        <v>1.0901188497265837</v>
      </c>
      <c r="R101" s="66">
        <f t="shared" si="2"/>
        <v>0.83019167248197556</v>
      </c>
      <c r="S101" s="66">
        <f t="shared" si="2"/>
        <v>0.8660254037844386</v>
      </c>
      <c r="T101" s="66">
        <f t="shared" si="2"/>
        <v>0.66950640894252778</v>
      </c>
      <c r="U101" s="66">
        <f t="shared" si="2"/>
        <v>1.2342339054382412</v>
      </c>
      <c r="V101" s="66">
        <f t="shared" si="2"/>
        <v>1.2247448713915889</v>
      </c>
      <c r="W101" s="66">
        <f t="shared" si="2"/>
        <v>0.7371114795832</v>
      </c>
      <c r="X101" s="66">
        <f t="shared" si="2"/>
        <v>0.55377492419453889</v>
      </c>
      <c r="Y101" s="66">
        <f t="shared" si="2"/>
        <v>0.5066228051190208</v>
      </c>
      <c r="Z101" s="66">
        <f t="shared" si="2"/>
        <v>0.50990195135927885</v>
      </c>
      <c r="AA101" s="140">
        <f t="shared" si="2"/>
        <v>1.1317808246527004</v>
      </c>
      <c r="AB101" s="140">
        <f t="shared" si="2"/>
        <v>1.1272171737074586</v>
      </c>
      <c r="AC101" s="140">
        <f t="shared" si="2"/>
        <v>1.0257634823142636</v>
      </c>
      <c r="AD101" s="140">
        <f t="shared" si="2"/>
        <v>1.0257634823142636</v>
      </c>
      <c r="AE101" s="145">
        <f t="shared" si="2"/>
        <v>1.1554443069190974</v>
      </c>
      <c r="AF101" s="145">
        <f t="shared" si="2"/>
        <v>0.69947206404893747</v>
      </c>
      <c r="AG101" s="145">
        <f t="shared" si="2"/>
        <v>0.56322738384301962</v>
      </c>
      <c r="AH101" s="145">
        <f t="shared" si="2"/>
        <v>0.58327196535322201</v>
      </c>
      <c r="AI101" s="147">
        <f t="shared" si="2"/>
        <v>0.55747805960555985</v>
      </c>
      <c r="AJ101" s="147">
        <f t="shared" si="2"/>
        <v>0.60850218905879694</v>
      </c>
      <c r="AK101" s="147">
        <f t="shared" si="2"/>
        <v>0.73918316578323051</v>
      </c>
      <c r="AL101" s="147">
        <f t="shared" si="2"/>
        <v>0.74885364854661707</v>
      </c>
      <c r="AM101" s="147">
        <f t="shared" si="2"/>
        <v>0.62966472287260999</v>
      </c>
      <c r="AN101" s="148">
        <f t="shared" si="2"/>
        <v>0.58198174296183292</v>
      </c>
      <c r="AO101" s="148">
        <f t="shared" si="2"/>
        <v>0.60920769908017225</v>
      </c>
      <c r="AP101" s="148">
        <f t="shared" si="2"/>
        <v>0.60086564130456288</v>
      </c>
      <c r="AQ101" s="149">
        <f>STDEVA(K2:AP99)</f>
        <v>0.91997477863892785</v>
      </c>
      <c r="AR101" s="149"/>
    </row>
    <row r="102" spans="1:44">
      <c r="C102" s="68" t="s">
        <v>9</v>
      </c>
      <c r="D102" s="68">
        <f>COUNTIF(C2:C98,"นิสิตระดับปริญญาโท")</f>
        <v>44</v>
      </c>
      <c r="E102" s="67"/>
      <c r="F102" s="67"/>
      <c r="G102" s="67"/>
      <c r="H102" s="67"/>
      <c r="I102" s="67"/>
      <c r="J102" s="67"/>
      <c r="K102" s="67"/>
      <c r="L102" s="67"/>
      <c r="M102" s="66">
        <f>STDEV(K2:M99)</f>
        <v>0.91799411462863589</v>
      </c>
      <c r="N102" s="67"/>
      <c r="O102" s="66">
        <f>STDEVA(N2:O99)</f>
        <v>0.71456038674896549</v>
      </c>
      <c r="P102" s="67"/>
      <c r="Q102" s="67"/>
      <c r="R102" s="67"/>
      <c r="S102" s="67"/>
      <c r="T102" s="66">
        <f>STDEVA(P2:T99)</f>
        <v>0.87311298249730196</v>
      </c>
      <c r="U102" s="67"/>
      <c r="V102" s="67"/>
      <c r="W102" s="67"/>
      <c r="X102" s="66">
        <f>STDEVA(V2:X32)</f>
        <v>0.94953758304851843</v>
      </c>
      <c r="Y102" s="67"/>
      <c r="Z102" s="66">
        <f>STDEVA(X2:Z32)</f>
        <v>0.61012478416488847</v>
      </c>
      <c r="AC102" s="140"/>
      <c r="AD102" s="140">
        <f>STDEVA(AA2:AD99)</f>
        <v>1.0729650413004197</v>
      </c>
      <c r="AH102" s="145">
        <f>STDEVA(AE2:AH99)</f>
        <v>0.91018444400842902</v>
      </c>
      <c r="AI102" s="147"/>
      <c r="AM102" s="147">
        <f>STDEVA(AI2:AM99)</f>
        <v>0.66186241055605621</v>
      </c>
      <c r="AP102" s="148">
        <f>STDEVA(AN2:AP99)</f>
        <v>0.59460554721066938</v>
      </c>
    </row>
    <row r="103" spans="1:44">
      <c r="C103" s="68" t="s">
        <v>68</v>
      </c>
      <c r="D103" s="68">
        <f>COUNTIF(C2:C99,"นิสิตระดับปริญญาเอก")</f>
        <v>35</v>
      </c>
      <c r="K103" s="8"/>
      <c r="L103" s="8"/>
      <c r="M103" s="109">
        <f>AVERAGE(K2:M99)</f>
        <v>4.0170068027210881</v>
      </c>
      <c r="N103" s="110"/>
      <c r="O103" s="109">
        <f>AVERAGE(N2:O99)</f>
        <v>4.2806122448979593</v>
      </c>
      <c r="P103" s="111"/>
      <c r="Q103" s="111"/>
      <c r="R103" s="111"/>
      <c r="S103" s="111"/>
      <c r="T103" s="109">
        <f>AVERAGE(P2:T99)</f>
        <v>4.0673469387755103</v>
      </c>
      <c r="U103" s="112"/>
      <c r="V103" s="112"/>
      <c r="W103" s="112"/>
      <c r="X103" s="113">
        <f>AVERAGE(V2:X32)</f>
        <v>3.52</v>
      </c>
      <c r="Y103" s="114"/>
      <c r="Z103" s="115">
        <f>AVERAGE(X2:Z32)</f>
        <v>4.293333333333333</v>
      </c>
      <c r="AA103" s="141"/>
      <c r="AB103" s="141"/>
      <c r="AC103" s="142"/>
      <c r="AD103" s="109">
        <f>AVERAGE(AA2:AD99)</f>
        <v>3.181122448979592</v>
      </c>
      <c r="AE103" s="146"/>
      <c r="AF103" s="146"/>
      <c r="AG103" s="146"/>
      <c r="AH103" s="109">
        <f>AVERAGE(AE2:AH99)</f>
        <v>3.8979591836734695</v>
      </c>
      <c r="AI103" s="117"/>
      <c r="AJ103" s="116"/>
      <c r="AK103" s="116"/>
      <c r="AL103" s="116"/>
      <c r="AM103" s="117">
        <f>AVERAGE(AI2:AM99)</f>
        <v>4.1551020408163266</v>
      </c>
      <c r="AP103" s="109">
        <f>AVERAGE(AN2:AP99)</f>
        <v>4.1224489795918364</v>
      </c>
    </row>
    <row r="104" spans="1:44">
      <c r="C104" s="68" t="s">
        <v>81</v>
      </c>
      <c r="D104" s="68">
        <f>COUNTIF(C2:C99,"คณาจารย์/เจ้าหน้าที่")</f>
        <v>18</v>
      </c>
      <c r="K104" s="8"/>
      <c r="L104" s="8"/>
      <c r="M104" s="8"/>
      <c r="N104" s="9"/>
      <c r="O104" s="9"/>
      <c r="P104" s="10"/>
      <c r="Q104" s="10"/>
      <c r="R104" s="10"/>
      <c r="S104" s="10"/>
      <c r="T104" s="10"/>
      <c r="U104" s="11"/>
      <c r="V104" s="11"/>
      <c r="W104" s="11"/>
      <c r="X104" s="11"/>
      <c r="Y104" s="12"/>
      <c r="Z104" s="12"/>
    </row>
    <row r="105" spans="1:44">
      <c r="D105" s="1">
        <f>SUM(D101:D104)</f>
        <v>98</v>
      </c>
      <c r="K105" s="8"/>
      <c r="L105" s="8"/>
      <c r="M105" s="8"/>
      <c r="N105" s="9"/>
      <c r="O105" s="9"/>
      <c r="P105" s="10"/>
      <c r="Q105" s="10"/>
      <c r="R105" s="10"/>
      <c r="S105" s="10"/>
      <c r="T105" s="10"/>
      <c r="U105" s="11"/>
      <c r="V105" s="11"/>
      <c r="W105" s="11"/>
      <c r="X105" s="11"/>
      <c r="Y105" s="12"/>
      <c r="Z105" s="12"/>
    </row>
    <row r="106" spans="1:44">
      <c r="K106" s="8"/>
      <c r="L106" s="8"/>
      <c r="M106" s="8"/>
      <c r="N106" s="9"/>
      <c r="O106" s="9"/>
      <c r="P106" s="10"/>
      <c r="Q106" s="10"/>
      <c r="R106" s="10"/>
      <c r="S106" s="10"/>
      <c r="T106" s="10"/>
      <c r="U106" s="11"/>
      <c r="V106" s="11"/>
      <c r="W106" s="11"/>
      <c r="X106" s="11"/>
      <c r="Y106" s="12"/>
      <c r="Z106" s="12"/>
    </row>
    <row r="107" spans="1:44">
      <c r="K107" s="8"/>
      <c r="L107" s="8"/>
      <c r="M107" s="8"/>
      <c r="N107" s="9"/>
      <c r="O107" s="9"/>
      <c r="P107" s="10"/>
      <c r="Q107" s="10"/>
      <c r="R107" s="10"/>
      <c r="S107" s="10"/>
      <c r="T107" s="10"/>
      <c r="U107" s="11"/>
      <c r="V107" s="11"/>
      <c r="W107" s="11"/>
      <c r="X107" s="11"/>
      <c r="Y107" s="12"/>
      <c r="Z107" s="12"/>
    </row>
    <row r="108" spans="1:44">
      <c r="C108" s="68" t="s">
        <v>99</v>
      </c>
      <c r="D108" s="68">
        <f>COUNTIF(D2:D99,"เกษตรศาสตร์")</f>
        <v>1</v>
      </c>
      <c r="K108" s="8"/>
      <c r="L108" s="8"/>
      <c r="M108" s="8"/>
      <c r="N108" s="9"/>
      <c r="O108" s="9"/>
      <c r="P108" s="10"/>
      <c r="Q108" s="10"/>
      <c r="R108" s="10"/>
      <c r="S108" s="10"/>
      <c r="T108" s="10"/>
      <c r="U108" s="11"/>
      <c r="V108" s="11"/>
      <c r="W108" s="11"/>
      <c r="X108" s="11"/>
      <c r="Y108" s="12"/>
      <c r="Z108" s="12"/>
    </row>
    <row r="109" spans="1:44">
      <c r="C109" s="68" t="s">
        <v>10</v>
      </c>
      <c r="D109" s="68">
        <f>COUNTIF(D2:D99,"เทคโนโลยีและสื่อสารการศึกษา")</f>
        <v>5</v>
      </c>
      <c r="K109" s="8"/>
      <c r="L109" s="8"/>
      <c r="M109" s="8"/>
      <c r="N109" s="9"/>
      <c r="O109" s="9"/>
      <c r="P109" s="10"/>
      <c r="Q109" s="10"/>
      <c r="R109" s="10"/>
      <c r="S109" s="10"/>
      <c r="T109" s="10"/>
      <c r="U109" s="11"/>
      <c r="V109" s="11"/>
      <c r="W109" s="11"/>
      <c r="X109" s="11"/>
      <c r="Y109" s="12"/>
      <c r="Z109" s="12"/>
    </row>
    <row r="110" spans="1:44">
      <c r="C110" s="68" t="s">
        <v>96</v>
      </c>
      <c r="D110" s="68">
        <f>COUNTIF(D2:D99,"เอเซียตะวันออกเฉียงใต้ศึกษา")</f>
        <v>1</v>
      </c>
      <c r="K110" s="8"/>
      <c r="L110" s="8"/>
      <c r="M110" s="8"/>
      <c r="N110" s="9"/>
      <c r="O110" s="9"/>
      <c r="P110" s="10"/>
      <c r="Q110" s="10"/>
      <c r="R110" s="10"/>
      <c r="S110" s="10"/>
      <c r="T110" s="10"/>
      <c r="U110" s="11"/>
      <c r="V110" s="11"/>
      <c r="W110" s="11"/>
      <c r="X110" s="11"/>
      <c r="Y110" s="12"/>
      <c r="Z110" s="12"/>
    </row>
    <row r="111" spans="1:44">
      <c r="C111" s="68" t="s">
        <v>89</v>
      </c>
      <c r="D111" s="68">
        <f>COUNTIF(D2:D99,"แพทย์ศาสตร์")</f>
        <v>4</v>
      </c>
      <c r="K111" s="8"/>
      <c r="L111" s="8"/>
      <c r="M111" s="8"/>
      <c r="N111" s="9"/>
      <c r="O111" s="9"/>
      <c r="P111" s="10"/>
      <c r="Q111" s="10"/>
      <c r="R111" s="10"/>
      <c r="S111" s="10"/>
      <c r="T111" s="10"/>
      <c r="U111" s="11"/>
      <c r="V111" s="11"/>
      <c r="W111" s="11"/>
      <c r="X111" s="11"/>
      <c r="Y111" s="12"/>
      <c r="Z111" s="12"/>
    </row>
    <row r="112" spans="1:44">
      <c r="C112" s="68" t="s">
        <v>83</v>
      </c>
      <c r="D112" s="68">
        <f>COUNTIF(D2:D99,"โลจิสติกส์และโซ่อุปทาน")</f>
        <v>6</v>
      </c>
      <c r="K112" s="8"/>
      <c r="L112" s="8"/>
      <c r="M112" s="8"/>
      <c r="N112" s="9"/>
      <c r="O112" s="9"/>
      <c r="P112" s="10"/>
      <c r="Q112" s="10"/>
      <c r="R112" s="10"/>
      <c r="S112" s="10"/>
      <c r="T112" s="10"/>
      <c r="U112" s="11"/>
      <c r="V112" s="11"/>
      <c r="W112" s="11"/>
      <c r="X112" s="11"/>
      <c r="Y112" s="12"/>
      <c r="Z112" s="12"/>
    </row>
    <row r="113" spans="3:26">
      <c r="C113" s="68" t="s">
        <v>69</v>
      </c>
      <c r="D113" s="68">
        <f>COUNTIF(D2:D99,"การจัดการการท่องเที่ยว")</f>
        <v>9</v>
      </c>
      <c r="K113" s="8"/>
      <c r="L113" s="8"/>
      <c r="M113" s="8"/>
      <c r="N113" s="9"/>
      <c r="O113" s="9"/>
      <c r="P113" s="10"/>
      <c r="Q113" s="10"/>
      <c r="R113" s="10"/>
      <c r="S113" s="10"/>
      <c r="T113" s="10"/>
      <c r="U113" s="11"/>
      <c r="V113" s="11"/>
      <c r="W113" s="11"/>
      <c r="X113" s="11"/>
      <c r="Y113" s="12"/>
      <c r="Z113" s="12"/>
    </row>
    <row r="114" spans="3:26">
      <c r="C114" s="68" t="s">
        <v>78</v>
      </c>
      <c r="D114" s="68">
        <f>COUNTIF(D2:D99,"การจัดการกีฬา")</f>
        <v>1</v>
      </c>
      <c r="K114" s="8"/>
      <c r="L114" s="8"/>
      <c r="M114" s="8"/>
      <c r="N114" s="9"/>
      <c r="O114" s="9"/>
      <c r="P114" s="10"/>
      <c r="Q114" s="10"/>
      <c r="R114" s="10"/>
      <c r="S114" s="10"/>
      <c r="T114" s="10"/>
      <c r="U114" s="11"/>
      <c r="V114" s="11"/>
      <c r="W114" s="11"/>
      <c r="X114" s="11"/>
      <c r="Y114" s="12"/>
      <c r="Z114" s="12"/>
    </row>
    <row r="115" spans="3:26">
      <c r="C115" s="68" t="s">
        <v>94</v>
      </c>
      <c r="D115" s="68">
        <f>COUNTIF(D2:D99,"คณิตศาสตร์")</f>
        <v>1</v>
      </c>
      <c r="K115" s="8"/>
      <c r="L115" s="8"/>
      <c r="M115" s="8"/>
      <c r="N115" s="9"/>
      <c r="O115" s="9"/>
      <c r="P115" s="10"/>
      <c r="Q115" s="10"/>
      <c r="R115" s="10"/>
      <c r="S115" s="10"/>
      <c r="T115" s="10"/>
      <c r="U115" s="11"/>
      <c r="V115" s="11"/>
      <c r="W115" s="11"/>
      <c r="X115" s="11"/>
      <c r="Y115" s="12"/>
      <c r="Z115" s="12"/>
    </row>
    <row r="116" spans="3:26" ht="37.5">
      <c r="C116" s="68" t="s">
        <v>75</v>
      </c>
      <c r="D116" s="68">
        <f>COUNTIF(D2:D99,"บริหารธุรกิจ เศรษฐศาสตร์และการสื่อสาร")</f>
        <v>8</v>
      </c>
      <c r="K116" s="8"/>
      <c r="L116" s="8"/>
      <c r="M116" s="8"/>
      <c r="N116" s="9"/>
      <c r="O116" s="9"/>
      <c r="P116" s="10"/>
      <c r="Q116" s="10"/>
      <c r="R116" s="10"/>
      <c r="S116" s="10"/>
      <c r="T116" s="10"/>
      <c r="U116" s="11"/>
      <c r="V116" s="11"/>
      <c r="W116" s="11"/>
      <c r="X116" s="11"/>
      <c r="Y116" s="12"/>
      <c r="Z116" s="12"/>
    </row>
    <row r="117" spans="3:26">
      <c r="C117" s="68" t="s">
        <v>104</v>
      </c>
      <c r="D117" s="68">
        <f>COUNTIF(D2:D99,"พยาบาลศาสตร์")</f>
        <v>2</v>
      </c>
      <c r="K117" s="8"/>
      <c r="L117" s="8"/>
      <c r="M117" s="8"/>
      <c r="N117" s="9"/>
      <c r="O117" s="9"/>
      <c r="P117" s="10"/>
      <c r="Q117" s="10"/>
      <c r="R117" s="10"/>
      <c r="S117" s="10"/>
      <c r="T117" s="10"/>
      <c r="U117" s="11"/>
      <c r="V117" s="11"/>
      <c r="W117" s="11"/>
      <c r="X117" s="11"/>
      <c r="Y117" s="12"/>
      <c r="Z117" s="12"/>
    </row>
    <row r="118" spans="3:26">
      <c r="C118" s="68" t="s">
        <v>73</v>
      </c>
      <c r="D118" s="68">
        <f>COUNTIF(D2:D99,"พลังงานทดแทน")</f>
        <v>3</v>
      </c>
      <c r="K118" s="8"/>
      <c r="L118" s="8"/>
      <c r="M118" s="8"/>
      <c r="N118" s="9"/>
      <c r="O118" s="9"/>
      <c r="P118" s="10"/>
      <c r="Q118" s="10"/>
      <c r="R118" s="10"/>
      <c r="S118" s="10"/>
      <c r="T118" s="10"/>
      <c r="U118" s="11"/>
      <c r="V118" s="11"/>
      <c r="W118" s="11"/>
      <c r="X118" s="11"/>
      <c r="Y118" s="12"/>
      <c r="Z118" s="12"/>
    </row>
    <row r="119" spans="3:26">
      <c r="C119" s="68" t="s">
        <v>91</v>
      </c>
      <c r="D119" s="68">
        <f>COUNTIF(D2:D99,"พัฒนาสังคม")</f>
        <v>1</v>
      </c>
      <c r="K119" s="8"/>
      <c r="L119" s="8"/>
      <c r="M119" s="8"/>
      <c r="N119" s="9"/>
      <c r="O119" s="9"/>
      <c r="P119" s="10"/>
      <c r="Q119" s="10"/>
      <c r="R119" s="10"/>
      <c r="S119" s="10"/>
      <c r="T119" s="10"/>
      <c r="U119" s="11"/>
      <c r="V119" s="11"/>
      <c r="W119" s="11"/>
      <c r="X119" s="11"/>
      <c r="Y119" s="12"/>
      <c r="Z119" s="12"/>
    </row>
    <row r="120" spans="3:26">
      <c r="C120" s="68" t="s">
        <v>95</v>
      </c>
      <c r="D120" s="68">
        <f>COUNTIF(D2:D99,"ฟิสิกส์")</f>
        <v>6</v>
      </c>
      <c r="K120" s="8"/>
      <c r="L120" s="8"/>
      <c r="M120" s="8"/>
      <c r="N120" s="9"/>
      <c r="O120" s="9"/>
      <c r="P120" s="10"/>
      <c r="Q120" s="10"/>
      <c r="R120" s="10"/>
      <c r="S120" s="10"/>
      <c r="T120" s="10"/>
      <c r="U120" s="11"/>
      <c r="V120" s="11"/>
      <c r="W120" s="11"/>
      <c r="X120" s="11"/>
      <c r="Y120" s="12"/>
      <c r="Z120" s="12"/>
    </row>
    <row r="121" spans="3:26">
      <c r="C121" s="68" t="s">
        <v>79</v>
      </c>
      <c r="D121" s="68">
        <f>COUNTIF(D2:D99,"ภาษาไทย")</f>
        <v>9</v>
      </c>
      <c r="K121" s="8"/>
      <c r="L121" s="8"/>
      <c r="M121" s="8"/>
      <c r="N121" s="9"/>
      <c r="O121" s="9"/>
      <c r="P121" s="10"/>
      <c r="Q121" s="10"/>
      <c r="R121" s="10"/>
      <c r="S121" s="10"/>
      <c r="T121" s="10"/>
      <c r="U121" s="11"/>
      <c r="V121" s="11"/>
      <c r="W121" s="11"/>
      <c r="X121" s="11"/>
      <c r="Y121" s="12"/>
      <c r="Z121" s="12"/>
    </row>
    <row r="122" spans="3:26">
      <c r="C122" s="68" t="s">
        <v>100</v>
      </c>
      <c r="D122" s="68">
        <f>COUNTIF(D2:D99,"ภาษาอังกฤษ")</f>
        <v>1</v>
      </c>
      <c r="K122" s="8"/>
      <c r="L122" s="8"/>
      <c r="M122" s="8"/>
      <c r="N122" s="9"/>
      <c r="O122" s="9"/>
      <c r="P122" s="10"/>
      <c r="Q122" s="10"/>
      <c r="R122" s="10"/>
      <c r="S122" s="10"/>
      <c r="T122" s="10"/>
      <c r="U122" s="11"/>
      <c r="V122" s="11"/>
      <c r="W122" s="11"/>
      <c r="X122" s="11"/>
      <c r="Y122" s="12"/>
      <c r="Z122" s="12"/>
    </row>
    <row r="123" spans="3:26">
      <c r="C123" s="68" t="s">
        <v>86</v>
      </c>
      <c r="D123" s="68">
        <f>COUNTIF(D2:D99,"วิจัยและประเมินผลการศึกษา")</f>
        <v>1</v>
      </c>
      <c r="K123" s="8"/>
      <c r="L123" s="8"/>
      <c r="M123" s="8"/>
      <c r="N123" s="9"/>
      <c r="O123" s="9"/>
      <c r="P123" s="10"/>
      <c r="Q123" s="10"/>
      <c r="R123" s="10"/>
      <c r="S123" s="10"/>
      <c r="T123" s="10"/>
      <c r="U123" s="11"/>
      <c r="V123" s="11"/>
      <c r="W123" s="11"/>
      <c r="X123" s="11"/>
      <c r="Y123" s="12"/>
      <c r="Z123" s="12"/>
    </row>
    <row r="124" spans="3:26">
      <c r="C124" s="68" t="s">
        <v>102</v>
      </c>
      <c r="D124" s="68">
        <f>COUNTIF(D2:D99,"วิทยาการดนตรีและนาฎศิลป์")</f>
        <v>1</v>
      </c>
      <c r="K124" s="8"/>
      <c r="L124" s="8"/>
      <c r="M124" s="8"/>
      <c r="N124" s="9"/>
      <c r="O124" s="9"/>
      <c r="P124" s="10"/>
      <c r="Q124" s="10"/>
      <c r="R124" s="10"/>
      <c r="S124" s="10"/>
      <c r="T124" s="10"/>
      <c r="U124" s="11"/>
      <c r="V124" s="11"/>
      <c r="W124" s="11"/>
      <c r="X124" s="11"/>
      <c r="Y124" s="12"/>
      <c r="Z124" s="12"/>
    </row>
    <row r="125" spans="3:26">
      <c r="C125" s="68" t="s">
        <v>101</v>
      </c>
      <c r="D125" s="68">
        <f>COUNTIF(D2:D99,"วิทยาลัยนานาชาติ")</f>
        <v>3</v>
      </c>
      <c r="K125" s="8"/>
      <c r="L125" s="8"/>
      <c r="M125" s="8"/>
      <c r="N125" s="9"/>
      <c r="O125" s="9"/>
      <c r="P125" s="10"/>
      <c r="Q125" s="10"/>
      <c r="R125" s="10"/>
      <c r="S125" s="10"/>
      <c r="T125" s="10"/>
      <c r="U125" s="11"/>
      <c r="V125" s="11"/>
      <c r="W125" s="11"/>
      <c r="X125" s="11"/>
      <c r="Y125" s="12"/>
      <c r="Z125" s="12"/>
    </row>
    <row r="126" spans="3:26">
      <c r="C126" s="68" t="s">
        <v>103</v>
      </c>
      <c r="D126" s="68">
        <f>COUNTIF(D2:D99,"วิทยาศาสตร์")</f>
        <v>2</v>
      </c>
      <c r="K126" s="8"/>
      <c r="L126" s="8"/>
      <c r="M126" s="8"/>
      <c r="N126" s="9"/>
      <c r="O126" s="9"/>
      <c r="P126" s="10"/>
      <c r="Q126" s="10"/>
      <c r="R126" s="10"/>
      <c r="S126" s="10"/>
      <c r="T126" s="10"/>
      <c r="U126" s="11"/>
      <c r="V126" s="11"/>
      <c r="W126" s="11"/>
      <c r="X126" s="11"/>
      <c r="Y126" s="12"/>
      <c r="Z126" s="12"/>
    </row>
    <row r="127" spans="3:26">
      <c r="C127" s="68" t="s">
        <v>71</v>
      </c>
      <c r="D127" s="68">
        <f>COUNTIF(D2:D99,"ศิลปะและการออกแบบ")</f>
        <v>10</v>
      </c>
      <c r="K127" s="8"/>
      <c r="L127" s="8"/>
      <c r="M127" s="8"/>
      <c r="N127" s="9"/>
      <c r="O127" s="9"/>
      <c r="P127" s="10"/>
      <c r="Q127" s="10"/>
      <c r="R127" s="10"/>
      <c r="S127" s="10"/>
      <c r="T127" s="10"/>
      <c r="U127" s="11"/>
      <c r="V127" s="11"/>
      <c r="W127" s="11"/>
      <c r="X127" s="11"/>
      <c r="Y127" s="12"/>
      <c r="Z127" s="12"/>
    </row>
    <row r="128" spans="3:26">
      <c r="C128" s="68" t="s">
        <v>82</v>
      </c>
      <c r="D128" s="68">
        <f>COUNTIF(D2:D99,"ศึกษาศาสตร์")</f>
        <v>2</v>
      </c>
      <c r="K128" s="8"/>
      <c r="L128" s="8"/>
      <c r="M128" s="8"/>
      <c r="N128" s="9"/>
      <c r="O128" s="9"/>
      <c r="P128" s="10"/>
      <c r="Q128" s="10"/>
      <c r="R128" s="10"/>
      <c r="S128" s="10"/>
      <c r="T128" s="10"/>
      <c r="U128" s="11"/>
      <c r="V128" s="11"/>
      <c r="W128" s="11"/>
      <c r="X128" s="11"/>
      <c r="Y128" s="12"/>
      <c r="Z128" s="12"/>
    </row>
    <row r="129" spans="3:26">
      <c r="C129" s="68" t="s">
        <v>72</v>
      </c>
      <c r="D129" s="68">
        <f>COUNTIF(D2:D99,"สถาปัตยกรรมศาสตร์")</f>
        <v>1</v>
      </c>
      <c r="K129" s="8"/>
      <c r="L129" s="8"/>
      <c r="M129" s="8"/>
      <c r="N129" s="9"/>
      <c r="O129" s="9"/>
      <c r="P129" s="10"/>
      <c r="Q129" s="10"/>
      <c r="R129" s="10"/>
      <c r="S129" s="10"/>
      <c r="T129" s="10"/>
      <c r="U129" s="11"/>
      <c r="V129" s="11"/>
      <c r="W129" s="11"/>
      <c r="X129" s="11"/>
      <c r="Y129" s="12"/>
      <c r="Z129" s="12"/>
    </row>
    <row r="130" spans="3:26">
      <c r="C130" s="68" t="s">
        <v>85</v>
      </c>
      <c r="D130" s="68">
        <f>COUNTIF(D2:D99,"สังคมศาสตร์")</f>
        <v>3</v>
      </c>
      <c r="K130" s="8"/>
      <c r="L130" s="8"/>
      <c r="M130" s="8"/>
      <c r="N130" s="9"/>
      <c r="O130" s="9"/>
      <c r="P130" s="10"/>
      <c r="Q130" s="10"/>
      <c r="R130" s="10"/>
      <c r="S130" s="10"/>
      <c r="T130" s="10"/>
      <c r="U130" s="11"/>
      <c r="V130" s="11"/>
      <c r="W130" s="11"/>
      <c r="X130" s="11"/>
      <c r="Y130" s="12"/>
      <c r="Z130" s="12"/>
    </row>
    <row r="131" spans="3:26">
      <c r="C131" s="68" t="s">
        <v>74</v>
      </c>
      <c r="D131" s="68">
        <f>COUNTIF(D2:D99,"วิศวกรรมศาสตร์")</f>
        <v>4</v>
      </c>
      <c r="K131" s="8"/>
      <c r="L131" s="8"/>
      <c r="M131" s="8"/>
      <c r="N131" s="9"/>
      <c r="O131" s="9"/>
      <c r="P131" s="10"/>
      <c r="Q131" s="10"/>
      <c r="R131" s="10"/>
      <c r="S131" s="10"/>
      <c r="T131" s="10"/>
      <c r="U131" s="11"/>
      <c r="V131" s="11"/>
      <c r="W131" s="11"/>
      <c r="X131" s="11"/>
      <c r="Y131" s="12"/>
      <c r="Z131" s="12"/>
    </row>
    <row r="132" spans="3:26">
      <c r="C132" s="68" t="s">
        <v>90</v>
      </c>
      <c r="D132" s="68">
        <f>COUNTIF(D2:D99,"สาธารณสุขศาสตร์")</f>
        <v>4</v>
      </c>
      <c r="K132" s="8"/>
      <c r="L132" s="8"/>
      <c r="M132" s="8"/>
      <c r="N132" s="9"/>
      <c r="O132" s="9"/>
      <c r="P132" s="10"/>
      <c r="Q132" s="10"/>
      <c r="R132" s="10"/>
      <c r="S132" s="10"/>
      <c r="T132" s="10"/>
      <c r="U132" s="11"/>
      <c r="V132" s="11"/>
      <c r="W132" s="11"/>
      <c r="X132" s="11"/>
      <c r="Y132" s="12"/>
      <c r="Z132" s="12"/>
    </row>
    <row r="133" spans="3:26">
      <c r="C133" s="68" t="s">
        <v>105</v>
      </c>
      <c r="D133" s="69">
        <v>9</v>
      </c>
      <c r="K133" s="8"/>
      <c r="L133" s="8"/>
      <c r="M133" s="8"/>
      <c r="N133" s="9"/>
      <c r="O133" s="9"/>
      <c r="P133" s="10"/>
      <c r="Q133" s="10"/>
      <c r="R133" s="10"/>
      <c r="S133" s="10"/>
      <c r="T133" s="10"/>
      <c r="U133" s="11"/>
      <c r="V133" s="11"/>
      <c r="W133" s="11"/>
      <c r="X133" s="11"/>
      <c r="Y133" s="12"/>
      <c r="Z133" s="12"/>
    </row>
    <row r="134" spans="3:26">
      <c r="D134" s="1">
        <f>SUM(D108:D133)</f>
        <v>98</v>
      </c>
      <c r="K134" s="8"/>
      <c r="L134" s="8"/>
      <c r="M134" s="8"/>
      <c r="N134" s="9"/>
      <c r="O134" s="9"/>
      <c r="P134" s="10"/>
      <c r="Q134" s="10"/>
      <c r="R134" s="10"/>
      <c r="S134" s="10"/>
      <c r="T134" s="10"/>
      <c r="U134" s="11"/>
      <c r="V134" s="11"/>
      <c r="W134" s="11"/>
      <c r="X134" s="11"/>
      <c r="Y134" s="12"/>
      <c r="Z134" s="12"/>
    </row>
    <row r="135" spans="3:26">
      <c r="K135" s="8"/>
      <c r="L135" s="8"/>
      <c r="M135" s="8"/>
      <c r="N135" s="9"/>
      <c r="O135" s="9"/>
      <c r="P135" s="10"/>
      <c r="Q135" s="10"/>
      <c r="R135" s="10"/>
      <c r="S135" s="10"/>
      <c r="T135" s="10"/>
      <c r="U135" s="11"/>
      <c r="V135" s="11"/>
      <c r="W135" s="11"/>
      <c r="X135" s="11"/>
      <c r="Y135" s="12"/>
      <c r="Z135" s="12"/>
    </row>
    <row r="136" spans="3:26">
      <c r="K136" s="8"/>
      <c r="L136" s="8"/>
      <c r="M136" s="8"/>
      <c r="N136" s="9"/>
      <c r="O136" s="9"/>
      <c r="P136" s="10"/>
      <c r="Q136" s="10"/>
      <c r="R136" s="10"/>
      <c r="S136" s="10"/>
      <c r="T136" s="10"/>
      <c r="U136" s="11"/>
      <c r="V136" s="11"/>
      <c r="W136" s="11"/>
      <c r="X136" s="11"/>
      <c r="Y136" s="12"/>
      <c r="Z136" s="12"/>
    </row>
    <row r="137" spans="3:26">
      <c r="K137" s="8"/>
      <c r="L137" s="8"/>
      <c r="M137" s="8"/>
      <c r="N137" s="9"/>
      <c r="O137" s="9"/>
      <c r="P137" s="10"/>
      <c r="Q137" s="10"/>
      <c r="R137" s="10"/>
      <c r="S137" s="10"/>
      <c r="T137" s="10"/>
      <c r="U137" s="11"/>
      <c r="V137" s="11"/>
      <c r="W137" s="11"/>
      <c r="X137" s="11"/>
      <c r="Y137" s="12"/>
      <c r="Z137" s="12"/>
    </row>
    <row r="138" spans="3:26">
      <c r="K138" s="8"/>
      <c r="L138" s="8"/>
      <c r="M138" s="8"/>
      <c r="N138" s="9"/>
      <c r="O138" s="9"/>
      <c r="P138" s="10"/>
      <c r="Q138" s="10"/>
      <c r="R138" s="10"/>
      <c r="S138" s="10"/>
      <c r="T138" s="10"/>
      <c r="U138" s="11"/>
      <c r="V138" s="11"/>
      <c r="W138" s="11"/>
      <c r="X138" s="11"/>
      <c r="Y138" s="12"/>
      <c r="Z138" s="12"/>
    </row>
    <row r="139" spans="3:26">
      <c r="K139" s="8"/>
      <c r="L139" s="8"/>
      <c r="M139" s="8"/>
      <c r="N139" s="9"/>
      <c r="O139" s="9"/>
      <c r="P139" s="10"/>
      <c r="Q139" s="10"/>
      <c r="R139" s="10"/>
      <c r="S139" s="10"/>
      <c r="T139" s="10"/>
      <c r="U139" s="11"/>
      <c r="V139" s="11"/>
      <c r="W139" s="11"/>
      <c r="X139" s="11"/>
      <c r="Y139" s="12"/>
      <c r="Z139" s="12"/>
    </row>
    <row r="140" spans="3:26">
      <c r="K140" s="8"/>
      <c r="L140" s="8"/>
      <c r="M140" s="8"/>
      <c r="N140" s="9"/>
      <c r="O140" s="9"/>
      <c r="P140" s="10"/>
      <c r="Q140" s="10"/>
      <c r="R140" s="10"/>
      <c r="S140" s="10"/>
      <c r="T140" s="10"/>
      <c r="U140" s="11"/>
      <c r="V140" s="11"/>
      <c r="W140" s="11"/>
      <c r="X140" s="11"/>
      <c r="Y140" s="12"/>
      <c r="Z140" s="12"/>
    </row>
    <row r="141" spans="3:26">
      <c r="K141" s="8"/>
      <c r="L141" s="8"/>
      <c r="M141" s="8"/>
      <c r="N141" s="9"/>
      <c r="O141" s="9"/>
      <c r="P141" s="10"/>
      <c r="Q141" s="10"/>
      <c r="R141" s="10"/>
      <c r="S141" s="10"/>
      <c r="T141" s="10"/>
      <c r="U141" s="11"/>
      <c r="V141" s="11"/>
      <c r="W141" s="11"/>
      <c r="X141" s="11"/>
      <c r="Y141" s="12"/>
      <c r="Z141" s="12"/>
    </row>
    <row r="142" spans="3:26">
      <c r="K142" s="8"/>
      <c r="L142" s="8"/>
      <c r="M142" s="8"/>
      <c r="N142" s="9"/>
      <c r="O142" s="9"/>
      <c r="P142" s="10"/>
      <c r="Q142" s="10"/>
      <c r="R142" s="10"/>
      <c r="S142" s="10"/>
      <c r="T142" s="10"/>
      <c r="U142" s="11"/>
      <c r="V142" s="11"/>
      <c r="W142" s="11"/>
      <c r="X142" s="11"/>
      <c r="Y142" s="12"/>
      <c r="Z142" s="12"/>
    </row>
    <row r="143" spans="3:26">
      <c r="K143" s="8"/>
      <c r="L143" s="8"/>
      <c r="M143" s="8"/>
      <c r="N143" s="9"/>
      <c r="O143" s="9"/>
      <c r="P143" s="10"/>
      <c r="Q143" s="10"/>
      <c r="R143" s="10"/>
      <c r="S143" s="10"/>
      <c r="T143" s="10"/>
      <c r="U143" s="11"/>
      <c r="V143" s="11"/>
      <c r="W143" s="11"/>
      <c r="X143" s="11"/>
      <c r="Y143" s="12"/>
      <c r="Z143" s="12"/>
    </row>
    <row r="144" spans="3:26">
      <c r="K144" s="8"/>
      <c r="L144" s="8"/>
      <c r="M144" s="8"/>
      <c r="N144" s="9"/>
      <c r="O144" s="9"/>
      <c r="P144" s="10"/>
      <c r="Q144" s="10"/>
      <c r="R144" s="10"/>
      <c r="S144" s="10"/>
      <c r="T144" s="10"/>
      <c r="U144" s="11"/>
      <c r="V144" s="11"/>
      <c r="W144" s="11"/>
      <c r="X144" s="11"/>
      <c r="Y144" s="12"/>
      <c r="Z144" s="12"/>
    </row>
    <row r="145" spans="11:26">
      <c r="K145" s="8"/>
      <c r="L145" s="8"/>
      <c r="M145" s="8"/>
      <c r="N145" s="9"/>
      <c r="O145" s="9"/>
      <c r="P145" s="10"/>
      <c r="Q145" s="10"/>
      <c r="R145" s="10"/>
      <c r="S145" s="10"/>
      <c r="T145" s="10"/>
      <c r="U145" s="11"/>
      <c r="V145" s="11"/>
      <c r="W145" s="11"/>
      <c r="X145" s="11"/>
      <c r="Y145" s="12"/>
      <c r="Z145" s="12"/>
    </row>
    <row r="146" spans="11:26">
      <c r="K146" s="8"/>
      <c r="L146" s="8"/>
      <c r="M146" s="8"/>
      <c r="N146" s="9"/>
      <c r="O146" s="9"/>
      <c r="P146" s="10"/>
      <c r="Q146" s="10"/>
      <c r="R146" s="10"/>
      <c r="S146" s="10"/>
      <c r="T146" s="10"/>
      <c r="U146" s="11"/>
      <c r="V146" s="11"/>
      <c r="W146" s="11"/>
      <c r="X146" s="11"/>
      <c r="Y146" s="12"/>
      <c r="Z146" s="12"/>
    </row>
    <row r="147" spans="11:26">
      <c r="K147" s="8"/>
      <c r="L147" s="8"/>
      <c r="M147" s="8"/>
      <c r="N147" s="9"/>
      <c r="O147" s="9"/>
      <c r="P147" s="10"/>
      <c r="Q147" s="10"/>
      <c r="R147" s="10"/>
      <c r="S147" s="10"/>
      <c r="T147" s="10"/>
      <c r="U147" s="11"/>
      <c r="V147" s="11"/>
      <c r="W147" s="11"/>
      <c r="X147" s="11"/>
      <c r="Y147" s="12"/>
      <c r="Z147" s="12"/>
    </row>
    <row r="148" spans="11:26">
      <c r="K148" s="8"/>
      <c r="L148" s="8"/>
      <c r="M148" s="8"/>
      <c r="N148" s="9"/>
      <c r="O148" s="9"/>
      <c r="P148" s="10"/>
      <c r="Q148" s="10"/>
      <c r="R148" s="10"/>
      <c r="S148" s="10"/>
      <c r="T148" s="10"/>
      <c r="U148" s="11"/>
      <c r="V148" s="11"/>
      <c r="W148" s="11"/>
      <c r="X148" s="11"/>
      <c r="Y148" s="12"/>
      <c r="Z148" s="12"/>
    </row>
    <row r="149" spans="11:26">
      <c r="K149" s="8"/>
      <c r="L149" s="8"/>
      <c r="M149" s="8"/>
      <c r="N149" s="9"/>
      <c r="O149" s="9"/>
      <c r="P149" s="10"/>
      <c r="Q149" s="10"/>
      <c r="R149" s="10"/>
      <c r="S149" s="10"/>
      <c r="T149" s="10"/>
      <c r="U149" s="11"/>
      <c r="V149" s="11"/>
      <c r="W149" s="11"/>
      <c r="X149" s="11"/>
      <c r="Y149" s="12"/>
      <c r="Z149" s="12"/>
    </row>
    <row r="150" spans="11:26">
      <c r="K150" s="8"/>
      <c r="L150" s="8"/>
      <c r="M150" s="8"/>
      <c r="N150" s="9"/>
      <c r="O150" s="9"/>
      <c r="P150" s="10"/>
      <c r="Q150" s="10"/>
      <c r="R150" s="10"/>
      <c r="S150" s="10"/>
      <c r="T150" s="10"/>
      <c r="U150" s="11"/>
      <c r="V150" s="11"/>
      <c r="W150" s="11"/>
      <c r="X150" s="11"/>
      <c r="Y150" s="12"/>
      <c r="Z150" s="12"/>
    </row>
    <row r="151" spans="11:26">
      <c r="K151" s="8"/>
      <c r="L151" s="8"/>
      <c r="M151" s="8"/>
      <c r="N151" s="9"/>
      <c r="O151" s="9"/>
      <c r="P151" s="10"/>
      <c r="Q151" s="10"/>
      <c r="R151" s="10"/>
      <c r="S151" s="10"/>
      <c r="T151" s="10"/>
      <c r="U151" s="11"/>
      <c r="V151" s="11"/>
      <c r="W151" s="11"/>
      <c r="X151" s="11"/>
      <c r="Y151" s="12"/>
      <c r="Z151" s="12"/>
    </row>
    <row r="152" spans="11:26">
      <c r="K152" s="8"/>
      <c r="L152" s="8"/>
      <c r="M152" s="8"/>
      <c r="N152" s="9"/>
      <c r="O152" s="9"/>
      <c r="P152" s="10"/>
      <c r="Q152" s="10"/>
      <c r="R152" s="10"/>
      <c r="S152" s="10"/>
      <c r="T152" s="10"/>
      <c r="U152" s="11"/>
      <c r="V152" s="11"/>
      <c r="W152" s="11"/>
      <c r="X152" s="11"/>
      <c r="Y152" s="12"/>
      <c r="Z152" s="12"/>
    </row>
    <row r="153" spans="11:26">
      <c r="K153" s="8"/>
      <c r="L153" s="8"/>
      <c r="M153" s="8"/>
      <c r="N153" s="9"/>
      <c r="O153" s="9"/>
      <c r="P153" s="10"/>
      <c r="Q153" s="10"/>
      <c r="R153" s="10"/>
      <c r="S153" s="10"/>
      <c r="T153" s="10"/>
      <c r="U153" s="11"/>
      <c r="V153" s="11"/>
      <c r="W153" s="11"/>
      <c r="X153" s="11"/>
      <c r="Y153" s="12"/>
      <c r="Z153" s="12"/>
    </row>
    <row r="154" spans="11:26">
      <c r="K154" s="8"/>
      <c r="L154" s="8"/>
      <c r="M154" s="8"/>
      <c r="N154" s="9"/>
      <c r="O154" s="9"/>
      <c r="P154" s="10"/>
      <c r="Q154" s="10"/>
      <c r="R154" s="10"/>
      <c r="S154" s="10"/>
      <c r="T154" s="10"/>
      <c r="U154" s="11"/>
      <c r="V154" s="11"/>
      <c r="W154" s="11"/>
      <c r="X154" s="11"/>
      <c r="Y154" s="12"/>
      <c r="Z154" s="12"/>
    </row>
    <row r="155" spans="11:26">
      <c r="K155" s="8"/>
      <c r="L155" s="8"/>
      <c r="M155" s="8"/>
      <c r="N155" s="9"/>
      <c r="O155" s="9"/>
      <c r="P155" s="10"/>
      <c r="Q155" s="10"/>
      <c r="R155" s="10"/>
      <c r="S155" s="10"/>
      <c r="T155" s="10"/>
      <c r="U155" s="11"/>
      <c r="V155" s="11"/>
      <c r="W155" s="11"/>
      <c r="X155" s="11"/>
      <c r="Y155" s="12"/>
      <c r="Z155" s="12"/>
    </row>
    <row r="156" spans="11:26">
      <c r="K156" s="8"/>
      <c r="L156" s="8"/>
      <c r="M156" s="8"/>
      <c r="N156" s="9"/>
      <c r="O156" s="9"/>
      <c r="P156" s="10"/>
      <c r="Q156" s="10"/>
      <c r="R156" s="10"/>
      <c r="S156" s="10"/>
      <c r="T156" s="10"/>
      <c r="U156" s="11"/>
      <c r="V156" s="11"/>
      <c r="W156" s="11"/>
      <c r="X156" s="11"/>
      <c r="Y156" s="12"/>
      <c r="Z156" s="12"/>
    </row>
    <row r="157" spans="11:26">
      <c r="K157" s="8"/>
      <c r="L157" s="8"/>
      <c r="M157" s="8"/>
      <c r="N157" s="9"/>
      <c r="O157" s="9"/>
      <c r="P157" s="10"/>
      <c r="Q157" s="10"/>
      <c r="R157" s="10"/>
      <c r="S157" s="10"/>
      <c r="T157" s="10"/>
      <c r="U157" s="11"/>
      <c r="V157" s="11"/>
      <c r="W157" s="11"/>
      <c r="X157" s="11"/>
      <c r="Y157" s="12"/>
      <c r="Z157" s="12"/>
    </row>
    <row r="158" spans="11:26">
      <c r="K158" s="8"/>
      <c r="L158" s="8"/>
      <c r="M158" s="8"/>
      <c r="N158" s="9"/>
      <c r="O158" s="9"/>
      <c r="P158" s="10"/>
      <c r="Q158" s="10"/>
      <c r="R158" s="10"/>
      <c r="S158" s="10"/>
      <c r="T158" s="10"/>
      <c r="U158" s="11"/>
      <c r="V158" s="11"/>
      <c r="W158" s="11"/>
      <c r="X158" s="11"/>
      <c r="Y158" s="12"/>
      <c r="Z158" s="12"/>
    </row>
    <row r="159" spans="11:26">
      <c r="K159" s="8"/>
      <c r="L159" s="8"/>
      <c r="M159" s="8"/>
      <c r="N159" s="9"/>
      <c r="O159" s="9"/>
      <c r="P159" s="10"/>
      <c r="Q159" s="10"/>
      <c r="R159" s="10"/>
      <c r="S159" s="10"/>
      <c r="T159" s="10"/>
      <c r="U159" s="11"/>
      <c r="V159" s="11"/>
      <c r="W159" s="11"/>
      <c r="X159" s="11"/>
      <c r="Y159" s="12"/>
      <c r="Z159" s="12"/>
    </row>
    <row r="160" spans="11:26">
      <c r="K160" s="8"/>
      <c r="L160" s="8"/>
      <c r="M160" s="8"/>
      <c r="N160" s="9"/>
      <c r="O160" s="9"/>
      <c r="P160" s="10"/>
      <c r="Q160" s="10"/>
      <c r="R160" s="10"/>
      <c r="S160" s="10"/>
      <c r="T160" s="10"/>
      <c r="U160" s="11"/>
      <c r="V160" s="11"/>
      <c r="W160" s="11"/>
      <c r="X160" s="11"/>
      <c r="Y160" s="12"/>
      <c r="Z160" s="12"/>
    </row>
    <row r="161" spans="11:26">
      <c r="K161" s="8"/>
      <c r="L161" s="8"/>
      <c r="M161" s="8"/>
      <c r="N161" s="9"/>
      <c r="O161" s="9"/>
      <c r="P161" s="10"/>
      <c r="Q161" s="10"/>
      <c r="R161" s="10"/>
      <c r="S161" s="10"/>
      <c r="T161" s="10"/>
      <c r="U161" s="11"/>
      <c r="V161" s="11"/>
      <c r="W161" s="11"/>
      <c r="X161" s="11"/>
      <c r="Y161" s="12"/>
      <c r="Z161" s="12"/>
    </row>
    <row r="162" spans="11:26">
      <c r="K162" s="8"/>
      <c r="L162" s="8"/>
      <c r="M162" s="8"/>
      <c r="N162" s="9"/>
      <c r="O162" s="9"/>
      <c r="P162" s="10"/>
      <c r="Q162" s="10"/>
      <c r="R162" s="10"/>
      <c r="S162" s="10"/>
      <c r="T162" s="10"/>
      <c r="U162" s="11"/>
      <c r="V162" s="11"/>
      <c r="W162" s="11"/>
      <c r="X162" s="11"/>
      <c r="Y162" s="12"/>
      <c r="Z162" s="12"/>
    </row>
    <row r="163" spans="11:26">
      <c r="K163" s="8"/>
      <c r="L163" s="8"/>
      <c r="M163" s="8"/>
      <c r="N163" s="9"/>
      <c r="O163" s="9"/>
      <c r="P163" s="10"/>
      <c r="Q163" s="10"/>
      <c r="R163" s="10"/>
      <c r="S163" s="10"/>
      <c r="T163" s="10"/>
      <c r="U163" s="11"/>
      <c r="V163" s="11"/>
      <c r="W163" s="11"/>
      <c r="X163" s="11"/>
      <c r="Y163" s="12"/>
      <c r="Z163" s="12"/>
    </row>
    <row r="164" spans="11:26">
      <c r="K164" s="8"/>
      <c r="L164" s="8"/>
      <c r="M164" s="8"/>
      <c r="N164" s="9"/>
      <c r="O164" s="9"/>
      <c r="P164" s="10"/>
      <c r="Q164" s="10"/>
      <c r="R164" s="10"/>
      <c r="S164" s="10"/>
      <c r="T164" s="10"/>
      <c r="U164" s="11"/>
      <c r="V164" s="11"/>
      <c r="W164" s="11"/>
      <c r="X164" s="11"/>
      <c r="Y164" s="12"/>
      <c r="Z164" s="12"/>
    </row>
    <row r="165" spans="11:26">
      <c r="K165" s="8"/>
      <c r="L165" s="8"/>
      <c r="M165" s="8"/>
      <c r="N165" s="9"/>
      <c r="O165" s="9"/>
      <c r="P165" s="10"/>
      <c r="Q165" s="10"/>
      <c r="R165" s="10"/>
      <c r="S165" s="10"/>
      <c r="T165" s="10"/>
      <c r="U165" s="11"/>
      <c r="V165" s="11"/>
      <c r="W165" s="11"/>
      <c r="X165" s="11"/>
      <c r="Y165" s="12"/>
      <c r="Z165" s="12"/>
    </row>
    <row r="166" spans="11:26">
      <c r="K166" s="8"/>
      <c r="L166" s="8"/>
      <c r="M166" s="8"/>
      <c r="N166" s="9"/>
      <c r="O166" s="9"/>
      <c r="P166" s="10"/>
      <c r="Q166" s="10"/>
      <c r="R166" s="10"/>
      <c r="S166" s="10"/>
      <c r="T166" s="10"/>
      <c r="U166" s="11"/>
      <c r="V166" s="11"/>
      <c r="W166" s="11"/>
      <c r="X166" s="11"/>
      <c r="Y166" s="12"/>
      <c r="Z166" s="12"/>
    </row>
    <row r="167" spans="11:26">
      <c r="K167" s="8"/>
      <c r="L167" s="8"/>
      <c r="M167" s="8"/>
      <c r="N167" s="9"/>
      <c r="O167" s="9"/>
      <c r="P167" s="10"/>
      <c r="Q167" s="10"/>
      <c r="R167" s="10"/>
      <c r="S167" s="10"/>
      <c r="T167" s="10"/>
      <c r="U167" s="11"/>
      <c r="V167" s="11"/>
      <c r="W167" s="11"/>
      <c r="X167" s="11"/>
      <c r="Y167" s="12"/>
      <c r="Z167" s="12"/>
    </row>
    <row r="168" spans="11:26">
      <c r="K168" s="8"/>
      <c r="L168" s="8"/>
      <c r="M168" s="8"/>
      <c r="N168" s="9"/>
      <c r="O168" s="9"/>
      <c r="P168" s="10"/>
      <c r="Q168" s="10"/>
      <c r="R168" s="10"/>
      <c r="S168" s="10"/>
      <c r="T168" s="10"/>
      <c r="U168" s="11"/>
      <c r="V168" s="11"/>
      <c r="W168" s="11"/>
      <c r="X168" s="11"/>
      <c r="Y168" s="12"/>
      <c r="Z168" s="12"/>
    </row>
    <row r="169" spans="11:26">
      <c r="K169" s="8"/>
      <c r="L169" s="8"/>
      <c r="M169" s="8"/>
      <c r="N169" s="9"/>
      <c r="O169" s="9"/>
      <c r="P169" s="10"/>
      <c r="Q169" s="10"/>
      <c r="R169" s="10"/>
      <c r="S169" s="10"/>
      <c r="T169" s="10"/>
      <c r="U169" s="11"/>
      <c r="V169" s="11"/>
      <c r="W169" s="11"/>
      <c r="X169" s="11"/>
      <c r="Y169" s="12"/>
      <c r="Z169" s="12"/>
    </row>
    <row r="170" spans="11:26">
      <c r="K170" s="8"/>
      <c r="L170" s="8"/>
      <c r="M170" s="8"/>
      <c r="N170" s="9"/>
      <c r="O170" s="9"/>
      <c r="P170" s="10"/>
      <c r="Q170" s="10"/>
      <c r="R170" s="10"/>
      <c r="S170" s="10"/>
      <c r="T170" s="10"/>
      <c r="U170" s="11"/>
      <c r="V170" s="11"/>
      <c r="W170" s="11"/>
      <c r="X170" s="11"/>
      <c r="Y170" s="12"/>
      <c r="Z170" s="12"/>
    </row>
    <row r="171" spans="11:26">
      <c r="K171" s="8"/>
      <c r="L171" s="8"/>
      <c r="M171" s="8"/>
      <c r="N171" s="9"/>
      <c r="O171" s="9"/>
      <c r="P171" s="10"/>
      <c r="Q171" s="10"/>
      <c r="R171" s="10"/>
      <c r="S171" s="10"/>
      <c r="T171" s="10"/>
      <c r="U171" s="11"/>
      <c r="V171" s="11"/>
      <c r="W171" s="11"/>
      <c r="X171" s="11"/>
      <c r="Y171" s="12"/>
      <c r="Z171" s="12"/>
    </row>
    <row r="172" spans="11:26">
      <c r="K172" s="8"/>
      <c r="L172" s="8"/>
      <c r="M172" s="8"/>
      <c r="N172" s="9"/>
      <c r="O172" s="9"/>
      <c r="P172" s="10"/>
      <c r="Q172" s="10"/>
      <c r="R172" s="10"/>
      <c r="S172" s="10"/>
      <c r="T172" s="10"/>
      <c r="U172" s="11"/>
      <c r="V172" s="11"/>
      <c r="W172" s="11"/>
      <c r="X172" s="11"/>
      <c r="Y172" s="12"/>
      <c r="Z172" s="12"/>
    </row>
    <row r="173" spans="11:26">
      <c r="K173" s="8"/>
      <c r="L173" s="8"/>
      <c r="M173" s="8"/>
      <c r="N173" s="9"/>
      <c r="O173" s="9"/>
      <c r="P173" s="10"/>
      <c r="Q173" s="10"/>
      <c r="R173" s="10"/>
      <c r="S173" s="10"/>
      <c r="T173" s="10"/>
      <c r="U173" s="11"/>
      <c r="V173" s="11"/>
      <c r="W173" s="11"/>
      <c r="X173" s="11"/>
      <c r="Y173" s="12"/>
      <c r="Z173" s="12"/>
    </row>
    <row r="174" spans="11:26">
      <c r="K174" s="8"/>
      <c r="L174" s="8"/>
      <c r="M174" s="8"/>
      <c r="N174" s="9"/>
      <c r="O174" s="9"/>
      <c r="P174" s="10"/>
      <c r="Q174" s="10"/>
      <c r="R174" s="10"/>
      <c r="S174" s="10"/>
      <c r="T174" s="10"/>
      <c r="U174" s="11"/>
      <c r="V174" s="11"/>
      <c r="W174" s="11"/>
      <c r="X174" s="11"/>
      <c r="Y174" s="12"/>
      <c r="Z174" s="12"/>
    </row>
    <row r="175" spans="11:26">
      <c r="K175" s="8"/>
      <c r="L175" s="8"/>
      <c r="M175" s="8"/>
      <c r="N175" s="9"/>
      <c r="O175" s="9"/>
      <c r="P175" s="10"/>
      <c r="Q175" s="10"/>
      <c r="R175" s="10"/>
      <c r="S175" s="10"/>
      <c r="T175" s="10"/>
      <c r="U175" s="11"/>
      <c r="V175" s="11"/>
      <c r="W175" s="11"/>
      <c r="X175" s="11"/>
      <c r="Y175" s="12"/>
      <c r="Z175" s="12"/>
    </row>
    <row r="176" spans="11:26">
      <c r="K176" s="8"/>
      <c r="L176" s="8"/>
      <c r="M176" s="8"/>
      <c r="N176" s="9"/>
      <c r="O176" s="9"/>
      <c r="P176" s="10"/>
      <c r="Q176" s="10"/>
      <c r="R176" s="10"/>
      <c r="S176" s="10"/>
      <c r="T176" s="10"/>
      <c r="U176" s="11"/>
      <c r="V176" s="11"/>
      <c r="W176" s="11"/>
      <c r="X176" s="11"/>
      <c r="Y176" s="12"/>
      <c r="Z176" s="12"/>
    </row>
    <row r="177" spans="11:26">
      <c r="K177" s="8"/>
      <c r="L177" s="8"/>
      <c r="M177" s="8"/>
      <c r="N177" s="9"/>
      <c r="O177" s="9"/>
      <c r="P177" s="10"/>
      <c r="Q177" s="10"/>
      <c r="R177" s="10"/>
      <c r="S177" s="10"/>
      <c r="T177" s="10"/>
      <c r="U177" s="11"/>
      <c r="V177" s="11"/>
      <c r="W177" s="11"/>
      <c r="X177" s="11"/>
      <c r="Y177" s="12"/>
      <c r="Z177" s="12"/>
    </row>
    <row r="178" spans="11:26">
      <c r="K178" s="8"/>
      <c r="L178" s="8"/>
      <c r="M178" s="8"/>
      <c r="N178" s="9"/>
      <c r="O178" s="9"/>
      <c r="P178" s="10"/>
      <c r="Q178" s="10"/>
      <c r="R178" s="10"/>
      <c r="S178" s="10"/>
      <c r="T178" s="10"/>
      <c r="U178" s="11"/>
      <c r="V178" s="11"/>
      <c r="W178" s="11"/>
      <c r="X178" s="11"/>
      <c r="Y178" s="12"/>
      <c r="Z178" s="12"/>
    </row>
    <row r="179" spans="11:26">
      <c r="K179" s="8"/>
      <c r="L179" s="8"/>
      <c r="M179" s="8"/>
      <c r="N179" s="9"/>
      <c r="O179" s="9"/>
      <c r="P179" s="10"/>
      <c r="Q179" s="10"/>
      <c r="R179" s="10"/>
      <c r="S179" s="10"/>
      <c r="T179" s="10"/>
      <c r="U179" s="11"/>
      <c r="V179" s="11"/>
      <c r="W179" s="11"/>
      <c r="X179" s="11"/>
      <c r="Y179" s="12"/>
      <c r="Z179" s="12"/>
    </row>
    <row r="180" spans="11:26">
      <c r="K180" s="8"/>
      <c r="L180" s="8"/>
      <c r="M180" s="8"/>
      <c r="N180" s="9"/>
      <c r="O180" s="9"/>
      <c r="P180" s="10"/>
      <c r="Q180" s="10"/>
      <c r="R180" s="10"/>
      <c r="S180" s="10"/>
      <c r="T180" s="10"/>
      <c r="U180" s="11"/>
      <c r="V180" s="11"/>
      <c r="W180" s="11"/>
      <c r="X180" s="11"/>
      <c r="Y180" s="12"/>
      <c r="Z180" s="12"/>
    </row>
    <row r="181" spans="11:26">
      <c r="K181" s="8"/>
      <c r="L181" s="8"/>
      <c r="M181" s="8"/>
      <c r="N181" s="9"/>
      <c r="O181" s="9"/>
      <c r="P181" s="10"/>
      <c r="Q181" s="10"/>
      <c r="R181" s="10"/>
      <c r="S181" s="10"/>
      <c r="T181" s="10"/>
      <c r="U181" s="11"/>
      <c r="V181" s="11"/>
      <c r="W181" s="11"/>
      <c r="X181" s="11"/>
      <c r="Y181" s="12"/>
      <c r="Z181" s="12"/>
    </row>
    <row r="182" spans="11:26">
      <c r="K182" s="8"/>
      <c r="L182" s="8"/>
      <c r="M182" s="8"/>
      <c r="N182" s="9"/>
      <c r="O182" s="9"/>
      <c r="P182" s="10"/>
      <c r="Q182" s="10"/>
      <c r="R182" s="10"/>
      <c r="S182" s="10"/>
      <c r="T182" s="10"/>
      <c r="U182" s="11"/>
      <c r="V182" s="11"/>
      <c r="W182" s="11"/>
      <c r="X182" s="11"/>
      <c r="Y182" s="12"/>
      <c r="Z182" s="12"/>
    </row>
    <row r="183" spans="11:26">
      <c r="K183" s="8"/>
      <c r="L183" s="8"/>
      <c r="M183" s="8"/>
      <c r="N183" s="9"/>
      <c r="O183" s="9"/>
      <c r="P183" s="10"/>
      <c r="Q183" s="10"/>
      <c r="R183" s="10"/>
      <c r="S183" s="10"/>
      <c r="T183" s="10"/>
      <c r="U183" s="11"/>
      <c r="V183" s="11"/>
      <c r="W183" s="11"/>
      <c r="X183" s="11"/>
      <c r="Y183" s="12"/>
      <c r="Z183" s="12"/>
    </row>
    <row r="184" spans="11:26">
      <c r="K184" s="8"/>
      <c r="L184" s="8"/>
      <c r="M184" s="8"/>
      <c r="N184" s="9"/>
      <c r="O184" s="9"/>
      <c r="P184" s="10"/>
      <c r="Q184" s="10"/>
      <c r="R184" s="10"/>
      <c r="S184" s="10"/>
      <c r="T184" s="10"/>
      <c r="U184" s="11"/>
      <c r="V184" s="11"/>
      <c r="W184" s="11"/>
      <c r="X184" s="11"/>
      <c r="Y184" s="12"/>
      <c r="Z184" s="12"/>
    </row>
    <row r="185" spans="11:26">
      <c r="K185" s="8"/>
      <c r="L185" s="8"/>
      <c r="M185" s="8"/>
      <c r="N185" s="9"/>
      <c r="O185" s="9"/>
      <c r="P185" s="10"/>
      <c r="Q185" s="10"/>
      <c r="R185" s="10"/>
      <c r="S185" s="10"/>
      <c r="T185" s="10"/>
      <c r="U185" s="11"/>
      <c r="V185" s="11"/>
      <c r="W185" s="11"/>
      <c r="X185" s="11"/>
      <c r="Y185" s="12"/>
      <c r="Z185" s="12"/>
    </row>
    <row r="186" spans="11:26">
      <c r="K186" s="8"/>
      <c r="L186" s="8"/>
      <c r="M186" s="8"/>
      <c r="N186" s="9"/>
      <c r="O186" s="9"/>
      <c r="P186" s="10"/>
      <c r="Q186" s="10"/>
      <c r="R186" s="10"/>
      <c r="S186" s="10"/>
      <c r="T186" s="10"/>
      <c r="U186" s="11"/>
      <c r="V186" s="11"/>
      <c r="W186" s="11"/>
      <c r="X186" s="11"/>
      <c r="Y186" s="12"/>
      <c r="Z186" s="12"/>
    </row>
    <row r="187" spans="11:26">
      <c r="K187" s="8"/>
      <c r="L187" s="8"/>
      <c r="M187" s="8"/>
      <c r="N187" s="9"/>
      <c r="O187" s="9"/>
      <c r="P187" s="10"/>
      <c r="Q187" s="10"/>
      <c r="R187" s="10"/>
      <c r="S187" s="10"/>
      <c r="T187" s="10"/>
      <c r="U187" s="11"/>
      <c r="V187" s="11"/>
      <c r="W187" s="11"/>
      <c r="X187" s="11"/>
      <c r="Y187" s="12"/>
      <c r="Z187" s="12"/>
    </row>
    <row r="188" spans="11:26">
      <c r="K188" s="8"/>
      <c r="L188" s="8"/>
      <c r="M188" s="8"/>
      <c r="N188" s="9"/>
      <c r="O188" s="9"/>
      <c r="P188" s="10"/>
      <c r="Q188" s="10"/>
      <c r="R188" s="10"/>
      <c r="S188" s="10"/>
      <c r="T188" s="10"/>
      <c r="U188" s="11"/>
      <c r="V188" s="11"/>
      <c r="W188" s="11"/>
      <c r="X188" s="11"/>
      <c r="Y188" s="12"/>
      <c r="Z188" s="12"/>
    </row>
    <row r="189" spans="11:26">
      <c r="K189" s="8"/>
      <c r="L189" s="8"/>
      <c r="M189" s="8"/>
      <c r="N189" s="9"/>
      <c r="O189" s="9"/>
      <c r="P189" s="10"/>
      <c r="Q189" s="10"/>
      <c r="R189" s="10"/>
      <c r="S189" s="10"/>
      <c r="T189" s="10"/>
      <c r="U189" s="11"/>
      <c r="V189" s="11"/>
      <c r="W189" s="11"/>
      <c r="X189" s="11"/>
      <c r="Y189" s="12"/>
      <c r="Z189" s="12"/>
    </row>
    <row r="190" spans="11:26">
      <c r="K190" s="8"/>
      <c r="L190" s="8"/>
      <c r="M190" s="8"/>
      <c r="N190" s="9"/>
      <c r="O190" s="9"/>
      <c r="P190" s="10"/>
      <c r="Q190" s="10"/>
      <c r="R190" s="10"/>
      <c r="S190" s="10"/>
      <c r="T190" s="10"/>
      <c r="U190" s="11"/>
      <c r="V190" s="11"/>
      <c r="W190" s="11"/>
      <c r="X190" s="11"/>
      <c r="Y190" s="12"/>
      <c r="Z190" s="12"/>
    </row>
    <row r="191" spans="11:26">
      <c r="K191" s="8"/>
      <c r="L191" s="8"/>
      <c r="M191" s="8"/>
      <c r="N191" s="9"/>
      <c r="O191" s="9"/>
      <c r="P191" s="10"/>
      <c r="Q191" s="10"/>
      <c r="R191" s="10"/>
      <c r="S191" s="10"/>
      <c r="T191" s="10"/>
      <c r="U191" s="11"/>
      <c r="V191" s="11"/>
      <c r="W191" s="11"/>
      <c r="X191" s="11"/>
      <c r="Y191" s="12"/>
      <c r="Z191" s="12"/>
    </row>
    <row r="192" spans="11:26">
      <c r="K192" s="8"/>
      <c r="L192" s="8"/>
      <c r="M192" s="8"/>
      <c r="N192" s="9"/>
      <c r="O192" s="9"/>
      <c r="P192" s="10"/>
      <c r="Q192" s="10"/>
      <c r="R192" s="10"/>
      <c r="S192" s="10"/>
      <c r="T192" s="10"/>
      <c r="U192" s="11"/>
      <c r="V192" s="11"/>
      <c r="W192" s="11"/>
      <c r="X192" s="11"/>
      <c r="Y192" s="12"/>
      <c r="Z192" s="12"/>
    </row>
    <row r="193" spans="11:26">
      <c r="K193" s="8"/>
      <c r="L193" s="8"/>
      <c r="M193" s="8"/>
      <c r="N193" s="9"/>
      <c r="O193" s="9"/>
      <c r="P193" s="10"/>
      <c r="Q193" s="10"/>
      <c r="R193" s="10"/>
      <c r="S193" s="10"/>
      <c r="T193" s="10"/>
      <c r="U193" s="11"/>
      <c r="V193" s="11"/>
      <c r="W193" s="11"/>
      <c r="X193" s="11"/>
      <c r="Y193" s="12"/>
      <c r="Z193" s="12"/>
    </row>
    <row r="194" spans="11:26">
      <c r="K194" s="8"/>
      <c r="L194" s="8"/>
      <c r="M194" s="8"/>
      <c r="N194" s="9"/>
      <c r="O194" s="9"/>
      <c r="P194" s="10"/>
      <c r="Q194" s="10"/>
      <c r="R194" s="10"/>
      <c r="S194" s="10"/>
      <c r="T194" s="10"/>
      <c r="U194" s="11"/>
      <c r="V194" s="11"/>
      <c r="W194" s="11"/>
      <c r="X194" s="11"/>
      <c r="Y194" s="12"/>
      <c r="Z194" s="12"/>
    </row>
    <row r="195" spans="11:26">
      <c r="K195" s="8"/>
      <c r="L195" s="8"/>
      <c r="M195" s="8"/>
      <c r="N195" s="9"/>
      <c r="O195" s="9"/>
      <c r="P195" s="10"/>
      <c r="Q195" s="10"/>
      <c r="R195" s="10"/>
      <c r="S195" s="10"/>
      <c r="T195" s="10"/>
      <c r="U195" s="11"/>
      <c r="V195" s="11"/>
      <c r="W195" s="11"/>
      <c r="X195" s="11"/>
      <c r="Y195" s="12"/>
      <c r="Z195" s="12"/>
    </row>
    <row r="196" spans="11:26">
      <c r="K196" s="8"/>
      <c r="L196" s="8"/>
      <c r="M196" s="8"/>
      <c r="N196" s="9"/>
      <c r="O196" s="9"/>
      <c r="P196" s="10"/>
      <c r="Q196" s="10"/>
      <c r="R196" s="10"/>
      <c r="S196" s="10"/>
      <c r="T196" s="10"/>
      <c r="U196" s="11"/>
      <c r="V196" s="11"/>
      <c r="W196" s="11"/>
      <c r="X196" s="11"/>
      <c r="Y196" s="12"/>
      <c r="Z196" s="12"/>
    </row>
    <row r="197" spans="11:26">
      <c r="K197" s="8"/>
      <c r="L197" s="8"/>
      <c r="M197" s="8"/>
      <c r="N197" s="9"/>
      <c r="O197" s="9"/>
      <c r="P197" s="10"/>
      <c r="Q197" s="10"/>
      <c r="R197" s="10"/>
      <c r="S197" s="10"/>
      <c r="T197" s="10"/>
      <c r="U197" s="11"/>
      <c r="V197" s="11"/>
      <c r="W197" s="11"/>
      <c r="X197" s="11"/>
      <c r="Y197" s="12"/>
      <c r="Z197" s="12"/>
    </row>
    <row r="198" spans="11:26">
      <c r="K198" s="8"/>
      <c r="L198" s="8"/>
      <c r="M198" s="8"/>
      <c r="N198" s="9"/>
      <c r="O198" s="9"/>
      <c r="P198" s="10"/>
      <c r="Q198" s="10"/>
      <c r="R198" s="10"/>
      <c r="S198" s="10"/>
      <c r="T198" s="10"/>
      <c r="U198" s="11"/>
      <c r="V198" s="11"/>
      <c r="W198" s="11"/>
      <c r="X198" s="11"/>
      <c r="Y198" s="12"/>
      <c r="Z198" s="12"/>
    </row>
    <row r="199" spans="11:26">
      <c r="K199" s="8"/>
      <c r="L199" s="8"/>
      <c r="M199" s="8"/>
      <c r="N199" s="9"/>
      <c r="O199" s="9"/>
      <c r="P199" s="10"/>
      <c r="Q199" s="10"/>
      <c r="R199" s="10"/>
      <c r="S199" s="10"/>
      <c r="T199" s="10"/>
      <c r="U199" s="11"/>
      <c r="V199" s="11"/>
      <c r="W199" s="11"/>
      <c r="X199" s="11"/>
      <c r="Y199" s="12"/>
      <c r="Z199" s="12"/>
    </row>
    <row r="200" spans="11:26">
      <c r="K200" s="8"/>
      <c r="L200" s="8"/>
      <c r="M200" s="8"/>
      <c r="N200" s="9"/>
      <c r="O200" s="9"/>
      <c r="P200" s="10"/>
      <c r="Q200" s="10"/>
      <c r="R200" s="10"/>
      <c r="S200" s="10"/>
      <c r="T200" s="10"/>
      <c r="U200" s="11"/>
      <c r="V200" s="11"/>
      <c r="W200" s="11"/>
      <c r="X200" s="11"/>
      <c r="Y200" s="12"/>
      <c r="Z200" s="12"/>
    </row>
    <row r="201" spans="11:26">
      <c r="K201" s="8"/>
      <c r="L201" s="8"/>
      <c r="M201" s="8"/>
      <c r="N201" s="9"/>
      <c r="O201" s="9"/>
      <c r="P201" s="10"/>
      <c r="Q201" s="10"/>
      <c r="R201" s="10"/>
      <c r="S201" s="10"/>
      <c r="T201" s="10"/>
      <c r="U201" s="11"/>
      <c r="V201" s="11"/>
      <c r="W201" s="11"/>
      <c r="X201" s="11"/>
      <c r="Y201" s="12"/>
      <c r="Z201" s="12"/>
    </row>
    <row r="202" spans="11:26">
      <c r="K202" s="8"/>
      <c r="L202" s="8"/>
      <c r="M202" s="8"/>
      <c r="N202" s="9"/>
      <c r="O202" s="9"/>
      <c r="P202" s="10"/>
      <c r="Q202" s="10"/>
      <c r="R202" s="10"/>
      <c r="S202" s="10"/>
      <c r="T202" s="10"/>
      <c r="U202" s="11"/>
      <c r="V202" s="11"/>
      <c r="W202" s="11"/>
      <c r="X202" s="11"/>
      <c r="Y202" s="12"/>
      <c r="Z202" s="12"/>
    </row>
    <row r="203" spans="11:26">
      <c r="K203" s="8"/>
      <c r="L203" s="8"/>
      <c r="M203" s="8"/>
      <c r="N203" s="9"/>
      <c r="O203" s="9"/>
      <c r="P203" s="10"/>
      <c r="Q203" s="10"/>
      <c r="R203" s="10"/>
      <c r="S203" s="10"/>
      <c r="T203" s="10"/>
      <c r="U203" s="11"/>
      <c r="V203" s="11"/>
      <c r="W203" s="11"/>
      <c r="X203" s="11"/>
      <c r="Y203" s="12"/>
      <c r="Z203" s="12"/>
    </row>
    <row r="204" spans="11:26">
      <c r="K204" s="8"/>
      <c r="L204" s="8"/>
      <c r="M204" s="8"/>
      <c r="N204" s="9"/>
      <c r="O204" s="9"/>
      <c r="P204" s="10"/>
      <c r="Q204" s="10"/>
      <c r="R204" s="10"/>
      <c r="S204" s="10"/>
      <c r="T204" s="10"/>
      <c r="U204" s="11"/>
      <c r="V204" s="11"/>
      <c r="W204" s="11"/>
      <c r="X204" s="11"/>
      <c r="Y204" s="12"/>
      <c r="Z204" s="12"/>
    </row>
    <row r="205" spans="11:26">
      <c r="K205" s="8"/>
      <c r="L205" s="8"/>
      <c r="M205" s="8"/>
      <c r="N205" s="9"/>
      <c r="O205" s="9"/>
      <c r="P205" s="10"/>
      <c r="Q205" s="10"/>
      <c r="R205" s="10"/>
      <c r="S205" s="10"/>
      <c r="T205" s="10"/>
      <c r="U205" s="11"/>
      <c r="V205" s="11"/>
      <c r="W205" s="11"/>
      <c r="X205" s="11"/>
      <c r="Y205" s="12"/>
      <c r="Z205" s="12"/>
    </row>
    <row r="206" spans="11:26">
      <c r="K206" s="8"/>
      <c r="L206" s="8"/>
      <c r="M206" s="8"/>
      <c r="N206" s="9"/>
      <c r="O206" s="9"/>
      <c r="P206" s="10"/>
      <c r="Q206" s="10"/>
      <c r="R206" s="10"/>
      <c r="S206" s="10"/>
      <c r="T206" s="10"/>
      <c r="U206" s="11"/>
      <c r="V206" s="11"/>
      <c r="W206" s="11"/>
      <c r="X206" s="11"/>
      <c r="Y206" s="12"/>
      <c r="Z206" s="12"/>
    </row>
    <row r="207" spans="11:26">
      <c r="K207" s="8"/>
      <c r="L207" s="8"/>
      <c r="M207" s="8"/>
      <c r="N207" s="9"/>
      <c r="O207" s="9"/>
      <c r="P207" s="10"/>
      <c r="Q207" s="10"/>
      <c r="R207" s="10"/>
      <c r="S207" s="10"/>
      <c r="T207" s="10"/>
      <c r="U207" s="11"/>
      <c r="V207" s="11"/>
      <c r="W207" s="11"/>
      <c r="X207" s="11"/>
      <c r="Y207" s="12"/>
      <c r="Z207" s="12"/>
    </row>
    <row r="208" spans="11:26">
      <c r="K208" s="8"/>
      <c r="L208" s="8"/>
      <c r="M208" s="8"/>
      <c r="N208" s="9"/>
      <c r="O208" s="9"/>
      <c r="P208" s="10"/>
      <c r="Q208" s="10"/>
      <c r="R208" s="10"/>
      <c r="S208" s="10"/>
      <c r="T208" s="10"/>
      <c r="U208" s="11"/>
      <c r="V208" s="11"/>
      <c r="W208" s="11"/>
      <c r="X208" s="11"/>
      <c r="Y208" s="12"/>
      <c r="Z208" s="12"/>
    </row>
    <row r="209" spans="11:26">
      <c r="K209" s="8"/>
      <c r="L209" s="8"/>
      <c r="M209" s="8"/>
      <c r="N209" s="9"/>
      <c r="O209" s="9"/>
      <c r="P209" s="10"/>
      <c r="Q209" s="10"/>
      <c r="R209" s="10"/>
      <c r="S209" s="10"/>
      <c r="T209" s="10"/>
      <c r="U209" s="11"/>
      <c r="V209" s="11"/>
      <c r="W209" s="11"/>
      <c r="X209" s="11"/>
      <c r="Y209" s="12"/>
      <c r="Z209" s="12"/>
    </row>
    <row r="210" spans="11:26">
      <c r="K210" s="8"/>
      <c r="L210" s="8"/>
      <c r="M210" s="8"/>
      <c r="N210" s="9"/>
      <c r="O210" s="9"/>
      <c r="P210" s="10"/>
      <c r="Q210" s="10"/>
      <c r="R210" s="10"/>
      <c r="S210" s="10"/>
      <c r="T210" s="10"/>
      <c r="U210" s="11"/>
      <c r="V210" s="11"/>
      <c r="W210" s="11"/>
      <c r="X210" s="11"/>
      <c r="Y210" s="12"/>
      <c r="Z210" s="12"/>
    </row>
    <row r="211" spans="11:26">
      <c r="K211" s="8"/>
      <c r="L211" s="8"/>
      <c r="M211" s="8"/>
      <c r="N211" s="9"/>
      <c r="O211" s="9"/>
      <c r="P211" s="10"/>
      <c r="Q211" s="10"/>
      <c r="R211" s="10"/>
      <c r="S211" s="10"/>
      <c r="T211" s="10"/>
      <c r="U211" s="11"/>
      <c r="V211" s="11"/>
      <c r="W211" s="11"/>
      <c r="X211" s="11"/>
      <c r="Y211" s="12"/>
      <c r="Z211" s="12"/>
    </row>
    <row r="212" spans="11:26">
      <c r="K212" s="8"/>
      <c r="L212" s="8"/>
      <c r="M212" s="8"/>
      <c r="N212" s="9"/>
      <c r="O212" s="9"/>
      <c r="P212" s="10"/>
      <c r="Q212" s="10"/>
      <c r="R212" s="10"/>
      <c r="S212" s="10"/>
      <c r="T212" s="10"/>
      <c r="U212" s="11"/>
      <c r="V212" s="11"/>
      <c r="W212" s="11"/>
      <c r="X212" s="11"/>
      <c r="Y212" s="12"/>
      <c r="Z212" s="12"/>
    </row>
    <row r="213" spans="11:26">
      <c r="K213" s="8"/>
      <c r="L213" s="8"/>
      <c r="M213" s="8"/>
      <c r="N213" s="9"/>
      <c r="O213" s="9"/>
      <c r="P213" s="10"/>
      <c r="Q213" s="10"/>
      <c r="R213" s="10"/>
      <c r="S213" s="10"/>
      <c r="T213" s="10"/>
      <c r="U213" s="11"/>
      <c r="V213" s="11"/>
      <c r="W213" s="11"/>
      <c r="X213" s="11"/>
      <c r="Y213" s="12"/>
      <c r="Z213" s="12"/>
    </row>
    <row r="214" spans="11:26">
      <c r="K214" s="8"/>
      <c r="L214" s="8"/>
      <c r="M214" s="8"/>
      <c r="N214" s="9"/>
      <c r="O214" s="9"/>
      <c r="P214" s="10"/>
      <c r="Q214" s="10"/>
      <c r="R214" s="10"/>
      <c r="S214" s="10"/>
      <c r="T214" s="10"/>
      <c r="U214" s="11"/>
      <c r="V214" s="11"/>
      <c r="W214" s="11"/>
      <c r="X214" s="11"/>
      <c r="Y214" s="12"/>
      <c r="Z214" s="12"/>
    </row>
    <row r="215" spans="11:26">
      <c r="K215" s="8"/>
      <c r="L215" s="8"/>
      <c r="M215" s="8"/>
      <c r="N215" s="9"/>
      <c r="O215" s="9"/>
      <c r="P215" s="10"/>
      <c r="Q215" s="10"/>
      <c r="R215" s="10"/>
      <c r="S215" s="10"/>
      <c r="T215" s="10"/>
      <c r="U215" s="11"/>
      <c r="V215" s="11"/>
      <c r="W215" s="11"/>
      <c r="X215" s="11"/>
      <c r="Y215" s="12"/>
      <c r="Z215" s="12"/>
    </row>
    <row r="216" spans="11:26">
      <c r="K216" s="8"/>
      <c r="L216" s="8"/>
      <c r="M216" s="8"/>
      <c r="N216" s="9"/>
      <c r="O216" s="9"/>
      <c r="P216" s="10"/>
      <c r="Q216" s="10"/>
      <c r="R216" s="10"/>
      <c r="S216" s="10"/>
      <c r="T216" s="10"/>
      <c r="U216" s="11"/>
      <c r="V216" s="11"/>
      <c r="W216" s="11"/>
      <c r="X216" s="11"/>
      <c r="Y216" s="12"/>
      <c r="Z216" s="12"/>
    </row>
    <row r="217" spans="11:26">
      <c r="K217" s="8"/>
      <c r="L217" s="8"/>
      <c r="M217" s="8"/>
      <c r="N217" s="9"/>
      <c r="O217" s="9"/>
      <c r="P217" s="10"/>
      <c r="Q217" s="10"/>
      <c r="R217" s="10"/>
      <c r="S217" s="10"/>
      <c r="T217" s="10"/>
      <c r="U217" s="11"/>
      <c r="V217" s="11"/>
      <c r="W217" s="11"/>
      <c r="X217" s="11"/>
      <c r="Y217" s="12"/>
      <c r="Z217" s="12"/>
    </row>
    <row r="218" spans="11:26">
      <c r="K218" s="8"/>
      <c r="L218" s="8"/>
      <c r="M218" s="8"/>
      <c r="N218" s="9"/>
      <c r="O218" s="9"/>
      <c r="P218" s="10"/>
      <c r="Q218" s="10"/>
      <c r="R218" s="10"/>
      <c r="S218" s="10"/>
      <c r="T218" s="10"/>
      <c r="U218" s="11"/>
      <c r="V218" s="11"/>
      <c r="W218" s="11"/>
      <c r="X218" s="11"/>
      <c r="Y218" s="12"/>
      <c r="Z218" s="12"/>
    </row>
    <row r="219" spans="11:26">
      <c r="K219" s="8"/>
      <c r="L219" s="8"/>
      <c r="M219" s="8"/>
      <c r="N219" s="9"/>
      <c r="O219" s="9"/>
      <c r="P219" s="10"/>
      <c r="Q219" s="10"/>
      <c r="R219" s="10"/>
      <c r="S219" s="10"/>
      <c r="T219" s="10"/>
      <c r="U219" s="11"/>
      <c r="V219" s="11"/>
      <c r="W219" s="11"/>
      <c r="X219" s="11"/>
      <c r="Y219" s="12"/>
      <c r="Z219" s="12"/>
    </row>
    <row r="220" spans="11:26">
      <c r="K220" s="8"/>
      <c r="L220" s="8"/>
      <c r="M220" s="8"/>
      <c r="N220" s="9"/>
      <c r="O220" s="9"/>
      <c r="P220" s="10"/>
      <c r="Q220" s="10"/>
      <c r="R220" s="10"/>
      <c r="S220" s="10"/>
      <c r="T220" s="10"/>
      <c r="U220" s="11"/>
      <c r="V220" s="11"/>
      <c r="W220" s="11"/>
      <c r="X220" s="11"/>
      <c r="Y220" s="12"/>
      <c r="Z220" s="12"/>
    </row>
    <row r="221" spans="11:26">
      <c r="K221" s="8"/>
      <c r="L221" s="8"/>
      <c r="M221" s="8"/>
      <c r="N221" s="9"/>
      <c r="O221" s="9"/>
      <c r="P221" s="10"/>
      <c r="Q221" s="10"/>
      <c r="R221" s="10"/>
      <c r="S221" s="10"/>
      <c r="T221" s="10"/>
      <c r="U221" s="11"/>
      <c r="V221" s="11"/>
      <c r="W221" s="11"/>
      <c r="X221" s="11"/>
      <c r="Y221" s="12"/>
      <c r="Z221" s="12"/>
    </row>
    <row r="222" spans="11:26">
      <c r="K222" s="8"/>
      <c r="L222" s="8"/>
      <c r="M222" s="8"/>
      <c r="N222" s="9"/>
      <c r="O222" s="9"/>
      <c r="P222" s="10"/>
      <c r="Q222" s="10"/>
      <c r="R222" s="10"/>
      <c r="S222" s="10"/>
      <c r="T222" s="10"/>
      <c r="U222" s="11"/>
      <c r="V222" s="11"/>
      <c r="W222" s="11"/>
      <c r="X222" s="11"/>
      <c r="Y222" s="12"/>
      <c r="Z222" s="12"/>
    </row>
    <row r="223" spans="11:26">
      <c r="K223" s="8"/>
      <c r="L223" s="8"/>
      <c r="M223" s="8"/>
      <c r="N223" s="9"/>
      <c r="O223" s="9"/>
      <c r="P223" s="10"/>
      <c r="Q223" s="10"/>
      <c r="R223" s="10"/>
      <c r="S223" s="10"/>
      <c r="T223" s="10"/>
      <c r="U223" s="11"/>
      <c r="V223" s="11"/>
      <c r="W223" s="11"/>
      <c r="X223" s="11"/>
      <c r="Y223" s="12"/>
      <c r="Z223" s="12"/>
    </row>
    <row r="224" spans="11:26">
      <c r="K224" s="8"/>
      <c r="L224" s="8"/>
      <c r="M224" s="8"/>
      <c r="N224" s="9"/>
      <c r="O224" s="9"/>
      <c r="P224" s="10"/>
      <c r="Q224" s="10"/>
      <c r="R224" s="10"/>
      <c r="S224" s="10"/>
      <c r="T224" s="10"/>
      <c r="U224" s="11"/>
      <c r="V224" s="11"/>
      <c r="W224" s="11"/>
      <c r="X224" s="11"/>
      <c r="Y224" s="12"/>
      <c r="Z224" s="12"/>
    </row>
    <row r="225" spans="11:26">
      <c r="K225" s="8"/>
      <c r="L225" s="8"/>
      <c r="M225" s="8"/>
      <c r="N225" s="9"/>
      <c r="O225" s="9"/>
      <c r="P225" s="10"/>
      <c r="Q225" s="10"/>
      <c r="R225" s="10"/>
      <c r="S225" s="10"/>
      <c r="T225" s="10"/>
      <c r="U225" s="11"/>
      <c r="V225" s="11"/>
      <c r="W225" s="11"/>
      <c r="X225" s="11"/>
      <c r="Y225" s="12"/>
      <c r="Z225" s="12"/>
    </row>
    <row r="226" spans="11:26">
      <c r="K226" s="8"/>
      <c r="L226" s="8"/>
      <c r="M226" s="8"/>
      <c r="N226" s="9"/>
      <c r="O226" s="9"/>
      <c r="P226" s="10"/>
      <c r="Q226" s="10"/>
      <c r="R226" s="10"/>
      <c r="S226" s="10"/>
      <c r="T226" s="10"/>
      <c r="U226" s="11"/>
      <c r="V226" s="11"/>
      <c r="W226" s="11"/>
      <c r="X226" s="11"/>
      <c r="Y226" s="12"/>
      <c r="Z226" s="12"/>
    </row>
    <row r="227" spans="11:26">
      <c r="K227" s="8"/>
      <c r="L227" s="8"/>
      <c r="M227" s="8"/>
      <c r="N227" s="9"/>
      <c r="O227" s="9"/>
      <c r="P227" s="10"/>
      <c r="Q227" s="10"/>
      <c r="R227" s="10"/>
      <c r="S227" s="10"/>
      <c r="T227" s="10"/>
      <c r="U227" s="11"/>
      <c r="V227" s="11"/>
      <c r="W227" s="11"/>
      <c r="X227" s="11"/>
      <c r="Y227" s="12"/>
      <c r="Z227" s="12"/>
    </row>
    <row r="228" spans="11:26">
      <c r="K228" s="8"/>
      <c r="L228" s="8"/>
      <c r="M228" s="8"/>
      <c r="N228" s="9"/>
      <c r="O228" s="9"/>
      <c r="P228" s="10"/>
      <c r="Q228" s="10"/>
      <c r="R228" s="10"/>
      <c r="S228" s="10"/>
      <c r="T228" s="10"/>
      <c r="U228" s="11"/>
      <c r="V228" s="11"/>
      <c r="W228" s="11"/>
      <c r="X228" s="11"/>
      <c r="Y228" s="12"/>
      <c r="Z228" s="12"/>
    </row>
    <row r="229" spans="11:26">
      <c r="K229" s="8"/>
      <c r="L229" s="8"/>
      <c r="M229" s="8"/>
      <c r="N229" s="9"/>
      <c r="O229" s="9"/>
      <c r="P229" s="10"/>
      <c r="Q229" s="10"/>
      <c r="R229" s="10"/>
      <c r="S229" s="10"/>
      <c r="T229" s="10"/>
      <c r="U229" s="11"/>
      <c r="V229" s="11"/>
      <c r="W229" s="11"/>
      <c r="X229" s="11"/>
      <c r="Y229" s="12"/>
      <c r="Z229" s="12"/>
    </row>
    <row r="230" spans="11:26">
      <c r="K230" s="8"/>
      <c r="L230" s="8"/>
      <c r="M230" s="8"/>
      <c r="N230" s="9"/>
      <c r="O230" s="9"/>
      <c r="P230" s="10"/>
      <c r="Q230" s="10"/>
      <c r="R230" s="10"/>
      <c r="S230" s="10"/>
      <c r="T230" s="10"/>
      <c r="U230" s="11"/>
      <c r="V230" s="11"/>
      <c r="W230" s="11"/>
      <c r="X230" s="11"/>
      <c r="Y230" s="12"/>
      <c r="Z230" s="12"/>
    </row>
    <row r="231" spans="11:26">
      <c r="K231" s="8"/>
      <c r="L231" s="8"/>
      <c r="M231" s="8"/>
      <c r="N231" s="9"/>
      <c r="O231" s="9"/>
      <c r="P231" s="10"/>
      <c r="Q231" s="10"/>
      <c r="R231" s="10"/>
      <c r="S231" s="10"/>
      <c r="T231" s="10"/>
      <c r="U231" s="11"/>
      <c r="V231" s="11"/>
      <c r="W231" s="11"/>
      <c r="X231" s="11"/>
      <c r="Y231" s="12"/>
      <c r="Z231" s="12"/>
    </row>
    <row r="232" spans="11:26">
      <c r="K232" s="8"/>
      <c r="L232" s="8"/>
      <c r="M232" s="8"/>
      <c r="N232" s="9"/>
      <c r="O232" s="9"/>
      <c r="P232" s="10"/>
      <c r="Q232" s="10"/>
      <c r="R232" s="10"/>
      <c r="S232" s="10"/>
      <c r="T232" s="10"/>
      <c r="U232" s="11"/>
      <c r="V232" s="11"/>
      <c r="W232" s="11"/>
      <c r="X232" s="11"/>
      <c r="Y232" s="12"/>
      <c r="Z232" s="12"/>
    </row>
    <row r="233" spans="11:26">
      <c r="K233" s="8"/>
      <c r="L233" s="8"/>
      <c r="M233" s="8"/>
      <c r="N233" s="9"/>
      <c r="O233" s="9"/>
      <c r="P233" s="10"/>
      <c r="Q233" s="10"/>
      <c r="R233" s="10"/>
      <c r="S233" s="10"/>
      <c r="T233" s="10"/>
      <c r="U233" s="11"/>
      <c r="V233" s="11"/>
      <c r="W233" s="11"/>
      <c r="X233" s="11"/>
      <c r="Y233" s="12"/>
      <c r="Z233" s="12"/>
    </row>
    <row r="234" spans="11:26">
      <c r="K234" s="8"/>
      <c r="L234" s="8"/>
      <c r="M234" s="8"/>
      <c r="N234" s="9"/>
      <c r="O234" s="9"/>
      <c r="P234" s="10"/>
      <c r="Q234" s="10"/>
      <c r="R234" s="10"/>
      <c r="S234" s="10"/>
      <c r="T234" s="10"/>
      <c r="U234" s="11"/>
      <c r="V234" s="11"/>
      <c r="W234" s="11"/>
      <c r="X234" s="11"/>
      <c r="Y234" s="12"/>
      <c r="Z234" s="12"/>
    </row>
    <row r="235" spans="11:26">
      <c r="K235" s="8"/>
      <c r="L235" s="8"/>
      <c r="M235" s="8"/>
      <c r="N235" s="9"/>
      <c r="O235" s="9"/>
      <c r="P235" s="10"/>
      <c r="Q235" s="10"/>
      <c r="R235" s="10"/>
      <c r="S235" s="10"/>
      <c r="T235" s="10"/>
      <c r="U235" s="11"/>
      <c r="V235" s="11"/>
      <c r="W235" s="11"/>
      <c r="X235" s="11"/>
      <c r="Y235" s="12"/>
      <c r="Z235" s="12"/>
    </row>
    <row r="236" spans="11:26">
      <c r="K236" s="8"/>
      <c r="L236" s="8"/>
      <c r="M236" s="8"/>
      <c r="N236" s="9"/>
      <c r="O236" s="9"/>
      <c r="P236" s="10"/>
      <c r="Q236" s="10"/>
      <c r="R236" s="10"/>
      <c r="S236" s="10"/>
      <c r="T236" s="10"/>
      <c r="U236" s="11"/>
      <c r="V236" s="11"/>
      <c r="W236" s="11"/>
      <c r="X236" s="11"/>
      <c r="Y236" s="12"/>
      <c r="Z236" s="12"/>
    </row>
    <row r="237" spans="11:26">
      <c r="K237" s="8"/>
      <c r="L237" s="8"/>
      <c r="M237" s="8"/>
      <c r="N237" s="9"/>
      <c r="O237" s="9"/>
      <c r="P237" s="10"/>
      <c r="Q237" s="10"/>
      <c r="R237" s="10"/>
      <c r="S237" s="10"/>
      <c r="T237" s="10"/>
      <c r="U237" s="11"/>
      <c r="V237" s="11"/>
      <c r="W237" s="11"/>
      <c r="X237" s="11"/>
      <c r="Y237" s="12"/>
      <c r="Z237" s="12"/>
    </row>
    <row r="238" spans="11:26">
      <c r="K238" s="8"/>
      <c r="L238" s="8"/>
      <c r="M238" s="8"/>
      <c r="N238" s="9"/>
      <c r="O238" s="9"/>
      <c r="P238" s="10"/>
      <c r="Q238" s="10"/>
      <c r="R238" s="10"/>
      <c r="S238" s="10"/>
      <c r="T238" s="10"/>
      <c r="U238" s="11"/>
      <c r="V238" s="11"/>
      <c r="W238" s="11"/>
      <c r="X238" s="11"/>
      <c r="Y238" s="12"/>
      <c r="Z238" s="12"/>
    </row>
    <row r="239" spans="11:26">
      <c r="K239" s="8"/>
      <c r="L239" s="8"/>
      <c r="M239" s="8"/>
      <c r="N239" s="9"/>
      <c r="O239" s="9"/>
      <c r="P239" s="10"/>
      <c r="Q239" s="10"/>
      <c r="R239" s="10"/>
      <c r="S239" s="10"/>
      <c r="T239" s="10"/>
      <c r="U239" s="11"/>
      <c r="V239" s="11"/>
      <c r="W239" s="11"/>
      <c r="X239" s="11"/>
      <c r="Y239" s="12"/>
      <c r="Z239" s="12"/>
    </row>
    <row r="240" spans="11:26">
      <c r="K240" s="8"/>
      <c r="L240" s="8"/>
      <c r="M240" s="8"/>
      <c r="N240" s="9"/>
      <c r="O240" s="9"/>
      <c r="P240" s="10"/>
      <c r="Q240" s="10"/>
      <c r="R240" s="10"/>
      <c r="S240" s="10"/>
      <c r="T240" s="10"/>
      <c r="U240" s="11"/>
      <c r="V240" s="11"/>
      <c r="W240" s="11"/>
      <c r="X240" s="11"/>
      <c r="Y240" s="12"/>
      <c r="Z240" s="12"/>
    </row>
    <row r="241" spans="11:26">
      <c r="K241" s="8"/>
      <c r="L241" s="8"/>
      <c r="M241" s="8"/>
      <c r="N241" s="9"/>
      <c r="O241" s="9"/>
      <c r="P241" s="10"/>
      <c r="Q241" s="10"/>
      <c r="R241" s="10"/>
      <c r="S241" s="10"/>
      <c r="T241" s="10"/>
      <c r="U241" s="11"/>
      <c r="V241" s="11"/>
      <c r="W241" s="11"/>
      <c r="X241" s="11"/>
      <c r="Y241" s="12"/>
      <c r="Z241" s="12"/>
    </row>
    <row r="242" spans="11:26">
      <c r="K242" s="8"/>
      <c r="L242" s="8"/>
      <c r="M242" s="8"/>
      <c r="N242" s="9"/>
      <c r="O242" s="9"/>
      <c r="P242" s="10"/>
      <c r="Q242" s="10"/>
      <c r="R242" s="10"/>
      <c r="S242" s="10"/>
      <c r="T242" s="10"/>
      <c r="U242" s="11"/>
      <c r="V242" s="11"/>
      <c r="W242" s="11"/>
      <c r="X242" s="11"/>
      <c r="Y242" s="12"/>
      <c r="Z242" s="12"/>
    </row>
    <row r="243" spans="11:26">
      <c r="K243" s="8"/>
      <c r="L243" s="8"/>
      <c r="M243" s="8"/>
      <c r="N243" s="9"/>
      <c r="O243" s="9"/>
      <c r="P243" s="10"/>
      <c r="Q243" s="10"/>
      <c r="R243" s="10"/>
      <c r="S243" s="10"/>
      <c r="T243" s="10"/>
      <c r="U243" s="11"/>
      <c r="V243" s="11"/>
      <c r="W243" s="11"/>
      <c r="X243" s="11"/>
      <c r="Y243" s="12"/>
      <c r="Z243" s="12"/>
    </row>
    <row r="244" spans="11:26">
      <c r="K244" s="8"/>
      <c r="L244" s="8"/>
      <c r="M244" s="8"/>
      <c r="N244" s="9"/>
      <c r="O244" s="9"/>
      <c r="P244" s="10"/>
      <c r="Q244" s="10"/>
      <c r="R244" s="10"/>
      <c r="S244" s="10"/>
      <c r="T244" s="10"/>
      <c r="U244" s="11"/>
      <c r="V244" s="11"/>
      <c r="W244" s="11"/>
      <c r="X244" s="11"/>
      <c r="Y244" s="12"/>
      <c r="Z244" s="12"/>
    </row>
    <row r="245" spans="11:26">
      <c r="K245" s="8"/>
      <c r="L245" s="8"/>
      <c r="M245" s="8"/>
      <c r="N245" s="9"/>
      <c r="O245" s="9"/>
      <c r="P245" s="10"/>
      <c r="Q245" s="10"/>
      <c r="R245" s="10"/>
      <c r="S245" s="10"/>
      <c r="T245" s="10"/>
      <c r="U245" s="11"/>
      <c r="V245" s="11"/>
      <c r="W245" s="11"/>
      <c r="X245" s="11"/>
      <c r="Y245" s="12"/>
      <c r="Z245" s="12"/>
    </row>
    <row r="246" spans="11:26">
      <c r="K246" s="8"/>
      <c r="L246" s="8"/>
      <c r="M246" s="8"/>
      <c r="N246" s="9"/>
      <c r="O246" s="9"/>
      <c r="P246" s="10"/>
      <c r="Q246" s="10"/>
      <c r="R246" s="10"/>
      <c r="S246" s="10"/>
      <c r="T246" s="10"/>
      <c r="U246" s="11"/>
      <c r="V246" s="11"/>
      <c r="W246" s="11"/>
      <c r="X246" s="11"/>
      <c r="Y246" s="12"/>
      <c r="Z246" s="12"/>
    </row>
    <row r="247" spans="11:26">
      <c r="K247" s="8"/>
      <c r="L247" s="8"/>
      <c r="M247" s="8"/>
      <c r="N247" s="9"/>
      <c r="O247" s="9"/>
      <c r="P247" s="10"/>
      <c r="Q247" s="10"/>
      <c r="R247" s="10"/>
      <c r="S247" s="10"/>
      <c r="T247" s="10"/>
      <c r="U247" s="11"/>
      <c r="V247" s="11"/>
      <c r="W247" s="11"/>
      <c r="X247" s="11"/>
      <c r="Y247" s="12"/>
      <c r="Z247" s="12"/>
    </row>
    <row r="248" spans="11:26">
      <c r="K248" s="8"/>
      <c r="L248" s="8"/>
      <c r="M248" s="8"/>
      <c r="N248" s="9"/>
      <c r="O248" s="9"/>
      <c r="P248" s="10"/>
      <c r="Q248" s="10"/>
      <c r="R248" s="10"/>
      <c r="S248" s="10"/>
      <c r="T248" s="10"/>
      <c r="U248" s="11"/>
      <c r="V248" s="11"/>
      <c r="W248" s="11"/>
      <c r="X248" s="11"/>
      <c r="Y248" s="12"/>
      <c r="Z248" s="12"/>
    </row>
    <row r="249" spans="11:26">
      <c r="K249" s="8"/>
      <c r="L249" s="8"/>
      <c r="M249" s="8"/>
      <c r="N249" s="9"/>
      <c r="O249" s="9"/>
      <c r="P249" s="10"/>
      <c r="Q249" s="10"/>
      <c r="R249" s="10"/>
      <c r="S249" s="10"/>
      <c r="T249" s="10"/>
      <c r="U249" s="11"/>
      <c r="V249" s="11"/>
      <c r="W249" s="11"/>
      <c r="X249" s="11"/>
      <c r="Y249" s="12"/>
      <c r="Z249" s="12"/>
    </row>
    <row r="250" spans="11:26">
      <c r="K250" s="8"/>
      <c r="L250" s="8"/>
      <c r="M250" s="8"/>
      <c r="N250" s="9"/>
      <c r="O250" s="9"/>
      <c r="P250" s="10"/>
      <c r="Q250" s="10"/>
      <c r="R250" s="10"/>
      <c r="S250" s="10"/>
      <c r="T250" s="10"/>
      <c r="U250" s="11"/>
      <c r="V250" s="11"/>
      <c r="W250" s="11"/>
      <c r="X250" s="11"/>
      <c r="Y250" s="12"/>
      <c r="Z250" s="12"/>
    </row>
    <row r="251" spans="11:26">
      <c r="K251" s="8"/>
      <c r="L251" s="8"/>
      <c r="M251" s="8"/>
      <c r="N251" s="9"/>
      <c r="O251" s="9"/>
      <c r="P251" s="10"/>
      <c r="Q251" s="10"/>
      <c r="R251" s="10"/>
      <c r="S251" s="10"/>
      <c r="T251" s="10"/>
      <c r="U251" s="11"/>
      <c r="V251" s="11"/>
      <c r="W251" s="11"/>
      <c r="X251" s="11"/>
      <c r="Y251" s="12"/>
      <c r="Z251" s="12"/>
    </row>
    <row r="252" spans="11:26">
      <c r="K252" s="8"/>
      <c r="L252" s="8"/>
      <c r="M252" s="8"/>
      <c r="N252" s="9"/>
      <c r="O252" s="9"/>
      <c r="P252" s="10"/>
      <c r="Q252" s="10"/>
      <c r="R252" s="10"/>
      <c r="S252" s="10"/>
      <c r="T252" s="10"/>
      <c r="U252" s="11"/>
      <c r="V252" s="11"/>
      <c r="W252" s="11"/>
      <c r="X252" s="11"/>
      <c r="Y252" s="12"/>
      <c r="Z252" s="12"/>
    </row>
    <row r="253" spans="11:26">
      <c r="K253" s="8"/>
      <c r="L253" s="8"/>
      <c r="M253" s="8"/>
      <c r="N253" s="9"/>
      <c r="O253" s="9"/>
      <c r="P253" s="10"/>
      <c r="Q253" s="10"/>
      <c r="R253" s="10"/>
      <c r="S253" s="10"/>
      <c r="T253" s="10"/>
      <c r="U253" s="11"/>
      <c r="V253" s="11"/>
      <c r="W253" s="11"/>
      <c r="X253" s="11"/>
      <c r="Y253" s="12"/>
      <c r="Z253" s="12"/>
    </row>
    <row r="254" spans="11:26">
      <c r="K254" s="8"/>
      <c r="L254" s="8"/>
      <c r="M254" s="8"/>
      <c r="N254" s="9"/>
      <c r="O254" s="9"/>
      <c r="P254" s="10"/>
      <c r="Q254" s="10"/>
      <c r="R254" s="10"/>
      <c r="S254" s="10"/>
      <c r="T254" s="10"/>
      <c r="U254" s="11"/>
      <c r="V254" s="11"/>
      <c r="W254" s="11"/>
      <c r="X254" s="11"/>
      <c r="Y254" s="12"/>
      <c r="Z254" s="12"/>
    </row>
    <row r="255" spans="11:26">
      <c r="K255" s="8"/>
      <c r="L255" s="8"/>
      <c r="M255" s="8"/>
      <c r="N255" s="9"/>
      <c r="O255" s="9"/>
      <c r="P255" s="10"/>
      <c r="Q255" s="10"/>
      <c r="R255" s="10"/>
      <c r="S255" s="10"/>
      <c r="T255" s="10"/>
      <c r="U255" s="11"/>
      <c r="V255" s="11"/>
      <c r="W255" s="11"/>
      <c r="X255" s="11"/>
      <c r="Y255" s="12"/>
      <c r="Z255" s="12"/>
    </row>
    <row r="256" spans="11:26">
      <c r="K256" s="8"/>
      <c r="L256" s="8"/>
      <c r="M256" s="8"/>
      <c r="N256" s="9"/>
      <c r="O256" s="9"/>
      <c r="P256" s="10"/>
      <c r="Q256" s="10"/>
      <c r="R256" s="10"/>
      <c r="S256" s="10"/>
      <c r="T256" s="10"/>
      <c r="U256" s="11"/>
      <c r="V256" s="11"/>
      <c r="W256" s="11"/>
      <c r="X256" s="11"/>
      <c r="Y256" s="12"/>
      <c r="Z256" s="12"/>
    </row>
    <row r="257" spans="11:26">
      <c r="K257" s="8"/>
      <c r="L257" s="8"/>
      <c r="M257" s="8"/>
      <c r="N257" s="9"/>
      <c r="O257" s="9"/>
      <c r="P257" s="10"/>
      <c r="Q257" s="10"/>
      <c r="R257" s="10"/>
      <c r="S257" s="10"/>
      <c r="T257" s="10"/>
      <c r="U257" s="11"/>
      <c r="V257" s="11"/>
      <c r="W257" s="11"/>
      <c r="X257" s="11"/>
      <c r="Y257" s="12"/>
      <c r="Z257" s="12"/>
    </row>
    <row r="258" spans="11:26">
      <c r="K258" s="8"/>
      <c r="L258" s="8"/>
      <c r="M258" s="8"/>
      <c r="N258" s="9"/>
      <c r="O258" s="9"/>
      <c r="P258" s="10"/>
      <c r="Q258" s="10"/>
      <c r="R258" s="10"/>
      <c r="S258" s="10"/>
      <c r="T258" s="10"/>
      <c r="U258" s="11"/>
      <c r="V258" s="11"/>
      <c r="W258" s="11"/>
      <c r="X258" s="11"/>
      <c r="Y258" s="12"/>
      <c r="Z258" s="12"/>
    </row>
    <row r="259" spans="11:26">
      <c r="K259" s="8"/>
      <c r="L259" s="8"/>
      <c r="M259" s="8"/>
      <c r="N259" s="9"/>
      <c r="O259" s="9"/>
      <c r="P259" s="10"/>
      <c r="Q259" s="10"/>
      <c r="R259" s="10"/>
      <c r="S259" s="10"/>
      <c r="T259" s="10"/>
      <c r="U259" s="11"/>
      <c r="V259" s="11"/>
      <c r="W259" s="11"/>
      <c r="X259" s="11"/>
      <c r="Y259" s="12"/>
      <c r="Z259" s="12"/>
    </row>
    <row r="260" spans="11:26">
      <c r="K260" s="8"/>
      <c r="L260" s="8"/>
      <c r="M260" s="8"/>
      <c r="N260" s="9"/>
      <c r="O260" s="9"/>
      <c r="P260" s="10"/>
      <c r="Q260" s="10"/>
      <c r="R260" s="10"/>
      <c r="S260" s="10"/>
      <c r="T260" s="10"/>
      <c r="U260" s="11"/>
      <c r="V260" s="11"/>
      <c r="W260" s="11"/>
      <c r="X260" s="11"/>
      <c r="Y260" s="12"/>
      <c r="Z260" s="12"/>
    </row>
    <row r="261" spans="11:26">
      <c r="K261" s="8"/>
      <c r="L261" s="8"/>
      <c r="M261" s="8"/>
      <c r="N261" s="9"/>
      <c r="O261" s="9"/>
      <c r="P261" s="10"/>
      <c r="Q261" s="10"/>
      <c r="R261" s="10"/>
      <c r="S261" s="10"/>
      <c r="T261" s="10"/>
      <c r="U261" s="11"/>
      <c r="V261" s="11"/>
      <c r="W261" s="11"/>
      <c r="X261" s="11"/>
      <c r="Y261" s="12"/>
      <c r="Z261" s="12"/>
    </row>
    <row r="262" spans="11:26">
      <c r="K262" s="8"/>
      <c r="L262" s="8"/>
      <c r="M262" s="8"/>
      <c r="N262" s="9"/>
      <c r="O262" s="9"/>
      <c r="P262" s="10"/>
      <c r="Q262" s="10"/>
      <c r="R262" s="10"/>
      <c r="S262" s="10"/>
      <c r="T262" s="10"/>
      <c r="U262" s="11"/>
      <c r="V262" s="11"/>
      <c r="W262" s="11"/>
      <c r="X262" s="11"/>
      <c r="Y262" s="12"/>
      <c r="Z262" s="12"/>
    </row>
    <row r="263" spans="11:26">
      <c r="K263" s="8"/>
      <c r="L263" s="8"/>
      <c r="M263" s="8"/>
      <c r="N263" s="9"/>
      <c r="O263" s="9"/>
      <c r="P263" s="10"/>
      <c r="Q263" s="10"/>
      <c r="R263" s="10"/>
      <c r="S263" s="10"/>
      <c r="T263" s="10"/>
      <c r="U263" s="11"/>
      <c r="V263" s="11"/>
      <c r="W263" s="11"/>
      <c r="X263" s="11"/>
      <c r="Y263" s="12"/>
      <c r="Z263" s="12"/>
    </row>
    <row r="264" spans="11:26">
      <c r="K264" s="8"/>
      <c r="L264" s="8"/>
      <c r="M264" s="8"/>
      <c r="N264" s="9"/>
      <c r="O264" s="9"/>
      <c r="P264" s="10"/>
      <c r="Q264" s="10"/>
      <c r="R264" s="10"/>
      <c r="S264" s="10"/>
      <c r="T264" s="10"/>
      <c r="U264" s="11"/>
      <c r="V264" s="11"/>
      <c r="W264" s="11"/>
      <c r="X264" s="11"/>
      <c r="Y264" s="12"/>
      <c r="Z264" s="12"/>
    </row>
    <row r="265" spans="11:26">
      <c r="K265" s="8"/>
      <c r="L265" s="8"/>
      <c r="M265" s="8"/>
      <c r="N265" s="9"/>
      <c r="O265" s="9"/>
      <c r="P265" s="10"/>
      <c r="Q265" s="10"/>
      <c r="R265" s="10"/>
      <c r="S265" s="10"/>
      <c r="T265" s="10"/>
      <c r="U265" s="11"/>
      <c r="V265" s="11"/>
      <c r="W265" s="11"/>
      <c r="X265" s="11"/>
      <c r="Y265" s="12"/>
      <c r="Z265" s="12"/>
    </row>
    <row r="266" spans="11:26">
      <c r="K266" s="8"/>
      <c r="L266" s="8"/>
      <c r="M266" s="8"/>
      <c r="N266" s="9"/>
      <c r="O266" s="9"/>
      <c r="P266" s="10"/>
      <c r="Q266" s="10"/>
      <c r="R266" s="10"/>
      <c r="S266" s="10"/>
      <c r="T266" s="10"/>
      <c r="U266" s="11"/>
      <c r="V266" s="11"/>
      <c r="W266" s="11"/>
      <c r="X266" s="11"/>
      <c r="Y266" s="12"/>
      <c r="Z266" s="12"/>
    </row>
    <row r="267" spans="11:26">
      <c r="K267" s="8"/>
      <c r="L267" s="8"/>
      <c r="M267" s="8"/>
      <c r="N267" s="9"/>
      <c r="O267" s="9"/>
      <c r="P267" s="10"/>
      <c r="Q267" s="10"/>
      <c r="R267" s="10"/>
      <c r="S267" s="10"/>
      <c r="T267" s="10"/>
      <c r="U267" s="11"/>
      <c r="V267" s="11"/>
      <c r="W267" s="11"/>
      <c r="X267" s="11"/>
      <c r="Y267" s="12"/>
      <c r="Z267" s="12"/>
    </row>
    <row r="268" spans="11:26">
      <c r="K268" s="8"/>
      <c r="L268" s="8"/>
      <c r="M268" s="8"/>
      <c r="N268" s="9"/>
      <c r="O268" s="9"/>
      <c r="P268" s="10"/>
      <c r="Q268" s="10"/>
      <c r="R268" s="10"/>
      <c r="S268" s="10"/>
      <c r="T268" s="10"/>
      <c r="U268" s="11"/>
      <c r="V268" s="11"/>
      <c r="W268" s="11"/>
      <c r="X268" s="11"/>
      <c r="Y268" s="12"/>
      <c r="Z268" s="12"/>
    </row>
    <row r="269" spans="11:26">
      <c r="K269" s="8"/>
      <c r="L269" s="8"/>
      <c r="M269" s="8"/>
      <c r="N269" s="9"/>
      <c r="O269" s="9"/>
      <c r="P269" s="10"/>
      <c r="Q269" s="10"/>
      <c r="R269" s="10"/>
      <c r="S269" s="10"/>
      <c r="T269" s="10"/>
      <c r="U269" s="11"/>
      <c r="V269" s="11"/>
      <c r="W269" s="11"/>
      <c r="X269" s="11"/>
      <c r="Y269" s="12"/>
      <c r="Z269" s="12"/>
    </row>
    <row r="270" spans="11:26">
      <c r="K270" s="8"/>
      <c r="L270" s="8"/>
      <c r="M270" s="8"/>
      <c r="N270" s="9"/>
      <c r="O270" s="9"/>
      <c r="P270" s="10"/>
      <c r="Q270" s="10"/>
      <c r="R270" s="10"/>
      <c r="S270" s="10"/>
      <c r="T270" s="10"/>
      <c r="U270" s="11"/>
      <c r="V270" s="11"/>
      <c r="W270" s="11"/>
      <c r="X270" s="11"/>
      <c r="Y270" s="12"/>
      <c r="Z270" s="12"/>
    </row>
    <row r="271" spans="11:26">
      <c r="K271" s="8"/>
      <c r="L271" s="8"/>
      <c r="M271" s="8"/>
      <c r="N271" s="9"/>
      <c r="O271" s="9"/>
      <c r="P271" s="10"/>
      <c r="Q271" s="10"/>
      <c r="R271" s="10"/>
      <c r="S271" s="10"/>
      <c r="T271" s="10"/>
      <c r="U271" s="11"/>
      <c r="V271" s="11"/>
      <c r="W271" s="11"/>
      <c r="X271" s="11"/>
      <c r="Y271" s="12"/>
      <c r="Z271" s="12"/>
    </row>
    <row r="272" spans="11:26">
      <c r="K272" s="8"/>
      <c r="L272" s="8"/>
      <c r="M272" s="8"/>
      <c r="N272" s="9"/>
      <c r="O272" s="9"/>
      <c r="P272" s="10"/>
      <c r="Q272" s="10"/>
      <c r="R272" s="10"/>
      <c r="S272" s="10"/>
      <c r="T272" s="10"/>
      <c r="U272" s="11"/>
      <c r="V272" s="11"/>
      <c r="W272" s="11"/>
      <c r="X272" s="11"/>
      <c r="Y272" s="12"/>
      <c r="Z272" s="12"/>
    </row>
    <row r="273" spans="11:26">
      <c r="K273" s="8"/>
      <c r="L273" s="8"/>
      <c r="M273" s="8"/>
      <c r="N273" s="9"/>
      <c r="O273" s="9"/>
      <c r="P273" s="10"/>
      <c r="Q273" s="10"/>
      <c r="R273" s="10"/>
      <c r="S273" s="10"/>
      <c r="T273" s="10"/>
      <c r="U273" s="11"/>
      <c r="V273" s="11"/>
      <c r="W273" s="11"/>
      <c r="X273" s="11"/>
      <c r="Y273" s="12"/>
      <c r="Z273" s="12"/>
    </row>
    <row r="274" spans="11:26">
      <c r="K274" s="8"/>
      <c r="L274" s="8"/>
      <c r="M274" s="8"/>
      <c r="N274" s="9"/>
      <c r="O274" s="9"/>
      <c r="P274" s="10"/>
      <c r="Q274" s="10"/>
      <c r="R274" s="10"/>
      <c r="S274" s="10"/>
      <c r="T274" s="10"/>
      <c r="U274" s="11"/>
      <c r="V274" s="11"/>
      <c r="W274" s="11"/>
      <c r="X274" s="11"/>
      <c r="Y274" s="12"/>
      <c r="Z274" s="12"/>
    </row>
    <row r="275" spans="11:26">
      <c r="K275" s="8"/>
      <c r="L275" s="8"/>
      <c r="M275" s="8"/>
      <c r="N275" s="9"/>
      <c r="O275" s="9"/>
      <c r="P275" s="10"/>
      <c r="Q275" s="10"/>
      <c r="R275" s="10"/>
      <c r="S275" s="10"/>
      <c r="T275" s="10"/>
      <c r="U275" s="11"/>
      <c r="V275" s="11"/>
      <c r="W275" s="11"/>
      <c r="X275" s="11"/>
      <c r="Y275" s="12"/>
      <c r="Z275" s="12"/>
    </row>
    <row r="276" spans="11:26">
      <c r="K276" s="8"/>
      <c r="L276" s="8"/>
      <c r="M276" s="8"/>
      <c r="N276" s="9"/>
      <c r="O276" s="9"/>
      <c r="P276" s="10"/>
      <c r="Q276" s="10"/>
      <c r="R276" s="10"/>
      <c r="S276" s="10"/>
      <c r="T276" s="10"/>
      <c r="U276" s="11"/>
      <c r="V276" s="11"/>
      <c r="W276" s="11"/>
      <c r="X276" s="11"/>
      <c r="Y276" s="12"/>
      <c r="Z276" s="12"/>
    </row>
    <row r="277" spans="11:26">
      <c r="K277" s="8"/>
      <c r="L277" s="8"/>
      <c r="M277" s="8"/>
      <c r="N277" s="9"/>
      <c r="O277" s="9"/>
      <c r="P277" s="10"/>
      <c r="Q277" s="10"/>
      <c r="R277" s="10"/>
      <c r="S277" s="10"/>
      <c r="T277" s="10"/>
      <c r="U277" s="11"/>
      <c r="V277" s="11"/>
      <c r="W277" s="11"/>
      <c r="X277" s="11"/>
      <c r="Y277" s="12"/>
      <c r="Z277" s="12"/>
    </row>
    <row r="278" spans="11:26">
      <c r="K278" s="8"/>
      <c r="L278" s="8"/>
      <c r="M278" s="8"/>
      <c r="N278" s="9"/>
      <c r="O278" s="9"/>
      <c r="P278" s="10"/>
      <c r="Q278" s="10"/>
      <c r="R278" s="10"/>
      <c r="S278" s="10"/>
      <c r="T278" s="10"/>
      <c r="U278" s="11"/>
      <c r="V278" s="11"/>
      <c r="W278" s="11"/>
      <c r="X278" s="11"/>
      <c r="Y278" s="12"/>
      <c r="Z278" s="12"/>
    </row>
    <row r="279" spans="11:26">
      <c r="K279" s="8"/>
      <c r="L279" s="8"/>
      <c r="M279" s="8"/>
      <c r="N279" s="9"/>
      <c r="O279" s="9"/>
      <c r="P279" s="10"/>
      <c r="Q279" s="10"/>
      <c r="R279" s="10"/>
      <c r="S279" s="10"/>
      <c r="T279" s="10"/>
      <c r="U279" s="11"/>
      <c r="V279" s="11"/>
      <c r="W279" s="11"/>
      <c r="X279" s="11"/>
      <c r="Y279" s="12"/>
      <c r="Z279" s="12"/>
    </row>
    <row r="280" spans="11:26">
      <c r="K280" s="8"/>
      <c r="L280" s="8"/>
      <c r="M280" s="8"/>
      <c r="N280" s="9"/>
      <c r="O280" s="9"/>
      <c r="P280" s="10"/>
      <c r="Q280" s="10"/>
      <c r="R280" s="10"/>
      <c r="S280" s="10"/>
      <c r="T280" s="10"/>
      <c r="U280" s="11"/>
      <c r="V280" s="11"/>
      <c r="W280" s="11"/>
      <c r="X280" s="11"/>
      <c r="Y280" s="12"/>
      <c r="Z280" s="12"/>
    </row>
    <row r="281" spans="11:26">
      <c r="K281" s="8"/>
      <c r="L281" s="8"/>
      <c r="M281" s="8"/>
      <c r="N281" s="9"/>
      <c r="O281" s="9"/>
      <c r="P281" s="10"/>
      <c r="Q281" s="10"/>
      <c r="R281" s="10"/>
      <c r="S281" s="10"/>
      <c r="T281" s="10"/>
      <c r="U281" s="11"/>
      <c r="V281" s="11"/>
      <c r="W281" s="11"/>
      <c r="X281" s="11"/>
      <c r="Y281" s="12"/>
      <c r="Z281" s="12"/>
    </row>
    <row r="282" spans="11:26">
      <c r="K282" s="8"/>
      <c r="L282" s="8"/>
      <c r="M282" s="8"/>
      <c r="N282" s="9"/>
      <c r="O282" s="9"/>
      <c r="P282" s="10"/>
      <c r="Q282" s="10"/>
      <c r="R282" s="10"/>
      <c r="S282" s="10"/>
      <c r="T282" s="10"/>
      <c r="U282" s="11"/>
      <c r="V282" s="11"/>
      <c r="W282" s="11"/>
      <c r="X282" s="11"/>
      <c r="Y282" s="12"/>
      <c r="Z282" s="12"/>
    </row>
    <row r="283" spans="11:26">
      <c r="K283" s="8"/>
      <c r="L283" s="8"/>
      <c r="M283" s="8"/>
      <c r="N283" s="9"/>
      <c r="O283" s="9"/>
      <c r="P283" s="10"/>
      <c r="Q283" s="10"/>
      <c r="R283" s="10"/>
      <c r="S283" s="10"/>
      <c r="T283" s="10"/>
      <c r="U283" s="11"/>
      <c r="V283" s="11"/>
      <c r="W283" s="11"/>
      <c r="X283" s="11"/>
      <c r="Y283" s="12"/>
      <c r="Z283" s="12"/>
    </row>
    <row r="284" spans="11:26">
      <c r="K284" s="8"/>
      <c r="L284" s="8"/>
      <c r="M284" s="8"/>
      <c r="N284" s="9"/>
      <c r="O284" s="9"/>
      <c r="P284" s="10"/>
      <c r="Q284" s="10"/>
      <c r="R284" s="10"/>
      <c r="S284" s="10"/>
      <c r="T284" s="10"/>
      <c r="U284" s="11"/>
      <c r="V284" s="11"/>
      <c r="W284" s="11"/>
      <c r="X284" s="11"/>
      <c r="Y284" s="12"/>
      <c r="Z284" s="12"/>
    </row>
    <row r="285" spans="11:26">
      <c r="K285" s="8"/>
      <c r="L285" s="8"/>
      <c r="M285" s="8"/>
      <c r="N285" s="9"/>
      <c r="O285" s="9"/>
      <c r="P285" s="10"/>
      <c r="Q285" s="10"/>
      <c r="R285" s="10"/>
      <c r="S285" s="10"/>
      <c r="T285" s="10"/>
      <c r="U285" s="11"/>
      <c r="V285" s="11"/>
      <c r="W285" s="11"/>
      <c r="X285" s="11"/>
      <c r="Y285" s="12"/>
      <c r="Z285" s="12"/>
    </row>
    <row r="286" spans="11:26">
      <c r="K286" s="8"/>
      <c r="L286" s="8"/>
      <c r="M286" s="8"/>
      <c r="N286" s="9"/>
      <c r="O286" s="9"/>
      <c r="P286" s="10"/>
      <c r="Q286" s="10"/>
      <c r="R286" s="10"/>
      <c r="S286" s="10"/>
      <c r="T286" s="10"/>
      <c r="U286" s="11"/>
      <c r="V286" s="11"/>
      <c r="W286" s="11"/>
      <c r="X286" s="11"/>
      <c r="Y286" s="12"/>
      <c r="Z286" s="12"/>
    </row>
    <row r="287" spans="11:26">
      <c r="K287" s="8"/>
      <c r="L287" s="8"/>
      <c r="M287" s="8"/>
      <c r="N287" s="9"/>
      <c r="O287" s="9"/>
      <c r="P287" s="10"/>
      <c r="Q287" s="10"/>
      <c r="R287" s="10"/>
      <c r="S287" s="10"/>
      <c r="T287" s="10"/>
      <c r="U287" s="11"/>
      <c r="V287" s="11"/>
      <c r="W287" s="11"/>
      <c r="X287" s="11"/>
      <c r="Y287" s="12"/>
      <c r="Z287" s="12"/>
    </row>
    <row r="288" spans="11:26">
      <c r="K288" s="8"/>
      <c r="L288" s="8"/>
      <c r="M288" s="8"/>
      <c r="N288" s="9"/>
      <c r="O288" s="9"/>
      <c r="P288" s="10"/>
      <c r="Q288" s="10"/>
      <c r="R288" s="10"/>
      <c r="S288" s="10"/>
      <c r="T288" s="10"/>
      <c r="U288" s="11"/>
      <c r="V288" s="11"/>
      <c r="W288" s="11"/>
      <c r="X288" s="11"/>
      <c r="Y288" s="12"/>
      <c r="Z288" s="12"/>
    </row>
    <row r="289" spans="11:26">
      <c r="K289" s="8"/>
      <c r="L289" s="8"/>
      <c r="M289" s="8"/>
      <c r="N289" s="9"/>
      <c r="O289" s="9"/>
      <c r="P289" s="10"/>
      <c r="Q289" s="10"/>
      <c r="R289" s="10"/>
      <c r="S289" s="10"/>
      <c r="T289" s="10"/>
      <c r="U289" s="11"/>
      <c r="V289" s="11"/>
      <c r="W289" s="11"/>
      <c r="X289" s="11"/>
      <c r="Y289" s="12"/>
      <c r="Z289" s="12"/>
    </row>
    <row r="290" spans="11:26">
      <c r="K290" s="8"/>
      <c r="L290" s="8"/>
      <c r="M290" s="8"/>
      <c r="N290" s="9"/>
      <c r="O290" s="9"/>
      <c r="P290" s="10"/>
      <c r="Q290" s="10"/>
      <c r="R290" s="10"/>
      <c r="S290" s="10"/>
      <c r="T290" s="10"/>
      <c r="U290" s="11"/>
      <c r="V290" s="11"/>
      <c r="W290" s="11"/>
      <c r="X290" s="11"/>
      <c r="Y290" s="12"/>
      <c r="Z290" s="12"/>
    </row>
    <row r="291" spans="11:26">
      <c r="K291" s="8"/>
      <c r="L291" s="8"/>
      <c r="M291" s="8"/>
      <c r="N291" s="9"/>
      <c r="O291" s="9"/>
      <c r="P291" s="10"/>
      <c r="Q291" s="10"/>
      <c r="R291" s="10"/>
      <c r="S291" s="10"/>
      <c r="T291" s="10"/>
      <c r="U291" s="11"/>
      <c r="V291" s="11"/>
      <c r="W291" s="11"/>
      <c r="X291" s="11"/>
      <c r="Y291" s="12"/>
      <c r="Z291" s="12"/>
    </row>
    <row r="292" spans="11:26">
      <c r="K292" s="8"/>
      <c r="L292" s="8"/>
      <c r="M292" s="8"/>
      <c r="N292" s="9"/>
      <c r="O292" s="9"/>
      <c r="P292" s="10"/>
      <c r="Q292" s="10"/>
      <c r="R292" s="10"/>
      <c r="S292" s="10"/>
      <c r="T292" s="10"/>
      <c r="U292" s="11"/>
      <c r="V292" s="11"/>
      <c r="W292" s="11"/>
      <c r="X292" s="11"/>
      <c r="Y292" s="12"/>
      <c r="Z292" s="12"/>
    </row>
    <row r="293" spans="11:26">
      <c r="K293" s="8"/>
      <c r="L293" s="8"/>
      <c r="M293" s="8"/>
      <c r="N293" s="9"/>
      <c r="O293" s="9"/>
      <c r="P293" s="10"/>
      <c r="Q293" s="10"/>
      <c r="R293" s="10"/>
      <c r="S293" s="10"/>
      <c r="T293" s="10"/>
      <c r="U293" s="11"/>
      <c r="V293" s="11"/>
      <c r="W293" s="11"/>
      <c r="X293" s="11"/>
      <c r="Y293" s="12"/>
      <c r="Z293" s="12"/>
    </row>
    <row r="294" spans="11:26">
      <c r="K294" s="8"/>
      <c r="L294" s="8"/>
      <c r="M294" s="8"/>
      <c r="N294" s="9"/>
      <c r="O294" s="9"/>
      <c r="P294" s="10"/>
      <c r="Q294" s="10"/>
      <c r="R294" s="10"/>
      <c r="S294" s="10"/>
      <c r="T294" s="10"/>
      <c r="U294" s="11"/>
      <c r="V294" s="11"/>
      <c r="W294" s="11"/>
      <c r="X294" s="11"/>
      <c r="Y294" s="12"/>
      <c r="Z294" s="12"/>
    </row>
    <row r="295" spans="11:26">
      <c r="K295" s="8"/>
      <c r="L295" s="8"/>
      <c r="M295" s="8"/>
      <c r="N295" s="9"/>
      <c r="O295" s="9"/>
      <c r="P295" s="10"/>
      <c r="Q295" s="10"/>
      <c r="R295" s="10"/>
      <c r="S295" s="10"/>
      <c r="T295" s="10"/>
      <c r="U295" s="11"/>
      <c r="V295" s="11"/>
      <c r="W295" s="11"/>
      <c r="X295" s="11"/>
      <c r="Y295" s="12"/>
      <c r="Z295" s="12"/>
    </row>
    <row r="296" spans="11:26">
      <c r="K296" s="8"/>
      <c r="L296" s="8"/>
      <c r="M296" s="8"/>
      <c r="N296" s="9"/>
      <c r="O296" s="9"/>
      <c r="P296" s="10"/>
      <c r="Q296" s="10"/>
      <c r="R296" s="10"/>
      <c r="S296" s="10"/>
      <c r="T296" s="10"/>
      <c r="U296" s="11"/>
      <c r="V296" s="11"/>
      <c r="W296" s="11"/>
      <c r="X296" s="11"/>
      <c r="Y296" s="12"/>
      <c r="Z296" s="12"/>
    </row>
    <row r="297" spans="11:26">
      <c r="K297" s="8"/>
      <c r="L297" s="8"/>
      <c r="M297" s="8"/>
      <c r="N297" s="9"/>
      <c r="O297" s="9"/>
      <c r="P297" s="10"/>
      <c r="Q297" s="10"/>
      <c r="R297" s="10"/>
      <c r="S297" s="10"/>
      <c r="T297" s="10"/>
      <c r="U297" s="11"/>
      <c r="V297" s="11"/>
      <c r="W297" s="11"/>
      <c r="X297" s="11"/>
      <c r="Y297" s="12"/>
      <c r="Z297" s="12"/>
    </row>
    <row r="298" spans="11:26">
      <c r="K298" s="8"/>
      <c r="L298" s="8"/>
      <c r="M298" s="8"/>
      <c r="N298" s="9"/>
      <c r="O298" s="9"/>
      <c r="P298" s="10"/>
      <c r="Q298" s="10"/>
      <c r="R298" s="10"/>
      <c r="S298" s="10"/>
      <c r="T298" s="10"/>
      <c r="U298" s="11"/>
      <c r="V298" s="11"/>
      <c r="W298" s="11"/>
      <c r="X298" s="11"/>
      <c r="Y298" s="12"/>
      <c r="Z298" s="12"/>
    </row>
    <row r="299" spans="11:26">
      <c r="K299" s="8"/>
      <c r="L299" s="8"/>
      <c r="M299" s="8"/>
      <c r="N299" s="9"/>
      <c r="O299" s="9"/>
      <c r="P299" s="10"/>
      <c r="Q299" s="10"/>
      <c r="R299" s="10"/>
      <c r="S299" s="10"/>
      <c r="T299" s="10"/>
      <c r="U299" s="11"/>
      <c r="V299" s="11"/>
      <c r="W299" s="11"/>
      <c r="X299" s="11"/>
      <c r="Y299" s="12"/>
      <c r="Z299" s="12"/>
    </row>
    <row r="300" spans="11:26">
      <c r="K300" s="8"/>
      <c r="L300" s="8"/>
      <c r="M300" s="8"/>
      <c r="N300" s="9"/>
      <c r="O300" s="9"/>
      <c r="P300" s="10"/>
      <c r="Q300" s="10"/>
      <c r="R300" s="10"/>
      <c r="S300" s="10"/>
      <c r="T300" s="10"/>
      <c r="U300" s="11"/>
      <c r="V300" s="11"/>
      <c r="W300" s="11"/>
      <c r="X300" s="11"/>
      <c r="Y300" s="12"/>
      <c r="Z300" s="12"/>
    </row>
    <row r="301" spans="11:26">
      <c r="K301" s="8"/>
      <c r="L301" s="8"/>
      <c r="M301" s="8"/>
      <c r="N301" s="9"/>
      <c r="O301" s="9"/>
      <c r="P301" s="10"/>
      <c r="Q301" s="10"/>
      <c r="R301" s="10"/>
      <c r="S301" s="10"/>
      <c r="T301" s="10"/>
      <c r="U301" s="11"/>
      <c r="V301" s="11"/>
      <c r="W301" s="11"/>
      <c r="X301" s="11"/>
      <c r="Y301" s="12"/>
      <c r="Z301" s="12"/>
    </row>
    <row r="302" spans="11:26">
      <c r="K302" s="8"/>
      <c r="L302" s="8"/>
      <c r="M302" s="8"/>
      <c r="N302" s="9"/>
      <c r="O302" s="9"/>
      <c r="P302" s="10"/>
      <c r="Q302" s="10"/>
      <c r="R302" s="10"/>
      <c r="S302" s="10"/>
      <c r="T302" s="10"/>
      <c r="U302" s="11"/>
      <c r="V302" s="11"/>
      <c r="W302" s="11"/>
      <c r="X302" s="11"/>
      <c r="Y302" s="12"/>
      <c r="Z302" s="12"/>
    </row>
    <row r="303" spans="11:26">
      <c r="K303" s="8"/>
      <c r="L303" s="8"/>
      <c r="M303" s="8"/>
      <c r="N303" s="9"/>
      <c r="O303" s="9"/>
      <c r="P303" s="10"/>
      <c r="Q303" s="10"/>
      <c r="R303" s="10"/>
      <c r="S303" s="10"/>
      <c r="T303" s="10"/>
      <c r="U303" s="11"/>
      <c r="V303" s="11"/>
      <c r="W303" s="11"/>
      <c r="X303" s="11"/>
      <c r="Y303" s="12"/>
      <c r="Z303" s="12"/>
    </row>
    <row r="304" spans="11:26">
      <c r="K304" s="8"/>
      <c r="L304" s="8"/>
      <c r="M304" s="8"/>
      <c r="N304" s="9"/>
      <c r="O304" s="9"/>
      <c r="P304" s="10"/>
      <c r="Q304" s="10"/>
      <c r="R304" s="10"/>
      <c r="S304" s="10"/>
      <c r="T304" s="10"/>
      <c r="U304" s="11"/>
      <c r="V304" s="11"/>
      <c r="W304" s="11"/>
      <c r="X304" s="11"/>
      <c r="Y304" s="12"/>
      <c r="Z304" s="12"/>
    </row>
    <row r="305" spans="11:26">
      <c r="K305" s="8"/>
      <c r="L305" s="8"/>
      <c r="M305" s="8"/>
      <c r="N305" s="9"/>
      <c r="O305" s="9"/>
      <c r="P305" s="10"/>
      <c r="Q305" s="10"/>
      <c r="R305" s="10"/>
      <c r="S305" s="10"/>
      <c r="T305" s="10"/>
      <c r="U305" s="11"/>
      <c r="V305" s="11"/>
      <c r="W305" s="11"/>
      <c r="X305" s="11"/>
      <c r="Y305" s="12"/>
      <c r="Z305" s="12"/>
    </row>
    <row r="306" spans="11:26">
      <c r="K306" s="8"/>
      <c r="L306" s="8"/>
      <c r="M306" s="8"/>
      <c r="N306" s="9"/>
      <c r="O306" s="9"/>
      <c r="P306" s="10"/>
      <c r="Q306" s="10"/>
      <c r="R306" s="10"/>
      <c r="S306" s="10"/>
      <c r="T306" s="10"/>
      <c r="U306" s="11"/>
      <c r="V306" s="11"/>
      <c r="W306" s="11"/>
      <c r="X306" s="11"/>
      <c r="Y306" s="12"/>
      <c r="Z306" s="12"/>
    </row>
    <row r="307" spans="11:26">
      <c r="K307" s="8"/>
      <c r="L307" s="8"/>
      <c r="M307" s="8"/>
      <c r="N307" s="9"/>
      <c r="O307" s="9"/>
      <c r="P307" s="10"/>
      <c r="Q307" s="10"/>
      <c r="R307" s="10"/>
      <c r="S307" s="10"/>
      <c r="T307" s="10"/>
      <c r="U307" s="11"/>
      <c r="V307" s="11"/>
      <c r="W307" s="11"/>
      <c r="X307" s="11"/>
      <c r="Y307" s="12"/>
      <c r="Z307" s="12"/>
    </row>
    <row r="308" spans="11:26">
      <c r="K308" s="8"/>
      <c r="L308" s="8"/>
      <c r="M308" s="8"/>
      <c r="N308" s="9"/>
      <c r="O308" s="9"/>
      <c r="P308" s="10"/>
      <c r="Q308" s="10"/>
      <c r="R308" s="10"/>
      <c r="S308" s="10"/>
      <c r="T308" s="10"/>
      <c r="U308" s="11"/>
      <c r="V308" s="11"/>
      <c r="W308" s="11"/>
      <c r="X308" s="11"/>
      <c r="Y308" s="12"/>
      <c r="Z308" s="12"/>
    </row>
    <row r="309" spans="11:26">
      <c r="K309" s="8"/>
      <c r="L309" s="8"/>
      <c r="M309" s="8"/>
      <c r="N309" s="9"/>
      <c r="O309" s="9"/>
      <c r="P309" s="10"/>
      <c r="Q309" s="10"/>
      <c r="R309" s="10"/>
      <c r="S309" s="10"/>
      <c r="T309" s="10"/>
      <c r="U309" s="11"/>
      <c r="V309" s="11"/>
      <c r="W309" s="11"/>
      <c r="X309" s="11"/>
      <c r="Y309" s="12"/>
      <c r="Z309" s="12"/>
    </row>
    <row r="310" spans="11:26">
      <c r="K310" s="8"/>
      <c r="L310" s="8"/>
      <c r="M310" s="8"/>
      <c r="N310" s="9"/>
      <c r="O310" s="9"/>
      <c r="P310" s="10"/>
      <c r="Q310" s="10"/>
      <c r="R310" s="10"/>
      <c r="S310" s="10"/>
      <c r="T310" s="10"/>
      <c r="U310" s="11"/>
      <c r="V310" s="11"/>
      <c r="W310" s="11"/>
      <c r="X310" s="11"/>
      <c r="Y310" s="12"/>
      <c r="Z310" s="12"/>
    </row>
    <row r="311" spans="11:26">
      <c r="K311" s="8"/>
      <c r="L311" s="8"/>
      <c r="M311" s="8"/>
      <c r="N311" s="9"/>
      <c r="O311" s="9"/>
      <c r="P311" s="10"/>
      <c r="Q311" s="10"/>
      <c r="R311" s="10"/>
      <c r="S311" s="10"/>
      <c r="T311" s="10"/>
      <c r="U311" s="11"/>
      <c r="V311" s="11"/>
      <c r="W311" s="11"/>
      <c r="X311" s="11"/>
      <c r="Y311" s="12"/>
      <c r="Z311" s="12"/>
    </row>
    <row r="312" spans="11:26">
      <c r="K312" s="8"/>
      <c r="L312" s="8"/>
      <c r="M312" s="8"/>
      <c r="N312" s="9"/>
      <c r="O312" s="9"/>
      <c r="P312" s="10"/>
      <c r="Q312" s="10"/>
      <c r="R312" s="10"/>
      <c r="S312" s="10"/>
      <c r="T312" s="10"/>
      <c r="U312" s="11"/>
      <c r="V312" s="11"/>
      <c r="W312" s="11"/>
      <c r="X312" s="11"/>
      <c r="Y312" s="12"/>
      <c r="Z312" s="12"/>
    </row>
    <row r="313" spans="11:26">
      <c r="K313" s="8"/>
      <c r="L313" s="8"/>
      <c r="M313" s="8"/>
      <c r="N313" s="9"/>
      <c r="O313" s="9"/>
      <c r="P313" s="10"/>
      <c r="Q313" s="10"/>
      <c r="R313" s="10"/>
      <c r="S313" s="10"/>
      <c r="T313" s="10"/>
      <c r="U313" s="11"/>
      <c r="V313" s="11"/>
      <c r="W313" s="11"/>
      <c r="X313" s="11"/>
      <c r="Y313" s="12"/>
      <c r="Z313" s="12"/>
    </row>
    <row r="314" spans="11:26">
      <c r="K314" s="8"/>
      <c r="L314" s="8"/>
      <c r="M314" s="8"/>
      <c r="N314" s="9"/>
      <c r="O314" s="9"/>
      <c r="P314" s="10"/>
      <c r="Q314" s="10"/>
      <c r="R314" s="10"/>
      <c r="S314" s="10"/>
      <c r="T314" s="10"/>
      <c r="U314" s="11"/>
      <c r="V314" s="11"/>
      <c r="W314" s="11"/>
      <c r="X314" s="11"/>
      <c r="Y314" s="12"/>
      <c r="Z314" s="12"/>
    </row>
    <row r="315" spans="11:26">
      <c r="K315" s="8"/>
      <c r="L315" s="8"/>
      <c r="M315" s="8"/>
      <c r="N315" s="9"/>
      <c r="O315" s="9"/>
      <c r="P315" s="10"/>
      <c r="Q315" s="10"/>
      <c r="R315" s="10"/>
      <c r="S315" s="10"/>
      <c r="T315" s="10"/>
      <c r="U315" s="11"/>
      <c r="V315" s="11"/>
      <c r="W315" s="11"/>
      <c r="X315" s="11"/>
      <c r="Y315" s="12"/>
      <c r="Z315" s="12"/>
    </row>
    <row r="316" spans="11:26">
      <c r="K316" s="8"/>
      <c r="L316" s="8"/>
      <c r="M316" s="8"/>
      <c r="N316" s="9"/>
      <c r="O316" s="9"/>
      <c r="P316" s="10"/>
      <c r="Q316" s="10"/>
      <c r="R316" s="10"/>
      <c r="S316" s="10"/>
      <c r="T316" s="10"/>
      <c r="U316" s="11"/>
      <c r="V316" s="11"/>
      <c r="W316" s="11"/>
      <c r="X316" s="11"/>
      <c r="Y316" s="12"/>
      <c r="Z316" s="12"/>
    </row>
    <row r="317" spans="11:26">
      <c r="K317" s="8"/>
      <c r="L317" s="8"/>
      <c r="M317" s="8"/>
      <c r="N317" s="9"/>
      <c r="O317" s="9"/>
      <c r="P317" s="10"/>
      <c r="Q317" s="10"/>
      <c r="R317" s="10"/>
      <c r="S317" s="10"/>
      <c r="T317" s="10"/>
      <c r="U317" s="11"/>
      <c r="V317" s="11"/>
      <c r="W317" s="11"/>
      <c r="X317" s="11"/>
      <c r="Y317" s="12"/>
      <c r="Z317" s="12"/>
    </row>
    <row r="318" spans="11:26">
      <c r="K318" s="8"/>
      <c r="L318" s="8"/>
      <c r="M318" s="8"/>
      <c r="N318" s="9"/>
      <c r="O318" s="9"/>
      <c r="P318" s="10"/>
      <c r="Q318" s="10"/>
      <c r="R318" s="10"/>
      <c r="S318" s="10"/>
      <c r="T318" s="10"/>
      <c r="U318" s="11"/>
      <c r="V318" s="11"/>
      <c r="W318" s="11"/>
      <c r="X318" s="11"/>
      <c r="Y318" s="12"/>
      <c r="Z318" s="12"/>
    </row>
    <row r="319" spans="11:26">
      <c r="K319" s="8"/>
      <c r="L319" s="8"/>
      <c r="M319" s="8"/>
      <c r="N319" s="9"/>
      <c r="O319" s="9"/>
      <c r="P319" s="10"/>
      <c r="Q319" s="10"/>
      <c r="R319" s="10"/>
      <c r="S319" s="10"/>
      <c r="T319" s="10"/>
      <c r="U319" s="11"/>
      <c r="V319" s="11"/>
      <c r="W319" s="11"/>
      <c r="X319" s="11"/>
      <c r="Y319" s="12"/>
      <c r="Z319" s="12"/>
    </row>
    <row r="320" spans="11:26">
      <c r="K320" s="8"/>
      <c r="L320" s="8"/>
      <c r="M320" s="8"/>
      <c r="N320" s="9"/>
      <c r="O320" s="9"/>
      <c r="P320" s="10"/>
      <c r="Q320" s="10"/>
      <c r="R320" s="10"/>
      <c r="S320" s="10"/>
      <c r="T320" s="10"/>
      <c r="U320" s="11"/>
      <c r="V320" s="11"/>
      <c r="W320" s="11"/>
      <c r="X320" s="11"/>
      <c r="Y320" s="12"/>
      <c r="Z320" s="12"/>
    </row>
    <row r="321" spans="11:26">
      <c r="K321" s="8"/>
      <c r="L321" s="8"/>
      <c r="M321" s="8"/>
      <c r="N321" s="9"/>
      <c r="O321" s="9"/>
      <c r="P321" s="10"/>
      <c r="Q321" s="10"/>
      <c r="R321" s="10"/>
      <c r="S321" s="10"/>
      <c r="T321" s="10"/>
      <c r="U321" s="11"/>
      <c r="V321" s="11"/>
      <c r="W321" s="11"/>
      <c r="X321" s="11"/>
      <c r="Y321" s="12"/>
      <c r="Z321" s="12"/>
    </row>
    <row r="322" spans="11:26">
      <c r="K322" s="8"/>
      <c r="L322" s="8"/>
      <c r="M322" s="8"/>
      <c r="N322" s="9"/>
      <c r="O322" s="9"/>
      <c r="P322" s="10"/>
      <c r="Q322" s="10"/>
      <c r="R322" s="10"/>
      <c r="S322" s="10"/>
      <c r="T322" s="10"/>
      <c r="U322" s="11"/>
      <c r="V322" s="11"/>
      <c r="W322" s="11"/>
      <c r="X322" s="11"/>
      <c r="Y322" s="12"/>
      <c r="Z322" s="12"/>
    </row>
    <row r="323" spans="11:26">
      <c r="K323" s="8"/>
      <c r="L323" s="8"/>
      <c r="M323" s="8"/>
      <c r="N323" s="9"/>
      <c r="O323" s="9"/>
      <c r="P323" s="10"/>
      <c r="Q323" s="10"/>
      <c r="R323" s="10"/>
      <c r="S323" s="10"/>
      <c r="T323" s="10"/>
      <c r="U323" s="11"/>
      <c r="V323" s="11"/>
      <c r="W323" s="11"/>
      <c r="X323" s="11"/>
      <c r="Y323" s="12"/>
      <c r="Z323" s="12"/>
    </row>
    <row r="324" spans="11:26">
      <c r="K324" s="8"/>
      <c r="L324" s="8"/>
      <c r="M324" s="8"/>
      <c r="N324" s="9"/>
      <c r="O324" s="9"/>
      <c r="P324" s="10"/>
      <c r="Q324" s="10"/>
      <c r="R324" s="10"/>
      <c r="S324" s="10"/>
      <c r="T324" s="10"/>
      <c r="U324" s="11"/>
      <c r="V324" s="11"/>
      <c r="W324" s="11"/>
      <c r="X324" s="11"/>
      <c r="Y324" s="12"/>
      <c r="Z324" s="12"/>
    </row>
    <row r="325" spans="11:26">
      <c r="K325" s="8"/>
      <c r="L325" s="8"/>
      <c r="M325" s="8"/>
      <c r="N325" s="9"/>
      <c r="O325" s="9"/>
      <c r="P325" s="10"/>
      <c r="Q325" s="10"/>
      <c r="R325" s="10"/>
      <c r="S325" s="10"/>
      <c r="T325" s="10"/>
      <c r="U325" s="11"/>
      <c r="V325" s="11"/>
      <c r="W325" s="11"/>
      <c r="X325" s="11"/>
      <c r="Y325" s="12"/>
      <c r="Z325" s="12"/>
    </row>
    <row r="326" spans="11:26">
      <c r="K326" s="8"/>
      <c r="L326" s="8"/>
      <c r="M326" s="8"/>
      <c r="N326" s="9"/>
      <c r="O326" s="9"/>
      <c r="P326" s="10"/>
      <c r="Q326" s="10"/>
      <c r="R326" s="10"/>
      <c r="S326" s="10"/>
      <c r="T326" s="10"/>
      <c r="U326" s="11"/>
      <c r="V326" s="11"/>
      <c r="W326" s="11"/>
      <c r="X326" s="11"/>
      <c r="Y326" s="12"/>
      <c r="Z326" s="12"/>
    </row>
    <row r="327" spans="11:26">
      <c r="K327" s="8"/>
      <c r="L327" s="8"/>
      <c r="M327" s="8"/>
      <c r="N327" s="9"/>
      <c r="O327" s="9"/>
      <c r="P327" s="10"/>
      <c r="Q327" s="10"/>
      <c r="R327" s="10"/>
      <c r="S327" s="10"/>
      <c r="T327" s="10"/>
      <c r="U327" s="11"/>
      <c r="V327" s="11"/>
      <c r="W327" s="11"/>
      <c r="X327" s="11"/>
      <c r="Y327" s="12"/>
      <c r="Z327" s="12"/>
    </row>
    <row r="328" spans="11:26">
      <c r="K328" s="8"/>
      <c r="L328" s="8"/>
      <c r="M328" s="8"/>
      <c r="N328" s="9"/>
      <c r="O328" s="9"/>
      <c r="P328" s="10"/>
      <c r="Q328" s="10"/>
      <c r="R328" s="10"/>
      <c r="S328" s="10"/>
      <c r="T328" s="10"/>
      <c r="U328" s="11"/>
      <c r="V328" s="11"/>
      <c r="W328" s="11"/>
      <c r="X328" s="11"/>
      <c r="Y328" s="12"/>
      <c r="Z328" s="12"/>
    </row>
    <row r="329" spans="11:26">
      <c r="K329" s="8"/>
      <c r="L329" s="8"/>
      <c r="M329" s="8"/>
      <c r="N329" s="9"/>
      <c r="O329" s="9"/>
      <c r="P329" s="10"/>
      <c r="Q329" s="10"/>
      <c r="R329" s="10"/>
      <c r="S329" s="10"/>
      <c r="T329" s="10"/>
      <c r="U329" s="11"/>
      <c r="V329" s="11"/>
      <c r="W329" s="11"/>
      <c r="X329" s="11"/>
      <c r="Y329" s="12"/>
      <c r="Z329" s="12"/>
    </row>
    <row r="330" spans="11:26">
      <c r="K330" s="8"/>
      <c r="L330" s="8"/>
      <c r="M330" s="8"/>
      <c r="N330" s="9"/>
      <c r="O330" s="9"/>
      <c r="P330" s="10"/>
      <c r="Q330" s="10"/>
      <c r="R330" s="10"/>
      <c r="S330" s="10"/>
      <c r="T330" s="10"/>
      <c r="U330" s="11"/>
      <c r="V330" s="11"/>
      <c r="W330" s="11"/>
      <c r="X330" s="11"/>
      <c r="Y330" s="12"/>
      <c r="Z330" s="12"/>
    </row>
    <row r="331" spans="11:26">
      <c r="K331" s="8"/>
      <c r="L331" s="8"/>
      <c r="M331" s="8"/>
      <c r="N331" s="9"/>
      <c r="O331" s="9"/>
      <c r="P331" s="10"/>
      <c r="Q331" s="10"/>
      <c r="R331" s="10"/>
      <c r="S331" s="10"/>
      <c r="T331" s="10"/>
      <c r="U331" s="11"/>
      <c r="V331" s="11"/>
      <c r="W331" s="11"/>
      <c r="X331" s="11"/>
      <c r="Y331" s="12"/>
      <c r="Z331" s="12"/>
    </row>
    <row r="332" spans="11:26">
      <c r="K332" s="8"/>
      <c r="L332" s="8"/>
      <c r="M332" s="8"/>
      <c r="N332" s="9"/>
      <c r="O332" s="9"/>
      <c r="P332" s="10"/>
      <c r="Q332" s="10"/>
      <c r="R332" s="10"/>
      <c r="S332" s="10"/>
      <c r="T332" s="10"/>
      <c r="U332" s="11"/>
      <c r="V332" s="11"/>
      <c r="W332" s="11"/>
      <c r="X332" s="11"/>
      <c r="Y332" s="12"/>
      <c r="Z332" s="12"/>
    </row>
    <row r="333" spans="11:26">
      <c r="K333" s="8"/>
      <c r="L333" s="8"/>
      <c r="M333" s="8"/>
      <c r="N333" s="9"/>
      <c r="O333" s="9"/>
      <c r="P333" s="10"/>
      <c r="Q333" s="10"/>
      <c r="R333" s="10"/>
      <c r="S333" s="10"/>
      <c r="T333" s="10"/>
      <c r="U333" s="11"/>
      <c r="V333" s="11"/>
      <c r="W333" s="11"/>
      <c r="X333" s="11"/>
      <c r="Y333" s="12"/>
      <c r="Z333" s="12"/>
    </row>
    <row r="334" spans="11:26">
      <c r="K334" s="8"/>
      <c r="L334" s="8"/>
      <c r="M334" s="8"/>
      <c r="N334" s="9"/>
      <c r="O334" s="9"/>
      <c r="P334" s="10"/>
      <c r="Q334" s="10"/>
      <c r="R334" s="10"/>
      <c r="S334" s="10"/>
      <c r="T334" s="10"/>
      <c r="U334" s="11"/>
      <c r="V334" s="11"/>
      <c r="W334" s="11"/>
      <c r="X334" s="11"/>
      <c r="Y334" s="12"/>
      <c r="Z334" s="12"/>
    </row>
    <row r="335" spans="11:26">
      <c r="K335" s="8"/>
      <c r="L335" s="8"/>
      <c r="M335" s="8"/>
      <c r="N335" s="9"/>
      <c r="O335" s="9"/>
      <c r="P335" s="10"/>
      <c r="Q335" s="10"/>
      <c r="R335" s="10"/>
      <c r="S335" s="10"/>
      <c r="T335" s="10"/>
      <c r="U335" s="11"/>
      <c r="V335" s="11"/>
      <c r="W335" s="11"/>
      <c r="X335" s="11"/>
      <c r="Y335" s="12"/>
      <c r="Z335" s="12"/>
    </row>
    <row r="336" spans="11:26">
      <c r="K336" s="8"/>
      <c r="L336" s="8"/>
      <c r="M336" s="8"/>
      <c r="N336" s="9"/>
      <c r="O336" s="9"/>
      <c r="P336" s="10"/>
      <c r="Q336" s="10"/>
      <c r="R336" s="10"/>
      <c r="S336" s="10"/>
      <c r="T336" s="10"/>
      <c r="U336" s="11"/>
      <c r="V336" s="11"/>
      <c r="W336" s="11"/>
      <c r="X336" s="11"/>
      <c r="Y336" s="12"/>
      <c r="Z336" s="12"/>
    </row>
    <row r="337" spans="11:26">
      <c r="K337" s="8"/>
      <c r="L337" s="8"/>
      <c r="M337" s="8"/>
      <c r="N337" s="9"/>
      <c r="O337" s="9"/>
      <c r="P337" s="10"/>
      <c r="Q337" s="10"/>
      <c r="R337" s="10"/>
      <c r="S337" s="10"/>
      <c r="T337" s="10"/>
      <c r="U337" s="11"/>
      <c r="V337" s="11"/>
      <c r="W337" s="11"/>
      <c r="X337" s="11"/>
      <c r="Y337" s="12"/>
      <c r="Z337" s="12"/>
    </row>
    <row r="338" spans="11:26">
      <c r="K338" s="8"/>
      <c r="L338" s="8"/>
      <c r="M338" s="8"/>
      <c r="N338" s="9"/>
      <c r="O338" s="9"/>
      <c r="P338" s="10"/>
      <c r="Q338" s="10"/>
      <c r="R338" s="10"/>
      <c r="S338" s="10"/>
      <c r="T338" s="10"/>
      <c r="U338" s="11"/>
      <c r="V338" s="11"/>
      <c r="W338" s="11"/>
      <c r="X338" s="11"/>
      <c r="Y338" s="12"/>
      <c r="Z338" s="12"/>
    </row>
    <row r="339" spans="11:26">
      <c r="K339" s="8"/>
      <c r="L339" s="8"/>
      <c r="M339" s="8"/>
      <c r="N339" s="9"/>
      <c r="O339" s="9"/>
      <c r="P339" s="10"/>
      <c r="Q339" s="10"/>
      <c r="R339" s="10"/>
      <c r="S339" s="10"/>
      <c r="T339" s="10"/>
      <c r="U339" s="11"/>
      <c r="V339" s="11"/>
      <c r="W339" s="11"/>
      <c r="X339" s="11"/>
      <c r="Y339" s="12"/>
      <c r="Z339" s="12"/>
    </row>
    <row r="340" spans="11:26">
      <c r="K340" s="8"/>
      <c r="L340" s="8"/>
      <c r="M340" s="8"/>
      <c r="N340" s="9"/>
      <c r="O340" s="9"/>
      <c r="P340" s="10"/>
      <c r="Q340" s="10"/>
      <c r="R340" s="10"/>
      <c r="S340" s="10"/>
      <c r="T340" s="10"/>
      <c r="U340" s="11"/>
      <c r="V340" s="11"/>
      <c r="W340" s="11"/>
      <c r="X340" s="11"/>
      <c r="Y340" s="12"/>
      <c r="Z340" s="12"/>
    </row>
    <row r="341" spans="11:26">
      <c r="K341" s="8"/>
      <c r="L341" s="8"/>
      <c r="M341" s="8"/>
      <c r="N341" s="9"/>
      <c r="O341" s="9"/>
      <c r="P341" s="10"/>
      <c r="Q341" s="10"/>
      <c r="R341" s="10"/>
      <c r="S341" s="10"/>
      <c r="T341" s="10"/>
      <c r="U341" s="11"/>
      <c r="V341" s="11"/>
      <c r="W341" s="11"/>
      <c r="X341" s="11"/>
      <c r="Y341" s="12"/>
      <c r="Z341" s="12"/>
    </row>
    <row r="342" spans="11:26">
      <c r="K342" s="8"/>
      <c r="L342" s="8"/>
      <c r="M342" s="8"/>
      <c r="N342" s="9"/>
      <c r="O342" s="9"/>
      <c r="P342" s="10"/>
      <c r="Q342" s="10"/>
      <c r="R342" s="10"/>
      <c r="S342" s="10"/>
      <c r="T342" s="10"/>
      <c r="U342" s="11"/>
      <c r="V342" s="11"/>
      <c r="W342" s="11"/>
      <c r="X342" s="11"/>
      <c r="Y342" s="12"/>
      <c r="Z342" s="12"/>
    </row>
    <row r="343" spans="11:26">
      <c r="K343" s="8"/>
      <c r="L343" s="8"/>
      <c r="M343" s="8"/>
      <c r="N343" s="9"/>
      <c r="O343" s="9"/>
      <c r="P343" s="10"/>
      <c r="Q343" s="10"/>
      <c r="R343" s="10"/>
      <c r="S343" s="10"/>
      <c r="T343" s="10"/>
      <c r="U343" s="11"/>
      <c r="V343" s="11"/>
      <c r="W343" s="11"/>
      <c r="X343" s="11"/>
      <c r="Y343" s="12"/>
      <c r="Z343" s="12"/>
    </row>
    <row r="344" spans="11:26">
      <c r="K344" s="8"/>
      <c r="L344" s="8"/>
      <c r="M344" s="8"/>
      <c r="N344" s="9"/>
      <c r="O344" s="9"/>
      <c r="P344" s="10"/>
      <c r="Q344" s="10"/>
      <c r="R344" s="10"/>
      <c r="S344" s="10"/>
      <c r="T344" s="10"/>
      <c r="U344" s="11"/>
      <c r="V344" s="11"/>
      <c r="W344" s="11"/>
      <c r="X344" s="11"/>
      <c r="Y344" s="12"/>
      <c r="Z344" s="12"/>
    </row>
    <row r="345" spans="11:26">
      <c r="K345" s="8"/>
      <c r="L345" s="8"/>
      <c r="M345" s="8"/>
      <c r="N345" s="9"/>
      <c r="O345" s="9"/>
      <c r="P345" s="10"/>
      <c r="Q345" s="10"/>
      <c r="R345" s="10"/>
      <c r="S345" s="10"/>
      <c r="T345" s="10"/>
      <c r="U345" s="11"/>
      <c r="V345" s="11"/>
      <c r="W345" s="11"/>
      <c r="X345" s="11"/>
      <c r="Y345" s="12"/>
      <c r="Z345" s="12"/>
    </row>
    <row r="346" spans="11:26">
      <c r="K346" s="8"/>
      <c r="L346" s="8"/>
      <c r="M346" s="8"/>
      <c r="N346" s="9"/>
      <c r="O346" s="9"/>
      <c r="P346" s="10"/>
      <c r="Q346" s="10"/>
      <c r="R346" s="10"/>
      <c r="S346" s="10"/>
      <c r="T346" s="10"/>
      <c r="U346" s="11"/>
      <c r="V346" s="11"/>
      <c r="W346" s="11"/>
      <c r="X346" s="11"/>
      <c r="Y346" s="12"/>
      <c r="Z346" s="12"/>
    </row>
    <row r="347" spans="11:26">
      <c r="K347" s="8"/>
      <c r="L347" s="8"/>
      <c r="M347" s="8"/>
      <c r="N347" s="9"/>
      <c r="O347" s="9"/>
      <c r="P347" s="10"/>
      <c r="Q347" s="10"/>
      <c r="R347" s="10"/>
      <c r="S347" s="10"/>
      <c r="T347" s="10"/>
      <c r="U347" s="11"/>
      <c r="V347" s="11"/>
      <c r="W347" s="11"/>
      <c r="X347" s="11"/>
      <c r="Y347" s="12"/>
      <c r="Z347" s="1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110" zoomScaleNormal="110" workbookViewId="0">
      <selection activeCell="A20" sqref="A20:F20"/>
    </sheetView>
  </sheetViews>
  <sheetFormatPr defaultRowHeight="15"/>
  <cols>
    <col min="6" max="6" width="49.7109375" customWidth="1"/>
  </cols>
  <sheetData>
    <row r="1" spans="1:8" ht="23.25">
      <c r="A1" s="154" t="s">
        <v>55</v>
      </c>
      <c r="B1" s="154"/>
      <c r="C1" s="154"/>
      <c r="D1" s="154"/>
      <c r="E1" s="154"/>
      <c r="F1" s="154"/>
    </row>
    <row r="2" spans="1:8" ht="23.25">
      <c r="A2" s="154" t="s">
        <v>12</v>
      </c>
      <c r="B2" s="154"/>
      <c r="C2" s="154"/>
      <c r="D2" s="154"/>
      <c r="E2" s="154"/>
      <c r="F2" s="154"/>
    </row>
    <row r="3" spans="1:8" ht="21">
      <c r="A3" s="155" t="s">
        <v>106</v>
      </c>
      <c r="B3" s="155"/>
      <c r="C3" s="155"/>
      <c r="D3" s="155"/>
      <c r="E3" s="155"/>
      <c r="F3" s="155"/>
    </row>
    <row r="4" spans="1:8" ht="21">
      <c r="A4" s="155" t="s">
        <v>107</v>
      </c>
      <c r="B4" s="155"/>
      <c r="C4" s="155"/>
      <c r="D4" s="155"/>
      <c r="E4" s="155"/>
      <c r="F4" s="155"/>
    </row>
    <row r="5" spans="1:8" ht="21">
      <c r="A5" s="156"/>
      <c r="B5" s="156"/>
      <c r="C5" s="156"/>
      <c r="D5" s="156"/>
      <c r="E5" s="156"/>
      <c r="F5" s="156"/>
    </row>
    <row r="6" spans="1:8" s="127" customFormat="1" ht="21">
      <c r="A6" s="126" t="s">
        <v>126</v>
      </c>
      <c r="B6" s="126"/>
      <c r="C6" s="126"/>
      <c r="D6" s="126"/>
      <c r="E6" s="126"/>
      <c r="F6" s="126"/>
    </row>
    <row r="7" spans="1:8" s="127" customFormat="1" ht="21">
      <c r="A7" s="126" t="s">
        <v>127</v>
      </c>
      <c r="B7" s="126"/>
      <c r="C7" s="126"/>
      <c r="D7" s="126"/>
      <c r="E7" s="126"/>
      <c r="F7" s="126"/>
    </row>
    <row r="8" spans="1:8" s="127" customFormat="1" ht="21">
      <c r="A8" s="126" t="s">
        <v>128</v>
      </c>
      <c r="B8" s="126"/>
      <c r="C8" s="126"/>
      <c r="D8" s="126"/>
      <c r="E8" s="126"/>
      <c r="F8" s="126"/>
    </row>
    <row r="9" spans="1:8" s="127" customFormat="1" ht="21">
      <c r="A9" s="126" t="s">
        <v>129</v>
      </c>
      <c r="B9" s="126"/>
      <c r="C9" s="126"/>
      <c r="D9" s="126"/>
      <c r="E9" s="126"/>
      <c r="F9" s="126"/>
    </row>
    <row r="10" spans="1:8" s="42" customFormat="1" ht="21">
      <c r="A10" s="128" t="s">
        <v>130</v>
      </c>
      <c r="B10" s="128"/>
      <c r="C10" s="128"/>
      <c r="D10" s="128"/>
      <c r="E10" s="128"/>
      <c r="F10" s="128"/>
    </row>
    <row r="11" spans="1:8" s="42" customFormat="1" ht="21">
      <c r="A11" s="128" t="s">
        <v>131</v>
      </c>
      <c r="B11" s="128"/>
      <c r="C11" s="128"/>
      <c r="D11" s="128"/>
      <c r="E11" s="128"/>
      <c r="F11" s="128"/>
    </row>
    <row r="12" spans="1:8" s="57" customFormat="1" ht="21">
      <c r="A12" s="153" t="s">
        <v>132</v>
      </c>
      <c r="B12" s="153"/>
      <c r="C12" s="153"/>
      <c r="D12" s="153"/>
      <c r="E12" s="153"/>
      <c r="F12" s="153"/>
      <c r="G12" s="58"/>
      <c r="H12" s="58"/>
    </row>
    <row r="13" spans="1:8" s="57" customFormat="1" ht="21">
      <c r="A13" s="126" t="s">
        <v>147</v>
      </c>
      <c r="B13" s="126"/>
      <c r="C13" s="126"/>
      <c r="D13" s="126"/>
      <c r="E13" s="126"/>
      <c r="F13" s="126"/>
      <c r="G13" s="58"/>
      <c r="H13" s="58"/>
    </row>
    <row r="14" spans="1:8" s="57" customFormat="1" ht="21">
      <c r="A14" s="126" t="s">
        <v>150</v>
      </c>
      <c r="B14" s="126"/>
      <c r="C14" s="126"/>
      <c r="D14" s="126"/>
      <c r="E14" s="126"/>
      <c r="F14" s="126"/>
      <c r="G14" s="58"/>
      <c r="H14" s="58"/>
    </row>
    <row r="15" spans="1:8" s="57" customFormat="1" ht="21">
      <c r="A15" s="126" t="s">
        <v>159</v>
      </c>
      <c r="B15" s="126"/>
      <c r="C15" s="126"/>
      <c r="D15" s="126"/>
      <c r="E15" s="126"/>
      <c r="F15" s="126"/>
      <c r="G15" s="58"/>
      <c r="H15" s="58"/>
    </row>
    <row r="16" spans="1:8" s="57" customFormat="1" ht="21">
      <c r="A16" s="129" t="s">
        <v>148</v>
      </c>
      <c r="B16" s="129"/>
      <c r="C16" s="129"/>
      <c r="D16" s="129"/>
      <c r="E16" s="129"/>
      <c r="F16" s="129"/>
      <c r="G16" s="58"/>
      <c r="H16" s="58"/>
    </row>
    <row r="17" spans="1:6" s="128" customFormat="1" ht="21">
      <c r="A17" s="150" t="s">
        <v>149</v>
      </c>
      <c r="B17" s="151"/>
      <c r="C17" s="151"/>
      <c r="D17" s="151"/>
      <c r="E17" s="151"/>
      <c r="F17" s="151"/>
    </row>
    <row r="18" spans="1:6" s="128" customFormat="1" ht="21">
      <c r="A18" s="150" t="s">
        <v>151</v>
      </c>
      <c r="B18" s="150"/>
      <c r="C18" s="150"/>
      <c r="D18" s="150"/>
      <c r="E18" s="150"/>
      <c r="F18" s="150"/>
    </row>
    <row r="19" spans="1:6" s="128" customFormat="1" ht="21">
      <c r="A19" s="150" t="s">
        <v>152</v>
      </c>
      <c r="B19" s="151"/>
      <c r="C19" s="151"/>
      <c r="D19" s="151"/>
      <c r="E19" s="151"/>
      <c r="F19" s="151"/>
    </row>
    <row r="20" spans="1:6" s="128" customFormat="1" ht="21">
      <c r="A20" s="150" t="s">
        <v>154</v>
      </c>
      <c r="B20" s="151"/>
      <c r="C20" s="151"/>
      <c r="D20" s="151"/>
      <c r="E20" s="151"/>
      <c r="F20" s="151"/>
    </row>
    <row r="21" spans="1:6" s="128" customFormat="1" ht="21">
      <c r="A21" s="130" t="s">
        <v>153</v>
      </c>
      <c r="B21" s="131"/>
      <c r="C21" s="131"/>
      <c r="D21" s="131"/>
      <c r="E21" s="131"/>
      <c r="F21" s="131"/>
    </row>
    <row r="22" spans="1:6" s="132" customFormat="1" ht="21">
      <c r="A22" s="152" t="s">
        <v>155</v>
      </c>
      <c r="B22" s="152"/>
      <c r="C22" s="152"/>
      <c r="D22" s="152"/>
      <c r="E22" s="152"/>
      <c r="F22" s="152"/>
    </row>
    <row r="23" spans="1:6" s="132" customFormat="1" ht="21">
      <c r="A23" s="126" t="s">
        <v>156</v>
      </c>
      <c r="B23" s="126"/>
      <c r="C23" s="126"/>
      <c r="D23" s="126"/>
      <c r="E23" s="126"/>
      <c r="F23" s="126"/>
    </row>
    <row r="24" spans="1:6" ht="21">
      <c r="A24" s="57"/>
      <c r="B24" s="57"/>
      <c r="C24" s="57"/>
      <c r="D24" s="57"/>
      <c r="E24" s="57"/>
      <c r="F24" s="57"/>
    </row>
    <row r="25" spans="1:6" ht="21">
      <c r="A25" s="57"/>
      <c r="B25" s="57"/>
      <c r="C25" s="57"/>
      <c r="D25" s="57"/>
      <c r="E25" s="57"/>
      <c r="F25" s="57"/>
    </row>
    <row r="26" spans="1:6" ht="21">
      <c r="A26" s="57"/>
      <c r="B26" s="57"/>
      <c r="C26" s="57"/>
      <c r="D26" s="57"/>
      <c r="E26" s="57"/>
      <c r="F26" s="57"/>
    </row>
    <row r="27" spans="1:6" ht="21">
      <c r="A27" s="57"/>
      <c r="B27" s="57"/>
      <c r="C27" s="57"/>
      <c r="D27" s="57"/>
      <c r="E27" s="57"/>
      <c r="F27" s="57"/>
    </row>
    <row r="28" spans="1:6" ht="21">
      <c r="A28" s="57"/>
      <c r="B28" s="57"/>
      <c r="C28" s="57"/>
      <c r="D28" s="57"/>
      <c r="E28" s="57"/>
      <c r="F28" s="57"/>
    </row>
    <row r="29" spans="1:6" ht="21">
      <c r="A29" s="57"/>
      <c r="B29" s="57"/>
      <c r="C29" s="57"/>
      <c r="D29" s="57"/>
      <c r="E29" s="57"/>
      <c r="F29" s="57"/>
    </row>
    <row r="30" spans="1:6" ht="21">
      <c r="A30" s="57"/>
      <c r="B30" s="57"/>
      <c r="C30" s="57"/>
      <c r="D30" s="57"/>
      <c r="E30" s="57"/>
      <c r="F30" s="57"/>
    </row>
    <row r="31" spans="1:6" ht="21">
      <c r="A31" s="57"/>
      <c r="B31" s="57"/>
      <c r="C31" s="57"/>
      <c r="D31" s="57"/>
      <c r="E31" s="57"/>
      <c r="F31" s="57"/>
    </row>
    <row r="32" spans="1:6" ht="21">
      <c r="A32" s="57"/>
      <c r="B32" s="57"/>
      <c r="C32" s="57"/>
      <c r="D32" s="57"/>
      <c r="E32" s="57"/>
      <c r="F32" s="57"/>
    </row>
    <row r="33" spans="1:6" ht="21">
      <c r="A33" s="57"/>
      <c r="B33" s="57"/>
      <c r="C33" s="57"/>
      <c r="D33" s="57"/>
      <c r="E33" s="57"/>
      <c r="F33" s="57"/>
    </row>
    <row r="34" spans="1:6" ht="21">
      <c r="A34" s="57"/>
      <c r="B34" s="57"/>
      <c r="C34" s="57"/>
      <c r="D34" s="57"/>
      <c r="E34" s="57"/>
      <c r="F34" s="57"/>
    </row>
    <row r="35" spans="1:6" ht="21">
      <c r="A35" s="57"/>
      <c r="B35" s="57"/>
      <c r="C35" s="57"/>
      <c r="D35" s="57"/>
      <c r="E35" s="57"/>
      <c r="F35" s="57"/>
    </row>
    <row r="36" spans="1:6" ht="21">
      <c r="A36" s="57"/>
      <c r="B36" s="57"/>
      <c r="C36" s="57"/>
      <c r="D36" s="57"/>
      <c r="E36" s="57"/>
      <c r="F36" s="57"/>
    </row>
  </sheetData>
  <mergeCells count="11">
    <mergeCell ref="A12:F12"/>
    <mergeCell ref="A1:F1"/>
    <mergeCell ref="A2:F2"/>
    <mergeCell ref="A3:F3"/>
    <mergeCell ref="A4:F4"/>
    <mergeCell ref="A5:F5"/>
    <mergeCell ref="A19:F19"/>
    <mergeCell ref="A17:F17"/>
    <mergeCell ref="A20:F20"/>
    <mergeCell ref="A22:F22"/>
    <mergeCell ref="A18:F18"/>
  </mergeCells>
  <pageMargins left="0.5" right="0.25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66"/>
  <sheetViews>
    <sheetView tabSelected="1" topLeftCell="A115" zoomScale="120" zoomScaleNormal="120" workbookViewId="0">
      <selection activeCell="I120" sqref="I120"/>
    </sheetView>
  </sheetViews>
  <sheetFormatPr defaultRowHeight="19.5"/>
  <cols>
    <col min="1" max="1" width="7.7109375" style="13" customWidth="1"/>
    <col min="2" max="2" width="9" style="13"/>
    <col min="3" max="3" width="15.42578125" style="13" customWidth="1"/>
    <col min="4" max="4" width="25.42578125" style="13" customWidth="1"/>
    <col min="5" max="5" width="7.28515625" style="17" customWidth="1"/>
    <col min="6" max="6" width="7" style="17" customWidth="1"/>
    <col min="7" max="7" width="17" style="17" customWidth="1"/>
    <col min="8" max="256" width="9" style="13"/>
    <col min="257" max="257" width="10.85546875" style="13" customWidth="1"/>
    <col min="258" max="258" width="9" style="13"/>
    <col min="259" max="259" width="15.42578125" style="13" customWidth="1"/>
    <col min="260" max="260" width="30.85546875" style="13" customWidth="1"/>
    <col min="261" max="261" width="6.85546875" style="13" customWidth="1"/>
    <col min="262" max="262" width="7" style="13" customWidth="1"/>
    <col min="263" max="263" width="13.7109375" style="13" customWidth="1"/>
    <col min="264" max="512" width="9" style="13"/>
    <col min="513" max="513" width="10.85546875" style="13" customWidth="1"/>
    <col min="514" max="514" width="9" style="13"/>
    <col min="515" max="515" width="15.42578125" style="13" customWidth="1"/>
    <col min="516" max="516" width="30.85546875" style="13" customWidth="1"/>
    <col min="517" max="517" width="6.85546875" style="13" customWidth="1"/>
    <col min="518" max="518" width="7" style="13" customWidth="1"/>
    <col min="519" max="519" width="13.7109375" style="13" customWidth="1"/>
    <col min="520" max="768" width="9" style="13"/>
    <col min="769" max="769" width="10.85546875" style="13" customWidth="1"/>
    <col min="770" max="770" width="9" style="13"/>
    <col min="771" max="771" width="15.42578125" style="13" customWidth="1"/>
    <col min="772" max="772" width="30.85546875" style="13" customWidth="1"/>
    <col min="773" max="773" width="6.85546875" style="13" customWidth="1"/>
    <col min="774" max="774" width="7" style="13" customWidth="1"/>
    <col min="775" max="775" width="13.7109375" style="13" customWidth="1"/>
    <col min="776" max="1024" width="9" style="13"/>
    <col min="1025" max="1025" width="10.85546875" style="13" customWidth="1"/>
    <col min="1026" max="1026" width="9" style="13"/>
    <col min="1027" max="1027" width="15.42578125" style="13" customWidth="1"/>
    <col min="1028" max="1028" width="30.85546875" style="13" customWidth="1"/>
    <col min="1029" max="1029" width="6.85546875" style="13" customWidth="1"/>
    <col min="1030" max="1030" width="7" style="13" customWidth="1"/>
    <col min="1031" max="1031" width="13.7109375" style="13" customWidth="1"/>
    <col min="1032" max="1280" width="9" style="13"/>
    <col min="1281" max="1281" width="10.85546875" style="13" customWidth="1"/>
    <col min="1282" max="1282" width="9" style="13"/>
    <col min="1283" max="1283" width="15.42578125" style="13" customWidth="1"/>
    <col min="1284" max="1284" width="30.85546875" style="13" customWidth="1"/>
    <col min="1285" max="1285" width="6.85546875" style="13" customWidth="1"/>
    <col min="1286" max="1286" width="7" style="13" customWidth="1"/>
    <col min="1287" max="1287" width="13.7109375" style="13" customWidth="1"/>
    <col min="1288" max="1536" width="9" style="13"/>
    <col min="1537" max="1537" width="10.85546875" style="13" customWidth="1"/>
    <col min="1538" max="1538" width="9" style="13"/>
    <col min="1539" max="1539" width="15.42578125" style="13" customWidth="1"/>
    <col min="1540" max="1540" width="30.85546875" style="13" customWidth="1"/>
    <col min="1541" max="1541" width="6.85546875" style="13" customWidth="1"/>
    <col min="1542" max="1542" width="7" style="13" customWidth="1"/>
    <col min="1543" max="1543" width="13.7109375" style="13" customWidth="1"/>
    <col min="1544" max="1792" width="9" style="13"/>
    <col min="1793" max="1793" width="10.85546875" style="13" customWidth="1"/>
    <col min="1794" max="1794" width="9" style="13"/>
    <col min="1795" max="1795" width="15.42578125" style="13" customWidth="1"/>
    <col min="1796" max="1796" width="30.85546875" style="13" customWidth="1"/>
    <col min="1797" max="1797" width="6.85546875" style="13" customWidth="1"/>
    <col min="1798" max="1798" width="7" style="13" customWidth="1"/>
    <col min="1799" max="1799" width="13.7109375" style="13" customWidth="1"/>
    <col min="1800" max="2048" width="9" style="13"/>
    <col min="2049" max="2049" width="10.85546875" style="13" customWidth="1"/>
    <col min="2050" max="2050" width="9" style="13"/>
    <col min="2051" max="2051" width="15.42578125" style="13" customWidth="1"/>
    <col min="2052" max="2052" width="30.85546875" style="13" customWidth="1"/>
    <col min="2053" max="2053" width="6.85546875" style="13" customWidth="1"/>
    <col min="2054" max="2054" width="7" style="13" customWidth="1"/>
    <col min="2055" max="2055" width="13.7109375" style="13" customWidth="1"/>
    <col min="2056" max="2304" width="9" style="13"/>
    <col min="2305" max="2305" width="10.85546875" style="13" customWidth="1"/>
    <col min="2306" max="2306" width="9" style="13"/>
    <col min="2307" max="2307" width="15.42578125" style="13" customWidth="1"/>
    <col min="2308" max="2308" width="30.85546875" style="13" customWidth="1"/>
    <col min="2309" max="2309" width="6.85546875" style="13" customWidth="1"/>
    <col min="2310" max="2310" width="7" style="13" customWidth="1"/>
    <col min="2311" max="2311" width="13.7109375" style="13" customWidth="1"/>
    <col min="2312" max="2560" width="9" style="13"/>
    <col min="2561" max="2561" width="10.85546875" style="13" customWidth="1"/>
    <col min="2562" max="2562" width="9" style="13"/>
    <col min="2563" max="2563" width="15.42578125" style="13" customWidth="1"/>
    <col min="2564" max="2564" width="30.85546875" style="13" customWidth="1"/>
    <col min="2565" max="2565" width="6.85546875" style="13" customWidth="1"/>
    <col min="2566" max="2566" width="7" style="13" customWidth="1"/>
    <col min="2567" max="2567" width="13.7109375" style="13" customWidth="1"/>
    <col min="2568" max="2816" width="9" style="13"/>
    <col min="2817" max="2817" width="10.85546875" style="13" customWidth="1"/>
    <col min="2818" max="2818" width="9" style="13"/>
    <col min="2819" max="2819" width="15.42578125" style="13" customWidth="1"/>
    <col min="2820" max="2820" width="30.85546875" style="13" customWidth="1"/>
    <col min="2821" max="2821" width="6.85546875" style="13" customWidth="1"/>
    <col min="2822" max="2822" width="7" style="13" customWidth="1"/>
    <col min="2823" max="2823" width="13.7109375" style="13" customWidth="1"/>
    <col min="2824" max="3072" width="9" style="13"/>
    <col min="3073" max="3073" width="10.85546875" style="13" customWidth="1"/>
    <col min="3074" max="3074" width="9" style="13"/>
    <col min="3075" max="3075" width="15.42578125" style="13" customWidth="1"/>
    <col min="3076" max="3076" width="30.85546875" style="13" customWidth="1"/>
    <col min="3077" max="3077" width="6.85546875" style="13" customWidth="1"/>
    <col min="3078" max="3078" width="7" style="13" customWidth="1"/>
    <col min="3079" max="3079" width="13.7109375" style="13" customWidth="1"/>
    <col min="3080" max="3328" width="9" style="13"/>
    <col min="3329" max="3329" width="10.85546875" style="13" customWidth="1"/>
    <col min="3330" max="3330" width="9" style="13"/>
    <col min="3331" max="3331" width="15.42578125" style="13" customWidth="1"/>
    <col min="3332" max="3332" width="30.85546875" style="13" customWidth="1"/>
    <col min="3333" max="3333" width="6.85546875" style="13" customWidth="1"/>
    <col min="3334" max="3334" width="7" style="13" customWidth="1"/>
    <col min="3335" max="3335" width="13.7109375" style="13" customWidth="1"/>
    <col min="3336" max="3584" width="9" style="13"/>
    <col min="3585" max="3585" width="10.85546875" style="13" customWidth="1"/>
    <col min="3586" max="3586" width="9" style="13"/>
    <col min="3587" max="3587" width="15.42578125" style="13" customWidth="1"/>
    <col min="3588" max="3588" width="30.85546875" style="13" customWidth="1"/>
    <col min="3589" max="3589" width="6.85546875" style="13" customWidth="1"/>
    <col min="3590" max="3590" width="7" style="13" customWidth="1"/>
    <col min="3591" max="3591" width="13.7109375" style="13" customWidth="1"/>
    <col min="3592" max="3840" width="9" style="13"/>
    <col min="3841" max="3841" width="10.85546875" style="13" customWidth="1"/>
    <col min="3842" max="3842" width="9" style="13"/>
    <col min="3843" max="3843" width="15.42578125" style="13" customWidth="1"/>
    <col min="3844" max="3844" width="30.85546875" style="13" customWidth="1"/>
    <col min="3845" max="3845" width="6.85546875" style="13" customWidth="1"/>
    <col min="3846" max="3846" width="7" style="13" customWidth="1"/>
    <col min="3847" max="3847" width="13.7109375" style="13" customWidth="1"/>
    <col min="3848" max="4096" width="9" style="13"/>
    <col min="4097" max="4097" width="10.85546875" style="13" customWidth="1"/>
    <col min="4098" max="4098" width="9" style="13"/>
    <col min="4099" max="4099" width="15.42578125" style="13" customWidth="1"/>
    <col min="4100" max="4100" width="30.85546875" style="13" customWidth="1"/>
    <col min="4101" max="4101" width="6.85546875" style="13" customWidth="1"/>
    <col min="4102" max="4102" width="7" style="13" customWidth="1"/>
    <col min="4103" max="4103" width="13.7109375" style="13" customWidth="1"/>
    <col min="4104" max="4352" width="9" style="13"/>
    <col min="4353" max="4353" width="10.85546875" style="13" customWidth="1"/>
    <col min="4354" max="4354" width="9" style="13"/>
    <col min="4355" max="4355" width="15.42578125" style="13" customWidth="1"/>
    <col min="4356" max="4356" width="30.85546875" style="13" customWidth="1"/>
    <col min="4357" max="4357" width="6.85546875" style="13" customWidth="1"/>
    <col min="4358" max="4358" width="7" style="13" customWidth="1"/>
    <col min="4359" max="4359" width="13.7109375" style="13" customWidth="1"/>
    <col min="4360" max="4608" width="9" style="13"/>
    <col min="4609" max="4609" width="10.85546875" style="13" customWidth="1"/>
    <col min="4610" max="4610" width="9" style="13"/>
    <col min="4611" max="4611" width="15.42578125" style="13" customWidth="1"/>
    <col min="4612" max="4612" width="30.85546875" style="13" customWidth="1"/>
    <col min="4613" max="4613" width="6.85546875" style="13" customWidth="1"/>
    <col min="4614" max="4614" width="7" style="13" customWidth="1"/>
    <col min="4615" max="4615" width="13.7109375" style="13" customWidth="1"/>
    <col min="4616" max="4864" width="9" style="13"/>
    <col min="4865" max="4865" width="10.85546875" style="13" customWidth="1"/>
    <col min="4866" max="4866" width="9" style="13"/>
    <col min="4867" max="4867" width="15.42578125" style="13" customWidth="1"/>
    <col min="4868" max="4868" width="30.85546875" style="13" customWidth="1"/>
    <col min="4869" max="4869" width="6.85546875" style="13" customWidth="1"/>
    <col min="4870" max="4870" width="7" style="13" customWidth="1"/>
    <col min="4871" max="4871" width="13.7109375" style="13" customWidth="1"/>
    <col min="4872" max="5120" width="9" style="13"/>
    <col min="5121" max="5121" width="10.85546875" style="13" customWidth="1"/>
    <col min="5122" max="5122" width="9" style="13"/>
    <col min="5123" max="5123" width="15.42578125" style="13" customWidth="1"/>
    <col min="5124" max="5124" width="30.85546875" style="13" customWidth="1"/>
    <col min="5125" max="5125" width="6.85546875" style="13" customWidth="1"/>
    <col min="5126" max="5126" width="7" style="13" customWidth="1"/>
    <col min="5127" max="5127" width="13.7109375" style="13" customWidth="1"/>
    <col min="5128" max="5376" width="9" style="13"/>
    <col min="5377" max="5377" width="10.85546875" style="13" customWidth="1"/>
    <col min="5378" max="5378" width="9" style="13"/>
    <col min="5379" max="5379" width="15.42578125" style="13" customWidth="1"/>
    <col min="5380" max="5380" width="30.85546875" style="13" customWidth="1"/>
    <col min="5381" max="5381" width="6.85546875" style="13" customWidth="1"/>
    <col min="5382" max="5382" width="7" style="13" customWidth="1"/>
    <col min="5383" max="5383" width="13.7109375" style="13" customWidth="1"/>
    <col min="5384" max="5632" width="9" style="13"/>
    <col min="5633" max="5633" width="10.85546875" style="13" customWidth="1"/>
    <col min="5634" max="5634" width="9" style="13"/>
    <col min="5635" max="5635" width="15.42578125" style="13" customWidth="1"/>
    <col min="5636" max="5636" width="30.85546875" style="13" customWidth="1"/>
    <col min="5637" max="5637" width="6.85546875" style="13" customWidth="1"/>
    <col min="5638" max="5638" width="7" style="13" customWidth="1"/>
    <col min="5639" max="5639" width="13.7109375" style="13" customWidth="1"/>
    <col min="5640" max="5888" width="9" style="13"/>
    <col min="5889" max="5889" width="10.85546875" style="13" customWidth="1"/>
    <col min="5890" max="5890" width="9" style="13"/>
    <col min="5891" max="5891" width="15.42578125" style="13" customWidth="1"/>
    <col min="5892" max="5892" width="30.85546875" style="13" customWidth="1"/>
    <col min="5893" max="5893" width="6.85546875" style="13" customWidth="1"/>
    <col min="5894" max="5894" width="7" style="13" customWidth="1"/>
    <col min="5895" max="5895" width="13.7109375" style="13" customWidth="1"/>
    <col min="5896" max="6144" width="9" style="13"/>
    <col min="6145" max="6145" width="10.85546875" style="13" customWidth="1"/>
    <col min="6146" max="6146" width="9" style="13"/>
    <col min="6147" max="6147" width="15.42578125" style="13" customWidth="1"/>
    <col min="6148" max="6148" width="30.85546875" style="13" customWidth="1"/>
    <col min="6149" max="6149" width="6.85546875" style="13" customWidth="1"/>
    <col min="6150" max="6150" width="7" style="13" customWidth="1"/>
    <col min="6151" max="6151" width="13.7109375" style="13" customWidth="1"/>
    <col min="6152" max="6400" width="9" style="13"/>
    <col min="6401" max="6401" width="10.85546875" style="13" customWidth="1"/>
    <col min="6402" max="6402" width="9" style="13"/>
    <col min="6403" max="6403" width="15.42578125" style="13" customWidth="1"/>
    <col min="6404" max="6404" width="30.85546875" style="13" customWidth="1"/>
    <col min="6405" max="6405" width="6.85546875" style="13" customWidth="1"/>
    <col min="6406" max="6406" width="7" style="13" customWidth="1"/>
    <col min="6407" max="6407" width="13.7109375" style="13" customWidth="1"/>
    <col min="6408" max="6656" width="9" style="13"/>
    <col min="6657" max="6657" width="10.85546875" style="13" customWidth="1"/>
    <col min="6658" max="6658" width="9" style="13"/>
    <col min="6659" max="6659" width="15.42578125" style="13" customWidth="1"/>
    <col min="6660" max="6660" width="30.85546875" style="13" customWidth="1"/>
    <col min="6661" max="6661" width="6.85546875" style="13" customWidth="1"/>
    <col min="6662" max="6662" width="7" style="13" customWidth="1"/>
    <col min="6663" max="6663" width="13.7109375" style="13" customWidth="1"/>
    <col min="6664" max="6912" width="9" style="13"/>
    <col min="6913" max="6913" width="10.85546875" style="13" customWidth="1"/>
    <col min="6914" max="6914" width="9" style="13"/>
    <col min="6915" max="6915" width="15.42578125" style="13" customWidth="1"/>
    <col min="6916" max="6916" width="30.85546875" style="13" customWidth="1"/>
    <col min="6917" max="6917" width="6.85546875" style="13" customWidth="1"/>
    <col min="6918" max="6918" width="7" style="13" customWidth="1"/>
    <col min="6919" max="6919" width="13.7109375" style="13" customWidth="1"/>
    <col min="6920" max="7168" width="9" style="13"/>
    <col min="7169" max="7169" width="10.85546875" style="13" customWidth="1"/>
    <col min="7170" max="7170" width="9" style="13"/>
    <col min="7171" max="7171" width="15.42578125" style="13" customWidth="1"/>
    <col min="7172" max="7172" width="30.85546875" style="13" customWidth="1"/>
    <col min="7173" max="7173" width="6.85546875" style="13" customWidth="1"/>
    <col min="7174" max="7174" width="7" style="13" customWidth="1"/>
    <col min="7175" max="7175" width="13.7109375" style="13" customWidth="1"/>
    <col min="7176" max="7424" width="9" style="13"/>
    <col min="7425" max="7425" width="10.85546875" style="13" customWidth="1"/>
    <col min="7426" max="7426" width="9" style="13"/>
    <col min="7427" max="7427" width="15.42578125" style="13" customWidth="1"/>
    <col min="7428" max="7428" width="30.85546875" style="13" customWidth="1"/>
    <col min="7429" max="7429" width="6.85546875" style="13" customWidth="1"/>
    <col min="7430" max="7430" width="7" style="13" customWidth="1"/>
    <col min="7431" max="7431" width="13.7109375" style="13" customWidth="1"/>
    <col min="7432" max="7680" width="9" style="13"/>
    <col min="7681" max="7681" width="10.85546875" style="13" customWidth="1"/>
    <col min="7682" max="7682" width="9" style="13"/>
    <col min="7683" max="7683" width="15.42578125" style="13" customWidth="1"/>
    <col min="7684" max="7684" width="30.85546875" style="13" customWidth="1"/>
    <col min="7685" max="7685" width="6.85546875" style="13" customWidth="1"/>
    <col min="7686" max="7686" width="7" style="13" customWidth="1"/>
    <col min="7687" max="7687" width="13.7109375" style="13" customWidth="1"/>
    <col min="7688" max="7936" width="9" style="13"/>
    <col min="7937" max="7937" width="10.85546875" style="13" customWidth="1"/>
    <col min="7938" max="7938" width="9" style="13"/>
    <col min="7939" max="7939" width="15.42578125" style="13" customWidth="1"/>
    <col min="7940" max="7940" width="30.85546875" style="13" customWidth="1"/>
    <col min="7941" max="7941" width="6.85546875" style="13" customWidth="1"/>
    <col min="7942" max="7942" width="7" style="13" customWidth="1"/>
    <col min="7943" max="7943" width="13.7109375" style="13" customWidth="1"/>
    <col min="7944" max="8192" width="9" style="13"/>
    <col min="8193" max="8193" width="10.85546875" style="13" customWidth="1"/>
    <col min="8194" max="8194" width="9" style="13"/>
    <col min="8195" max="8195" width="15.42578125" style="13" customWidth="1"/>
    <col min="8196" max="8196" width="30.85546875" style="13" customWidth="1"/>
    <col min="8197" max="8197" width="6.85546875" style="13" customWidth="1"/>
    <col min="8198" max="8198" width="7" style="13" customWidth="1"/>
    <col min="8199" max="8199" width="13.7109375" style="13" customWidth="1"/>
    <col min="8200" max="8448" width="9" style="13"/>
    <col min="8449" max="8449" width="10.85546875" style="13" customWidth="1"/>
    <col min="8450" max="8450" width="9" style="13"/>
    <col min="8451" max="8451" width="15.42578125" style="13" customWidth="1"/>
    <col min="8452" max="8452" width="30.85546875" style="13" customWidth="1"/>
    <col min="8453" max="8453" width="6.85546875" style="13" customWidth="1"/>
    <col min="8454" max="8454" width="7" style="13" customWidth="1"/>
    <col min="8455" max="8455" width="13.7109375" style="13" customWidth="1"/>
    <col min="8456" max="8704" width="9" style="13"/>
    <col min="8705" max="8705" width="10.85546875" style="13" customWidth="1"/>
    <col min="8706" max="8706" width="9" style="13"/>
    <col min="8707" max="8707" width="15.42578125" style="13" customWidth="1"/>
    <col min="8708" max="8708" width="30.85546875" style="13" customWidth="1"/>
    <col min="8709" max="8709" width="6.85546875" style="13" customWidth="1"/>
    <col min="8710" max="8710" width="7" style="13" customWidth="1"/>
    <col min="8711" max="8711" width="13.7109375" style="13" customWidth="1"/>
    <col min="8712" max="8960" width="9" style="13"/>
    <col min="8961" max="8961" width="10.85546875" style="13" customWidth="1"/>
    <col min="8962" max="8962" width="9" style="13"/>
    <col min="8963" max="8963" width="15.42578125" style="13" customWidth="1"/>
    <col min="8964" max="8964" width="30.85546875" style="13" customWidth="1"/>
    <col min="8965" max="8965" width="6.85546875" style="13" customWidth="1"/>
    <col min="8966" max="8966" width="7" style="13" customWidth="1"/>
    <col min="8967" max="8967" width="13.7109375" style="13" customWidth="1"/>
    <col min="8968" max="9216" width="9" style="13"/>
    <col min="9217" max="9217" width="10.85546875" style="13" customWidth="1"/>
    <col min="9218" max="9218" width="9" style="13"/>
    <col min="9219" max="9219" width="15.42578125" style="13" customWidth="1"/>
    <col min="9220" max="9220" width="30.85546875" style="13" customWidth="1"/>
    <col min="9221" max="9221" width="6.85546875" style="13" customWidth="1"/>
    <col min="9222" max="9222" width="7" style="13" customWidth="1"/>
    <col min="9223" max="9223" width="13.7109375" style="13" customWidth="1"/>
    <col min="9224" max="9472" width="9" style="13"/>
    <col min="9473" max="9473" width="10.85546875" style="13" customWidth="1"/>
    <col min="9474" max="9474" width="9" style="13"/>
    <col min="9475" max="9475" width="15.42578125" style="13" customWidth="1"/>
    <col min="9476" max="9476" width="30.85546875" style="13" customWidth="1"/>
    <col min="9477" max="9477" width="6.85546875" style="13" customWidth="1"/>
    <col min="9478" max="9478" width="7" style="13" customWidth="1"/>
    <col min="9479" max="9479" width="13.7109375" style="13" customWidth="1"/>
    <col min="9480" max="9728" width="9" style="13"/>
    <col min="9729" max="9729" width="10.85546875" style="13" customWidth="1"/>
    <col min="9730" max="9730" width="9" style="13"/>
    <col min="9731" max="9731" width="15.42578125" style="13" customWidth="1"/>
    <col min="9732" max="9732" width="30.85546875" style="13" customWidth="1"/>
    <col min="9733" max="9733" width="6.85546875" style="13" customWidth="1"/>
    <col min="9734" max="9734" width="7" style="13" customWidth="1"/>
    <col min="9735" max="9735" width="13.7109375" style="13" customWidth="1"/>
    <col min="9736" max="9984" width="9" style="13"/>
    <col min="9985" max="9985" width="10.85546875" style="13" customWidth="1"/>
    <col min="9986" max="9986" width="9" style="13"/>
    <col min="9987" max="9987" width="15.42578125" style="13" customWidth="1"/>
    <col min="9988" max="9988" width="30.85546875" style="13" customWidth="1"/>
    <col min="9989" max="9989" width="6.85546875" style="13" customWidth="1"/>
    <col min="9990" max="9990" width="7" style="13" customWidth="1"/>
    <col min="9991" max="9991" width="13.7109375" style="13" customWidth="1"/>
    <col min="9992" max="10240" width="9" style="13"/>
    <col min="10241" max="10241" width="10.85546875" style="13" customWidth="1"/>
    <col min="10242" max="10242" width="9" style="13"/>
    <col min="10243" max="10243" width="15.42578125" style="13" customWidth="1"/>
    <col min="10244" max="10244" width="30.85546875" style="13" customWidth="1"/>
    <col min="10245" max="10245" width="6.85546875" style="13" customWidth="1"/>
    <col min="10246" max="10246" width="7" style="13" customWidth="1"/>
    <col min="10247" max="10247" width="13.7109375" style="13" customWidth="1"/>
    <col min="10248" max="10496" width="9" style="13"/>
    <col min="10497" max="10497" width="10.85546875" style="13" customWidth="1"/>
    <col min="10498" max="10498" width="9" style="13"/>
    <col min="10499" max="10499" width="15.42578125" style="13" customWidth="1"/>
    <col min="10500" max="10500" width="30.85546875" style="13" customWidth="1"/>
    <col min="10501" max="10501" width="6.85546875" style="13" customWidth="1"/>
    <col min="10502" max="10502" width="7" style="13" customWidth="1"/>
    <col min="10503" max="10503" width="13.7109375" style="13" customWidth="1"/>
    <col min="10504" max="10752" width="9" style="13"/>
    <col min="10753" max="10753" width="10.85546875" style="13" customWidth="1"/>
    <col min="10754" max="10754" width="9" style="13"/>
    <col min="10755" max="10755" width="15.42578125" style="13" customWidth="1"/>
    <col min="10756" max="10756" width="30.85546875" style="13" customWidth="1"/>
    <col min="10757" max="10757" width="6.85546875" style="13" customWidth="1"/>
    <col min="10758" max="10758" width="7" style="13" customWidth="1"/>
    <col min="10759" max="10759" width="13.7109375" style="13" customWidth="1"/>
    <col min="10760" max="11008" width="9" style="13"/>
    <col min="11009" max="11009" width="10.85546875" style="13" customWidth="1"/>
    <col min="11010" max="11010" width="9" style="13"/>
    <col min="11011" max="11011" width="15.42578125" style="13" customWidth="1"/>
    <col min="11012" max="11012" width="30.85546875" style="13" customWidth="1"/>
    <col min="11013" max="11013" width="6.85546875" style="13" customWidth="1"/>
    <col min="11014" max="11014" width="7" style="13" customWidth="1"/>
    <col min="11015" max="11015" width="13.7109375" style="13" customWidth="1"/>
    <col min="11016" max="11264" width="9" style="13"/>
    <col min="11265" max="11265" width="10.85546875" style="13" customWidth="1"/>
    <col min="11266" max="11266" width="9" style="13"/>
    <col min="11267" max="11267" width="15.42578125" style="13" customWidth="1"/>
    <col min="11268" max="11268" width="30.85546875" style="13" customWidth="1"/>
    <col min="11269" max="11269" width="6.85546875" style="13" customWidth="1"/>
    <col min="11270" max="11270" width="7" style="13" customWidth="1"/>
    <col min="11271" max="11271" width="13.7109375" style="13" customWidth="1"/>
    <col min="11272" max="11520" width="9" style="13"/>
    <col min="11521" max="11521" width="10.85546875" style="13" customWidth="1"/>
    <col min="11522" max="11522" width="9" style="13"/>
    <col min="11523" max="11523" width="15.42578125" style="13" customWidth="1"/>
    <col min="11524" max="11524" width="30.85546875" style="13" customWidth="1"/>
    <col min="11525" max="11525" width="6.85546875" style="13" customWidth="1"/>
    <col min="11526" max="11526" width="7" style="13" customWidth="1"/>
    <col min="11527" max="11527" width="13.7109375" style="13" customWidth="1"/>
    <col min="11528" max="11776" width="9" style="13"/>
    <col min="11777" max="11777" width="10.85546875" style="13" customWidth="1"/>
    <col min="11778" max="11778" width="9" style="13"/>
    <col min="11779" max="11779" width="15.42578125" style="13" customWidth="1"/>
    <col min="11780" max="11780" width="30.85546875" style="13" customWidth="1"/>
    <col min="11781" max="11781" width="6.85546875" style="13" customWidth="1"/>
    <col min="11782" max="11782" width="7" style="13" customWidth="1"/>
    <col min="11783" max="11783" width="13.7109375" style="13" customWidth="1"/>
    <col min="11784" max="12032" width="9" style="13"/>
    <col min="12033" max="12033" width="10.85546875" style="13" customWidth="1"/>
    <col min="12034" max="12034" width="9" style="13"/>
    <col min="12035" max="12035" width="15.42578125" style="13" customWidth="1"/>
    <col min="12036" max="12036" width="30.85546875" style="13" customWidth="1"/>
    <col min="12037" max="12037" width="6.85546875" style="13" customWidth="1"/>
    <col min="12038" max="12038" width="7" style="13" customWidth="1"/>
    <col min="12039" max="12039" width="13.7109375" style="13" customWidth="1"/>
    <col min="12040" max="12288" width="9" style="13"/>
    <col min="12289" max="12289" width="10.85546875" style="13" customWidth="1"/>
    <col min="12290" max="12290" width="9" style="13"/>
    <col min="12291" max="12291" width="15.42578125" style="13" customWidth="1"/>
    <col min="12292" max="12292" width="30.85546875" style="13" customWidth="1"/>
    <col min="12293" max="12293" width="6.85546875" style="13" customWidth="1"/>
    <col min="12294" max="12294" width="7" style="13" customWidth="1"/>
    <col min="12295" max="12295" width="13.7109375" style="13" customWidth="1"/>
    <col min="12296" max="12544" width="9" style="13"/>
    <col min="12545" max="12545" width="10.85546875" style="13" customWidth="1"/>
    <col min="12546" max="12546" width="9" style="13"/>
    <col min="12547" max="12547" width="15.42578125" style="13" customWidth="1"/>
    <col min="12548" max="12548" width="30.85546875" style="13" customWidth="1"/>
    <col min="12549" max="12549" width="6.85546875" style="13" customWidth="1"/>
    <col min="12550" max="12550" width="7" style="13" customWidth="1"/>
    <col min="12551" max="12551" width="13.7109375" style="13" customWidth="1"/>
    <col min="12552" max="12800" width="9" style="13"/>
    <col min="12801" max="12801" width="10.85546875" style="13" customWidth="1"/>
    <col min="12802" max="12802" width="9" style="13"/>
    <col min="12803" max="12803" width="15.42578125" style="13" customWidth="1"/>
    <col min="12804" max="12804" width="30.85546875" style="13" customWidth="1"/>
    <col min="12805" max="12805" width="6.85546875" style="13" customWidth="1"/>
    <col min="12806" max="12806" width="7" style="13" customWidth="1"/>
    <col min="12807" max="12807" width="13.7109375" style="13" customWidth="1"/>
    <col min="12808" max="13056" width="9" style="13"/>
    <col min="13057" max="13057" width="10.85546875" style="13" customWidth="1"/>
    <col min="13058" max="13058" width="9" style="13"/>
    <col min="13059" max="13059" width="15.42578125" style="13" customWidth="1"/>
    <col min="13060" max="13060" width="30.85546875" style="13" customWidth="1"/>
    <col min="13061" max="13061" width="6.85546875" style="13" customWidth="1"/>
    <col min="13062" max="13062" width="7" style="13" customWidth="1"/>
    <col min="13063" max="13063" width="13.7109375" style="13" customWidth="1"/>
    <col min="13064" max="13312" width="9" style="13"/>
    <col min="13313" max="13313" width="10.85546875" style="13" customWidth="1"/>
    <col min="13314" max="13314" width="9" style="13"/>
    <col min="13315" max="13315" width="15.42578125" style="13" customWidth="1"/>
    <col min="13316" max="13316" width="30.85546875" style="13" customWidth="1"/>
    <col min="13317" max="13317" width="6.85546875" style="13" customWidth="1"/>
    <col min="13318" max="13318" width="7" style="13" customWidth="1"/>
    <col min="13319" max="13319" width="13.7109375" style="13" customWidth="1"/>
    <col min="13320" max="13568" width="9" style="13"/>
    <col min="13569" max="13569" width="10.85546875" style="13" customWidth="1"/>
    <col min="13570" max="13570" width="9" style="13"/>
    <col min="13571" max="13571" width="15.42578125" style="13" customWidth="1"/>
    <col min="13572" max="13572" width="30.85546875" style="13" customWidth="1"/>
    <col min="13573" max="13573" width="6.85546875" style="13" customWidth="1"/>
    <col min="13574" max="13574" width="7" style="13" customWidth="1"/>
    <col min="13575" max="13575" width="13.7109375" style="13" customWidth="1"/>
    <col min="13576" max="13824" width="9" style="13"/>
    <col min="13825" max="13825" width="10.85546875" style="13" customWidth="1"/>
    <col min="13826" max="13826" width="9" style="13"/>
    <col min="13827" max="13827" width="15.42578125" style="13" customWidth="1"/>
    <col min="13828" max="13828" width="30.85546875" style="13" customWidth="1"/>
    <col min="13829" max="13829" width="6.85546875" style="13" customWidth="1"/>
    <col min="13830" max="13830" width="7" style="13" customWidth="1"/>
    <col min="13831" max="13831" width="13.7109375" style="13" customWidth="1"/>
    <col min="13832" max="14080" width="9" style="13"/>
    <col min="14081" max="14081" width="10.85546875" style="13" customWidth="1"/>
    <col min="14082" max="14082" width="9" style="13"/>
    <col min="14083" max="14083" width="15.42578125" style="13" customWidth="1"/>
    <col min="14084" max="14084" width="30.85546875" style="13" customWidth="1"/>
    <col min="14085" max="14085" width="6.85546875" style="13" customWidth="1"/>
    <col min="14086" max="14086" width="7" style="13" customWidth="1"/>
    <col min="14087" max="14087" width="13.7109375" style="13" customWidth="1"/>
    <col min="14088" max="14336" width="9" style="13"/>
    <col min="14337" max="14337" width="10.85546875" style="13" customWidth="1"/>
    <col min="14338" max="14338" width="9" style="13"/>
    <col min="14339" max="14339" width="15.42578125" style="13" customWidth="1"/>
    <col min="14340" max="14340" width="30.85546875" style="13" customWidth="1"/>
    <col min="14341" max="14341" width="6.85546875" style="13" customWidth="1"/>
    <col min="14342" max="14342" width="7" style="13" customWidth="1"/>
    <col min="14343" max="14343" width="13.7109375" style="13" customWidth="1"/>
    <col min="14344" max="14592" width="9" style="13"/>
    <col min="14593" max="14593" width="10.85546875" style="13" customWidth="1"/>
    <col min="14594" max="14594" width="9" style="13"/>
    <col min="14595" max="14595" width="15.42578125" style="13" customWidth="1"/>
    <col min="14596" max="14596" width="30.85546875" style="13" customWidth="1"/>
    <col min="14597" max="14597" width="6.85546875" style="13" customWidth="1"/>
    <col min="14598" max="14598" width="7" style="13" customWidth="1"/>
    <col min="14599" max="14599" width="13.7109375" style="13" customWidth="1"/>
    <col min="14600" max="14848" width="9" style="13"/>
    <col min="14849" max="14849" width="10.85546875" style="13" customWidth="1"/>
    <col min="14850" max="14850" width="9" style="13"/>
    <col min="14851" max="14851" width="15.42578125" style="13" customWidth="1"/>
    <col min="14852" max="14852" width="30.85546875" style="13" customWidth="1"/>
    <col min="14853" max="14853" width="6.85546875" style="13" customWidth="1"/>
    <col min="14854" max="14854" width="7" style="13" customWidth="1"/>
    <col min="14855" max="14855" width="13.7109375" style="13" customWidth="1"/>
    <col min="14856" max="15104" width="9" style="13"/>
    <col min="15105" max="15105" width="10.85546875" style="13" customWidth="1"/>
    <col min="15106" max="15106" width="9" style="13"/>
    <col min="15107" max="15107" width="15.42578125" style="13" customWidth="1"/>
    <col min="15108" max="15108" width="30.85546875" style="13" customWidth="1"/>
    <col min="15109" max="15109" width="6.85546875" style="13" customWidth="1"/>
    <col min="15110" max="15110" width="7" style="13" customWidth="1"/>
    <col min="15111" max="15111" width="13.7109375" style="13" customWidth="1"/>
    <col min="15112" max="15360" width="9" style="13"/>
    <col min="15361" max="15361" width="10.85546875" style="13" customWidth="1"/>
    <col min="15362" max="15362" width="9" style="13"/>
    <col min="15363" max="15363" width="15.42578125" style="13" customWidth="1"/>
    <col min="15364" max="15364" width="30.85546875" style="13" customWidth="1"/>
    <col min="15365" max="15365" width="6.85546875" style="13" customWidth="1"/>
    <col min="15366" max="15366" width="7" style="13" customWidth="1"/>
    <col min="15367" max="15367" width="13.7109375" style="13" customWidth="1"/>
    <col min="15368" max="15616" width="9" style="13"/>
    <col min="15617" max="15617" width="10.85546875" style="13" customWidth="1"/>
    <col min="15618" max="15618" width="9" style="13"/>
    <col min="15619" max="15619" width="15.42578125" style="13" customWidth="1"/>
    <col min="15620" max="15620" width="30.85546875" style="13" customWidth="1"/>
    <col min="15621" max="15621" width="6.85546875" style="13" customWidth="1"/>
    <col min="15622" max="15622" width="7" style="13" customWidth="1"/>
    <col min="15623" max="15623" width="13.7109375" style="13" customWidth="1"/>
    <col min="15624" max="15872" width="9" style="13"/>
    <col min="15873" max="15873" width="10.85546875" style="13" customWidth="1"/>
    <col min="15874" max="15874" width="9" style="13"/>
    <col min="15875" max="15875" width="15.42578125" style="13" customWidth="1"/>
    <col min="15876" max="15876" width="30.85546875" style="13" customWidth="1"/>
    <col min="15877" max="15877" width="6.85546875" style="13" customWidth="1"/>
    <col min="15878" max="15878" width="7" style="13" customWidth="1"/>
    <col min="15879" max="15879" width="13.7109375" style="13" customWidth="1"/>
    <col min="15880" max="16128" width="9" style="13"/>
    <col min="16129" max="16129" width="10.85546875" style="13" customWidth="1"/>
    <col min="16130" max="16130" width="9" style="13"/>
    <col min="16131" max="16131" width="15.42578125" style="13" customWidth="1"/>
    <col min="16132" max="16132" width="30.85546875" style="13" customWidth="1"/>
    <col min="16133" max="16133" width="6.85546875" style="13" customWidth="1"/>
    <col min="16134" max="16134" width="7" style="13" customWidth="1"/>
    <col min="16135" max="16135" width="13.7109375" style="13" customWidth="1"/>
    <col min="16136" max="16384" width="9" style="13"/>
  </cols>
  <sheetData>
    <row r="2" spans="1:8">
      <c r="A2" s="173" t="s">
        <v>11</v>
      </c>
      <c r="B2" s="173"/>
      <c r="C2" s="173"/>
      <c r="D2" s="173"/>
      <c r="E2" s="173"/>
      <c r="F2" s="173"/>
      <c r="G2" s="173"/>
    </row>
    <row r="3" spans="1:8">
      <c r="A3" s="14"/>
      <c r="B3" s="14"/>
      <c r="C3" s="14"/>
      <c r="D3" s="14"/>
      <c r="E3" s="14"/>
      <c r="F3" s="14"/>
      <c r="G3" s="14"/>
    </row>
    <row r="4" spans="1:8" ht="23.25">
      <c r="A4" s="154" t="s">
        <v>12</v>
      </c>
      <c r="B4" s="154"/>
      <c r="C4" s="154"/>
      <c r="D4" s="154"/>
      <c r="E4" s="154"/>
      <c r="F4" s="154"/>
      <c r="G4" s="154"/>
      <c r="H4" s="15"/>
    </row>
    <row r="5" spans="1:8">
      <c r="A5" s="188" t="s">
        <v>106</v>
      </c>
      <c r="B5" s="188"/>
      <c r="C5" s="188"/>
      <c r="D5" s="188"/>
      <c r="E5" s="188"/>
      <c r="F5" s="188"/>
      <c r="G5" s="188"/>
      <c r="H5" s="15"/>
    </row>
    <row r="6" spans="1:8">
      <c r="A6" s="188" t="s">
        <v>107</v>
      </c>
      <c r="B6" s="188"/>
      <c r="C6" s="188"/>
      <c r="D6" s="188"/>
      <c r="E6" s="188"/>
      <c r="F6" s="188"/>
      <c r="G6" s="188"/>
      <c r="H6" s="15"/>
    </row>
    <row r="7" spans="1:8">
      <c r="A7" s="188"/>
      <c r="B7" s="188"/>
      <c r="C7" s="188"/>
      <c r="D7" s="188"/>
      <c r="E7" s="188"/>
      <c r="F7" s="188"/>
      <c r="G7" s="188"/>
    </row>
    <row r="8" spans="1:8">
      <c r="A8" s="16" t="s">
        <v>13</v>
      </c>
    </row>
    <row r="10" spans="1:8">
      <c r="A10" s="18" t="s">
        <v>14</v>
      </c>
    </row>
    <row r="11" spans="1:8">
      <c r="A11" s="18"/>
    </row>
    <row r="12" spans="1:8">
      <c r="A12" s="18"/>
      <c r="B12" s="189" t="s">
        <v>15</v>
      </c>
      <c r="C12" s="189"/>
      <c r="D12" s="189"/>
      <c r="E12" s="76" t="s">
        <v>16</v>
      </c>
      <c r="F12" s="76" t="s">
        <v>17</v>
      </c>
    </row>
    <row r="13" spans="1:8">
      <c r="A13" s="18"/>
      <c r="B13" s="77" t="s">
        <v>81</v>
      </c>
      <c r="C13" s="78"/>
      <c r="D13" s="79"/>
      <c r="E13" s="80">
        <f>คีย์ข้อมูล!D104</f>
        <v>18</v>
      </c>
      <c r="F13" s="81">
        <f>E13*100/E17</f>
        <v>18.367346938775512</v>
      </c>
    </row>
    <row r="14" spans="1:8">
      <c r="A14" s="18"/>
      <c r="B14" s="168" t="s">
        <v>9</v>
      </c>
      <c r="C14" s="169"/>
      <c r="D14" s="82"/>
      <c r="E14" s="83">
        <f>คีย์ข้อมูล!D102</f>
        <v>44</v>
      </c>
      <c r="F14" s="84">
        <f>E14*100/E$17</f>
        <v>44.897959183673471</v>
      </c>
    </row>
    <row r="15" spans="1:8">
      <c r="A15" s="18"/>
      <c r="B15" s="168" t="s">
        <v>68</v>
      </c>
      <c r="C15" s="169"/>
      <c r="D15" s="82"/>
      <c r="E15" s="83">
        <f>คีย์ข้อมูล!D103</f>
        <v>35</v>
      </c>
      <c r="F15" s="84">
        <f>E15*100/E$17</f>
        <v>35.714285714285715</v>
      </c>
    </row>
    <row r="16" spans="1:8">
      <c r="A16" s="18"/>
      <c r="B16" s="168" t="s">
        <v>98</v>
      </c>
      <c r="C16" s="169"/>
      <c r="D16" s="82"/>
      <c r="E16" s="88">
        <f>คีย์ข้อมูล!D101</f>
        <v>1</v>
      </c>
      <c r="F16" s="89">
        <f>E16*100/E$17</f>
        <v>1.0204081632653061</v>
      </c>
    </row>
    <row r="17" spans="1:6" s="13" customFormat="1" ht="20.25" thickBot="1">
      <c r="A17" s="18"/>
      <c r="B17" s="204" t="s">
        <v>18</v>
      </c>
      <c r="C17" s="205"/>
      <c r="D17" s="205"/>
      <c r="E17" s="86">
        <f>SUM(E13:E16)</f>
        <v>98</v>
      </c>
      <c r="F17" s="87">
        <f>SUM(F13:F16)</f>
        <v>100</v>
      </c>
    </row>
    <row r="18" spans="1:6" s="13" customFormat="1" ht="20.25" thickTop="1">
      <c r="A18" s="18"/>
      <c r="B18" s="25"/>
      <c r="C18" s="25"/>
      <c r="D18" s="25"/>
      <c r="E18" s="85"/>
      <c r="F18" s="26"/>
    </row>
    <row r="19" spans="1:6" s="13" customFormat="1">
      <c r="A19" s="18"/>
      <c r="B19" s="13" t="s">
        <v>108</v>
      </c>
      <c r="E19" s="17"/>
      <c r="F19" s="17"/>
    </row>
    <row r="20" spans="1:6" s="13" customFormat="1">
      <c r="A20" s="13" t="s">
        <v>109</v>
      </c>
      <c r="E20" s="17"/>
      <c r="F20" s="17"/>
    </row>
    <row r="22" spans="1:6" s="13" customFormat="1">
      <c r="C22" s="19"/>
      <c r="D22" s="19"/>
      <c r="E22" s="20"/>
      <c r="F22" s="17"/>
    </row>
    <row r="23" spans="1:6" s="13" customFormat="1">
      <c r="A23" s="18" t="s">
        <v>19</v>
      </c>
      <c r="E23" s="17"/>
      <c r="F23" s="17"/>
    </row>
    <row r="24" spans="1:6" s="13" customFormat="1" ht="20.25" thickBot="1">
      <c r="E24" s="17"/>
      <c r="F24" s="17"/>
    </row>
    <row r="25" spans="1:6" s="13" customFormat="1" ht="20.25" thickTop="1">
      <c r="B25" s="190" t="s">
        <v>20</v>
      </c>
      <c r="C25" s="190"/>
      <c r="D25" s="190"/>
      <c r="E25" s="50" t="s">
        <v>16</v>
      </c>
      <c r="F25" s="50" t="s">
        <v>17</v>
      </c>
    </row>
    <row r="26" spans="1:6" s="13" customFormat="1">
      <c r="B26" s="191" t="str">
        <f>[1]คีย์ข้อมูล!K223</f>
        <v>website บัณฑิตวิทยาลัย</v>
      </c>
      <c r="C26" s="192"/>
      <c r="D26" s="192"/>
      <c r="E26" s="48">
        <f>คีย์ข้อมูล!E100</f>
        <v>49</v>
      </c>
      <c r="F26" s="49">
        <f t="shared" ref="F26:F31" si="0">E26*100/E$32</f>
        <v>36.842105263157897</v>
      </c>
    </row>
    <row r="27" spans="1:6" s="13" customFormat="1">
      <c r="B27" s="186" t="s">
        <v>21</v>
      </c>
      <c r="C27" s="187"/>
      <c r="D27" s="187"/>
      <c r="E27" s="47">
        <f>คีย์ข้อมูล!F100</f>
        <v>8</v>
      </c>
      <c r="F27" s="46">
        <f t="shared" si="0"/>
        <v>6.0150375939849621</v>
      </c>
    </row>
    <row r="28" spans="1:6" s="13" customFormat="1">
      <c r="B28" s="170" t="s">
        <v>22</v>
      </c>
      <c r="C28" s="171"/>
      <c r="D28" s="172"/>
      <c r="E28" s="47">
        <f>คีย์ข้อมูล!G100</f>
        <v>36</v>
      </c>
      <c r="F28" s="46">
        <f t="shared" si="0"/>
        <v>27.06766917293233</v>
      </c>
    </row>
    <row r="29" spans="1:6" s="13" customFormat="1">
      <c r="B29" s="186" t="s">
        <v>23</v>
      </c>
      <c r="C29" s="187"/>
      <c r="D29" s="187"/>
      <c r="E29" s="47">
        <f>คีย์ข้อมูล!H100</f>
        <v>13</v>
      </c>
      <c r="F29" s="46">
        <f t="shared" si="0"/>
        <v>9.7744360902255636</v>
      </c>
    </row>
    <row r="30" spans="1:6" s="13" customFormat="1">
      <c r="B30" s="186" t="s">
        <v>6</v>
      </c>
      <c r="C30" s="187"/>
      <c r="D30" s="187"/>
      <c r="E30" s="47">
        <f>คีย์ข้อมูล!I100</f>
        <v>24</v>
      </c>
      <c r="F30" s="46">
        <f t="shared" si="0"/>
        <v>18.045112781954888</v>
      </c>
    </row>
    <row r="31" spans="1:6" s="13" customFormat="1">
      <c r="B31" s="186" t="s">
        <v>24</v>
      </c>
      <c r="C31" s="187"/>
      <c r="D31" s="187"/>
      <c r="E31" s="51">
        <f>คีย์ข้อมูล!J100</f>
        <v>3</v>
      </c>
      <c r="F31" s="52">
        <f t="shared" si="0"/>
        <v>2.255639097744361</v>
      </c>
    </row>
    <row r="32" spans="1:6" s="13" customFormat="1" ht="20.25" thickBot="1">
      <c r="B32" s="202" t="s">
        <v>18</v>
      </c>
      <c r="C32" s="203"/>
      <c r="D32" s="203"/>
      <c r="E32" s="53">
        <f>SUM(E26:E31)</f>
        <v>133</v>
      </c>
      <c r="F32" s="54">
        <f>SUM(F26:F31)</f>
        <v>100</v>
      </c>
    </row>
    <row r="33" spans="1:8" ht="20.25" thickTop="1"/>
    <row r="34" spans="1:8">
      <c r="A34" s="21"/>
      <c r="B34" s="13" t="s">
        <v>110</v>
      </c>
    </row>
    <row r="35" spans="1:8">
      <c r="A35" s="13" t="s">
        <v>117</v>
      </c>
    </row>
    <row r="43" spans="1:8">
      <c r="A43" s="173" t="s">
        <v>58</v>
      </c>
      <c r="B43" s="173"/>
      <c r="C43" s="173"/>
      <c r="D43" s="173"/>
      <c r="E43" s="173"/>
      <c r="F43" s="173"/>
      <c r="G43" s="173"/>
      <c r="H43" s="21"/>
    </row>
    <row r="44" spans="1:8">
      <c r="A44" s="17"/>
      <c r="B44" s="17"/>
      <c r="C44" s="17"/>
      <c r="D44" s="17"/>
      <c r="H44" s="21"/>
    </row>
    <row r="45" spans="1:8">
      <c r="A45" s="16" t="s">
        <v>45</v>
      </c>
    </row>
    <row r="46" spans="1:8" ht="37.5" customHeight="1">
      <c r="A46" s="55" t="s">
        <v>46</v>
      </c>
      <c r="B46" s="56"/>
      <c r="C46" s="56"/>
      <c r="D46" s="56"/>
    </row>
    <row r="47" spans="1:8" ht="20.25" thickBot="1">
      <c r="A47" s="16"/>
    </row>
    <row r="48" spans="1:8" ht="20.25" thickTop="1">
      <c r="A48" s="177" t="s">
        <v>25</v>
      </c>
      <c r="B48" s="178"/>
      <c r="C48" s="178"/>
      <c r="D48" s="179"/>
      <c r="E48" s="183" t="s">
        <v>115</v>
      </c>
      <c r="F48" s="184"/>
      <c r="G48" s="185"/>
    </row>
    <row r="49" spans="1:9" ht="20.25" thickBot="1">
      <c r="A49" s="180"/>
      <c r="B49" s="181"/>
      <c r="C49" s="181"/>
      <c r="D49" s="182"/>
      <c r="E49" s="22"/>
      <c r="F49" s="22" t="s">
        <v>26</v>
      </c>
      <c r="G49" s="22" t="s">
        <v>27</v>
      </c>
    </row>
    <row r="50" spans="1:9" ht="20.25" thickTop="1">
      <c r="A50" s="28" t="s">
        <v>47</v>
      </c>
      <c r="B50" s="29"/>
      <c r="C50" s="29"/>
      <c r="D50" s="45"/>
      <c r="E50" s="30"/>
      <c r="F50" s="25"/>
      <c r="G50" s="30"/>
      <c r="H50" s="19"/>
    </row>
    <row r="51" spans="1:9">
      <c r="A51" s="206" t="s">
        <v>111</v>
      </c>
      <c r="B51" s="206"/>
      <c r="C51" s="206"/>
      <c r="D51" s="206"/>
      <c r="E51" s="134">
        <f>คีย์ข้อมูล!AA100</f>
        <v>3.1020408163265305</v>
      </c>
      <c r="F51" s="134">
        <f>คีย์ข้อมูล!AA101</f>
        <v>1.1317808246527004</v>
      </c>
      <c r="G51" s="135" t="str">
        <f>IF(E51&gt;4.5,"มากที่สุด",IF(E51&gt;3.5,"มาก",IF(E51&gt;2.5,"ปานกลาง",IF(E51&gt;1.5,"น้อย",IF(E51&lt;=1.5,"น้อยที่สุด")))))</f>
        <v>ปานกลาง</v>
      </c>
    </row>
    <row r="52" spans="1:9">
      <c r="A52" s="206" t="s">
        <v>112</v>
      </c>
      <c r="B52" s="206"/>
      <c r="C52" s="206"/>
      <c r="D52" s="206"/>
      <c r="E52" s="134">
        <f>คีย์ข้อมูล!AB100</f>
        <v>3.1530612244897958</v>
      </c>
      <c r="F52" s="134">
        <f>คีย์ข้อมูล!AB101</f>
        <v>1.1272171737074586</v>
      </c>
      <c r="G52" s="135" t="str">
        <f t="shared" ref="G52:G54" si="1">IF(E52&gt;4.5,"มากที่สุด",IF(E52&gt;3.5,"มาก",IF(E52&gt;2.5,"ปานกลาง",IF(E52&gt;1.5,"น้อย",IF(E52&lt;=1.5,"น้อยที่สุด")))))</f>
        <v>ปานกลาง</v>
      </c>
    </row>
    <row r="53" spans="1:9" ht="41.25" customHeight="1">
      <c r="A53" s="157" t="s">
        <v>119</v>
      </c>
      <c r="B53" s="157"/>
      <c r="C53" s="157"/>
      <c r="D53" s="157"/>
      <c r="E53" s="136">
        <f>คีย์ข้อมูล!AC100</f>
        <v>3.2346938775510203</v>
      </c>
      <c r="F53" s="136">
        <f>คีย์ข้อมูล!AC101</f>
        <v>1.0257634823142636</v>
      </c>
      <c r="G53" s="137" t="str">
        <f t="shared" si="1"/>
        <v>ปานกลาง</v>
      </c>
    </row>
    <row r="54" spans="1:9" ht="36.75" customHeight="1">
      <c r="A54" s="157" t="s">
        <v>120</v>
      </c>
      <c r="B54" s="207"/>
      <c r="C54" s="207"/>
      <c r="D54" s="207"/>
      <c r="E54" s="136">
        <f>คีย์ข้อมูล!AD100</f>
        <v>3.2346938775510203</v>
      </c>
      <c r="F54" s="136">
        <f>คีย์ข้อมูล!AD101</f>
        <v>1.0257634823142636</v>
      </c>
      <c r="G54" s="137" t="str">
        <f t="shared" si="1"/>
        <v>ปานกลาง</v>
      </c>
    </row>
    <row r="55" spans="1:9" ht="20.25" thickBot="1">
      <c r="A55" s="31"/>
      <c r="B55" s="32"/>
      <c r="C55" s="32"/>
      <c r="D55" s="33" t="s">
        <v>48</v>
      </c>
      <c r="E55" s="92">
        <f>AVERAGE(E51:E54)</f>
        <v>3.1811224489795915</v>
      </c>
      <c r="F55" s="91">
        <f>คีย์ข้อมูล!AD102</f>
        <v>1.0729650413004197</v>
      </c>
      <c r="G55" s="41" t="str">
        <f t="shared" ref="G55" si="2">IF(E55&gt;4.5,"มากที่สุด",IF(E55&gt;3.5,"มาก",IF(E55&gt;2.5,"ปานกลาง",IF(E55&gt;1.5,"น้อย",IF(E55&lt;=1.5,"น้อยที่สุด")))))</f>
        <v>ปานกลาง</v>
      </c>
    </row>
    <row r="56" spans="1:9" ht="20.25" thickTop="1">
      <c r="A56" s="34" t="s">
        <v>49</v>
      </c>
      <c r="B56" s="23"/>
      <c r="C56" s="23"/>
      <c r="D56" s="36"/>
      <c r="E56" s="35"/>
      <c r="F56" s="35"/>
      <c r="G56" s="36"/>
    </row>
    <row r="57" spans="1:9">
      <c r="A57" s="133" t="s">
        <v>113</v>
      </c>
      <c r="B57" s="133"/>
      <c r="C57" s="133"/>
      <c r="D57" s="133"/>
      <c r="E57" s="134">
        <f>คีย์ข้อมูล!AE100</f>
        <v>3.1020408163265305</v>
      </c>
      <c r="F57" s="134">
        <f>คีย์ข้อมูล!AE101</f>
        <v>1.1554443069190974</v>
      </c>
      <c r="G57" s="135" t="str">
        <f>IF(E57&gt;4.5,"มากที่สุด",IF(E57&gt;3.5,"มาก",IF(E57&gt;2.5,"ปานกลาง",IF(E57&gt;1.5,"น้อย",IF(E57&lt;=1.5,"น้อยที่สุด")))))</f>
        <v>ปานกลาง</v>
      </c>
    </row>
    <row r="58" spans="1:9">
      <c r="A58" s="133" t="s">
        <v>114</v>
      </c>
      <c r="B58" s="133"/>
      <c r="C58" s="133"/>
      <c r="D58" s="133"/>
      <c r="E58" s="134">
        <f>คีย์ข้อมูล!AF100</f>
        <v>4.091836734693878</v>
      </c>
      <c r="F58" s="134">
        <f>คีย์ข้อมูล!AF101</f>
        <v>0.69947206404893747</v>
      </c>
      <c r="G58" s="135" t="str">
        <f t="shared" ref="G58:G60" si="3">IF(E58&gt;4.5,"มากที่สุด",IF(E58&gt;3.5,"มาก",IF(E58&gt;2.5,"ปานกลาง",IF(E58&gt;1.5,"น้อย",IF(E58&lt;=1.5,"น้อยที่สุด")))))</f>
        <v>มาก</v>
      </c>
    </row>
    <row r="59" spans="1:9" ht="41.25" customHeight="1">
      <c r="A59" s="157" t="s">
        <v>118</v>
      </c>
      <c r="B59" s="157"/>
      <c r="C59" s="157"/>
      <c r="D59" s="157"/>
      <c r="E59" s="136">
        <f>คีย์ข้อมูล!AG100</f>
        <v>4.2142857142857144</v>
      </c>
      <c r="F59" s="136">
        <f>คีย์ข้อมูล!AG101</f>
        <v>0.56322738384301962</v>
      </c>
      <c r="G59" s="137" t="str">
        <f t="shared" si="3"/>
        <v>มาก</v>
      </c>
    </row>
    <row r="60" spans="1:9" ht="38.25" customHeight="1">
      <c r="A60" s="157" t="s">
        <v>121</v>
      </c>
      <c r="B60" s="157"/>
      <c r="C60" s="157"/>
      <c r="D60" s="157"/>
      <c r="E60" s="136">
        <f>คีย์ข้อมูล!AH100</f>
        <v>4.1836734693877551</v>
      </c>
      <c r="F60" s="136">
        <f>คีย์ข้อมูล!AH101</f>
        <v>0.58327196535322201</v>
      </c>
      <c r="G60" s="137" t="str">
        <f t="shared" si="3"/>
        <v>มาก</v>
      </c>
    </row>
    <row r="61" spans="1:9" ht="20.25" thickBot="1">
      <c r="A61" s="37"/>
      <c r="B61" s="38"/>
      <c r="C61" s="39"/>
      <c r="D61" s="33" t="s">
        <v>48</v>
      </c>
      <c r="E61" s="91">
        <f>คีย์ข้อมูล!AM103</f>
        <v>4.1551020408163266</v>
      </c>
      <c r="F61" s="40">
        <f>คีย์ข้อมูล!AM102</f>
        <v>0.66186241055605621</v>
      </c>
      <c r="G61" s="41" t="str">
        <f t="shared" ref="G61" si="4">IF(E61&gt;4.5,"มากที่สุด",IF(E61&gt;3.5,"มาก",IF(E61&gt;2.5,"ปานกลาง",IF(E61&gt;1.5,"น้อย",IF(E61&lt;=1.5,"น้อยที่สุด")))))</f>
        <v>มาก</v>
      </c>
      <c r="I61" s="24"/>
    </row>
    <row r="62" spans="1:9" ht="20.25" thickTop="1">
      <c r="A62" s="19"/>
      <c r="B62" s="19"/>
      <c r="C62" s="19"/>
      <c r="D62" s="19"/>
      <c r="E62" s="20"/>
      <c r="F62" s="20"/>
      <c r="G62" s="20"/>
    </row>
    <row r="63" spans="1:9" s="98" customFormat="1">
      <c r="A63" s="97"/>
      <c r="B63" s="97" t="s">
        <v>133</v>
      </c>
      <c r="C63" s="97"/>
      <c r="D63" s="97"/>
      <c r="E63" s="97"/>
      <c r="F63" s="97"/>
      <c r="G63" s="97"/>
      <c r="H63" s="97"/>
      <c r="I63" s="97"/>
    </row>
    <row r="64" spans="1:9" s="98" customFormat="1">
      <c r="A64" s="97" t="s">
        <v>134</v>
      </c>
      <c r="B64" s="97"/>
      <c r="C64" s="97"/>
      <c r="D64" s="97"/>
      <c r="E64" s="97"/>
      <c r="F64" s="97"/>
      <c r="G64" s="97"/>
      <c r="H64" s="97"/>
      <c r="I64" s="97"/>
    </row>
    <row r="65" spans="1:9" s="98" customFormat="1">
      <c r="A65" s="97" t="s">
        <v>141</v>
      </c>
      <c r="B65" s="97"/>
      <c r="C65" s="97"/>
      <c r="D65" s="97"/>
      <c r="E65" s="97"/>
      <c r="F65" s="97"/>
      <c r="G65" s="97"/>
      <c r="H65" s="97"/>
      <c r="I65" s="97"/>
    </row>
    <row r="66" spans="1:9" s="98" customFormat="1">
      <c r="A66" s="97" t="s">
        <v>160</v>
      </c>
      <c r="B66" s="97"/>
      <c r="C66" s="97"/>
      <c r="D66" s="97"/>
      <c r="E66" s="97"/>
      <c r="F66" s="97"/>
      <c r="G66" s="97"/>
      <c r="H66" s="97"/>
      <c r="I66" s="97"/>
    </row>
    <row r="67" spans="1:9">
      <c r="A67" s="27" t="s">
        <v>135</v>
      </c>
      <c r="B67" s="27"/>
      <c r="C67" s="21"/>
      <c r="D67" s="21"/>
      <c r="E67" s="21"/>
      <c r="F67" s="21"/>
      <c r="G67" s="21"/>
      <c r="H67" s="21"/>
      <c r="I67" s="21"/>
    </row>
    <row r="68" spans="1:9">
      <c r="A68" s="27"/>
      <c r="B68" s="27"/>
      <c r="C68" s="21"/>
      <c r="D68" s="21"/>
      <c r="E68" s="21"/>
      <c r="F68" s="21"/>
      <c r="G68" s="21"/>
      <c r="H68" s="21"/>
      <c r="I68" s="21"/>
    </row>
    <row r="69" spans="1:9">
      <c r="A69" s="27"/>
      <c r="B69" s="27"/>
      <c r="C69" s="21"/>
      <c r="D69" s="21"/>
      <c r="E69" s="21"/>
      <c r="F69" s="21"/>
      <c r="G69" s="21"/>
      <c r="H69" s="21"/>
      <c r="I69" s="21"/>
    </row>
    <row r="70" spans="1:9">
      <c r="A70" s="27"/>
      <c r="B70" s="27"/>
      <c r="C70" s="21"/>
      <c r="D70" s="21"/>
      <c r="E70" s="21"/>
      <c r="F70" s="21"/>
      <c r="G70" s="21"/>
      <c r="H70" s="21"/>
      <c r="I70" s="21"/>
    </row>
    <row r="71" spans="1:9">
      <c r="A71" s="27"/>
      <c r="B71" s="27"/>
      <c r="C71" s="21"/>
      <c r="D71" s="21"/>
      <c r="E71" s="21"/>
      <c r="F71" s="21"/>
      <c r="G71" s="21"/>
      <c r="H71" s="21"/>
      <c r="I71" s="21"/>
    </row>
    <row r="72" spans="1:9">
      <c r="A72" s="27"/>
      <c r="B72" s="27"/>
      <c r="C72" s="21"/>
      <c r="D72" s="21"/>
      <c r="E72" s="21"/>
      <c r="F72" s="21"/>
      <c r="G72" s="21"/>
      <c r="H72" s="21"/>
      <c r="I72" s="21"/>
    </row>
    <row r="73" spans="1:9">
      <c r="A73" s="27"/>
      <c r="B73" s="27"/>
      <c r="C73" s="21"/>
      <c r="D73" s="21"/>
      <c r="E73" s="21"/>
      <c r="F73" s="21"/>
      <c r="G73" s="21"/>
      <c r="H73" s="21"/>
      <c r="I73" s="21"/>
    </row>
    <row r="74" spans="1:9">
      <c r="A74" s="27"/>
      <c r="B74" s="27"/>
      <c r="C74" s="21"/>
      <c r="D74" s="21"/>
      <c r="E74" s="21"/>
      <c r="F74" s="21"/>
      <c r="G74" s="21"/>
      <c r="H74" s="21"/>
      <c r="I74" s="21"/>
    </row>
    <row r="75" spans="1:9">
      <c r="A75" s="27"/>
      <c r="B75" s="27"/>
      <c r="C75" s="21"/>
      <c r="D75" s="21"/>
      <c r="E75" s="21"/>
      <c r="F75" s="21"/>
      <c r="G75" s="21"/>
      <c r="H75" s="21"/>
      <c r="I75" s="21"/>
    </row>
    <row r="76" spans="1:9">
      <c r="A76" s="27"/>
      <c r="B76" s="27"/>
      <c r="C76" s="21"/>
      <c r="D76" s="21"/>
      <c r="E76" s="21"/>
      <c r="F76" s="21"/>
      <c r="G76" s="21"/>
      <c r="H76" s="21"/>
      <c r="I76" s="21"/>
    </row>
    <row r="77" spans="1:9">
      <c r="A77" s="27"/>
      <c r="B77" s="27"/>
      <c r="C77" s="21"/>
      <c r="D77" s="21"/>
      <c r="E77" s="21"/>
      <c r="F77" s="21"/>
      <c r="G77" s="21"/>
      <c r="H77" s="21"/>
      <c r="I77" s="21"/>
    </row>
    <row r="78" spans="1:9">
      <c r="A78" s="27"/>
      <c r="B78" s="27"/>
      <c r="C78" s="21"/>
      <c r="D78" s="21"/>
      <c r="E78" s="21"/>
      <c r="F78" s="21"/>
      <c r="G78" s="21"/>
      <c r="H78" s="21"/>
      <c r="I78" s="21"/>
    </row>
    <row r="79" spans="1:9">
      <c r="A79" s="173" t="s">
        <v>56</v>
      </c>
      <c r="B79" s="173"/>
      <c r="C79" s="173"/>
      <c r="D79" s="173"/>
      <c r="E79" s="173"/>
      <c r="F79" s="173"/>
      <c r="G79" s="173"/>
    </row>
    <row r="80" spans="1:9">
      <c r="A80" s="16"/>
    </row>
    <row r="81" spans="1:9" s="98" customFormat="1">
      <c r="A81" s="99" t="s">
        <v>123</v>
      </c>
      <c r="E81" s="100"/>
      <c r="F81" s="100"/>
      <c r="G81" s="100"/>
    </row>
    <row r="82" spans="1:9" s="98" customFormat="1" ht="20.25" thickBot="1">
      <c r="A82" s="99"/>
      <c r="E82" s="100"/>
      <c r="F82" s="100"/>
      <c r="G82" s="100"/>
    </row>
    <row r="83" spans="1:9" s="98" customFormat="1" ht="20.25" thickTop="1">
      <c r="A83" s="193" t="s">
        <v>25</v>
      </c>
      <c r="B83" s="194"/>
      <c r="C83" s="194"/>
      <c r="D83" s="195"/>
      <c r="E83" s="199" t="s">
        <v>115</v>
      </c>
      <c r="F83" s="200"/>
      <c r="G83" s="201"/>
    </row>
    <row r="84" spans="1:9" s="98" customFormat="1">
      <c r="A84" s="196"/>
      <c r="B84" s="197"/>
      <c r="C84" s="197"/>
      <c r="D84" s="198"/>
      <c r="E84" s="119"/>
      <c r="F84" s="119" t="s">
        <v>26</v>
      </c>
      <c r="G84" s="119" t="s">
        <v>27</v>
      </c>
    </row>
    <row r="85" spans="1:9" s="98" customFormat="1">
      <c r="A85" s="160" t="s">
        <v>28</v>
      </c>
      <c r="B85" s="161"/>
      <c r="C85" s="161"/>
      <c r="D85" s="162"/>
      <c r="E85" s="121"/>
      <c r="F85" s="122"/>
      <c r="G85" s="122"/>
    </row>
    <row r="86" spans="1:9" s="98" customFormat="1">
      <c r="A86" s="160" t="s">
        <v>29</v>
      </c>
      <c r="B86" s="161"/>
      <c r="C86" s="161"/>
      <c r="D86" s="162"/>
      <c r="E86" s="121">
        <f>คีย์ข้อมูล!K100</f>
        <v>4.3673469387755102</v>
      </c>
      <c r="F86" s="121">
        <f>คีย์ข้อมูล!K101</f>
        <v>0.79301070571679066</v>
      </c>
      <c r="G86" s="122" t="str">
        <f>IF(E86&gt;4.5,"มากที่สุด",IF(E86&gt;3.5,"มาก",IF(E86&gt;2.5,"ปานกลาง",IF(E86&gt;1.5,"น้อย",IF(E86&lt;=1.5,"น้อยที่สุด")))))</f>
        <v>มาก</v>
      </c>
    </row>
    <row r="87" spans="1:9" s="98" customFormat="1">
      <c r="A87" s="120" t="s">
        <v>124</v>
      </c>
      <c r="B87" s="120"/>
      <c r="C87" s="120"/>
      <c r="D87" s="120"/>
      <c r="E87" s="121">
        <f>คีย์ข้อมูล!L100</f>
        <v>3.7857142857142856</v>
      </c>
      <c r="F87" s="121">
        <f>คีย์ข้อมูล!L101</f>
        <v>1.025763482314263</v>
      </c>
      <c r="G87" s="122" t="str">
        <f>IF(E87&gt;4.5,"มากที่สุด",IF(E87&gt;3.5,"มาก",IF(E87&gt;2.5,"ปานกลาง",IF(E87&gt;1.5,"น้อย",IF(E87&lt;=1.5,"น้อยที่สุด")))))</f>
        <v>มาก</v>
      </c>
    </row>
    <row r="88" spans="1:9" s="98" customFormat="1">
      <c r="A88" s="120" t="s">
        <v>30</v>
      </c>
      <c r="B88" s="120"/>
      <c r="C88" s="120"/>
      <c r="D88" s="120"/>
      <c r="E88" s="121">
        <f>คีย์ข้อมูล!M100</f>
        <v>3.8979591836734695</v>
      </c>
      <c r="F88" s="121">
        <f>คีย์ข้อมูล!M101</f>
        <v>0.81491677309958277</v>
      </c>
      <c r="G88" s="122" t="str">
        <f t="shared" ref="G88:G106" si="5">IF(E88&gt;4.5,"มากที่สุด",IF(E88&gt;3.5,"มาก",IF(E88&gt;2.5,"ปานกลาง",IF(E88&gt;1.5,"น้อย",IF(E88&lt;=1.5,"น้อยที่สุด")))))</f>
        <v>มาก</v>
      </c>
    </row>
    <row r="89" spans="1:9" s="98" customFormat="1">
      <c r="A89" s="211" t="s">
        <v>31</v>
      </c>
      <c r="B89" s="212"/>
      <c r="C89" s="212"/>
      <c r="D89" s="213"/>
      <c r="E89" s="101">
        <f>คีย์ข้อมูล!M103</f>
        <v>4.0170068027210881</v>
      </c>
      <c r="F89" s="101">
        <f>คีย์ข้อมูล!M102</f>
        <v>0.91799411462863589</v>
      </c>
      <c r="G89" s="102" t="str">
        <f>IF(E89&gt;4.5,"มากที่สุด",IF(E89&gt;3.5,"มาก",IF(E89&gt;2.5,"ปานกลาง",IF(E89&gt;1.5,"น้อย",IF(E89&lt;=1.5,"น้อยที่สุด")))))</f>
        <v>มาก</v>
      </c>
      <c r="I89" s="103"/>
    </row>
    <row r="90" spans="1:9" s="98" customFormat="1">
      <c r="A90" s="160" t="s">
        <v>32</v>
      </c>
      <c r="B90" s="161"/>
      <c r="C90" s="161"/>
      <c r="D90" s="162"/>
      <c r="E90" s="122"/>
      <c r="F90" s="122"/>
      <c r="G90" s="122"/>
    </row>
    <row r="91" spans="1:9" s="98" customFormat="1">
      <c r="A91" s="120" t="s">
        <v>33</v>
      </c>
      <c r="B91" s="120"/>
      <c r="C91" s="120"/>
      <c r="D91" s="120"/>
      <c r="E91" s="121">
        <f>คีย์ข้อมูล!N100</f>
        <v>4.295918367346939</v>
      </c>
      <c r="F91" s="121">
        <f>คีย์ข้อมูล!N101</f>
        <v>0.73539619263187428</v>
      </c>
      <c r="G91" s="122" t="str">
        <f t="shared" si="5"/>
        <v>มาก</v>
      </c>
    </row>
    <row r="92" spans="1:9" s="98" customFormat="1">
      <c r="A92" s="160" t="s">
        <v>34</v>
      </c>
      <c r="B92" s="161"/>
      <c r="C92" s="161"/>
      <c r="D92" s="162"/>
      <c r="E92" s="121">
        <f>คีย์ข้อมูล!O100</f>
        <v>4.2653061224489797</v>
      </c>
      <c r="F92" s="121">
        <f>คีย์ข้อมูล!O101</f>
        <v>0.69639474132048929</v>
      </c>
      <c r="G92" s="122" t="str">
        <f>IF(E92&gt;4.5,"มากที่สุด",IF(E92&gt;3.5,"มาก",IF(E92&gt;2.5,"ปานกลาง",IF(E92&gt;1.5,"น้อย",IF(E92&lt;=1.5,"น้อยที่สุด")))))</f>
        <v>มาก</v>
      </c>
    </row>
    <row r="93" spans="1:9" s="98" customFormat="1">
      <c r="A93" s="208" t="s">
        <v>142</v>
      </c>
      <c r="B93" s="209"/>
      <c r="C93" s="209"/>
      <c r="D93" s="210"/>
      <c r="E93" s="104">
        <f>คีย์ข้อมูล!O103</f>
        <v>4.2806122448979593</v>
      </c>
      <c r="F93" s="104">
        <f>คีย์ข้อมูล!O102</f>
        <v>0.71456038674896549</v>
      </c>
      <c r="G93" s="105" t="str">
        <f t="shared" si="5"/>
        <v>มาก</v>
      </c>
    </row>
    <row r="94" spans="1:9" s="98" customFormat="1">
      <c r="A94" s="160" t="s">
        <v>35</v>
      </c>
      <c r="B94" s="161"/>
      <c r="C94" s="161"/>
      <c r="D94" s="162"/>
      <c r="E94" s="121"/>
      <c r="F94" s="121"/>
      <c r="G94" s="122"/>
    </row>
    <row r="95" spans="1:9" s="98" customFormat="1">
      <c r="A95" s="160" t="s">
        <v>36</v>
      </c>
      <c r="B95" s="161"/>
      <c r="C95" s="161"/>
      <c r="D95" s="162"/>
      <c r="E95" s="121">
        <f>คีย์ข้อมูล!P100</f>
        <v>4.3469387755102042</v>
      </c>
      <c r="F95" s="121">
        <f>คีย์ข้อมูล!P101</f>
        <v>0.67525609244049478</v>
      </c>
      <c r="G95" s="122" t="str">
        <f t="shared" si="5"/>
        <v>มาก</v>
      </c>
    </row>
    <row r="96" spans="1:9" s="98" customFormat="1">
      <c r="A96" s="160" t="s">
        <v>37</v>
      </c>
      <c r="B96" s="161"/>
      <c r="C96" s="161"/>
      <c r="D96" s="162"/>
      <c r="E96" s="121">
        <f>คีย์ข้อมูล!Q100</f>
        <v>3.6326530612244898</v>
      </c>
      <c r="F96" s="121">
        <f>คีย์ข้อมูล!Q101</f>
        <v>1.0901188497265837</v>
      </c>
      <c r="G96" s="122" t="str">
        <f t="shared" si="5"/>
        <v>มาก</v>
      </c>
    </row>
    <row r="97" spans="1:7" s="98" customFormat="1">
      <c r="A97" s="120" t="s">
        <v>38</v>
      </c>
      <c r="B97" s="120"/>
      <c r="C97" s="120"/>
      <c r="D97" s="120"/>
      <c r="E97" s="121">
        <f>คีย์ข้อมูล!R100</f>
        <v>4.091836734693878</v>
      </c>
      <c r="F97" s="121">
        <f>คีย์ข้อมูล!R101</f>
        <v>0.83019167248197556</v>
      </c>
      <c r="G97" s="122" t="str">
        <f t="shared" si="5"/>
        <v>มาก</v>
      </c>
    </row>
    <row r="98" spans="1:7" s="98" customFormat="1">
      <c r="A98" s="160" t="s">
        <v>39</v>
      </c>
      <c r="B98" s="161"/>
      <c r="C98" s="161"/>
      <c r="D98" s="162"/>
      <c r="E98" s="121">
        <f>คีย์ข้อมูล!S100</f>
        <v>4</v>
      </c>
      <c r="F98" s="121">
        <f>คีย์ข้อมูล!S101</f>
        <v>0.8660254037844386</v>
      </c>
      <c r="G98" s="122" t="str">
        <f t="shared" si="5"/>
        <v>มาก</v>
      </c>
    </row>
    <row r="99" spans="1:7" s="98" customFormat="1">
      <c r="A99" s="160" t="s">
        <v>40</v>
      </c>
      <c r="B99" s="161"/>
      <c r="C99" s="161"/>
      <c r="D99" s="162"/>
      <c r="E99" s="121">
        <f>คีย์ข้อมูล!T100</f>
        <v>4.2653061224489797</v>
      </c>
      <c r="F99" s="121">
        <f>คีย์ข้อมูล!T101</f>
        <v>0.66950640894252778</v>
      </c>
      <c r="G99" s="122" t="str">
        <f t="shared" si="5"/>
        <v>มาก</v>
      </c>
    </row>
    <row r="100" spans="1:7" s="98" customFormat="1">
      <c r="A100" s="208" t="s">
        <v>143</v>
      </c>
      <c r="B100" s="209"/>
      <c r="C100" s="209"/>
      <c r="D100" s="210"/>
      <c r="E100" s="104">
        <f>คีย์ข้อมูล!T103</f>
        <v>4.0673469387755103</v>
      </c>
      <c r="F100" s="104">
        <f>คีย์ข้อมูล!T102</f>
        <v>0.87311298249730196</v>
      </c>
      <c r="G100" s="106" t="str">
        <f t="shared" si="5"/>
        <v>มาก</v>
      </c>
    </row>
    <row r="101" spans="1:7">
      <c r="A101" s="133" t="s">
        <v>136</v>
      </c>
      <c r="B101" s="133"/>
      <c r="C101" s="133"/>
      <c r="D101" s="133"/>
      <c r="E101" s="134">
        <f>คีย์ข้อมูล!AI100</f>
        <v>4.0408163265306118</v>
      </c>
      <c r="F101" s="134">
        <f>คีย์ข้อมูล!AI101</f>
        <v>0.55747805960555985</v>
      </c>
      <c r="G101" s="122" t="str">
        <f t="shared" si="5"/>
        <v>มาก</v>
      </c>
    </row>
    <row r="102" spans="1:7" ht="33" customHeight="1">
      <c r="A102" s="163" t="s">
        <v>137</v>
      </c>
      <c r="B102" s="163"/>
      <c r="C102" s="163"/>
      <c r="D102" s="163"/>
      <c r="E102" s="136">
        <f>คีย์ข้อมูล!AJ100</f>
        <v>4.2346938775510203</v>
      </c>
      <c r="F102" s="136">
        <f>คีย์ข้อมูล!AJ101</f>
        <v>0.60850218905879694</v>
      </c>
      <c r="G102" s="137" t="str">
        <f t="shared" si="5"/>
        <v>มาก</v>
      </c>
    </row>
    <row r="103" spans="1:7" ht="36.75" customHeight="1">
      <c r="A103" s="163" t="s">
        <v>138</v>
      </c>
      <c r="B103" s="163"/>
      <c r="C103" s="163"/>
      <c r="D103" s="163"/>
      <c r="E103" s="136">
        <f>คีย์ข้อมูล!AK100</f>
        <v>4.2142857142857144</v>
      </c>
      <c r="F103" s="136">
        <f>คีย์ข้อมูล!AK101</f>
        <v>0.73918316578323051</v>
      </c>
      <c r="G103" s="137" t="str">
        <f t="shared" si="5"/>
        <v>มาก</v>
      </c>
    </row>
    <row r="104" spans="1:7" ht="33" customHeight="1">
      <c r="A104" s="163" t="s">
        <v>139</v>
      </c>
      <c r="B104" s="163"/>
      <c r="C104" s="163"/>
      <c r="D104" s="163"/>
      <c r="E104" s="136">
        <f>คีย์ข้อมูล!AL100</f>
        <v>4.0408163265306118</v>
      </c>
      <c r="F104" s="136">
        <f>คีย์ข้อมูล!AL101</f>
        <v>0.74885364854661707</v>
      </c>
      <c r="G104" s="137" t="str">
        <f t="shared" si="5"/>
        <v>มาก</v>
      </c>
    </row>
    <row r="105" spans="1:7" s="90" customFormat="1" ht="41.25" customHeight="1">
      <c r="A105" s="214" t="s">
        <v>140</v>
      </c>
      <c r="B105" s="215"/>
      <c r="C105" s="215"/>
      <c r="D105" s="216"/>
      <c r="E105" s="136">
        <f>คีย์ข้อมูล!AM100</f>
        <v>4.2448979591836737</v>
      </c>
      <c r="F105" s="136">
        <f>คีย์ข้อมูล!AM101</f>
        <v>0.62966472287260999</v>
      </c>
      <c r="G105" s="137" t="str">
        <f t="shared" si="5"/>
        <v>มาก</v>
      </c>
    </row>
    <row r="106" spans="1:7" s="98" customFormat="1">
      <c r="A106" s="211" t="s">
        <v>144</v>
      </c>
      <c r="B106" s="212"/>
      <c r="C106" s="212"/>
      <c r="D106" s="213"/>
      <c r="E106" s="104">
        <f>คีย์ข้อมูล!AM103</f>
        <v>4.1551020408163266</v>
      </c>
      <c r="F106" s="104">
        <f>คีย์ข้อมูล!AM102</f>
        <v>0.66186241055605621</v>
      </c>
      <c r="G106" s="106" t="str">
        <f t="shared" si="5"/>
        <v>มาก</v>
      </c>
    </row>
    <row r="107" spans="1:7" s="98" customFormat="1">
      <c r="A107" s="160" t="s">
        <v>41</v>
      </c>
      <c r="B107" s="161"/>
      <c r="C107" s="161"/>
      <c r="D107" s="162"/>
      <c r="E107" s="123"/>
      <c r="F107" s="123"/>
      <c r="G107" s="137"/>
    </row>
    <row r="108" spans="1:7" s="98" customFormat="1">
      <c r="A108" s="120" t="s">
        <v>42</v>
      </c>
      <c r="B108" s="120"/>
      <c r="C108" s="120"/>
      <c r="D108" s="120"/>
      <c r="E108" s="123">
        <f>คีย์ข้อมูล!AN100</f>
        <v>4.1224489795918364</v>
      </c>
      <c r="F108" s="123">
        <f>คีย์ข้อมูล!AN101</f>
        <v>0.58198174296183292</v>
      </c>
      <c r="G108" s="122" t="str">
        <f t="shared" ref="G108:G112" si="6">IF(E108&gt;4.5,"มากที่สุด",IF(E108&gt;3.5,"มาก",IF(E108&gt;2.5,"ปานกลาง",IF(E108&gt;1.5,"น้อย",IF(E108&lt;=1.5,"น้อยที่สุด")))))</f>
        <v>มาก</v>
      </c>
    </row>
    <row r="109" spans="1:7" s="98" customFormat="1" ht="42" customHeight="1">
      <c r="A109" s="158" t="s">
        <v>122</v>
      </c>
      <c r="B109" s="159"/>
      <c r="C109" s="159"/>
      <c r="D109" s="159"/>
      <c r="E109" s="124">
        <f>คีย์ข้อมูล!AO100</f>
        <v>4.0612244897959187</v>
      </c>
      <c r="F109" s="124">
        <f>คีย์ข้อมูล!AO101</f>
        <v>0.60920769908017225</v>
      </c>
      <c r="G109" s="125" t="str">
        <f t="shared" si="6"/>
        <v>มาก</v>
      </c>
    </row>
    <row r="110" spans="1:7" s="98" customFormat="1">
      <c r="A110" s="120" t="s">
        <v>43</v>
      </c>
      <c r="B110" s="120"/>
      <c r="C110" s="120"/>
      <c r="D110" s="120"/>
      <c r="E110" s="123">
        <f>คีย์ข้อมูล!AP100</f>
        <v>4.1836734693877551</v>
      </c>
      <c r="F110" s="123">
        <f>คีย์ข้อมูล!AP101</f>
        <v>0.60086564130456288</v>
      </c>
      <c r="G110" s="122" t="str">
        <f t="shared" si="6"/>
        <v>มาก</v>
      </c>
    </row>
    <row r="111" spans="1:7" s="98" customFormat="1">
      <c r="A111" s="208" t="s">
        <v>145</v>
      </c>
      <c r="B111" s="209"/>
      <c r="C111" s="209"/>
      <c r="D111" s="210"/>
      <c r="E111" s="104">
        <f>คีย์ข้อมูล!AP103</f>
        <v>4.1224489795918364</v>
      </c>
      <c r="F111" s="104">
        <f>คีย์ข้อมูล!AP102</f>
        <v>0.59460554721066938</v>
      </c>
      <c r="G111" s="106" t="str">
        <f t="shared" si="6"/>
        <v>มาก</v>
      </c>
    </row>
    <row r="112" spans="1:7" s="98" customFormat="1" ht="20.25" thickBot="1">
      <c r="A112" s="174" t="s">
        <v>44</v>
      </c>
      <c r="B112" s="175"/>
      <c r="C112" s="175"/>
      <c r="D112" s="176"/>
      <c r="E112" s="107">
        <f>คีย์ข้อมูล!AQ100</f>
        <v>3.9269829503335805</v>
      </c>
      <c r="F112" s="107">
        <f>คีย์ข้อมูล!AQ101</f>
        <v>0.91997477863892785</v>
      </c>
      <c r="G112" s="108" t="str">
        <f t="shared" si="6"/>
        <v>มาก</v>
      </c>
    </row>
    <row r="113" spans="1:7" s="93" customFormat="1" ht="20.25" thickTop="1">
      <c r="A113" s="94"/>
      <c r="B113" s="94"/>
      <c r="C113" s="94"/>
      <c r="D113" s="94"/>
      <c r="E113" s="95"/>
      <c r="F113" s="95"/>
      <c r="G113" s="94"/>
    </row>
    <row r="114" spans="1:7" s="93" customFormat="1">
      <c r="A114" s="94"/>
      <c r="B114" s="94"/>
      <c r="C114" s="94"/>
      <c r="D114" s="94"/>
      <c r="E114" s="95"/>
      <c r="F114" s="95"/>
      <c r="G114" s="94"/>
    </row>
    <row r="115" spans="1:7" s="93" customFormat="1">
      <c r="A115" s="94"/>
      <c r="B115" s="94"/>
      <c r="C115" s="94"/>
      <c r="D115" s="94"/>
      <c r="E115" s="95"/>
      <c r="F115" s="95"/>
      <c r="G115" s="94"/>
    </row>
    <row r="116" spans="1:7">
      <c r="A116" s="173" t="s">
        <v>59</v>
      </c>
      <c r="B116" s="173"/>
      <c r="C116" s="173"/>
      <c r="D116" s="173"/>
      <c r="E116" s="173"/>
      <c r="F116" s="173"/>
      <c r="G116" s="173"/>
    </row>
    <row r="117" spans="1:7">
      <c r="A117" s="25"/>
      <c r="B117" s="25"/>
      <c r="C117" s="25"/>
      <c r="D117" s="25"/>
      <c r="E117" s="26"/>
      <c r="F117" s="26"/>
      <c r="G117" s="25"/>
    </row>
    <row r="118" spans="1:7">
      <c r="A118" s="25"/>
      <c r="B118" s="165" t="s">
        <v>57</v>
      </c>
      <c r="C118" s="165"/>
      <c r="D118" s="165"/>
      <c r="E118" s="165"/>
      <c r="F118" s="165"/>
      <c r="G118" s="165"/>
    </row>
    <row r="119" spans="1:7">
      <c r="A119" s="166" t="s">
        <v>125</v>
      </c>
      <c r="B119" s="167"/>
      <c r="C119" s="167"/>
      <c r="D119" s="167"/>
      <c r="E119" s="167"/>
      <c r="F119" s="167"/>
      <c r="G119" s="167"/>
    </row>
    <row r="120" spans="1:7">
      <c r="A120" s="166" t="s">
        <v>146</v>
      </c>
      <c r="B120" s="167"/>
      <c r="C120" s="167"/>
      <c r="D120" s="167"/>
      <c r="E120" s="167"/>
      <c r="F120" s="167"/>
      <c r="G120" s="167"/>
    </row>
    <row r="121" spans="1:7">
      <c r="A121" s="118"/>
      <c r="B121" s="166" t="s">
        <v>161</v>
      </c>
      <c r="C121" s="166"/>
      <c r="D121" s="166"/>
      <c r="E121" s="166"/>
      <c r="F121" s="166"/>
      <c r="G121" s="166"/>
    </row>
    <row r="122" spans="1:7">
      <c r="A122" s="166" t="s">
        <v>157</v>
      </c>
      <c r="B122" s="167"/>
      <c r="C122" s="167"/>
      <c r="D122" s="167"/>
      <c r="E122" s="167"/>
      <c r="F122" s="167"/>
      <c r="G122" s="167"/>
    </row>
    <row r="123" spans="1:7">
      <c r="A123" s="166" t="s">
        <v>158</v>
      </c>
      <c r="B123" s="167"/>
      <c r="C123" s="167"/>
      <c r="D123" s="167"/>
      <c r="E123" s="167"/>
      <c r="F123" s="167"/>
      <c r="G123" s="167"/>
    </row>
    <row r="124" spans="1:7">
      <c r="A124" s="164" t="s">
        <v>153</v>
      </c>
      <c r="B124" s="164"/>
      <c r="C124" s="164"/>
      <c r="D124" s="164"/>
      <c r="E124" s="164"/>
      <c r="F124" s="164"/>
      <c r="G124" s="164"/>
    </row>
    <row r="125" spans="1:7" s="93" customFormat="1">
      <c r="A125" s="96"/>
      <c r="B125" s="96"/>
      <c r="C125" s="96"/>
      <c r="D125" s="96"/>
      <c r="E125" s="96"/>
      <c r="F125" s="96"/>
      <c r="G125" s="96"/>
    </row>
    <row r="126" spans="1:7" s="93" customFormat="1"/>
    <row r="127" spans="1:7" s="93" customFormat="1"/>
    <row r="128" spans="1:7" s="93" customFormat="1"/>
    <row r="129" spans="5:7" s="93" customFormat="1"/>
    <row r="130" spans="5:7" s="93" customFormat="1"/>
    <row r="131" spans="5:7" s="93" customFormat="1"/>
    <row r="132" spans="5:7" s="93" customFormat="1"/>
    <row r="133" spans="5:7" s="93" customFormat="1"/>
    <row r="134" spans="5:7" s="93" customFormat="1"/>
    <row r="135" spans="5:7" s="93" customFormat="1"/>
    <row r="136" spans="5:7" s="93" customFormat="1"/>
    <row r="137" spans="5:7" s="93" customFormat="1"/>
    <row r="138" spans="5:7" s="93" customFormat="1"/>
    <row r="139" spans="5:7" s="93" customFormat="1"/>
    <row r="140" spans="5:7" s="93" customFormat="1"/>
    <row r="141" spans="5:7" s="93" customFormat="1"/>
    <row r="142" spans="5:7">
      <c r="E142" s="13"/>
      <c r="F142" s="13"/>
      <c r="G142" s="13"/>
    </row>
    <row r="143" spans="5:7">
      <c r="E143" s="13"/>
      <c r="F143" s="13"/>
      <c r="G143" s="13"/>
    </row>
    <row r="144" spans="5:7">
      <c r="E144" s="13"/>
      <c r="F144" s="13"/>
      <c r="G144" s="13"/>
    </row>
    <row r="145" spans="1:7">
      <c r="E145" s="13"/>
      <c r="F145" s="13"/>
      <c r="G145" s="13"/>
    </row>
    <row r="146" spans="1:7">
      <c r="E146" s="13"/>
      <c r="F146" s="13"/>
      <c r="G146" s="13"/>
    </row>
    <row r="147" spans="1:7">
      <c r="E147" s="13"/>
      <c r="F147" s="13"/>
      <c r="G147" s="13"/>
    </row>
    <row r="148" spans="1:7" s="21" customFormat="1"/>
    <row r="149" spans="1:7" s="21" customFormat="1"/>
    <row r="150" spans="1:7" s="21" customFormat="1"/>
    <row r="151" spans="1:7" s="21" customFormat="1"/>
    <row r="152" spans="1:7" s="21" customFormat="1"/>
    <row r="153" spans="1:7" s="21" customFormat="1"/>
    <row r="154" spans="1:7" s="21" customFormat="1">
      <c r="A154" s="27"/>
      <c r="B154" s="27"/>
    </row>
    <row r="155" spans="1:7">
      <c r="A155" s="19"/>
      <c r="B155" s="19"/>
      <c r="C155" s="19"/>
      <c r="D155" s="19"/>
      <c r="E155" s="20"/>
      <c r="F155" s="20"/>
      <c r="G155" s="20"/>
    </row>
    <row r="156" spans="1:7">
      <c r="A156" s="19"/>
      <c r="B156" s="19"/>
      <c r="C156" s="19"/>
      <c r="D156" s="19"/>
      <c r="E156" s="20"/>
      <c r="F156" s="20"/>
      <c r="G156" s="20"/>
    </row>
    <row r="157" spans="1:7">
      <c r="A157" s="19"/>
      <c r="B157" s="19"/>
      <c r="C157" s="19"/>
      <c r="D157" s="19"/>
      <c r="E157" s="20"/>
      <c r="F157" s="20"/>
      <c r="G157" s="20"/>
    </row>
    <row r="158" spans="1:7">
      <c r="A158" s="19"/>
      <c r="B158" s="19"/>
      <c r="C158" s="19"/>
      <c r="D158" s="19"/>
      <c r="E158" s="20"/>
      <c r="F158" s="20"/>
      <c r="G158" s="20"/>
    </row>
    <row r="159" spans="1:7">
      <c r="A159" s="19"/>
      <c r="B159" s="19"/>
      <c r="C159" s="19"/>
      <c r="D159" s="19"/>
      <c r="E159" s="20"/>
      <c r="F159" s="20"/>
      <c r="G159" s="20"/>
    </row>
    <row r="160" spans="1:7">
      <c r="A160" s="19"/>
      <c r="B160" s="19"/>
      <c r="C160" s="19"/>
      <c r="D160" s="19"/>
      <c r="E160" s="20"/>
      <c r="F160" s="20"/>
      <c r="G160" s="20"/>
    </row>
    <row r="161" spans="1:7">
      <c r="A161" s="19"/>
      <c r="B161" s="19"/>
      <c r="C161" s="19"/>
      <c r="D161" s="19"/>
      <c r="E161" s="20"/>
      <c r="F161" s="20"/>
      <c r="G161" s="20"/>
    </row>
    <row r="162" spans="1:7">
      <c r="A162" s="19"/>
      <c r="B162" s="19"/>
      <c r="C162" s="19"/>
      <c r="D162" s="19"/>
      <c r="E162" s="20"/>
      <c r="F162" s="20"/>
      <c r="G162" s="20"/>
    </row>
    <row r="163" spans="1:7">
      <c r="A163" s="19"/>
      <c r="B163" s="19"/>
      <c r="C163" s="19"/>
      <c r="D163" s="19"/>
      <c r="E163" s="20"/>
      <c r="F163" s="20"/>
      <c r="G163" s="20"/>
    </row>
    <row r="164" spans="1:7">
      <c r="A164" s="19"/>
      <c r="B164" s="19"/>
      <c r="C164" s="19"/>
      <c r="D164" s="19"/>
      <c r="E164" s="20"/>
      <c r="F164" s="20"/>
      <c r="G164" s="20"/>
    </row>
    <row r="165" spans="1:7">
      <c r="A165" s="19"/>
      <c r="B165" s="19"/>
      <c r="C165" s="19"/>
      <c r="D165" s="19"/>
      <c r="E165" s="20"/>
      <c r="F165" s="20"/>
      <c r="G165" s="20"/>
    </row>
    <row r="166" spans="1:7">
      <c r="A166" s="19"/>
      <c r="B166" s="19"/>
      <c r="C166" s="19"/>
      <c r="D166" s="19"/>
      <c r="E166" s="20"/>
      <c r="F166" s="20"/>
      <c r="G166" s="20"/>
    </row>
  </sheetData>
  <mergeCells count="59">
    <mergeCell ref="A100:D100"/>
    <mergeCell ref="A106:D106"/>
    <mergeCell ref="A93:D93"/>
    <mergeCell ref="A89:D89"/>
    <mergeCell ref="A111:D111"/>
    <mergeCell ref="A105:D105"/>
    <mergeCell ref="B12:D12"/>
    <mergeCell ref="B25:D25"/>
    <mergeCell ref="B26:D26"/>
    <mergeCell ref="A116:G116"/>
    <mergeCell ref="A120:G120"/>
    <mergeCell ref="A83:D84"/>
    <mergeCell ref="E83:G83"/>
    <mergeCell ref="B30:D30"/>
    <mergeCell ref="B31:D31"/>
    <mergeCell ref="B32:D32"/>
    <mergeCell ref="B17:D17"/>
    <mergeCell ref="A52:D52"/>
    <mergeCell ref="A54:D54"/>
    <mergeCell ref="A51:D51"/>
    <mergeCell ref="A53:D53"/>
    <mergeCell ref="B27:D27"/>
    <mergeCell ref="A2:G2"/>
    <mergeCell ref="A4:G4"/>
    <mergeCell ref="A5:G5"/>
    <mergeCell ref="A6:G6"/>
    <mergeCell ref="A7:G7"/>
    <mergeCell ref="A124:G124"/>
    <mergeCell ref="B118:G118"/>
    <mergeCell ref="A119:G119"/>
    <mergeCell ref="B14:C14"/>
    <mergeCell ref="B15:C15"/>
    <mergeCell ref="B16:C16"/>
    <mergeCell ref="A122:G122"/>
    <mergeCell ref="A123:G123"/>
    <mergeCell ref="B121:G121"/>
    <mergeCell ref="B28:D28"/>
    <mergeCell ref="A43:G43"/>
    <mergeCell ref="A79:G79"/>
    <mergeCell ref="A112:D112"/>
    <mergeCell ref="A48:D49"/>
    <mergeCell ref="E48:G48"/>
    <mergeCell ref="B29:D29"/>
    <mergeCell ref="A59:D59"/>
    <mergeCell ref="A60:D60"/>
    <mergeCell ref="A109:D109"/>
    <mergeCell ref="A85:D85"/>
    <mergeCell ref="A86:D86"/>
    <mergeCell ref="A90:D90"/>
    <mergeCell ref="A94:D94"/>
    <mergeCell ref="A95:D95"/>
    <mergeCell ref="A96:D96"/>
    <mergeCell ref="A98:D98"/>
    <mergeCell ref="A99:D99"/>
    <mergeCell ref="A107:D107"/>
    <mergeCell ref="A92:D92"/>
    <mergeCell ref="A102:D102"/>
    <mergeCell ref="A103:D103"/>
    <mergeCell ref="A104:D104"/>
  </mergeCells>
  <pageMargins left="0.5" right="0.25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4</xdr:col>
                <xdr:colOff>257175</xdr:colOff>
                <xdr:row>83</xdr:row>
                <xdr:rowOff>66675</xdr:rowOff>
              </from>
              <to>
                <xdr:col>4</xdr:col>
                <xdr:colOff>390525</xdr:colOff>
                <xdr:row>83</xdr:row>
                <xdr:rowOff>247650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5">
            <anchor moveWithCells="1" sizeWithCells="1">
              <from>
                <xdr:col>4</xdr:col>
                <xdr:colOff>257175</xdr:colOff>
                <xdr:row>48</xdr:row>
                <xdr:rowOff>57150</xdr:rowOff>
              </from>
              <to>
                <xdr:col>4</xdr:col>
                <xdr:colOff>390525</xdr:colOff>
                <xdr:row>48</xdr:row>
                <xdr:rowOff>247650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zoomScale="120" zoomScaleNormal="120" workbookViewId="0">
      <selection activeCell="C17" sqref="C17"/>
    </sheetView>
  </sheetViews>
  <sheetFormatPr defaultRowHeight="21"/>
  <cols>
    <col min="1" max="1" width="5.85546875" style="42" customWidth="1"/>
    <col min="2" max="2" width="5.5703125" style="42" customWidth="1"/>
    <col min="3" max="3" width="62.140625" style="42" customWidth="1"/>
    <col min="4" max="4" width="7.42578125" style="42" customWidth="1"/>
    <col min="5" max="256" width="9" style="42"/>
    <col min="257" max="257" width="5.85546875" style="42" customWidth="1"/>
    <col min="258" max="258" width="5.5703125" style="42" customWidth="1"/>
    <col min="259" max="259" width="69.28515625" style="42" customWidth="1"/>
    <col min="260" max="260" width="7.42578125" style="42" customWidth="1"/>
    <col min="261" max="512" width="9" style="42"/>
    <col min="513" max="513" width="5.85546875" style="42" customWidth="1"/>
    <col min="514" max="514" width="5.5703125" style="42" customWidth="1"/>
    <col min="515" max="515" width="69.28515625" style="42" customWidth="1"/>
    <col min="516" max="516" width="7.42578125" style="42" customWidth="1"/>
    <col min="517" max="768" width="9" style="42"/>
    <col min="769" max="769" width="5.85546875" style="42" customWidth="1"/>
    <col min="770" max="770" width="5.5703125" style="42" customWidth="1"/>
    <col min="771" max="771" width="69.28515625" style="42" customWidth="1"/>
    <col min="772" max="772" width="7.42578125" style="42" customWidth="1"/>
    <col min="773" max="1024" width="9" style="42"/>
    <col min="1025" max="1025" width="5.85546875" style="42" customWidth="1"/>
    <col min="1026" max="1026" width="5.5703125" style="42" customWidth="1"/>
    <col min="1027" max="1027" width="69.28515625" style="42" customWidth="1"/>
    <col min="1028" max="1028" width="7.42578125" style="42" customWidth="1"/>
    <col min="1029" max="1280" width="9" style="42"/>
    <col min="1281" max="1281" width="5.85546875" style="42" customWidth="1"/>
    <col min="1282" max="1282" width="5.5703125" style="42" customWidth="1"/>
    <col min="1283" max="1283" width="69.28515625" style="42" customWidth="1"/>
    <col min="1284" max="1284" width="7.42578125" style="42" customWidth="1"/>
    <col min="1285" max="1536" width="9" style="42"/>
    <col min="1537" max="1537" width="5.85546875" style="42" customWidth="1"/>
    <col min="1538" max="1538" width="5.5703125" style="42" customWidth="1"/>
    <col min="1539" max="1539" width="69.28515625" style="42" customWidth="1"/>
    <col min="1540" max="1540" width="7.42578125" style="42" customWidth="1"/>
    <col min="1541" max="1792" width="9" style="42"/>
    <col min="1793" max="1793" width="5.85546875" style="42" customWidth="1"/>
    <col min="1794" max="1794" width="5.5703125" style="42" customWidth="1"/>
    <col min="1795" max="1795" width="69.28515625" style="42" customWidth="1"/>
    <col min="1796" max="1796" width="7.42578125" style="42" customWidth="1"/>
    <col min="1797" max="2048" width="9" style="42"/>
    <col min="2049" max="2049" width="5.85546875" style="42" customWidth="1"/>
    <col min="2050" max="2050" width="5.5703125" style="42" customWidth="1"/>
    <col min="2051" max="2051" width="69.28515625" style="42" customWidth="1"/>
    <col min="2052" max="2052" width="7.42578125" style="42" customWidth="1"/>
    <col min="2053" max="2304" width="9" style="42"/>
    <col min="2305" max="2305" width="5.85546875" style="42" customWidth="1"/>
    <col min="2306" max="2306" width="5.5703125" style="42" customWidth="1"/>
    <col min="2307" max="2307" width="69.28515625" style="42" customWidth="1"/>
    <col min="2308" max="2308" width="7.42578125" style="42" customWidth="1"/>
    <col min="2309" max="2560" width="9" style="42"/>
    <col min="2561" max="2561" width="5.85546875" style="42" customWidth="1"/>
    <col min="2562" max="2562" width="5.5703125" style="42" customWidth="1"/>
    <col min="2563" max="2563" width="69.28515625" style="42" customWidth="1"/>
    <col min="2564" max="2564" width="7.42578125" style="42" customWidth="1"/>
    <col min="2565" max="2816" width="9" style="42"/>
    <col min="2817" max="2817" width="5.85546875" style="42" customWidth="1"/>
    <col min="2818" max="2818" width="5.5703125" style="42" customWidth="1"/>
    <col min="2819" max="2819" width="69.28515625" style="42" customWidth="1"/>
    <col min="2820" max="2820" width="7.42578125" style="42" customWidth="1"/>
    <col min="2821" max="3072" width="9" style="42"/>
    <col min="3073" max="3073" width="5.85546875" style="42" customWidth="1"/>
    <col min="3074" max="3074" width="5.5703125" style="42" customWidth="1"/>
    <col min="3075" max="3075" width="69.28515625" style="42" customWidth="1"/>
    <col min="3076" max="3076" width="7.42578125" style="42" customWidth="1"/>
    <col min="3077" max="3328" width="9" style="42"/>
    <col min="3329" max="3329" width="5.85546875" style="42" customWidth="1"/>
    <col min="3330" max="3330" width="5.5703125" style="42" customWidth="1"/>
    <col min="3331" max="3331" width="69.28515625" style="42" customWidth="1"/>
    <col min="3332" max="3332" width="7.42578125" style="42" customWidth="1"/>
    <col min="3333" max="3584" width="9" style="42"/>
    <col min="3585" max="3585" width="5.85546875" style="42" customWidth="1"/>
    <col min="3586" max="3586" width="5.5703125" style="42" customWidth="1"/>
    <col min="3587" max="3587" width="69.28515625" style="42" customWidth="1"/>
    <col min="3588" max="3588" width="7.42578125" style="42" customWidth="1"/>
    <col min="3589" max="3840" width="9" style="42"/>
    <col min="3841" max="3841" width="5.85546875" style="42" customWidth="1"/>
    <col min="3842" max="3842" width="5.5703125" style="42" customWidth="1"/>
    <col min="3843" max="3843" width="69.28515625" style="42" customWidth="1"/>
    <col min="3844" max="3844" width="7.42578125" style="42" customWidth="1"/>
    <col min="3845" max="4096" width="9" style="42"/>
    <col min="4097" max="4097" width="5.85546875" style="42" customWidth="1"/>
    <col min="4098" max="4098" width="5.5703125" style="42" customWidth="1"/>
    <col min="4099" max="4099" width="69.28515625" style="42" customWidth="1"/>
    <col min="4100" max="4100" width="7.42578125" style="42" customWidth="1"/>
    <col min="4101" max="4352" width="9" style="42"/>
    <col min="4353" max="4353" width="5.85546875" style="42" customWidth="1"/>
    <col min="4354" max="4354" width="5.5703125" style="42" customWidth="1"/>
    <col min="4355" max="4355" width="69.28515625" style="42" customWidth="1"/>
    <col min="4356" max="4356" width="7.42578125" style="42" customWidth="1"/>
    <col min="4357" max="4608" width="9" style="42"/>
    <col min="4609" max="4609" width="5.85546875" style="42" customWidth="1"/>
    <col min="4610" max="4610" width="5.5703125" style="42" customWidth="1"/>
    <col min="4611" max="4611" width="69.28515625" style="42" customWidth="1"/>
    <col min="4612" max="4612" width="7.42578125" style="42" customWidth="1"/>
    <col min="4613" max="4864" width="9" style="42"/>
    <col min="4865" max="4865" width="5.85546875" style="42" customWidth="1"/>
    <col min="4866" max="4866" width="5.5703125" style="42" customWidth="1"/>
    <col min="4867" max="4867" width="69.28515625" style="42" customWidth="1"/>
    <col min="4868" max="4868" width="7.42578125" style="42" customWidth="1"/>
    <col min="4869" max="5120" width="9" style="42"/>
    <col min="5121" max="5121" width="5.85546875" style="42" customWidth="1"/>
    <col min="5122" max="5122" width="5.5703125" style="42" customWidth="1"/>
    <col min="5123" max="5123" width="69.28515625" style="42" customWidth="1"/>
    <col min="5124" max="5124" width="7.42578125" style="42" customWidth="1"/>
    <col min="5125" max="5376" width="9" style="42"/>
    <col min="5377" max="5377" width="5.85546875" style="42" customWidth="1"/>
    <col min="5378" max="5378" width="5.5703125" style="42" customWidth="1"/>
    <col min="5379" max="5379" width="69.28515625" style="42" customWidth="1"/>
    <col min="5380" max="5380" width="7.42578125" style="42" customWidth="1"/>
    <col min="5381" max="5632" width="9" style="42"/>
    <col min="5633" max="5633" width="5.85546875" style="42" customWidth="1"/>
    <col min="5634" max="5634" width="5.5703125" style="42" customWidth="1"/>
    <col min="5635" max="5635" width="69.28515625" style="42" customWidth="1"/>
    <col min="5636" max="5636" width="7.42578125" style="42" customWidth="1"/>
    <col min="5637" max="5888" width="9" style="42"/>
    <col min="5889" max="5889" width="5.85546875" style="42" customWidth="1"/>
    <col min="5890" max="5890" width="5.5703125" style="42" customWidth="1"/>
    <col min="5891" max="5891" width="69.28515625" style="42" customWidth="1"/>
    <col min="5892" max="5892" width="7.42578125" style="42" customWidth="1"/>
    <col min="5893" max="6144" width="9" style="42"/>
    <col min="6145" max="6145" width="5.85546875" style="42" customWidth="1"/>
    <col min="6146" max="6146" width="5.5703125" style="42" customWidth="1"/>
    <col min="6147" max="6147" width="69.28515625" style="42" customWidth="1"/>
    <col min="6148" max="6148" width="7.42578125" style="42" customWidth="1"/>
    <col min="6149" max="6400" width="9" style="42"/>
    <col min="6401" max="6401" width="5.85546875" style="42" customWidth="1"/>
    <col min="6402" max="6402" width="5.5703125" style="42" customWidth="1"/>
    <col min="6403" max="6403" width="69.28515625" style="42" customWidth="1"/>
    <col min="6404" max="6404" width="7.42578125" style="42" customWidth="1"/>
    <col min="6405" max="6656" width="9" style="42"/>
    <col min="6657" max="6657" width="5.85546875" style="42" customWidth="1"/>
    <col min="6658" max="6658" width="5.5703125" style="42" customWidth="1"/>
    <col min="6659" max="6659" width="69.28515625" style="42" customWidth="1"/>
    <col min="6660" max="6660" width="7.42578125" style="42" customWidth="1"/>
    <col min="6661" max="6912" width="9" style="42"/>
    <col min="6913" max="6913" width="5.85546875" style="42" customWidth="1"/>
    <col min="6914" max="6914" width="5.5703125" style="42" customWidth="1"/>
    <col min="6915" max="6915" width="69.28515625" style="42" customWidth="1"/>
    <col min="6916" max="6916" width="7.42578125" style="42" customWidth="1"/>
    <col min="6917" max="7168" width="9" style="42"/>
    <col min="7169" max="7169" width="5.85546875" style="42" customWidth="1"/>
    <col min="7170" max="7170" width="5.5703125" style="42" customWidth="1"/>
    <col min="7171" max="7171" width="69.28515625" style="42" customWidth="1"/>
    <col min="7172" max="7172" width="7.42578125" style="42" customWidth="1"/>
    <col min="7173" max="7424" width="9" style="42"/>
    <col min="7425" max="7425" width="5.85546875" style="42" customWidth="1"/>
    <col min="7426" max="7426" width="5.5703125" style="42" customWidth="1"/>
    <col min="7427" max="7427" width="69.28515625" style="42" customWidth="1"/>
    <col min="7428" max="7428" width="7.42578125" style="42" customWidth="1"/>
    <col min="7429" max="7680" width="9" style="42"/>
    <col min="7681" max="7681" width="5.85546875" style="42" customWidth="1"/>
    <col min="7682" max="7682" width="5.5703125" style="42" customWidth="1"/>
    <col min="7683" max="7683" width="69.28515625" style="42" customWidth="1"/>
    <col min="7684" max="7684" width="7.42578125" style="42" customWidth="1"/>
    <col min="7685" max="7936" width="9" style="42"/>
    <col min="7937" max="7937" width="5.85546875" style="42" customWidth="1"/>
    <col min="7938" max="7938" width="5.5703125" style="42" customWidth="1"/>
    <col min="7939" max="7939" width="69.28515625" style="42" customWidth="1"/>
    <col min="7940" max="7940" width="7.42578125" style="42" customWidth="1"/>
    <col min="7941" max="8192" width="9" style="42"/>
    <col min="8193" max="8193" width="5.85546875" style="42" customWidth="1"/>
    <col min="8194" max="8194" width="5.5703125" style="42" customWidth="1"/>
    <col min="8195" max="8195" width="69.28515625" style="42" customWidth="1"/>
    <col min="8196" max="8196" width="7.42578125" style="42" customWidth="1"/>
    <col min="8197" max="8448" width="9" style="42"/>
    <col min="8449" max="8449" width="5.85546875" style="42" customWidth="1"/>
    <col min="8450" max="8450" width="5.5703125" style="42" customWidth="1"/>
    <col min="8451" max="8451" width="69.28515625" style="42" customWidth="1"/>
    <col min="8452" max="8452" width="7.42578125" style="42" customWidth="1"/>
    <col min="8453" max="8704" width="9" style="42"/>
    <col min="8705" max="8705" width="5.85546875" style="42" customWidth="1"/>
    <col min="8706" max="8706" width="5.5703125" style="42" customWidth="1"/>
    <col min="8707" max="8707" width="69.28515625" style="42" customWidth="1"/>
    <col min="8708" max="8708" width="7.42578125" style="42" customWidth="1"/>
    <col min="8709" max="8960" width="9" style="42"/>
    <col min="8961" max="8961" width="5.85546875" style="42" customWidth="1"/>
    <col min="8962" max="8962" width="5.5703125" style="42" customWidth="1"/>
    <col min="8963" max="8963" width="69.28515625" style="42" customWidth="1"/>
    <col min="8964" max="8964" width="7.42578125" style="42" customWidth="1"/>
    <col min="8965" max="9216" width="9" style="42"/>
    <col min="9217" max="9217" width="5.85546875" style="42" customWidth="1"/>
    <col min="9218" max="9218" width="5.5703125" style="42" customWidth="1"/>
    <col min="9219" max="9219" width="69.28515625" style="42" customWidth="1"/>
    <col min="9220" max="9220" width="7.42578125" style="42" customWidth="1"/>
    <col min="9221" max="9472" width="9" style="42"/>
    <col min="9473" max="9473" width="5.85546875" style="42" customWidth="1"/>
    <col min="9474" max="9474" width="5.5703125" style="42" customWidth="1"/>
    <col min="9475" max="9475" width="69.28515625" style="42" customWidth="1"/>
    <col min="9476" max="9476" width="7.42578125" style="42" customWidth="1"/>
    <col min="9477" max="9728" width="9" style="42"/>
    <col min="9729" max="9729" width="5.85546875" style="42" customWidth="1"/>
    <col min="9730" max="9730" width="5.5703125" style="42" customWidth="1"/>
    <col min="9731" max="9731" width="69.28515625" style="42" customWidth="1"/>
    <col min="9732" max="9732" width="7.42578125" style="42" customWidth="1"/>
    <col min="9733" max="9984" width="9" style="42"/>
    <col min="9985" max="9985" width="5.85546875" style="42" customWidth="1"/>
    <col min="9986" max="9986" width="5.5703125" style="42" customWidth="1"/>
    <col min="9987" max="9987" width="69.28515625" style="42" customWidth="1"/>
    <col min="9988" max="9988" width="7.42578125" style="42" customWidth="1"/>
    <col min="9989" max="10240" width="9" style="42"/>
    <col min="10241" max="10241" width="5.85546875" style="42" customWidth="1"/>
    <col min="10242" max="10242" width="5.5703125" style="42" customWidth="1"/>
    <col min="10243" max="10243" width="69.28515625" style="42" customWidth="1"/>
    <col min="10244" max="10244" width="7.42578125" style="42" customWidth="1"/>
    <col min="10245" max="10496" width="9" style="42"/>
    <col min="10497" max="10497" width="5.85546875" style="42" customWidth="1"/>
    <col min="10498" max="10498" width="5.5703125" style="42" customWidth="1"/>
    <col min="10499" max="10499" width="69.28515625" style="42" customWidth="1"/>
    <col min="10500" max="10500" width="7.42578125" style="42" customWidth="1"/>
    <col min="10501" max="10752" width="9" style="42"/>
    <col min="10753" max="10753" width="5.85546875" style="42" customWidth="1"/>
    <col min="10754" max="10754" width="5.5703125" style="42" customWidth="1"/>
    <col min="10755" max="10755" width="69.28515625" style="42" customWidth="1"/>
    <col min="10756" max="10756" width="7.42578125" style="42" customWidth="1"/>
    <col min="10757" max="11008" width="9" style="42"/>
    <col min="11009" max="11009" width="5.85546875" style="42" customWidth="1"/>
    <col min="11010" max="11010" width="5.5703125" style="42" customWidth="1"/>
    <col min="11011" max="11011" width="69.28515625" style="42" customWidth="1"/>
    <col min="11012" max="11012" width="7.42578125" style="42" customWidth="1"/>
    <col min="11013" max="11264" width="9" style="42"/>
    <col min="11265" max="11265" width="5.85546875" style="42" customWidth="1"/>
    <col min="11266" max="11266" width="5.5703125" style="42" customWidth="1"/>
    <col min="11267" max="11267" width="69.28515625" style="42" customWidth="1"/>
    <col min="11268" max="11268" width="7.42578125" style="42" customWidth="1"/>
    <col min="11269" max="11520" width="9" style="42"/>
    <col min="11521" max="11521" width="5.85546875" style="42" customWidth="1"/>
    <col min="11522" max="11522" width="5.5703125" style="42" customWidth="1"/>
    <col min="11523" max="11523" width="69.28515625" style="42" customWidth="1"/>
    <col min="11524" max="11524" width="7.42578125" style="42" customWidth="1"/>
    <col min="11525" max="11776" width="9" style="42"/>
    <col min="11777" max="11777" width="5.85546875" style="42" customWidth="1"/>
    <col min="11778" max="11778" width="5.5703125" style="42" customWidth="1"/>
    <col min="11779" max="11779" width="69.28515625" style="42" customWidth="1"/>
    <col min="11780" max="11780" width="7.42578125" style="42" customWidth="1"/>
    <col min="11781" max="12032" width="9" style="42"/>
    <col min="12033" max="12033" width="5.85546875" style="42" customWidth="1"/>
    <col min="12034" max="12034" width="5.5703125" style="42" customWidth="1"/>
    <col min="12035" max="12035" width="69.28515625" style="42" customWidth="1"/>
    <col min="12036" max="12036" width="7.42578125" style="42" customWidth="1"/>
    <col min="12037" max="12288" width="9" style="42"/>
    <col min="12289" max="12289" width="5.85546875" style="42" customWidth="1"/>
    <col min="12290" max="12290" width="5.5703125" style="42" customWidth="1"/>
    <col min="12291" max="12291" width="69.28515625" style="42" customWidth="1"/>
    <col min="12292" max="12292" width="7.42578125" style="42" customWidth="1"/>
    <col min="12293" max="12544" width="9" style="42"/>
    <col min="12545" max="12545" width="5.85546875" style="42" customWidth="1"/>
    <col min="12546" max="12546" width="5.5703125" style="42" customWidth="1"/>
    <col min="12547" max="12547" width="69.28515625" style="42" customWidth="1"/>
    <col min="12548" max="12548" width="7.42578125" style="42" customWidth="1"/>
    <col min="12549" max="12800" width="9" style="42"/>
    <col min="12801" max="12801" width="5.85546875" style="42" customWidth="1"/>
    <col min="12802" max="12802" width="5.5703125" style="42" customWidth="1"/>
    <col min="12803" max="12803" width="69.28515625" style="42" customWidth="1"/>
    <col min="12804" max="12804" width="7.42578125" style="42" customWidth="1"/>
    <col min="12805" max="13056" width="9" style="42"/>
    <col min="13057" max="13057" width="5.85546875" style="42" customWidth="1"/>
    <col min="13058" max="13058" width="5.5703125" style="42" customWidth="1"/>
    <col min="13059" max="13059" width="69.28515625" style="42" customWidth="1"/>
    <col min="13060" max="13060" width="7.42578125" style="42" customWidth="1"/>
    <col min="13061" max="13312" width="9" style="42"/>
    <col min="13313" max="13313" width="5.85546875" style="42" customWidth="1"/>
    <col min="13314" max="13314" width="5.5703125" style="42" customWidth="1"/>
    <col min="13315" max="13315" width="69.28515625" style="42" customWidth="1"/>
    <col min="13316" max="13316" width="7.42578125" style="42" customWidth="1"/>
    <col min="13317" max="13568" width="9" style="42"/>
    <col min="13569" max="13569" width="5.85546875" style="42" customWidth="1"/>
    <col min="13570" max="13570" width="5.5703125" style="42" customWidth="1"/>
    <col min="13571" max="13571" width="69.28515625" style="42" customWidth="1"/>
    <col min="13572" max="13572" width="7.42578125" style="42" customWidth="1"/>
    <col min="13573" max="13824" width="9" style="42"/>
    <col min="13825" max="13825" width="5.85546875" style="42" customWidth="1"/>
    <col min="13826" max="13826" width="5.5703125" style="42" customWidth="1"/>
    <col min="13827" max="13827" width="69.28515625" style="42" customWidth="1"/>
    <col min="13828" max="13828" width="7.42578125" style="42" customWidth="1"/>
    <col min="13829" max="14080" width="9" style="42"/>
    <col min="14081" max="14081" width="5.85546875" style="42" customWidth="1"/>
    <col min="14082" max="14082" width="5.5703125" style="42" customWidth="1"/>
    <col min="14083" max="14083" width="69.28515625" style="42" customWidth="1"/>
    <col min="14084" max="14084" width="7.42578125" style="42" customWidth="1"/>
    <col min="14085" max="14336" width="9" style="42"/>
    <col min="14337" max="14337" width="5.85546875" style="42" customWidth="1"/>
    <col min="14338" max="14338" width="5.5703125" style="42" customWidth="1"/>
    <col min="14339" max="14339" width="69.28515625" style="42" customWidth="1"/>
    <col min="14340" max="14340" width="7.42578125" style="42" customWidth="1"/>
    <col min="14341" max="14592" width="9" style="42"/>
    <col min="14593" max="14593" width="5.85546875" style="42" customWidth="1"/>
    <col min="14594" max="14594" width="5.5703125" style="42" customWidth="1"/>
    <col min="14595" max="14595" width="69.28515625" style="42" customWidth="1"/>
    <col min="14596" max="14596" width="7.42578125" style="42" customWidth="1"/>
    <col min="14597" max="14848" width="9" style="42"/>
    <col min="14849" max="14849" width="5.85546875" style="42" customWidth="1"/>
    <col min="14850" max="14850" width="5.5703125" style="42" customWidth="1"/>
    <col min="14851" max="14851" width="69.28515625" style="42" customWidth="1"/>
    <col min="14852" max="14852" width="7.42578125" style="42" customWidth="1"/>
    <col min="14853" max="15104" width="9" style="42"/>
    <col min="15105" max="15105" width="5.85546875" style="42" customWidth="1"/>
    <col min="15106" max="15106" width="5.5703125" style="42" customWidth="1"/>
    <col min="15107" max="15107" width="69.28515625" style="42" customWidth="1"/>
    <col min="15108" max="15108" width="7.42578125" style="42" customWidth="1"/>
    <col min="15109" max="15360" width="9" style="42"/>
    <col min="15361" max="15361" width="5.85546875" style="42" customWidth="1"/>
    <col min="15362" max="15362" width="5.5703125" style="42" customWidth="1"/>
    <col min="15363" max="15363" width="69.28515625" style="42" customWidth="1"/>
    <col min="15364" max="15364" width="7.42578125" style="42" customWidth="1"/>
    <col min="15365" max="15616" width="9" style="42"/>
    <col min="15617" max="15617" width="5.85546875" style="42" customWidth="1"/>
    <col min="15618" max="15618" width="5.5703125" style="42" customWidth="1"/>
    <col min="15619" max="15619" width="69.28515625" style="42" customWidth="1"/>
    <col min="15620" max="15620" width="7.42578125" style="42" customWidth="1"/>
    <col min="15621" max="15872" width="9" style="42"/>
    <col min="15873" max="15873" width="5.85546875" style="42" customWidth="1"/>
    <col min="15874" max="15874" width="5.5703125" style="42" customWidth="1"/>
    <col min="15875" max="15875" width="69.28515625" style="42" customWidth="1"/>
    <col min="15876" max="15876" width="7.42578125" style="42" customWidth="1"/>
    <col min="15877" max="16128" width="9" style="42"/>
    <col min="16129" max="16129" width="5.85546875" style="42" customWidth="1"/>
    <col min="16130" max="16130" width="5.5703125" style="42" customWidth="1"/>
    <col min="16131" max="16131" width="69.28515625" style="42" customWidth="1"/>
    <col min="16132" max="16132" width="7.42578125" style="42" customWidth="1"/>
    <col min="16133" max="16384" width="9" style="42"/>
  </cols>
  <sheetData>
    <row r="1" spans="1:4" ht="21" customHeight="1">
      <c r="A1" s="217" t="s">
        <v>60</v>
      </c>
      <c r="B1" s="217"/>
      <c r="C1" s="217"/>
      <c r="D1" s="217"/>
    </row>
    <row r="2" spans="1:4">
      <c r="A2" s="43" t="s">
        <v>50</v>
      </c>
    </row>
    <row r="3" spans="1:4">
      <c r="A3" s="43"/>
    </row>
    <row r="4" spans="1:4">
      <c r="B4" s="42" t="s">
        <v>51</v>
      </c>
    </row>
    <row r="7" spans="1:4">
      <c r="B7" s="70" t="s">
        <v>52</v>
      </c>
      <c r="C7" s="70" t="s">
        <v>25</v>
      </c>
      <c r="D7" s="71" t="s">
        <v>53</v>
      </c>
    </row>
    <row r="8" spans="1:4">
      <c r="B8" s="72">
        <v>1</v>
      </c>
      <c r="C8" s="74" t="s">
        <v>88</v>
      </c>
      <c r="D8" s="73">
        <v>5</v>
      </c>
    </row>
    <row r="9" spans="1:4">
      <c r="B9" s="72">
        <v>2</v>
      </c>
      <c r="C9" s="74" t="s">
        <v>54</v>
      </c>
      <c r="D9" s="73">
        <v>3</v>
      </c>
    </row>
    <row r="10" spans="1:4">
      <c r="B10" s="72">
        <v>3</v>
      </c>
      <c r="C10" s="74" t="s">
        <v>87</v>
      </c>
      <c r="D10" s="73">
        <v>3</v>
      </c>
    </row>
    <row r="11" spans="1:4">
      <c r="B11" s="72">
        <v>4</v>
      </c>
      <c r="C11" s="74" t="s">
        <v>80</v>
      </c>
      <c r="D11" s="73">
        <v>2</v>
      </c>
    </row>
    <row r="12" spans="1:4">
      <c r="B12" s="72">
        <v>5</v>
      </c>
      <c r="C12" s="74" t="s">
        <v>76</v>
      </c>
      <c r="D12" s="73">
        <v>2</v>
      </c>
    </row>
    <row r="13" spans="1:4">
      <c r="B13" s="72">
        <v>6</v>
      </c>
      <c r="C13" s="74" t="s">
        <v>70</v>
      </c>
      <c r="D13" s="73">
        <v>2</v>
      </c>
    </row>
    <row r="14" spans="1:4">
      <c r="B14" s="72">
        <v>7</v>
      </c>
      <c r="C14" s="74" t="s">
        <v>77</v>
      </c>
      <c r="D14" s="73">
        <v>1</v>
      </c>
    </row>
    <row r="15" spans="1:4">
      <c r="B15" s="72">
        <v>8</v>
      </c>
      <c r="C15" s="74" t="s">
        <v>92</v>
      </c>
      <c r="D15" s="73">
        <v>1</v>
      </c>
    </row>
    <row r="16" spans="1:4">
      <c r="B16" s="72">
        <v>9</v>
      </c>
      <c r="C16" s="74" t="s">
        <v>93</v>
      </c>
      <c r="D16" s="73">
        <v>1</v>
      </c>
    </row>
    <row r="17" spans="2:5">
      <c r="B17" s="72">
        <v>10</v>
      </c>
      <c r="C17" s="74" t="s">
        <v>97</v>
      </c>
      <c r="D17" s="73">
        <v>1</v>
      </c>
    </row>
    <row r="18" spans="2:5" s="44" customFormat="1" ht="21.75" thickBot="1">
      <c r="B18" s="218" t="s">
        <v>18</v>
      </c>
      <c r="C18" s="219"/>
      <c r="D18" s="75">
        <f>SUM(D8:D17)</f>
        <v>21</v>
      </c>
      <c r="E18" s="42"/>
    </row>
    <row r="19" spans="2:5" ht="21.75" thickTop="1"/>
  </sheetData>
  <mergeCells count="2">
    <mergeCell ref="A1:D1"/>
    <mergeCell ref="B18:C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2015-02-03T02:09:09Z</cp:lastPrinted>
  <dcterms:created xsi:type="dcterms:W3CDTF">2014-10-15T08:34:52Z</dcterms:created>
  <dcterms:modified xsi:type="dcterms:W3CDTF">2015-06-12T06:48:39Z</dcterms:modified>
</cp:coreProperties>
</file>