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F8DE49BA-E1DD-4A9B-997D-F60C6532328E}" xr6:coauthVersionLast="36" xr6:coauthVersionMax="36" xr10:uidLastSave="{00000000-0000-0000-0000-000000000000}"/>
  <bookViews>
    <workbookView xWindow="0" yWindow="0" windowWidth="20490" windowHeight="7755" activeTab="6" xr2:uid="{00000000-000D-0000-FFFF-FFFF00000000}"/>
  </bookViews>
  <sheets>
    <sheet name="Chart3" sheetId="19" r:id="rId1"/>
    <sheet name="Chart2" sheetId="18" r:id="rId2"/>
    <sheet name="Chart1" sheetId="17" r:id="rId3"/>
    <sheet name="DATA" sheetId="1" r:id="rId4"/>
    <sheet name="บทสรุป" sheetId="9" r:id="rId5"/>
    <sheet name="ตาราง1-6" sheetId="2" r:id="rId6"/>
    <sheet name="ตาราง 7" sheetId="14" r:id="rId7"/>
    <sheet name="ส่วนที่ 6" sheetId="21" r:id="rId8"/>
    <sheet name="ส่วนที่ 5" sheetId="25" r:id="rId9"/>
  </sheets>
  <definedNames>
    <definedName name="_xlnm._FilterDatabase" localSheetId="3" hidden="1">DATA!$A$1:$S$31</definedName>
  </definedNames>
  <calcPr calcId="191029"/>
</workbook>
</file>

<file path=xl/calcChain.xml><?xml version="1.0" encoding="utf-8"?>
<calcChain xmlns="http://schemas.openxmlformats.org/spreadsheetml/2006/main">
  <c r="H54" i="14" l="1"/>
  <c r="F82" i="2"/>
  <c r="F64" i="2"/>
  <c r="F47" i="2"/>
  <c r="D27" i="2"/>
  <c r="D26" i="21"/>
  <c r="C26" i="21"/>
  <c r="D25" i="21"/>
  <c r="D9" i="25"/>
  <c r="C43" i="1"/>
  <c r="C29" i="1"/>
  <c r="AG30" i="1"/>
  <c r="AE30" i="1"/>
  <c r="AC29" i="1"/>
  <c r="Z30" i="1"/>
  <c r="X29" i="1"/>
  <c r="U28" i="1"/>
  <c r="U27" i="1"/>
  <c r="F27" i="1"/>
  <c r="G27" i="1"/>
  <c r="H27" i="1"/>
  <c r="F28" i="1"/>
  <c r="G28" i="1"/>
  <c r="H28" i="1"/>
  <c r="E27" i="1"/>
  <c r="E28" i="1"/>
  <c r="AH29" i="1" l="1"/>
  <c r="AI28" i="1"/>
  <c r="AI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J27" i="1"/>
  <c r="J28" i="1"/>
  <c r="AH30" i="1" l="1"/>
  <c r="AG29" i="1"/>
  <c r="AE29" i="1"/>
  <c r="AC30" i="1"/>
  <c r="Z29" i="1"/>
  <c r="X30" i="1"/>
  <c r="G82" i="2" l="1"/>
  <c r="G81" i="2"/>
  <c r="G80" i="2"/>
  <c r="C34" i="1"/>
  <c r="F18" i="2" s="1"/>
  <c r="C35" i="1"/>
  <c r="C30" i="1"/>
  <c r="F20" i="2" l="1"/>
  <c r="G30" i="14"/>
  <c r="F30" i="14"/>
  <c r="F29" i="14" l="1"/>
  <c r="G29" i="14"/>
  <c r="F25" i="14"/>
  <c r="G25" i="14"/>
  <c r="G28" i="14"/>
  <c r="G24" i="14"/>
  <c r="G64" i="2"/>
  <c r="G44" i="2"/>
  <c r="F9" i="14"/>
  <c r="F10" i="14"/>
  <c r="F11" i="14"/>
  <c r="F14" i="14"/>
  <c r="F23" i="14"/>
  <c r="F24" i="14"/>
  <c r="F27" i="14"/>
  <c r="F31" i="14"/>
  <c r="G23" i="14"/>
  <c r="G27" i="14"/>
  <c r="G31" i="14"/>
  <c r="F7" i="14"/>
  <c r="F28" i="14" l="1"/>
  <c r="F31" i="2" l="1"/>
  <c r="G27" i="2" l="1"/>
  <c r="G28" i="2"/>
  <c r="G29" i="2"/>
  <c r="G30" i="2"/>
  <c r="G31" i="2"/>
  <c r="G57" i="2"/>
  <c r="G58" i="2" l="1"/>
  <c r="G60" i="2"/>
  <c r="G59" i="2"/>
  <c r="G62" i="2"/>
  <c r="G61" i="2"/>
  <c r="G63" i="2"/>
  <c r="C7" i="21"/>
  <c r="G47" i="2" l="1"/>
  <c r="G45" i="2"/>
  <c r="G46" i="2"/>
  <c r="G43" i="2"/>
  <c r="F21" i="14"/>
  <c r="G21" i="14"/>
  <c r="F16" i="14"/>
  <c r="G16" i="14"/>
  <c r="G12" i="14"/>
  <c r="F15" i="14"/>
  <c r="F18" i="14"/>
  <c r="F19" i="14"/>
  <c r="F20" i="14"/>
  <c r="G9" i="14"/>
  <c r="G10" i="14"/>
  <c r="G11" i="14"/>
  <c r="G14" i="14"/>
  <c r="G15" i="14"/>
  <c r="G18" i="14"/>
  <c r="G19" i="14"/>
  <c r="G20" i="14"/>
  <c r="G7" i="14"/>
  <c r="F10" i="2" l="1"/>
  <c r="C31" i="1" l="1"/>
  <c r="F9" i="2"/>
  <c r="C36" i="1"/>
  <c r="C16" i="21" l="1"/>
  <c r="D7" i="21"/>
  <c r="D16" i="21" l="1"/>
  <c r="D15" i="21"/>
  <c r="D6" i="21"/>
  <c r="H31" i="14" l="1"/>
  <c r="H28" i="14"/>
  <c r="H29" i="14"/>
  <c r="H27" i="14"/>
  <c r="F11" i="2"/>
  <c r="G9" i="2" s="1"/>
  <c r="G10" i="2" l="1"/>
  <c r="G11" i="2" s="1"/>
  <c r="H11" i="14" l="1"/>
  <c r="H20" i="14"/>
  <c r="H30" i="14" l="1"/>
  <c r="H24" i="14"/>
  <c r="H23" i="14"/>
  <c r="H19" i="14"/>
  <c r="H18" i="14"/>
  <c r="H10" i="14"/>
  <c r="H9" i="14"/>
  <c r="H7" i="14"/>
  <c r="H21" i="14" l="1"/>
  <c r="H16" i="14"/>
  <c r="H25" i="14" l="1"/>
  <c r="F12" i="14"/>
  <c r="H12" i="14" s="1"/>
  <c r="G18" i="2" l="1"/>
  <c r="G19" i="2"/>
  <c r="G20" i="2" l="1"/>
</calcChain>
</file>

<file path=xl/sharedStrings.xml><?xml version="1.0" encoding="utf-8"?>
<sst xmlns="http://schemas.openxmlformats.org/spreadsheetml/2006/main" count="417" uniqueCount="177">
  <si>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</si>
  <si>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</si>
  <si>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</si>
  <si>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</si>
  <si>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</si>
  <si>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</si>
  <si>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</si>
  <si>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</si>
  <si>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</si>
  <si>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</si>
  <si>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</si>
  <si>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</si>
  <si>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</si>
  <si>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</si>
  <si>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(ตอบได้มากกว่า 1 ข้อ)</t>
  </si>
  <si>
    <t>มาก</t>
  </si>
  <si>
    <t>ระดับ</t>
  </si>
  <si>
    <t xml:space="preserve">ผลการตอบแบบสอบถามความพึงพอใจความไม่พึงพอใจและผูกพันของผู้รับบริการ 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</si>
  <si>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</si>
  <si>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</si>
  <si>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ชาย</t>
  </si>
  <si>
    <t>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</si>
  <si>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</si>
  <si>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1.1 เจ้าหน้าที่มีความรู้ ความสามารถในการให้บริการ เช่น สามารถตอบคำถาม </t>
  </si>
  <si>
    <t>ชี้แจง ข้อสงสัย ให้คำแนะนำ และช่วยแก้ปัญหา</t>
  </si>
  <si>
    <t xml:space="preserve">   1.2 เจ้าหน้าที่มีความเอาใจใส่ กระตือรือร้น และมีความพร้อมในการให้บริการ</t>
  </si>
  <si>
    <t xml:space="preserve">   1.3 เจ้าหน้าที่มีความสุภาพ ยิ้มแย้ม แจ่มใส พูดจาด้วยถ้อยคำและน้ำเสียงสุภาพ</t>
  </si>
  <si>
    <t xml:space="preserve">   1.4 เจ้าหน้าที่มีความรวดเร็วในการให้บริการ</t>
  </si>
  <si>
    <t xml:space="preserve">   2.1 ขั้นตอนการให้บริการมีความคล่องตัว รวดเร็ว และไม่ยุ่งยาก ซับซ้อน</t>
  </si>
  <si>
    <t>1. ด้านเจ้าหน้าที่ผู้ให้บริการ/ประสานงาน</t>
  </si>
  <si>
    <t>เฉลี่ยรวมด้านเจ้าหน้าที่ผู้ให้บริการ/ประสานงาน</t>
  </si>
  <si>
    <t>3. ด้านการบริการข้อมูลสารสนเทศผ่าน Website/Facebook/E-mail/Line</t>
  </si>
  <si>
    <t xml:space="preserve">   3.1 ข้อมูลมีความครบถ้วนและถูกต้อง</t>
  </si>
  <si>
    <t xml:space="preserve">   3.2 ข้อมูลมีความเป็นปัจจุบัน</t>
  </si>
  <si>
    <t xml:space="preserve">       เฉลี่ยรวมด้านการบริการข้อมูลสารสนเทศฯ</t>
  </si>
  <si>
    <t>4. ด้านช่องทางการสื่อสารกับผู้รับบริการที่หลากหลาย</t>
  </si>
  <si>
    <t xml:space="preserve">            เฉลี่ยรวมด้านช่องทางการสื่อสารกับผู้รับบริการที่หลากหลาย</t>
  </si>
  <si>
    <t xml:space="preserve">   4.1 หน่วยงานมีช่องทางการให้บริการที่หลากหลาย</t>
  </si>
  <si>
    <t xml:space="preserve">   4.2 ช่องทางการสื่อสาร/รับฟังเสียงของผู้รับบริการมีความสะดวกและรวดเร็ว
</t>
  </si>
  <si>
    <t>5. ด้านประสิทธิภาพทางการบริการ</t>
  </si>
  <si>
    <t xml:space="preserve">            เฉลี่ยรวมด้านประสิทธิภาพทางการบริการ</t>
  </si>
  <si>
    <t xml:space="preserve">   5.1 เจ้าหน้าที่ให้บริการด้วยความรวดเร็ว</t>
  </si>
  <si>
    <t>ความพึงพอใจในภาพรวมต่อการให้บริการของบัณฑิตวิทยาลัย</t>
  </si>
  <si>
    <r>
      <t xml:space="preserve">         </t>
    </r>
    <r>
      <rPr>
        <b/>
        <sz val="15"/>
        <rFont val="TH SarabunPSK"/>
        <family val="2"/>
      </rPr>
      <t xml:space="preserve"> </t>
    </r>
    <r>
      <rPr>
        <b/>
        <u/>
        <sz val="15"/>
        <rFont val="TH SarabunPSK"/>
        <family val="2"/>
      </rPr>
      <t>ส่วนที่ 6</t>
    </r>
    <r>
      <rPr>
        <sz val="15"/>
        <rFont val="TH SarabunPSK"/>
        <family val="2"/>
      </rPr>
      <t xml:space="preserve"> ทัศนคติและความผูกพันของผู้รับบริการ</t>
    </r>
  </si>
  <si>
    <t>ยินดี</t>
  </si>
  <si>
    <t>เข้าร่วมทำกิจกรรม/โครงการ</t>
  </si>
  <si>
    <t>2. ด้านกระบวนการขั้นตอนการให้บริการ/ประสานงาน</t>
  </si>
  <si>
    <t xml:space="preserve">            เฉลี่ยรวมด้านกระบวนการขั้นตอนการให้บริการ/ประสานงาน</t>
  </si>
  <si>
    <t>ติดต่อที่สำนักงานฯ</t>
  </si>
  <si>
    <t>ติดต่อผ่านทางโทรศัพท์</t>
  </si>
  <si>
    <t>ติดต่อผ่านหนังสือราชการ</t>
  </si>
  <si>
    <t>ติดต่อทาง E-mail/Line/Facebook/Website ของหน่วยงาน</t>
  </si>
  <si>
    <t xml:space="preserve">   3.3 ได้รับข้อมูลที่เพียงพอและตรงตามความต้องการ</t>
  </si>
  <si>
    <t>นิสิตปริญญาโท</t>
  </si>
  <si>
    <t>ปรึกษางานวิชาการ</t>
  </si>
  <si>
    <t>การรับเข้าศึกษาระดับบัณฑิตศึกษา</t>
  </si>
  <si>
    <t>นิสิตปริญญาเอก</t>
  </si>
  <si>
    <t>ระบบ iThesis / ตรวจสอบการคัดลอกผลงาน</t>
  </si>
  <si>
    <t>โครงการ/กิจกรรมของบัณฑิตวิทยาลัย</t>
  </si>
  <si>
    <t>ระบบฐานข้อมูลของบัณฑิตวิทยาลัย</t>
  </si>
  <si>
    <t>สำนักพิมพ์มหาวิทยาลัยนเรศวร</t>
  </si>
  <si>
    <t>ทุนวิจัย</t>
  </si>
  <si>
    <t>วารสารมหาวิทยาลัยนเรศวร (วิทยาศาสตร์และเทคโนโลยี และวารสารการวิจัยเพื่อพัฒนาชุมชน)</t>
  </si>
  <si>
    <t>การประชุมคณะกรรมการประจำบัณฑิตวิทยาลัย</t>
  </si>
  <si>
    <r>
      <t>ส่วนที่ 5</t>
    </r>
    <r>
      <rPr>
        <b/>
        <sz val="16"/>
        <color theme="1"/>
        <rFont val="TH SarabunPSK"/>
        <family val="2"/>
      </rPr>
      <t xml:space="preserve"> </t>
    </r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</si>
  <si>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</si>
  <si>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 xml:space="preserve">   2.2 กระบวนการ/ขั้นตอนมีคำอธิบายอย่างชัดเจน สามารถทำตามคำชี้แจงฯ</t>
  </si>
  <si>
    <t>- 6 -</t>
  </si>
  <si>
    <t>วารสารมหาวิทยาลัยนเรศวร (วิทยาศาสตร์และเทคโนโลยีฯ)</t>
  </si>
  <si>
    <t>ผู้รับบริการของหน่วนงาน</t>
  </si>
  <si>
    <t>โครงการ/กิจกรรม บัณฑิตวิทยาลัย</t>
  </si>
  <si>
    <t xml:space="preserve">กระบวนการที่ท่านรับบริการจากหน่วยงาน  </t>
  </si>
  <si>
    <t>คณะ</t>
  </si>
  <si>
    <t>คณะสาธารณสุขศาสตร์</t>
  </si>
  <si>
    <t>คณะวิศวกรรมศาสตร์</t>
  </si>
  <si>
    <r>
      <rPr>
        <b/>
        <i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จำแนกตามช่องทางที่ผู้รับบริการของหน่วยงาน </t>
    </r>
  </si>
  <si>
    <t xml:space="preserve">จากตาราง 3  แสดงจำนวนร้อยละของผู้ตอบแบบสอบถาม จำแนกตามสังกัดคณะ พบว่า </t>
  </si>
  <si>
    <t xml:space="preserve">              ผู้ตอบแบบสอบถามมีความคิดเห็นเกี่ยวกับการตอบแบบสอบถามความพึงพอใจความไม่พึงพอใจ</t>
  </si>
  <si>
    <t>ความไม่พึงพอใจที่มีต่อการให้บริการของบัณฑิตวิทยาลัย</t>
  </si>
  <si>
    <t>ท่านมีข้อร้องเรียนต่อการให้บริการของบัณฑิตวิทยาลัยในเรื่องอะไรบ้าง</t>
  </si>
  <si>
    <t>เพศชาย</t>
  </si>
  <si>
    <t>เพศหญิง</t>
  </si>
  <si>
    <r>
      <t>ส่วนที่ 3</t>
    </r>
    <r>
      <rPr>
        <b/>
        <sz val="16"/>
        <color theme="1"/>
        <rFont val="TH SarabunPSK"/>
        <family val="2"/>
      </rPr>
      <t xml:space="preserve"> การรับบริการจากบัณฑิตวิทยาลัย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</si>
  <si>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จำแนกตามการรับบริการจากบัณฑิตวิทยาลัย</t>
    </r>
  </si>
  <si>
    <t xml:space="preserve">จากตาราง 5 พบว่าผู้ตอบแบบสอบถาม จำแนกตามการรับบริการจากบัณฑิตวิทยาลัย พบว่า </t>
  </si>
  <si>
    <t xml:space="preserve">ผลการตอบแบบสอบถามความพึงพอใจความไม่พึงพอใจและความผูกพันของผู้รับบริการ </t>
  </si>
  <si>
    <t xml:space="preserve">             จากการตอบแบบสอบถามความพึงพอใจความไม่พึงพอใจและความผูกพันของผู้รับบริการ บัณฑิตวิทยาลัย </t>
  </si>
  <si>
    <t xml:space="preserve">- 7 - </t>
  </si>
  <si>
    <t>ส่วนที่ 6 ทัศนคติและความผูกพันของผู้รับบริการ
6.1 ท่านมีความยินดีที่จะเข้าร่วมทำกิจกรรม/โครงการต่าง ๆ ที่จัดโดยบัณฑิตวิทยาลัย</t>
  </si>
  <si>
    <t>6.2 ท่านยินดีมาใช้บริการของบัณฑิตวิทยาลัยอีกหากมีโอกาส</t>
  </si>
  <si>
    <t>6.3 ท่านมีความยินดีที่จะบอกกล่าวหรือชักชวนให้บุคคลอื่นได้ทราบถึงกิจกรรมหรือข่าวสารที่เป็นประโยชน์จากบัณฑิตวิทยาลัย</t>
  </si>
  <si>
    <t>แพทยศาสตร์</t>
  </si>
  <si>
    <t xml:space="preserve">   5.2 ขั้นตอนและการให้บริการมีความรวดเร็ว
</t>
  </si>
  <si>
    <t>ได้ทราบถึงกิจกรรมหรือข่าวสารที่เป็นประโยชน์จากบัณฑิตวิทยาลัย คิดเป็นร้อยละ 100.00</t>
  </si>
  <si>
    <t xml:space="preserve">จากตาราง 4 พบว่าผู้ตอบแบบสอบถาม จำแนกตามช่องทางที่ผู้รับบริการของหน่วยงาน พบว่า </t>
  </si>
  <si>
    <t>ประกันคุณภาพการศึกษา</t>
  </si>
  <si>
    <t>การรับรู้รับทราบ</t>
  </si>
  <si>
    <t>รับรู้รับทราบ</t>
  </si>
  <si>
    <r>
      <rPr>
        <b/>
        <i/>
        <sz val="16"/>
        <rFont val="TH SarabunPSK"/>
        <family val="2"/>
      </rPr>
      <t>ตาราง 6</t>
    </r>
    <r>
      <rPr>
        <sz val="16"/>
        <rFont val="TH SarabunPSK"/>
        <family val="2"/>
      </rPr>
      <t xml:space="preserve"> แสดงข้อมูลการรับรู้รับทราบวิสัยทัศน์และนโยบายยุทธศาสตร์ของบัณฑิตวิทยาลัย</t>
    </r>
  </si>
  <si>
    <t>ยุทธศาสตร์ของบัณฑิตวิทยาลัย พบว่า ผู้ตอบแบบสอบถามการรับรู้รับทราบวิสัยทัศน์และนโยบายยุทธศาสตร์</t>
  </si>
  <si>
    <r>
      <rPr>
        <b/>
        <i/>
        <sz val="16"/>
        <rFont val="TH SarabunPSK"/>
        <family val="2"/>
      </rPr>
      <t>ตาราง 8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ท่านมีความยินดีที่จะเข้าร่วมทำกิจกรรม/โครงการต่าง ๆ ที่จัดโดยบัณฑิตวิทยาลัย</t>
    </r>
  </si>
  <si>
    <t xml:space="preserve">          จากตาราง 8 พบว่า ผู้ตอบแบบประเมินส่วนใหญ่ยินดีเข้าร่วมทำกิจกรรม/โครงการที่จัดโดย</t>
  </si>
  <si>
    <t>จากตาราง 6 พบว่าผู้ตอบแบบสอบถาม จำแนกตามการรับรู้รับทราบวิสัยทัศน์และนโยบาย</t>
  </si>
  <si>
    <t xml:space="preserve">              ผู้ตอบแบบสอบถาม จำแนกตามการรับรู้รับทราบวิสัยทัศน์และนโยบายยุทธศาสตร์ของบัณฑิตวิทยาลัย พบว่า </t>
  </si>
  <si>
    <t>จากตาราง 7 พบว่าผู้ตอบแบบสอบถามมีความคิดเห็นเกี่ยวกับการตอบแบบสอบถามความพึงพอใจ</t>
  </si>
  <si>
    <t xml:space="preserve">ความไม่พึงพอใจและผูกพันของผู้รับบริการ ในภาพรวมพบว่า ผู้เข้าร่วมโครงการฯ มีความพึงพอใจอยู่ในระดับมาก </t>
  </si>
  <si>
    <t>ข้อมูลการรับรู้รับทราบวิสัยทัศน์และนโยบายยุทธศาสตร์ของบัณฑิตวิทยาลัย</t>
  </si>
  <si>
    <t>รับรู้ รับทราบ</t>
  </si>
  <si>
    <t>ท่านมีความไม่พึงพอใจต่อการให้บริการของบัณฑิตวิทยาลัยในเรื่องอะไรบ้าง</t>
  </si>
  <si>
    <t>ท่านคิดว่าบัณฑิตวิทยาลัยควรสร้างความผูกพันด้วยวิธีการใดบ้าง อย่างไร</t>
  </si>
  <si>
    <t xml:space="preserve">    ส่วนที่ 7 ข้อเสนอแนะอื่น ๆ เพื่อการปรับปรุงหรือพัฒนาในการให้บริการของบัณฑิตวิทยาลัย</t>
  </si>
  <si>
    <t xml:space="preserve">ไม่รับรู้ </t>
  </si>
  <si>
    <t>คณะศึกษาศาสตร์</t>
  </si>
  <si>
    <t>คณะเภสัชศาสตร์</t>
  </si>
  <si>
    <t>จัดกิจกรรมร่วมกัน</t>
  </si>
  <si>
    <t>การเข้าถึงโครงการต่างๆ หรือประชาสัมพันธ์ควรมีหลายทาง เช่น เฟสบุ๊ค</t>
  </si>
  <si>
    <t>การทำบัตรนิสิต ไม่ได้รับบัตรแล้วทางธนาคารไม่แจ้ง เมื่อเดินทางมาถึงมหาวิทยาลัยพบว่าไม่สามารถรับบัตรได้ ทำให้ต้องกลับมาทำใหม่ที่มหาวิทยาลัยส่งผลให้เสียค่าใช้จ่ายในการเดินทางเพิ่มและสียวันลา</t>
  </si>
  <si>
    <t>จัดกิจกรรมผ่านช่องทางออนไลน์ เช่น การถามตอบ หรือการประยุกต์เนื้อหาให้เท่าทันกระแส</t>
  </si>
  <si>
    <t>จัดกิจกรรมที่ให้บัณฑิตคณะต่างๆ ได้ทำความรู้จักกัน</t>
  </si>
  <si>
    <t>ไม่รับรู้</t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</si>
  <si>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25)</t>
    </r>
  </si>
  <si>
    <t>(ค่าเฉลี่ย 4.43)</t>
  </si>
  <si>
    <t>เมื่อพิจารณารายด้านแล้ว พบว่า ด้านการบริการข้อมูลสารสนเทศฯ ด้านช่องทางการสื่อสารกับผู้รับบริการ</t>
  </si>
  <si>
    <t>ที่หลากหลาย และด้านประสิทธิภาพทางการบริการ มีค่าเฉลี่ยสูงสุด (ค่าเฉลี่ย 4.48) รองลงมาได้แก่ ด้านกระบวนการ</t>
  </si>
  <si>
    <t xml:space="preserve">ขั้นตอนการให้บริการ/ประสานงาน (ค่าเฉลี่ย 4.45) เมื่อพิจารณารายข้อแล้ว พบว่า ข้อที่มีค่าเฉลี่ยสูงที่สุดคือ </t>
  </si>
  <si>
    <t xml:space="preserve">ข้อมูลมีความครบถ้วนและถูกต้อง  (ค่าเฉลี่ย 4.52) รองลงมาได้แก่ เจ้าหน้าที่มีความเอาใจใส่ กระตือรือร้น </t>
  </si>
  <si>
    <t>และมีความพร้อมในการให้บริการ ข้อมูลมีความเป็นปัจจุบัน ได้รับข้อมูลที่เพียงพอและตรงตามความต้องการ</t>
  </si>
  <si>
    <t>เจ้าหน้าที่ให้บริการด้วยความรวดเร็ว และขั้นตอนและการให้บริการมีความรวดเร็ว  (ค่าเฉลี่ย 4.48)</t>
  </si>
  <si>
    <t>ความไม่พึงพอใจที่มีต่อการให้บริการของบัณฑิตวิทยาลัยในเรื่องอะไรบ้าง</t>
  </si>
  <si>
    <t>ส่วนที่ 6</t>
  </si>
  <si>
    <r>
      <rPr>
        <b/>
        <i/>
        <sz val="16"/>
        <rFont val="TH SarabunPSK"/>
        <family val="2"/>
      </rPr>
      <t>ตาราง 9</t>
    </r>
    <r>
      <rPr>
        <sz val="16"/>
        <rFont val="TH SarabunPSK"/>
        <family val="2"/>
      </rPr>
      <t xml:space="preserve"> ท่านยินดีมาใช้บริการของบัณฑิตวิทยาลัยอีกหากมีโอกาส</t>
    </r>
  </si>
  <si>
    <t>ยินดีมาใช้บริการ</t>
  </si>
  <si>
    <t>ของบัณฑิตวิทยาลัยอีกหากมีโอกาส</t>
  </si>
  <si>
    <t>ให้บุคคลอื่นได้ทราบถึงกิจกรรม</t>
  </si>
  <si>
    <t>มีความยินดีที่จะบอกกล่าวหรือชักชวน</t>
  </si>
  <si>
    <r>
      <rPr>
        <b/>
        <i/>
        <sz val="16"/>
        <rFont val="TH SarabunPSK"/>
        <family val="2"/>
      </rPr>
      <t>ตาราง 10</t>
    </r>
    <r>
      <rPr>
        <sz val="16"/>
        <rFont val="TH SarabunPSK"/>
        <family val="2"/>
      </rPr>
      <t xml:space="preserve">  ท่านมีความยินดีที่จะบอกกล่าวหรือชักชวนให้บุคคลอื่นได้ทราบถึงกิจกรรมหรือข่าวสาร</t>
    </r>
  </si>
  <si>
    <t>ที่เป็นประโยชน์จากบัณฑิตวิทยาลัย</t>
  </si>
  <si>
    <t xml:space="preserve">          จากตาราง 10 พบว่า ผู้ตอบแบบประเมินส่วนใหญ่ยินดีที่จะบอกกล่าวหรือชักชวนให้บุคคลอื่น</t>
  </si>
  <si>
    <t>บัณฑิตวิทยาลัย คิดเป็นร้อยละ 100.00</t>
  </si>
  <si>
    <t xml:space="preserve">          จากตาราง 9 พบว่า ผู้ตอบแบบประเมินส่วนใหญ่ยินดีมาใช้บริการของบัณฑิตวิทยาลัยอีกหากมีโอกาส</t>
  </si>
  <si>
    <t>คิดเป็นร้อยละ 100.00</t>
  </si>
  <si>
    <t>ประเมินเป็นเพศหญิง คิดเป็นร้อยละ 68.00 เพศชาย คิดเป็นร้อยละ 32.00</t>
  </si>
  <si>
    <t>จากตาราง 2 พบว่า ส่วนใหญ่ผู้ตอบแบบสอบถามเป็นนิสิตปริญญาโท คิดเป็นร้อยละ 80.00</t>
  </si>
  <si>
    <t>นิสิตปริญญาเอก คิดเป็นร้อยละ 20.00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</si>
  <si>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จำแนกตามสังกัดคณะ</t>
    </r>
  </si>
  <si>
    <t xml:space="preserve">ผู้ตอบแบบสอบถามส่วนใหญ่สังกัดคณะศึกษาศาสตร์ คิดเป็นร้อยละ 68.00 รองลงมาได้แก่ </t>
  </si>
  <si>
    <t>คณะสาธารณสุขศาสตร์ คิดเป็นร้อยละ 24.00</t>
  </si>
  <si>
    <t xml:space="preserve">ผู้ตอบแบบสอบถามติดต่อทาง E-mail/Line/Facebook/Website ของหน่วยงาน มากที่สุด คิดเป็นร้อยละ 58.33 </t>
  </si>
  <si>
    <t>รองลงมาได้แก่ ติดต่อที่สำนักงานฯ คิดเป็นร้อยละ 22.22 และติดต่อผ่านหนังสือราชการ คิดเป็นร้อยละ 16.67</t>
  </si>
  <si>
    <t>ผู้ตอบแบบสอบถามรับบริการจากปรึกษางานวิชาการมากที่สุด คิดเป็นร้อยละ 30.61 รองลงมาได้แก่ การรับเข้า</t>
  </si>
  <si>
    <t>ศึกษาระดับบัณฑิตศึกษา คิดเป็นร้อยละ 24.49 และระบบ iThesis / ตรวจสอบการคัดลอกผลงาน</t>
  </si>
  <si>
    <t>โครงการ/กิจกรรม บัณฑิตวิทยาลัย คิดเป็นร้อยละ 16.33</t>
  </si>
  <si>
    <t>- 3 -</t>
  </si>
  <si>
    <t xml:space="preserve">ของบัณฑิตวิทยาลัย คิดเป็นร้อยละ 76.00 ไม่รับรู้รับทราบวิสัยทัศน์และนโยบายยุทธศาสตร์ของบัณฑิตวิทยาลัย </t>
  </si>
  <si>
    <t>คิดเป็นร้อยละ 24.00</t>
  </si>
  <si>
    <t xml:space="preserve">การทำบัตรนิสิต ไม่ได้รับบัตรแล้วทางธนาคารไม่แจ้ง เมื่อเดินทางมาถึงมหาวิทยาลัย </t>
  </si>
  <si>
    <t>พบว่าไม่สามารถรับบัตรได้ทำให้ต้องกลับมาทำใหม่ที่มหาวิทยาลัยส่งผลให้เสียค่าใช้จ่าย</t>
  </si>
  <si>
    <t>-4-</t>
  </si>
  <si>
    <t>- 5 -</t>
  </si>
  <si>
    <t xml:space="preserve">1.การทำบัตรนิสิต ไม่ได้รับบัตรแล้วทางธนาคารไม่แจ้ง เมื่อเดินทางมาถึงมหาวิทยาลัย </t>
  </si>
  <si>
    <t>บัณฑิตวิทยาลัย ประจำปีงบประมาณ พ.ศ.2567</t>
  </si>
  <si>
    <t xml:space="preserve">                 ประจำปีงบประมาณ พ.ศ.2567 มีผู้ตอบแบบสอบถาม จำนวนทั้งสิ้น 25 คน แสดงจำนวนร้อยละของผู้ตอบ</t>
  </si>
  <si>
    <t>แบบสอบถาม จำแนกตามเพศ พบว่า ผู้ตอบแบบประเมินเพศหญิง คิดเป็นร้อยละ 68.00 เพศชาย คิดเป็นร้อยละ 32.00</t>
  </si>
  <si>
    <t xml:space="preserve">             ผู้ตอบแบบสอบถามเป็นนิสิตปริญญาโท คิดเป็นร้อยละ 80.00 นิสิตปริญญาเอก คิดเป็นร้อยละ 20.00</t>
  </si>
  <si>
    <t xml:space="preserve">ส่วนใหญ่สังกัดคณะศึกษาศาสตร์ คิดเป็นร้อยละ 68.00 รองลงมาได้แก่ คณะสาธารณสุขศาสตร์ คิดเป็นร้อยละ 24.00 </t>
  </si>
  <si>
    <t xml:space="preserve">              ผู้ตอบแบบสอบถาม จำแนกตามช่องทางที่ผู้รับบริการของหน่วยงาน พบว่า ผู้ตอบแบบสอบถามติดต่อทาง </t>
  </si>
  <si>
    <t xml:space="preserve">E-mail/Line/Facebook/Website ของหน่วยงาน มากที่สุด คิดเป็นร้อยละ 58.33 รองลงมาได้แก่ ติดต่อที่สำนักงานฯ </t>
  </si>
  <si>
    <t>คิดเป็นร้อยละ 22.22 และติดต่อผ่านหนังสือราชการ คิดเป็นร้อยละ 16.67</t>
  </si>
  <si>
    <t>ในการเดินทางเพิ่มและเสียวันลา</t>
  </si>
  <si>
    <t>ผู้ตอบแบบสอบถามการรับรู้รับทราบวิสัยทัศน์และนโยบายยุทธศาสตร์ของบัณฑิตวิทยาลัย คิดเป็นร้อยละ 76.00</t>
  </si>
  <si>
    <t>ไม่รับรู้รับทราบวิสัยทัศน์และนโยบายยุทธศาสตร์ของบัณฑิตวิทยาลัย คิดเป็นร้อยละ 24.00</t>
  </si>
  <si>
    <t>และความผูกพันของผู้รับบริการ ในภาพรวมพบว่า มีความคิดเห็นอยู่ในระดับมาก (ค่าเฉลี่ย 4.43)</t>
  </si>
  <si>
    <t xml:space="preserve">              เมื่อพิจารณารายด้านแล้ว พบว่า ด้านการบริการข้อมูลสารสนเทศฯ ด้านช่องทางการสื่อสารกับผู้รับบริการ</t>
  </si>
  <si>
    <t xml:space="preserve">              ผู้ตอบแบบสอบถามรับบริการจากปรึกษางานวิชาการมากที่สุด คิดเป็นร้อยละ 30.61 รองลงมาได้แก่  </t>
  </si>
  <si>
    <t xml:space="preserve">การรับเข้าศึกษาระดับบัณฑิตศึกษา คิดเป็นร้อยละ 24.49 และระบบ iThesis / ตรวจสอบการคัดลอกผลงาน </t>
  </si>
  <si>
    <t>โครงการ/กิจกรรมบัณฑิตวิทยาลัย คิดเป็นร้อยละ 16.33</t>
  </si>
  <si>
    <t>หมายเหตุ : ความไม่พึงพอใจในภาพรวมต่อการให้บริการของบัณฑิตวิทยาลัย ไม่มีผู้ตอบ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</si>
</sst>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8"/>
      <color rgb="FF000000"/>
      <name val="Calibri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2"/>
      <color theme="1"/>
      <name val="Arial"/>
      <family val="2"/>
      <charset val="222"/>
    </font>
    <font>
      <b/>
      <sz val="16"/>
      <color theme="1"/>
      <name val="TH SarabunPSK"/>
      <family val="2"/>
      <charset val="222"/>
    </font>
    <font>
      <b/>
      <sz val="9"/>
      <color rgb="FF000000"/>
      <name val="Calibri"/>
      <family val="2"/>
    </font>
    <font>
      <b/>
      <sz val="11"/>
      <color theme="1"/>
      <name val="Arial"/>
      <family val="2"/>
      <charset val="22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/>
    <xf numFmtId="0" fontId="1" fillId="0" borderId="12" xfId="0" applyFont="1" applyFill="1" applyBorder="1" applyAlignment="1">
      <alignment horizontal="center" vertical="center"/>
    </xf>
    <xf numFmtId="0" fontId="7" fillId="0" borderId="0" xfId="0" applyFont="1"/>
    <xf numFmtId="49" fontId="2" fillId="0" borderId="0" xfId="0" applyNumberFormat="1" applyFont="1" applyAlignment="1"/>
    <xf numFmtId="0" fontId="1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 vertical="top"/>
    </xf>
    <xf numFmtId="0" fontId="1" fillId="0" borderId="13" xfId="0" applyFont="1" applyBorder="1"/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22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7" fillId="0" borderId="0" xfId="0" applyFont="1" applyAlignment="1">
      <alignment horizontal="left" indent="5"/>
    </xf>
    <xf numFmtId="0" fontId="7" fillId="0" borderId="0" xfId="0" applyFont="1" applyAlignment="1"/>
    <xf numFmtId="0" fontId="24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5" fillId="0" borderId="0" xfId="0" applyFont="1"/>
    <xf numFmtId="0" fontId="7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8" borderId="12" xfId="0" applyFont="1" applyFill="1" applyBorder="1"/>
    <xf numFmtId="0" fontId="18" fillId="7" borderId="12" xfId="0" applyFont="1" applyFill="1" applyBorder="1"/>
    <xf numFmtId="0" fontId="18" fillId="10" borderId="12" xfId="0" applyFont="1" applyFill="1" applyBorder="1"/>
    <xf numFmtId="0" fontId="18" fillId="9" borderId="12" xfId="0" applyFont="1" applyFill="1" applyBorder="1"/>
    <xf numFmtId="0" fontId="18" fillId="12" borderId="12" xfId="0" applyFont="1" applyFill="1" applyBorder="1"/>
    <xf numFmtId="0" fontId="18" fillId="11" borderId="12" xfId="0" applyFont="1" applyFill="1" applyBorder="1"/>
    <xf numFmtId="0" fontId="18" fillId="14" borderId="12" xfId="0" applyFont="1" applyFill="1" applyBorder="1"/>
    <xf numFmtId="0" fontId="18" fillId="13" borderId="12" xfId="0" applyFont="1" applyFill="1" applyBorder="1"/>
    <xf numFmtId="0" fontId="18" fillId="16" borderId="12" xfId="0" applyFont="1" applyFill="1" applyBorder="1"/>
    <xf numFmtId="0" fontId="18" fillId="15" borderId="12" xfId="0" applyFont="1" applyFill="1" applyBorder="1"/>
    <xf numFmtId="0" fontId="18" fillId="16" borderId="12" xfId="0" applyNumberFormat="1" applyFont="1" applyFill="1" applyBorder="1"/>
    <xf numFmtId="0" fontId="20" fillId="4" borderId="12" xfId="0" applyFont="1" applyFill="1" applyBorder="1" applyAlignment="1">
      <alignment wrapText="1"/>
    </xf>
    <xf numFmtId="0" fontId="21" fillId="4" borderId="12" xfId="0" applyFont="1" applyFill="1" applyBorder="1" applyAlignment="1">
      <alignment horizontal="right"/>
    </xf>
    <xf numFmtId="2" fontId="19" fillId="4" borderId="12" xfId="0" applyNumberFormat="1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0" fontId="20" fillId="5" borderId="12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0" fillId="0" borderId="0" xfId="0" applyFont="1" applyAlignment="1"/>
    <xf numFmtId="0" fontId="20" fillId="0" borderId="0" xfId="0" applyFont="1" applyBorder="1" applyAlignment="1">
      <alignment wrapText="1"/>
    </xf>
    <xf numFmtId="0" fontId="20" fillId="19" borderId="0" xfId="0" applyFont="1" applyFill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2" fontId="21" fillId="4" borderId="1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49" fontId="1" fillId="0" borderId="0" xfId="0" applyNumberFormat="1" applyFont="1" applyAlignment="1"/>
    <xf numFmtId="0" fontId="24" fillId="0" borderId="0" xfId="0" applyFont="1"/>
    <xf numFmtId="0" fontId="7" fillId="0" borderId="15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3" fillId="0" borderId="13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2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2" xfId="0" applyFont="1" applyBorder="1"/>
    <xf numFmtId="2" fontId="30" fillId="0" borderId="9" xfId="0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2" fontId="28" fillId="0" borderId="0" xfId="0" applyNumberFormat="1" applyFont="1"/>
    <xf numFmtId="2" fontId="30" fillId="0" borderId="12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29" fillId="0" borderId="12" xfId="0" applyNumberFormat="1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/>
    </xf>
    <xf numFmtId="2" fontId="29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2" fontId="30" fillId="0" borderId="12" xfId="0" applyNumberFormat="1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2" fillId="0" borderId="30" xfId="0" applyFont="1" applyBorder="1"/>
    <xf numFmtId="0" fontId="30" fillId="0" borderId="31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2" fontId="30" fillId="0" borderId="7" xfId="0" applyNumberFormat="1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2" fontId="18" fillId="18" borderId="12" xfId="0" applyNumberFormat="1" applyFont="1" applyFill="1" applyBorder="1"/>
    <xf numFmtId="0" fontId="20" fillId="11" borderId="12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8" fillId="20" borderId="12" xfId="0" applyFont="1" applyFill="1" applyBorder="1"/>
    <xf numFmtId="0" fontId="18" fillId="5" borderId="12" xfId="0" applyFont="1" applyFill="1" applyBorder="1"/>
    <xf numFmtId="2" fontId="19" fillId="4" borderId="12" xfId="0" applyNumberFormat="1" applyFont="1" applyFill="1" applyBorder="1" applyAlignment="1">
      <alignment vertical="center" wrapText="1"/>
    </xf>
    <xf numFmtId="2" fontId="34" fillId="4" borderId="0" xfId="0" applyNumberFormat="1" applyFont="1" applyFill="1" applyAlignment="1">
      <alignment horizontal="center"/>
    </xf>
    <xf numFmtId="0" fontId="32" fillId="0" borderId="0" xfId="0" applyFont="1" applyBorder="1"/>
    <xf numFmtId="0" fontId="30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top" wrapText="1"/>
    </xf>
    <xf numFmtId="0" fontId="19" fillId="17" borderId="12" xfId="0" applyFont="1" applyFill="1" applyBorder="1" applyAlignment="1">
      <alignment horizontal="center" vertical="top" wrapText="1"/>
    </xf>
    <xf numFmtId="0" fontId="19" fillId="15" borderId="12" xfId="0" applyFont="1" applyFill="1" applyBorder="1" applyAlignment="1">
      <alignment horizontal="center" vertical="top" wrapText="1"/>
    </xf>
    <xf numFmtId="0" fontId="27" fillId="4" borderId="12" xfId="0" applyFont="1" applyFill="1" applyBorder="1" applyAlignment="1">
      <alignment horizontal="center" vertical="top" wrapText="1"/>
    </xf>
    <xf numFmtId="0" fontId="27" fillId="6" borderId="12" xfId="0" applyFont="1" applyFill="1" applyBorder="1" applyAlignment="1">
      <alignment horizontal="center" vertical="top" wrapText="1"/>
    </xf>
    <xf numFmtId="0" fontId="27" fillId="5" borderId="12" xfId="0" applyFont="1" applyFill="1" applyBorder="1" applyAlignment="1">
      <alignment horizontal="center" vertical="top" wrapText="1"/>
    </xf>
    <xf numFmtId="0" fontId="27" fillId="3" borderId="12" xfId="0" applyFont="1" applyFill="1" applyBorder="1" applyAlignment="1">
      <alignment horizontal="center" vertical="top" wrapText="1"/>
    </xf>
    <xf numFmtId="0" fontId="19" fillId="13" borderId="12" xfId="0" applyFont="1" applyFill="1" applyBorder="1" applyAlignment="1">
      <alignment horizontal="center" vertical="top" wrapText="1"/>
    </xf>
    <xf numFmtId="0" fontId="19" fillId="9" borderId="12" xfId="0" applyFont="1" applyFill="1" applyBorder="1" applyAlignment="1">
      <alignment horizontal="center" vertical="top" wrapText="1"/>
    </xf>
    <xf numFmtId="0" fontId="19" fillId="11" borderId="12" xfId="0" applyFont="1" applyFill="1" applyBorder="1" applyAlignment="1">
      <alignment horizontal="center" vertical="top" wrapText="1"/>
    </xf>
    <xf numFmtId="0" fontId="19" fillId="5" borderId="12" xfId="0" applyFont="1" applyFill="1" applyBorder="1" applyAlignment="1">
      <alignment horizontal="center" vertical="top" wrapText="1"/>
    </xf>
    <xf numFmtId="0" fontId="35" fillId="7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19" fillId="21" borderId="12" xfId="0" applyFont="1" applyFill="1" applyBorder="1" applyAlignment="1">
      <alignment horizontal="center" vertical="top" wrapText="1"/>
    </xf>
    <xf numFmtId="0" fontId="18" fillId="22" borderId="12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9" fillId="19" borderId="12" xfId="0" applyFont="1" applyFill="1" applyBorder="1" applyAlignment="1">
      <alignment horizontal="center" vertical="top" wrapText="1"/>
    </xf>
    <xf numFmtId="0" fontId="18" fillId="23" borderId="12" xfId="0" applyNumberFormat="1" applyFont="1" applyFill="1" applyBorder="1"/>
    <xf numFmtId="0" fontId="19" fillId="19" borderId="0" xfId="0" applyFont="1" applyFill="1" applyBorder="1" applyAlignment="1">
      <alignment horizontal="center" vertical="top" wrapText="1"/>
    </xf>
    <xf numFmtId="0" fontId="18" fillId="23" borderId="0" xfId="0" applyFont="1" applyFill="1" applyBorder="1"/>
    <xf numFmtId="0" fontId="18" fillId="19" borderId="0" xfId="0" applyFont="1" applyFill="1" applyBorder="1"/>
    <xf numFmtId="2" fontId="19" fillId="19" borderId="0" xfId="0" applyNumberFormat="1" applyFont="1" applyFill="1" applyBorder="1" applyAlignment="1">
      <alignment wrapText="1"/>
    </xf>
    <xf numFmtId="2" fontId="21" fillId="19" borderId="0" xfId="0" applyNumberFormat="1" applyFont="1" applyFill="1" applyBorder="1" applyAlignment="1">
      <alignment wrapText="1"/>
    </xf>
    <xf numFmtId="0" fontId="19" fillId="11" borderId="12" xfId="0" applyFont="1" applyFill="1" applyBorder="1" applyAlignment="1"/>
    <xf numFmtId="0" fontId="1" fillId="0" borderId="0" xfId="0" applyFont="1" applyBorder="1" applyAlignment="1"/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0" fontId="37" fillId="0" borderId="0" xfId="0" applyFont="1" applyAlignment="1"/>
    <xf numFmtId="0" fontId="1" fillId="0" borderId="23" xfId="0" applyFont="1" applyBorder="1" applyAlignment="1"/>
    <xf numFmtId="0" fontId="1" fillId="0" borderId="20" xfId="0" applyFont="1" applyBorder="1" applyAlignment="1"/>
    <xf numFmtId="0" fontId="9" fillId="0" borderId="0" xfId="0" applyFont="1" applyBorder="1"/>
    <xf numFmtId="0" fontId="1" fillId="0" borderId="36" xfId="0" applyFont="1" applyBorder="1" applyAlignment="1"/>
    <xf numFmtId="0" fontId="1" fillId="0" borderId="21" xfId="0" applyFont="1" applyBorder="1" applyAlignment="1">
      <alignment vertical="top"/>
    </xf>
    <xf numFmtId="0" fontId="13" fillId="0" borderId="21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0" fontId="1" fillId="0" borderId="35" xfId="0" applyFont="1" applyBorder="1" applyAlignment="1"/>
    <xf numFmtId="0" fontId="1" fillId="0" borderId="3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Border="1" applyAlignment="1"/>
    <xf numFmtId="0" fontId="7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0" borderId="3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31" fillId="0" borderId="1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FFFF99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DATA!$B$36:$B$61</c:f>
              <c:numCache>
                <c:formatCode>General</c:formatCode>
                <c:ptCount val="2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DATA!$C$36:$C$61</c:f>
              <c:numCache>
                <c:formatCode>General</c:formatCode>
                <c:ptCount val="26"/>
                <c:pt idx="0">
                  <c:v>25</c:v>
                </c:pt>
                <c:pt idx="3">
                  <c:v>17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DATA!$B$36:$B$61</c:f>
              <c:numCache>
                <c:formatCode>General</c:formatCode>
                <c:ptCount val="2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DATA!$C$36:$C$61</c:f>
              <c:numCache>
                <c:formatCode>General</c:formatCode>
                <c:ptCount val="26"/>
                <c:pt idx="0">
                  <c:v>25</c:v>
                </c:pt>
                <c:pt idx="3">
                  <c:v>17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DATA!$B$36:$B$61</c:f>
              <c:numCache>
                <c:formatCode>General</c:formatCode>
                <c:ptCount val="2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DATA!$C$36:$C$61</c:f>
              <c:numCache>
                <c:formatCode>General</c:formatCode>
                <c:ptCount val="26"/>
                <c:pt idx="0">
                  <c:v>25</c:v>
                </c:pt>
                <c:pt idx="3">
                  <c:v>17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88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88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88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26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26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26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26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26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EDADE4"/>
  </sheetPr>
  <dimension ref="A1:BW173"/>
  <sheetViews>
    <sheetView zoomScale="90" zoomScaleNormal="90" workbookViewId="0">
      <selection activeCell="AJ1" sqref="AJ1"/>
    </sheetView>
  </sheetViews>
  <sheetFormatPr defaultColWidth="15" defaultRowHeight="15" x14ac:dyDescent="0.25"/>
  <cols>
    <col min="1" max="1" width="6" style="57" bestFit="1" customWidth="1"/>
    <col min="2" max="2" width="19.125" style="57" bestFit="1" customWidth="1"/>
    <col min="3" max="3" width="9" style="57" customWidth="1"/>
    <col min="4" max="4" width="18.875" style="57" customWidth="1"/>
    <col min="5" max="9" width="5.5" style="57" customWidth="1"/>
    <col min="10" max="13" width="6.5" style="57" customWidth="1"/>
    <col min="14" max="15" width="6.375" style="57" customWidth="1"/>
    <col min="16" max="18" width="6.5" style="57" customWidth="1"/>
    <col min="19" max="19" width="7.625" style="57" customWidth="1"/>
    <col min="20" max="20" width="10.625" style="57" bestFit="1" customWidth="1"/>
    <col min="21" max="21" width="5.125" style="61" bestFit="1" customWidth="1"/>
    <col min="22" max="24" width="4.125" style="61" customWidth="1"/>
    <col min="25" max="29" width="4.25" style="61" customWidth="1"/>
    <col min="30" max="30" width="4.25" style="57" bestFit="1" customWidth="1"/>
    <col min="31" max="32" width="4.25" style="57" customWidth="1"/>
    <col min="33" max="33" width="4.25" style="57" bestFit="1" customWidth="1"/>
    <col min="34" max="34" width="5.125" style="57" customWidth="1"/>
    <col min="35" max="35" width="4.375" style="57" bestFit="1" customWidth="1"/>
    <col min="38" max="40" width="18.875" style="96" customWidth="1"/>
    <col min="41" max="16384" width="15" style="57"/>
  </cols>
  <sheetData>
    <row r="1" spans="1:75" s="168" customFormat="1" ht="83.25" customHeight="1" x14ac:dyDescent="0.2">
      <c r="A1" s="168" t="s">
        <v>9</v>
      </c>
      <c r="B1" s="169" t="s">
        <v>19</v>
      </c>
      <c r="C1" s="170" t="s">
        <v>1</v>
      </c>
      <c r="D1" s="170" t="s">
        <v>72</v>
      </c>
      <c r="E1" s="185" t="s">
        <v>48</v>
      </c>
      <c r="F1" s="185" t="s">
        <v>49</v>
      </c>
      <c r="G1" s="185" t="s">
        <v>50</v>
      </c>
      <c r="H1" s="185" t="s">
        <v>51</v>
      </c>
      <c r="I1" s="194"/>
      <c r="J1" s="171" t="s">
        <v>55</v>
      </c>
      <c r="K1" s="172" t="s">
        <v>54</v>
      </c>
      <c r="L1" s="173" t="s">
        <v>59</v>
      </c>
      <c r="M1" s="174" t="s">
        <v>57</v>
      </c>
      <c r="N1" s="171" t="s">
        <v>61</v>
      </c>
      <c r="O1" s="172" t="s">
        <v>62</v>
      </c>
      <c r="P1" s="173" t="s">
        <v>60</v>
      </c>
      <c r="Q1" s="171" t="s">
        <v>58</v>
      </c>
      <c r="R1" s="173" t="s">
        <v>63</v>
      </c>
      <c r="S1" s="174" t="s">
        <v>95</v>
      </c>
      <c r="T1" s="171" t="s">
        <v>106</v>
      </c>
      <c r="U1" s="175">
        <v>1.1000000000000001</v>
      </c>
      <c r="V1" s="175">
        <v>1.2</v>
      </c>
      <c r="W1" s="175">
        <v>1.3</v>
      </c>
      <c r="X1" s="175">
        <v>1.4</v>
      </c>
      <c r="Y1" s="176">
        <v>2.1</v>
      </c>
      <c r="Z1" s="176">
        <v>2.2000000000000002</v>
      </c>
      <c r="AA1" s="177">
        <v>3.1</v>
      </c>
      <c r="AB1" s="177">
        <v>3.2</v>
      </c>
      <c r="AC1" s="177">
        <v>3.3</v>
      </c>
      <c r="AD1" s="178">
        <v>4.0999999999999996</v>
      </c>
      <c r="AE1" s="178">
        <v>4.2</v>
      </c>
      <c r="AF1" s="170">
        <v>5.0999999999999996</v>
      </c>
      <c r="AG1" s="170">
        <v>5.2</v>
      </c>
      <c r="AH1" s="179" t="s">
        <v>42</v>
      </c>
      <c r="AI1" s="196"/>
      <c r="AJ1" s="180" t="s">
        <v>108</v>
      </c>
      <c r="AK1" s="180" t="s">
        <v>79</v>
      </c>
      <c r="AL1" s="183" t="s">
        <v>88</v>
      </c>
      <c r="AM1" s="181" t="s">
        <v>89</v>
      </c>
      <c r="AN1" s="181" t="s">
        <v>90</v>
      </c>
      <c r="AO1" s="180" t="s">
        <v>109</v>
      </c>
      <c r="AP1" s="180" t="s">
        <v>110</v>
      </c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</row>
    <row r="2" spans="1:75" s="55" customFormat="1" x14ac:dyDescent="0.25">
      <c r="A2" s="55">
        <v>1</v>
      </c>
      <c r="B2" s="150" t="s">
        <v>21</v>
      </c>
      <c r="C2" s="89" t="s">
        <v>56</v>
      </c>
      <c r="D2" s="89" t="s">
        <v>112</v>
      </c>
      <c r="E2" s="186">
        <v>1</v>
      </c>
      <c r="F2" s="186"/>
      <c r="G2" s="186"/>
      <c r="H2" s="186">
        <v>1</v>
      </c>
      <c r="I2" s="195"/>
      <c r="J2" s="90">
        <v>1</v>
      </c>
      <c r="K2" s="93">
        <v>0</v>
      </c>
      <c r="L2" s="94">
        <v>0</v>
      </c>
      <c r="M2" s="95">
        <v>1</v>
      </c>
      <c r="N2" s="90">
        <v>0</v>
      </c>
      <c r="O2" s="93">
        <v>0</v>
      </c>
      <c r="P2" s="94">
        <v>0</v>
      </c>
      <c r="Q2" s="90">
        <v>0</v>
      </c>
      <c r="R2" s="94">
        <v>0</v>
      </c>
      <c r="S2" s="95">
        <v>0</v>
      </c>
      <c r="T2" s="90" t="s">
        <v>111</v>
      </c>
      <c r="U2" s="85">
        <v>5</v>
      </c>
      <c r="V2" s="85">
        <v>5</v>
      </c>
      <c r="W2" s="85">
        <v>5</v>
      </c>
      <c r="X2" s="85">
        <v>5</v>
      </c>
      <c r="Y2" s="81">
        <v>5</v>
      </c>
      <c r="Z2" s="81">
        <v>5</v>
      </c>
      <c r="AA2" s="83">
        <v>5</v>
      </c>
      <c r="AB2" s="83">
        <v>5</v>
      </c>
      <c r="AC2" s="83">
        <v>5</v>
      </c>
      <c r="AD2" s="154">
        <v>5</v>
      </c>
      <c r="AE2" s="154">
        <v>5</v>
      </c>
      <c r="AF2" s="87">
        <v>5</v>
      </c>
      <c r="AG2" s="87">
        <v>5</v>
      </c>
      <c r="AH2" s="79">
        <v>5</v>
      </c>
      <c r="AI2" s="197"/>
      <c r="AJ2" s="97"/>
      <c r="AK2" s="97"/>
      <c r="AL2" s="96" t="s">
        <v>44</v>
      </c>
      <c r="AM2" s="96" t="s">
        <v>44</v>
      </c>
      <c r="AN2" s="205" t="s">
        <v>44</v>
      </c>
      <c r="AO2" s="97"/>
      <c r="AP2" s="184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</row>
    <row r="3" spans="1:75" s="55" customFormat="1" x14ac:dyDescent="0.25">
      <c r="A3" s="55">
        <v>2</v>
      </c>
      <c r="B3" s="150" t="s">
        <v>21</v>
      </c>
      <c r="C3" s="89" t="s">
        <v>56</v>
      </c>
      <c r="D3" s="89" t="s">
        <v>112</v>
      </c>
      <c r="E3" s="186">
        <v>1</v>
      </c>
      <c r="F3" s="186">
        <v>1</v>
      </c>
      <c r="G3" s="186">
        <v>0</v>
      </c>
      <c r="H3" s="186">
        <v>1</v>
      </c>
      <c r="I3" s="195"/>
      <c r="J3" s="90">
        <v>1</v>
      </c>
      <c r="K3" s="93">
        <v>0</v>
      </c>
      <c r="L3" s="94">
        <v>0</v>
      </c>
      <c r="M3" s="95">
        <v>1</v>
      </c>
      <c r="N3" s="90">
        <v>0</v>
      </c>
      <c r="O3" s="93">
        <v>0</v>
      </c>
      <c r="P3" s="94">
        <v>0</v>
      </c>
      <c r="Q3" s="90">
        <v>0</v>
      </c>
      <c r="R3" s="94">
        <v>0</v>
      </c>
      <c r="S3" s="95">
        <v>0</v>
      </c>
      <c r="T3" s="90" t="s">
        <v>111</v>
      </c>
      <c r="U3" s="86">
        <v>4</v>
      </c>
      <c r="V3" s="86">
        <v>4</v>
      </c>
      <c r="W3" s="85">
        <v>4</v>
      </c>
      <c r="X3" s="86">
        <v>4</v>
      </c>
      <c r="Y3" s="82">
        <v>4</v>
      </c>
      <c r="Z3" s="82">
        <v>4</v>
      </c>
      <c r="AA3" s="84">
        <v>4</v>
      </c>
      <c r="AB3" s="84">
        <v>4</v>
      </c>
      <c r="AC3" s="84">
        <v>4</v>
      </c>
      <c r="AD3" s="155">
        <v>4</v>
      </c>
      <c r="AE3" s="155">
        <v>4</v>
      </c>
      <c r="AF3" s="88">
        <v>4</v>
      </c>
      <c r="AG3" s="88">
        <v>4</v>
      </c>
      <c r="AH3" s="80">
        <v>4</v>
      </c>
      <c r="AI3" s="198"/>
      <c r="AJ3" s="97"/>
      <c r="AK3" s="97"/>
      <c r="AL3" s="96" t="s">
        <v>44</v>
      </c>
      <c r="AM3" s="96" t="s">
        <v>44</v>
      </c>
      <c r="AN3" s="205" t="s">
        <v>44</v>
      </c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</row>
    <row r="4" spans="1:75" s="55" customFormat="1" x14ac:dyDescent="0.25">
      <c r="A4" s="55">
        <v>3</v>
      </c>
      <c r="B4" s="150" t="s">
        <v>21</v>
      </c>
      <c r="C4" s="89" t="s">
        <v>53</v>
      </c>
      <c r="D4" s="89" t="s">
        <v>112</v>
      </c>
      <c r="E4" s="186">
        <v>0</v>
      </c>
      <c r="F4" s="186">
        <v>0</v>
      </c>
      <c r="G4" s="186">
        <v>0</v>
      </c>
      <c r="H4" s="186">
        <v>1</v>
      </c>
      <c r="I4" s="195"/>
      <c r="J4" s="90">
        <v>0</v>
      </c>
      <c r="K4" s="93">
        <v>0</v>
      </c>
      <c r="L4" s="94">
        <v>0</v>
      </c>
      <c r="M4" s="95">
        <v>1</v>
      </c>
      <c r="N4" s="90">
        <v>0</v>
      </c>
      <c r="O4" s="93">
        <v>0</v>
      </c>
      <c r="P4" s="94">
        <v>0</v>
      </c>
      <c r="Q4" s="90">
        <v>1</v>
      </c>
      <c r="R4" s="94">
        <v>0</v>
      </c>
      <c r="S4" s="95">
        <v>0</v>
      </c>
      <c r="T4" s="90" t="s">
        <v>107</v>
      </c>
      <c r="U4" s="85">
        <v>4</v>
      </c>
      <c r="V4" s="85">
        <v>4</v>
      </c>
      <c r="W4" s="85">
        <v>4</v>
      </c>
      <c r="X4" s="85">
        <v>4</v>
      </c>
      <c r="Y4" s="81">
        <v>4</v>
      </c>
      <c r="Z4" s="81">
        <v>4</v>
      </c>
      <c r="AA4" s="83">
        <v>4</v>
      </c>
      <c r="AB4" s="83">
        <v>4</v>
      </c>
      <c r="AC4" s="83">
        <v>4</v>
      </c>
      <c r="AD4" s="154">
        <v>4</v>
      </c>
      <c r="AE4" s="154">
        <v>4</v>
      </c>
      <c r="AF4" s="87">
        <v>4</v>
      </c>
      <c r="AG4" s="87">
        <v>4</v>
      </c>
      <c r="AH4" s="79">
        <v>4</v>
      </c>
      <c r="AI4" s="197"/>
      <c r="AJ4" s="97"/>
      <c r="AK4" s="97"/>
      <c r="AL4" s="96" t="s">
        <v>44</v>
      </c>
      <c r="AM4" s="96" t="s">
        <v>44</v>
      </c>
      <c r="AN4" s="205" t="s">
        <v>44</v>
      </c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75" s="55" customFormat="1" x14ac:dyDescent="0.25">
      <c r="A5" s="55">
        <v>4</v>
      </c>
      <c r="B5" s="150" t="s">
        <v>20</v>
      </c>
      <c r="C5" s="89" t="s">
        <v>53</v>
      </c>
      <c r="D5" s="89" t="s">
        <v>112</v>
      </c>
      <c r="E5" s="186">
        <v>0</v>
      </c>
      <c r="F5" s="186">
        <v>0</v>
      </c>
      <c r="G5" s="186">
        <v>0</v>
      </c>
      <c r="H5" s="186">
        <v>1</v>
      </c>
      <c r="I5" s="195"/>
      <c r="J5" s="90">
        <v>0</v>
      </c>
      <c r="K5" s="93">
        <v>1</v>
      </c>
      <c r="L5" s="94">
        <v>0</v>
      </c>
      <c r="M5" s="95">
        <v>1</v>
      </c>
      <c r="N5" s="90">
        <v>1</v>
      </c>
      <c r="O5" s="93">
        <v>0</v>
      </c>
      <c r="P5" s="94">
        <v>0</v>
      </c>
      <c r="Q5" s="90">
        <v>1</v>
      </c>
      <c r="R5" s="94">
        <v>0</v>
      </c>
      <c r="S5" s="95">
        <v>0</v>
      </c>
      <c r="T5" s="90" t="s">
        <v>107</v>
      </c>
      <c r="U5" s="86">
        <v>3</v>
      </c>
      <c r="V5" s="86">
        <v>4</v>
      </c>
      <c r="W5" s="85">
        <v>3</v>
      </c>
      <c r="X5" s="86">
        <v>3</v>
      </c>
      <c r="Y5" s="82">
        <v>3</v>
      </c>
      <c r="Z5" s="82">
        <v>4</v>
      </c>
      <c r="AA5" s="84">
        <v>4</v>
      </c>
      <c r="AB5" s="84">
        <v>4</v>
      </c>
      <c r="AC5" s="84">
        <v>4</v>
      </c>
      <c r="AD5" s="155">
        <v>5</v>
      </c>
      <c r="AE5" s="155">
        <v>4</v>
      </c>
      <c r="AF5" s="88">
        <v>4</v>
      </c>
      <c r="AG5" s="88">
        <v>4</v>
      </c>
      <c r="AH5" s="80">
        <v>4</v>
      </c>
      <c r="AI5" s="198"/>
      <c r="AJ5" s="97"/>
      <c r="AK5" s="97"/>
      <c r="AL5" s="96" t="s">
        <v>44</v>
      </c>
      <c r="AM5" s="96" t="s">
        <v>44</v>
      </c>
      <c r="AN5" s="205" t="s">
        <v>44</v>
      </c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75" s="55" customFormat="1" x14ac:dyDescent="0.25">
      <c r="A6" s="55">
        <v>5</v>
      </c>
      <c r="B6" s="150" t="s">
        <v>20</v>
      </c>
      <c r="C6" s="89" t="s">
        <v>56</v>
      </c>
      <c r="D6" s="89" t="s">
        <v>112</v>
      </c>
      <c r="E6" s="186">
        <v>0</v>
      </c>
      <c r="F6" s="186">
        <v>0</v>
      </c>
      <c r="G6" s="186">
        <v>0</v>
      </c>
      <c r="H6" s="186">
        <v>1</v>
      </c>
      <c r="I6" s="195"/>
      <c r="J6" s="90">
        <v>0</v>
      </c>
      <c r="K6" s="93">
        <v>0</v>
      </c>
      <c r="L6" s="94">
        <v>0</v>
      </c>
      <c r="M6" s="95">
        <v>1</v>
      </c>
      <c r="N6" s="90">
        <v>0</v>
      </c>
      <c r="O6" s="93">
        <v>0</v>
      </c>
      <c r="P6" s="94">
        <v>0</v>
      </c>
      <c r="Q6" s="90">
        <v>0</v>
      </c>
      <c r="R6" s="94">
        <v>0</v>
      </c>
      <c r="S6" s="95">
        <v>0</v>
      </c>
      <c r="T6" s="90" t="s">
        <v>111</v>
      </c>
      <c r="U6" s="85">
        <v>4</v>
      </c>
      <c r="V6" s="85">
        <v>4</v>
      </c>
      <c r="W6" s="85">
        <v>4</v>
      </c>
      <c r="X6" s="85">
        <v>4</v>
      </c>
      <c r="Y6" s="81">
        <v>4</v>
      </c>
      <c r="Z6" s="81">
        <v>4</v>
      </c>
      <c r="AA6" s="83">
        <v>4</v>
      </c>
      <c r="AB6" s="83">
        <v>4</v>
      </c>
      <c r="AC6" s="83">
        <v>4</v>
      </c>
      <c r="AD6" s="154">
        <v>5</v>
      </c>
      <c r="AE6" s="154">
        <v>5</v>
      </c>
      <c r="AF6" s="87">
        <v>5</v>
      </c>
      <c r="AG6" s="87">
        <v>5</v>
      </c>
      <c r="AH6" s="79">
        <v>4</v>
      </c>
      <c r="AI6" s="197"/>
      <c r="AJ6" s="97"/>
      <c r="AK6" s="97"/>
      <c r="AL6" s="96" t="s">
        <v>44</v>
      </c>
      <c r="AM6" s="96" t="s">
        <v>44</v>
      </c>
      <c r="AN6" s="205" t="s">
        <v>44</v>
      </c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75" s="56" customFormat="1" x14ac:dyDescent="0.25">
      <c r="A7" s="56">
        <v>6</v>
      </c>
      <c r="B7" s="150" t="s">
        <v>20</v>
      </c>
      <c r="C7" s="89" t="s">
        <v>53</v>
      </c>
      <c r="D7" s="89" t="s">
        <v>112</v>
      </c>
      <c r="E7" s="186">
        <v>0</v>
      </c>
      <c r="F7" s="186">
        <v>0</v>
      </c>
      <c r="G7" s="186">
        <v>0</v>
      </c>
      <c r="H7" s="186">
        <v>1</v>
      </c>
      <c r="I7" s="195"/>
      <c r="J7" s="90">
        <v>0</v>
      </c>
      <c r="K7" s="93">
        <v>0</v>
      </c>
      <c r="L7" s="94">
        <v>1</v>
      </c>
      <c r="M7" s="95">
        <v>1</v>
      </c>
      <c r="N7" s="90">
        <v>0</v>
      </c>
      <c r="O7" s="93">
        <v>0</v>
      </c>
      <c r="P7" s="94">
        <v>0</v>
      </c>
      <c r="Q7" s="90">
        <v>0</v>
      </c>
      <c r="R7" s="94">
        <v>0</v>
      </c>
      <c r="S7" s="95">
        <v>0</v>
      </c>
      <c r="T7" s="90" t="s">
        <v>107</v>
      </c>
      <c r="U7" s="86">
        <v>5</v>
      </c>
      <c r="V7" s="86">
        <v>5</v>
      </c>
      <c r="W7" s="85">
        <v>5</v>
      </c>
      <c r="X7" s="86">
        <v>5</v>
      </c>
      <c r="Y7" s="82">
        <v>5</v>
      </c>
      <c r="Z7" s="82">
        <v>5</v>
      </c>
      <c r="AA7" s="84">
        <v>5</v>
      </c>
      <c r="AB7" s="84">
        <v>5</v>
      </c>
      <c r="AC7" s="84">
        <v>5</v>
      </c>
      <c r="AD7" s="155">
        <v>5</v>
      </c>
      <c r="AE7" s="155">
        <v>5</v>
      </c>
      <c r="AF7" s="88">
        <v>5</v>
      </c>
      <c r="AG7" s="88">
        <v>5</v>
      </c>
      <c r="AH7" s="80">
        <v>5</v>
      </c>
      <c r="AI7" s="198"/>
      <c r="AJ7" s="167"/>
      <c r="AK7" s="167"/>
      <c r="AL7" s="96" t="s">
        <v>44</v>
      </c>
      <c r="AM7" s="96" t="s">
        <v>44</v>
      </c>
      <c r="AN7" s="205" t="s">
        <v>44</v>
      </c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</row>
    <row r="8" spans="1:75" s="55" customFormat="1" x14ac:dyDescent="0.25">
      <c r="A8" s="55">
        <v>7</v>
      </c>
      <c r="B8" s="150" t="s">
        <v>21</v>
      </c>
      <c r="C8" s="89" t="s">
        <v>53</v>
      </c>
      <c r="D8" s="89" t="s">
        <v>112</v>
      </c>
      <c r="E8" s="186">
        <v>0</v>
      </c>
      <c r="F8" s="186">
        <v>0</v>
      </c>
      <c r="G8" s="186">
        <v>0</v>
      </c>
      <c r="H8" s="186">
        <v>0</v>
      </c>
      <c r="I8" s="195"/>
      <c r="J8" s="90">
        <v>0</v>
      </c>
      <c r="K8" s="93">
        <v>0</v>
      </c>
      <c r="L8" s="94">
        <v>0</v>
      </c>
      <c r="M8" s="95">
        <v>0</v>
      </c>
      <c r="N8" s="90">
        <v>0</v>
      </c>
      <c r="O8" s="93">
        <v>0</v>
      </c>
      <c r="P8" s="94">
        <v>0</v>
      </c>
      <c r="Q8" s="90">
        <v>1</v>
      </c>
      <c r="R8" s="94">
        <v>0</v>
      </c>
      <c r="S8" s="95">
        <v>0</v>
      </c>
      <c r="T8" s="90" t="s">
        <v>107</v>
      </c>
      <c r="U8" s="86">
        <v>5</v>
      </c>
      <c r="V8" s="86">
        <v>4</v>
      </c>
      <c r="W8" s="85">
        <v>4</v>
      </c>
      <c r="X8" s="86">
        <v>4</v>
      </c>
      <c r="Y8" s="82">
        <v>5</v>
      </c>
      <c r="Z8" s="82">
        <v>5</v>
      </c>
      <c r="AA8" s="84">
        <v>5</v>
      </c>
      <c r="AB8" s="84">
        <v>5</v>
      </c>
      <c r="AC8" s="84">
        <v>5</v>
      </c>
      <c r="AD8" s="155">
        <v>5</v>
      </c>
      <c r="AE8" s="155">
        <v>5</v>
      </c>
      <c r="AF8" s="88">
        <v>5</v>
      </c>
      <c r="AG8" s="88">
        <v>5</v>
      </c>
      <c r="AH8" s="80">
        <v>5</v>
      </c>
      <c r="AI8" s="197"/>
      <c r="AJ8" s="97"/>
      <c r="AK8" s="97"/>
      <c r="AL8" s="96" t="s">
        <v>44</v>
      </c>
      <c r="AM8" s="96" t="s">
        <v>44</v>
      </c>
      <c r="AN8" s="205" t="s">
        <v>44</v>
      </c>
      <c r="AO8" s="97" t="s">
        <v>114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</row>
    <row r="9" spans="1:75" s="55" customFormat="1" x14ac:dyDescent="0.25">
      <c r="A9" s="55">
        <v>8</v>
      </c>
      <c r="B9" s="150" t="s">
        <v>21</v>
      </c>
      <c r="C9" s="89" t="s">
        <v>56</v>
      </c>
      <c r="D9" s="89" t="s">
        <v>112</v>
      </c>
      <c r="E9" s="186">
        <v>0</v>
      </c>
      <c r="F9" s="186">
        <v>1</v>
      </c>
      <c r="G9" s="186">
        <v>0</v>
      </c>
      <c r="H9" s="186">
        <v>1</v>
      </c>
      <c r="I9" s="195"/>
      <c r="J9" s="90">
        <v>1</v>
      </c>
      <c r="K9" s="93">
        <v>0</v>
      </c>
      <c r="L9" s="94">
        <v>1</v>
      </c>
      <c r="M9" s="95">
        <v>1</v>
      </c>
      <c r="N9" s="90">
        <v>0</v>
      </c>
      <c r="O9" s="93">
        <v>0</v>
      </c>
      <c r="P9" s="94">
        <v>0</v>
      </c>
      <c r="Q9" s="90">
        <v>0</v>
      </c>
      <c r="R9" s="94">
        <v>0</v>
      </c>
      <c r="S9" s="95">
        <v>0</v>
      </c>
      <c r="T9" s="90" t="s">
        <v>107</v>
      </c>
      <c r="U9" s="86">
        <v>4</v>
      </c>
      <c r="V9" s="86">
        <v>4</v>
      </c>
      <c r="W9" s="85">
        <v>4</v>
      </c>
      <c r="X9" s="86">
        <v>4</v>
      </c>
      <c r="Y9" s="82">
        <v>3</v>
      </c>
      <c r="Z9" s="82">
        <v>3</v>
      </c>
      <c r="AA9" s="84">
        <v>4</v>
      </c>
      <c r="AB9" s="84">
        <v>4</v>
      </c>
      <c r="AC9" s="84">
        <v>4</v>
      </c>
      <c r="AD9" s="155">
        <v>4</v>
      </c>
      <c r="AE9" s="155">
        <v>4</v>
      </c>
      <c r="AF9" s="88">
        <v>3</v>
      </c>
      <c r="AG9" s="88">
        <v>3</v>
      </c>
      <c r="AH9" s="80">
        <v>3</v>
      </c>
      <c r="AI9" s="198"/>
      <c r="AJ9" s="97"/>
      <c r="AK9" s="97"/>
      <c r="AL9" s="96" t="s">
        <v>44</v>
      </c>
      <c r="AM9" s="96" t="s">
        <v>44</v>
      </c>
      <c r="AN9" s="96" t="s">
        <v>44</v>
      </c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</row>
    <row r="10" spans="1:75" s="55" customFormat="1" x14ac:dyDescent="0.25">
      <c r="A10" s="55">
        <v>9</v>
      </c>
      <c r="B10" s="150" t="s">
        <v>21</v>
      </c>
      <c r="C10" s="89" t="s">
        <v>53</v>
      </c>
      <c r="D10" s="89" t="s">
        <v>112</v>
      </c>
      <c r="E10" s="186">
        <v>0</v>
      </c>
      <c r="F10" s="186">
        <v>1</v>
      </c>
      <c r="G10" s="186">
        <v>0</v>
      </c>
      <c r="H10" s="186">
        <v>0</v>
      </c>
      <c r="I10" s="195"/>
      <c r="J10" s="90">
        <v>1</v>
      </c>
      <c r="K10" s="93">
        <v>1</v>
      </c>
      <c r="L10" s="94">
        <v>0</v>
      </c>
      <c r="M10" s="95">
        <v>0</v>
      </c>
      <c r="N10" s="90">
        <v>0</v>
      </c>
      <c r="O10" s="93">
        <v>0</v>
      </c>
      <c r="P10" s="94">
        <v>0</v>
      </c>
      <c r="Q10" s="90">
        <v>0</v>
      </c>
      <c r="R10" s="94">
        <v>0</v>
      </c>
      <c r="S10" s="95">
        <v>0</v>
      </c>
      <c r="T10" s="90" t="s">
        <v>107</v>
      </c>
      <c r="U10" s="86">
        <v>4</v>
      </c>
      <c r="V10" s="86">
        <v>4</v>
      </c>
      <c r="W10" s="85">
        <v>4</v>
      </c>
      <c r="X10" s="86">
        <v>4</v>
      </c>
      <c r="Y10" s="82">
        <v>3</v>
      </c>
      <c r="Z10" s="82">
        <v>3</v>
      </c>
      <c r="AA10" s="84">
        <v>3</v>
      </c>
      <c r="AB10" s="84">
        <v>4</v>
      </c>
      <c r="AC10" s="84">
        <v>3</v>
      </c>
      <c r="AD10" s="155">
        <v>4</v>
      </c>
      <c r="AE10" s="155">
        <v>4</v>
      </c>
      <c r="AF10" s="88">
        <v>4</v>
      </c>
      <c r="AG10" s="88">
        <v>4</v>
      </c>
      <c r="AH10" s="80">
        <v>4</v>
      </c>
      <c r="AI10" s="197"/>
      <c r="AJ10" s="97"/>
      <c r="AK10" s="97"/>
      <c r="AL10" s="96" t="s">
        <v>44</v>
      </c>
      <c r="AM10" s="96" t="s">
        <v>44</v>
      </c>
      <c r="AN10" s="205" t="s">
        <v>44</v>
      </c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</row>
    <row r="11" spans="1:75" s="55" customFormat="1" ht="16.5" customHeight="1" x14ac:dyDescent="0.25">
      <c r="A11" s="55">
        <v>10</v>
      </c>
      <c r="B11" s="150" t="s">
        <v>21</v>
      </c>
      <c r="C11" s="89" t="s">
        <v>53</v>
      </c>
      <c r="D11" s="89" t="s">
        <v>112</v>
      </c>
      <c r="E11" s="186">
        <v>0</v>
      </c>
      <c r="F11" s="186">
        <v>1</v>
      </c>
      <c r="G11" s="186">
        <v>0</v>
      </c>
      <c r="H11" s="186">
        <v>1</v>
      </c>
      <c r="I11" s="195"/>
      <c r="J11" s="90">
        <v>0</v>
      </c>
      <c r="K11" s="93">
        <v>0</v>
      </c>
      <c r="L11" s="94">
        <v>0</v>
      </c>
      <c r="M11" s="95">
        <v>0</v>
      </c>
      <c r="N11" s="90">
        <v>0</v>
      </c>
      <c r="O11" s="93">
        <v>0</v>
      </c>
      <c r="P11" s="94">
        <v>0</v>
      </c>
      <c r="Q11" s="90">
        <v>0</v>
      </c>
      <c r="R11" s="94">
        <v>0</v>
      </c>
      <c r="S11" s="95">
        <v>0</v>
      </c>
      <c r="T11" s="90" t="s">
        <v>107</v>
      </c>
      <c r="U11" s="86">
        <v>5</v>
      </c>
      <c r="V11" s="86">
        <v>5</v>
      </c>
      <c r="W11" s="85">
        <v>5</v>
      </c>
      <c r="X11" s="86">
        <v>5</v>
      </c>
      <c r="Y11" s="82">
        <v>4</v>
      </c>
      <c r="Z11" s="82">
        <v>5</v>
      </c>
      <c r="AA11" s="84">
        <v>5</v>
      </c>
      <c r="AB11" s="84">
        <v>5</v>
      </c>
      <c r="AC11" s="84">
        <v>5</v>
      </c>
      <c r="AD11" s="155">
        <v>5</v>
      </c>
      <c r="AE11" s="155">
        <v>5</v>
      </c>
      <c r="AF11" s="88">
        <v>4</v>
      </c>
      <c r="AG11" s="88">
        <v>5</v>
      </c>
      <c r="AH11" s="80">
        <v>5</v>
      </c>
      <c r="AI11" s="198"/>
      <c r="AJ11" s="97"/>
      <c r="AK11" s="97"/>
      <c r="AL11" s="96" t="s">
        <v>44</v>
      </c>
      <c r="AM11" s="96" t="s">
        <v>44</v>
      </c>
      <c r="AN11" s="205" t="s">
        <v>44</v>
      </c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</row>
    <row r="12" spans="1:75" s="55" customFormat="1" x14ac:dyDescent="0.25">
      <c r="A12" s="55">
        <v>11</v>
      </c>
      <c r="B12" s="150" t="s">
        <v>20</v>
      </c>
      <c r="C12" s="89" t="s">
        <v>53</v>
      </c>
      <c r="D12" s="89" t="s">
        <v>112</v>
      </c>
      <c r="E12" s="186">
        <v>0</v>
      </c>
      <c r="F12" s="186">
        <v>0</v>
      </c>
      <c r="G12" s="186">
        <v>0</v>
      </c>
      <c r="H12" s="186">
        <v>1</v>
      </c>
      <c r="I12" s="195"/>
      <c r="J12" s="90">
        <v>1</v>
      </c>
      <c r="K12" s="93">
        <v>0</v>
      </c>
      <c r="L12" s="94">
        <v>1</v>
      </c>
      <c r="M12" s="95">
        <v>1</v>
      </c>
      <c r="N12" s="90">
        <v>1</v>
      </c>
      <c r="O12" s="93">
        <v>0</v>
      </c>
      <c r="P12" s="94">
        <v>0</v>
      </c>
      <c r="Q12" s="90">
        <v>1</v>
      </c>
      <c r="R12" s="94">
        <v>0</v>
      </c>
      <c r="S12" s="95">
        <v>0</v>
      </c>
      <c r="T12" s="90" t="s">
        <v>107</v>
      </c>
      <c r="U12" s="86">
        <v>5</v>
      </c>
      <c r="V12" s="86">
        <v>4</v>
      </c>
      <c r="W12" s="85">
        <v>4</v>
      </c>
      <c r="X12" s="86">
        <v>4</v>
      </c>
      <c r="Y12" s="82">
        <v>4</v>
      </c>
      <c r="Z12" s="82">
        <v>4</v>
      </c>
      <c r="AA12" s="84">
        <v>4</v>
      </c>
      <c r="AB12" s="84">
        <v>4</v>
      </c>
      <c r="AC12" s="84">
        <v>4</v>
      </c>
      <c r="AD12" s="155">
        <v>4</v>
      </c>
      <c r="AE12" s="155">
        <v>4</v>
      </c>
      <c r="AF12" s="88">
        <v>4</v>
      </c>
      <c r="AG12" s="88">
        <v>4</v>
      </c>
      <c r="AH12" s="80">
        <v>5</v>
      </c>
      <c r="AI12" s="197"/>
      <c r="AJ12" s="97"/>
      <c r="AK12" s="97"/>
      <c r="AL12" s="96" t="s">
        <v>44</v>
      </c>
      <c r="AM12" s="96" t="s">
        <v>44</v>
      </c>
      <c r="AN12" s="205" t="s">
        <v>44</v>
      </c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</row>
    <row r="13" spans="1:75" s="55" customFormat="1" x14ac:dyDescent="0.25">
      <c r="A13" s="55">
        <v>12</v>
      </c>
      <c r="B13" s="150" t="s">
        <v>20</v>
      </c>
      <c r="C13" s="89" t="s">
        <v>53</v>
      </c>
      <c r="D13" s="89" t="s">
        <v>112</v>
      </c>
      <c r="E13" s="186">
        <v>1</v>
      </c>
      <c r="F13" s="186">
        <v>0</v>
      </c>
      <c r="G13" s="186">
        <v>1</v>
      </c>
      <c r="H13" s="186">
        <v>1</v>
      </c>
      <c r="I13" s="195"/>
      <c r="J13" s="90">
        <v>0</v>
      </c>
      <c r="K13" s="93">
        <v>0</v>
      </c>
      <c r="L13" s="94">
        <v>0</v>
      </c>
      <c r="M13" s="95">
        <v>1</v>
      </c>
      <c r="N13" s="90">
        <v>0</v>
      </c>
      <c r="O13" s="93">
        <v>0</v>
      </c>
      <c r="P13" s="94">
        <v>0</v>
      </c>
      <c r="Q13" s="90">
        <v>1</v>
      </c>
      <c r="R13" s="94">
        <v>0</v>
      </c>
      <c r="S13" s="95">
        <v>0</v>
      </c>
      <c r="T13" s="90" t="s">
        <v>111</v>
      </c>
      <c r="U13" s="86">
        <v>4</v>
      </c>
      <c r="V13" s="86">
        <v>5</v>
      </c>
      <c r="W13" s="85">
        <v>5</v>
      </c>
      <c r="X13" s="86">
        <v>5</v>
      </c>
      <c r="Y13" s="82">
        <v>5</v>
      </c>
      <c r="Z13" s="82">
        <v>5</v>
      </c>
      <c r="AA13" s="84">
        <v>5</v>
      </c>
      <c r="AB13" s="84">
        <v>5</v>
      </c>
      <c r="AC13" s="84">
        <v>5</v>
      </c>
      <c r="AD13" s="155">
        <v>5</v>
      </c>
      <c r="AE13" s="155">
        <v>5</v>
      </c>
      <c r="AF13" s="88">
        <v>5</v>
      </c>
      <c r="AG13" s="88">
        <v>5</v>
      </c>
      <c r="AH13" s="80">
        <v>5</v>
      </c>
      <c r="AI13" s="198"/>
      <c r="AJ13" s="97"/>
      <c r="AK13" s="97"/>
      <c r="AL13" s="96" t="s">
        <v>44</v>
      </c>
      <c r="AM13" s="96" t="s">
        <v>44</v>
      </c>
      <c r="AN13" s="205" t="s">
        <v>44</v>
      </c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</row>
    <row r="14" spans="1:75" s="55" customFormat="1" x14ac:dyDescent="0.25">
      <c r="A14" s="55">
        <v>13</v>
      </c>
      <c r="B14" s="150" t="s">
        <v>21</v>
      </c>
      <c r="C14" s="89" t="s">
        <v>53</v>
      </c>
      <c r="D14" s="89" t="s">
        <v>112</v>
      </c>
      <c r="E14" s="186">
        <v>0</v>
      </c>
      <c r="F14" s="186">
        <v>0</v>
      </c>
      <c r="G14" s="186">
        <v>0</v>
      </c>
      <c r="H14" s="186">
        <v>1</v>
      </c>
      <c r="I14" s="195"/>
      <c r="J14" s="90">
        <v>0</v>
      </c>
      <c r="K14" s="93">
        <v>0</v>
      </c>
      <c r="L14" s="94">
        <v>0</v>
      </c>
      <c r="M14" s="95">
        <v>1</v>
      </c>
      <c r="N14" s="90">
        <v>0</v>
      </c>
      <c r="O14" s="93">
        <v>0</v>
      </c>
      <c r="P14" s="94">
        <v>0</v>
      </c>
      <c r="Q14" s="90">
        <v>0</v>
      </c>
      <c r="R14" s="94">
        <v>0</v>
      </c>
      <c r="S14" s="95">
        <v>0</v>
      </c>
      <c r="T14" s="90" t="s">
        <v>107</v>
      </c>
      <c r="U14" s="86">
        <v>4</v>
      </c>
      <c r="V14" s="86">
        <v>4</v>
      </c>
      <c r="W14" s="85">
        <v>4</v>
      </c>
      <c r="X14" s="86">
        <v>4</v>
      </c>
      <c r="Y14" s="82">
        <v>4</v>
      </c>
      <c r="Z14" s="82">
        <v>4</v>
      </c>
      <c r="AA14" s="84">
        <v>4</v>
      </c>
      <c r="AB14" s="84">
        <v>4</v>
      </c>
      <c r="AC14" s="84">
        <v>4</v>
      </c>
      <c r="AD14" s="155">
        <v>4</v>
      </c>
      <c r="AE14" s="155">
        <v>4</v>
      </c>
      <c r="AF14" s="88">
        <v>4</v>
      </c>
      <c r="AG14" s="88">
        <v>4</v>
      </c>
      <c r="AH14" s="80">
        <v>4</v>
      </c>
      <c r="AI14" s="197"/>
      <c r="AJ14" s="97"/>
      <c r="AK14" s="97"/>
      <c r="AL14" s="96" t="s">
        <v>44</v>
      </c>
      <c r="AM14" s="96" t="s">
        <v>44</v>
      </c>
      <c r="AN14" s="205" t="s">
        <v>44</v>
      </c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</row>
    <row r="15" spans="1:75" s="55" customFormat="1" ht="17.25" customHeight="1" x14ac:dyDescent="0.25">
      <c r="A15" s="55">
        <v>14</v>
      </c>
      <c r="B15" s="150" t="s">
        <v>21</v>
      </c>
      <c r="C15" s="89" t="s">
        <v>53</v>
      </c>
      <c r="D15" s="89" t="s">
        <v>112</v>
      </c>
      <c r="E15" s="186">
        <v>1</v>
      </c>
      <c r="F15" s="186">
        <v>0</v>
      </c>
      <c r="G15" s="186">
        <v>0</v>
      </c>
      <c r="H15" s="186">
        <v>1</v>
      </c>
      <c r="I15" s="195"/>
      <c r="J15" s="90">
        <v>0</v>
      </c>
      <c r="K15" s="93">
        <v>0</v>
      </c>
      <c r="L15" s="94">
        <v>0</v>
      </c>
      <c r="M15" s="95">
        <v>1</v>
      </c>
      <c r="N15" s="90">
        <v>0</v>
      </c>
      <c r="O15" s="93">
        <v>0</v>
      </c>
      <c r="P15" s="94">
        <v>0</v>
      </c>
      <c r="Q15" s="90">
        <v>0</v>
      </c>
      <c r="R15" s="94">
        <v>0</v>
      </c>
      <c r="S15" s="95">
        <v>0</v>
      </c>
      <c r="T15" s="90" t="s">
        <v>107</v>
      </c>
      <c r="U15" s="86">
        <v>5</v>
      </c>
      <c r="V15" s="86">
        <v>5</v>
      </c>
      <c r="W15" s="85">
        <v>5</v>
      </c>
      <c r="X15" s="86">
        <v>5</v>
      </c>
      <c r="Y15" s="82">
        <v>5</v>
      </c>
      <c r="Z15" s="82">
        <v>5</v>
      </c>
      <c r="AA15" s="84">
        <v>5</v>
      </c>
      <c r="AB15" s="84">
        <v>5</v>
      </c>
      <c r="AC15" s="84">
        <v>5</v>
      </c>
      <c r="AD15" s="155">
        <v>4</v>
      </c>
      <c r="AE15" s="155">
        <v>4</v>
      </c>
      <c r="AF15" s="88">
        <v>5</v>
      </c>
      <c r="AG15" s="88">
        <v>5</v>
      </c>
      <c r="AH15" s="80">
        <v>5</v>
      </c>
      <c r="AI15" s="198"/>
      <c r="AJ15" s="97"/>
      <c r="AK15" s="97"/>
      <c r="AL15" s="96" t="s">
        <v>44</v>
      </c>
      <c r="AM15" s="96" t="s">
        <v>44</v>
      </c>
      <c r="AN15" s="205" t="s">
        <v>44</v>
      </c>
      <c r="AO15" s="97" t="s">
        <v>115</v>
      </c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</row>
    <row r="16" spans="1:75" s="55" customFormat="1" x14ac:dyDescent="0.25">
      <c r="A16" s="55">
        <v>15</v>
      </c>
      <c r="B16" s="150" t="s">
        <v>21</v>
      </c>
      <c r="C16" s="89" t="s">
        <v>53</v>
      </c>
      <c r="D16" s="89" t="s">
        <v>112</v>
      </c>
      <c r="E16" s="186">
        <v>0</v>
      </c>
      <c r="F16" s="186">
        <v>0</v>
      </c>
      <c r="G16" s="186">
        <v>0</v>
      </c>
      <c r="H16" s="186">
        <v>1</v>
      </c>
      <c r="I16" s="195"/>
      <c r="J16" s="90">
        <v>0</v>
      </c>
      <c r="K16" s="93">
        <v>0</v>
      </c>
      <c r="L16" s="94">
        <v>1</v>
      </c>
      <c r="M16" s="95">
        <v>1</v>
      </c>
      <c r="N16" s="90">
        <v>0</v>
      </c>
      <c r="O16" s="93">
        <v>0</v>
      </c>
      <c r="P16" s="94">
        <v>0</v>
      </c>
      <c r="Q16" s="90">
        <v>0</v>
      </c>
      <c r="R16" s="94">
        <v>0</v>
      </c>
      <c r="S16" s="95">
        <v>0</v>
      </c>
      <c r="T16" s="90" t="s">
        <v>111</v>
      </c>
      <c r="U16" s="86">
        <v>4</v>
      </c>
      <c r="V16" s="86">
        <v>4</v>
      </c>
      <c r="W16" s="85">
        <v>4</v>
      </c>
      <c r="X16" s="86">
        <v>4</v>
      </c>
      <c r="Y16" s="82">
        <v>4</v>
      </c>
      <c r="Z16" s="82">
        <v>3</v>
      </c>
      <c r="AA16" s="84">
        <v>4</v>
      </c>
      <c r="AB16" s="84">
        <v>4</v>
      </c>
      <c r="AC16" s="84">
        <v>4</v>
      </c>
      <c r="AD16" s="155">
        <v>4</v>
      </c>
      <c r="AE16" s="155">
        <v>4</v>
      </c>
      <c r="AF16" s="88">
        <v>4</v>
      </c>
      <c r="AG16" s="88">
        <v>4</v>
      </c>
      <c r="AH16" s="80">
        <v>4</v>
      </c>
      <c r="AI16" s="197"/>
      <c r="AJ16" s="97"/>
      <c r="AK16" s="97"/>
      <c r="AL16" s="96" t="s">
        <v>44</v>
      </c>
      <c r="AM16" s="96" t="s">
        <v>44</v>
      </c>
      <c r="AN16" s="205" t="s">
        <v>44</v>
      </c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</row>
    <row r="17" spans="1:75" s="55" customFormat="1" ht="17.25" customHeight="1" x14ac:dyDescent="0.25">
      <c r="A17" s="55">
        <v>16</v>
      </c>
      <c r="B17" s="150" t="s">
        <v>21</v>
      </c>
      <c r="C17" s="89" t="s">
        <v>53</v>
      </c>
      <c r="D17" s="89" t="s">
        <v>112</v>
      </c>
      <c r="E17" s="186">
        <v>1</v>
      </c>
      <c r="F17" s="186">
        <v>0</v>
      </c>
      <c r="G17" s="186">
        <v>0</v>
      </c>
      <c r="H17" s="186">
        <v>1</v>
      </c>
      <c r="I17" s="195"/>
      <c r="J17" s="90">
        <v>1</v>
      </c>
      <c r="K17" s="93">
        <v>0</v>
      </c>
      <c r="L17" s="94">
        <v>0</v>
      </c>
      <c r="M17" s="95">
        <v>0</v>
      </c>
      <c r="N17" s="90">
        <v>0</v>
      </c>
      <c r="O17" s="93">
        <v>1</v>
      </c>
      <c r="P17" s="94">
        <v>0</v>
      </c>
      <c r="Q17" s="90">
        <v>0</v>
      </c>
      <c r="R17" s="94">
        <v>0</v>
      </c>
      <c r="S17" s="95">
        <v>0</v>
      </c>
      <c r="T17" s="90" t="s">
        <v>107</v>
      </c>
      <c r="U17" s="86">
        <v>5</v>
      </c>
      <c r="V17" s="86">
        <v>5</v>
      </c>
      <c r="W17" s="85">
        <v>5</v>
      </c>
      <c r="X17" s="86">
        <v>5</v>
      </c>
      <c r="Y17" s="82">
        <v>5</v>
      </c>
      <c r="Z17" s="82">
        <v>4</v>
      </c>
      <c r="AA17" s="84">
        <v>5</v>
      </c>
      <c r="AB17" s="84">
        <v>5</v>
      </c>
      <c r="AC17" s="84">
        <v>5</v>
      </c>
      <c r="AD17" s="155">
        <v>5</v>
      </c>
      <c r="AE17" s="155">
        <v>5</v>
      </c>
      <c r="AF17" s="88">
        <v>5</v>
      </c>
      <c r="AG17" s="88">
        <v>4</v>
      </c>
      <c r="AH17" s="80">
        <v>4</v>
      </c>
      <c r="AI17" s="198"/>
      <c r="AJ17" s="97"/>
      <c r="AK17" s="97"/>
      <c r="AL17" s="96" t="s">
        <v>44</v>
      </c>
      <c r="AM17" s="96" t="s">
        <v>44</v>
      </c>
      <c r="AN17" s="205" t="s">
        <v>44</v>
      </c>
      <c r="AO17" s="97" t="s">
        <v>117</v>
      </c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75" s="55" customFormat="1" x14ac:dyDescent="0.25">
      <c r="A18" s="55">
        <v>17</v>
      </c>
      <c r="B18" s="150" t="s">
        <v>21</v>
      </c>
      <c r="C18" s="89" t="s">
        <v>53</v>
      </c>
      <c r="D18" s="89" t="s">
        <v>112</v>
      </c>
      <c r="E18" s="186">
        <v>0</v>
      </c>
      <c r="F18" s="186">
        <v>0</v>
      </c>
      <c r="G18" s="186">
        <v>0</v>
      </c>
      <c r="H18" s="186">
        <v>1</v>
      </c>
      <c r="I18" s="195"/>
      <c r="J18" s="90">
        <v>1</v>
      </c>
      <c r="K18" s="93">
        <v>0</v>
      </c>
      <c r="L18" s="94">
        <v>0</v>
      </c>
      <c r="M18" s="95">
        <v>1</v>
      </c>
      <c r="N18" s="90">
        <v>0</v>
      </c>
      <c r="O18" s="93">
        <v>0</v>
      </c>
      <c r="P18" s="94">
        <v>0</v>
      </c>
      <c r="Q18" s="90">
        <v>0</v>
      </c>
      <c r="R18" s="94">
        <v>0</v>
      </c>
      <c r="S18" s="95">
        <v>0</v>
      </c>
      <c r="T18" s="90" t="s">
        <v>107</v>
      </c>
      <c r="U18" s="86">
        <v>5</v>
      </c>
      <c r="V18" s="86">
        <v>5</v>
      </c>
      <c r="W18" s="85">
        <v>5</v>
      </c>
      <c r="X18" s="86">
        <v>5</v>
      </c>
      <c r="Y18" s="82">
        <v>4</v>
      </c>
      <c r="Z18" s="82">
        <v>5</v>
      </c>
      <c r="AA18" s="84">
        <v>4</v>
      </c>
      <c r="AB18" s="84">
        <v>5</v>
      </c>
      <c r="AC18" s="84">
        <v>5</v>
      </c>
      <c r="AD18" s="155">
        <v>4</v>
      </c>
      <c r="AE18" s="155">
        <v>4</v>
      </c>
      <c r="AF18" s="88">
        <v>4</v>
      </c>
      <c r="AG18" s="88">
        <v>5</v>
      </c>
      <c r="AH18" s="80">
        <v>5</v>
      </c>
      <c r="AI18" s="197"/>
      <c r="AJ18" s="97"/>
      <c r="AK18" s="97"/>
      <c r="AL18" s="96" t="s">
        <v>44</v>
      </c>
      <c r="AM18" s="96" t="s">
        <v>44</v>
      </c>
      <c r="AN18" s="205" t="s">
        <v>44</v>
      </c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75" s="55" customFormat="1" x14ac:dyDescent="0.25">
      <c r="A19" s="55">
        <v>18</v>
      </c>
      <c r="B19" s="150" t="s">
        <v>21</v>
      </c>
      <c r="C19" s="89" t="s">
        <v>53</v>
      </c>
      <c r="D19" s="89" t="s">
        <v>73</v>
      </c>
      <c r="E19" s="186">
        <v>0</v>
      </c>
      <c r="F19" s="186">
        <v>0</v>
      </c>
      <c r="G19" s="186">
        <v>0</v>
      </c>
      <c r="H19" s="186">
        <v>1</v>
      </c>
      <c r="I19" s="195"/>
      <c r="J19" s="90">
        <v>0</v>
      </c>
      <c r="K19" s="93">
        <v>0</v>
      </c>
      <c r="L19" s="94">
        <v>0</v>
      </c>
      <c r="M19" s="95">
        <v>0</v>
      </c>
      <c r="N19" s="90">
        <v>0</v>
      </c>
      <c r="O19" s="93">
        <v>0</v>
      </c>
      <c r="P19" s="94">
        <v>0</v>
      </c>
      <c r="Q19" s="90">
        <v>1</v>
      </c>
      <c r="R19" s="94">
        <v>0</v>
      </c>
      <c r="S19" s="95">
        <v>0</v>
      </c>
      <c r="T19" s="90" t="s">
        <v>107</v>
      </c>
      <c r="U19" s="86">
        <v>4</v>
      </c>
      <c r="V19" s="86">
        <v>4</v>
      </c>
      <c r="W19" s="85">
        <v>4</v>
      </c>
      <c r="X19" s="86">
        <v>4</v>
      </c>
      <c r="Y19" s="82">
        <v>4</v>
      </c>
      <c r="Z19" s="82">
        <v>4</v>
      </c>
      <c r="AA19" s="84">
        <v>4</v>
      </c>
      <c r="AB19" s="84">
        <v>4</v>
      </c>
      <c r="AC19" s="84">
        <v>4</v>
      </c>
      <c r="AD19" s="155">
        <v>4</v>
      </c>
      <c r="AE19" s="155">
        <v>4</v>
      </c>
      <c r="AF19" s="88">
        <v>4</v>
      </c>
      <c r="AG19" s="88">
        <v>4</v>
      </c>
      <c r="AH19" s="80">
        <v>4</v>
      </c>
      <c r="AI19" s="198"/>
      <c r="AJ19" s="97"/>
      <c r="AK19" s="97"/>
      <c r="AL19" s="96" t="s">
        <v>44</v>
      </c>
      <c r="AM19" s="96" t="s">
        <v>44</v>
      </c>
      <c r="AN19" s="205" t="s">
        <v>44</v>
      </c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75" s="56" customFormat="1" x14ac:dyDescent="0.25">
      <c r="A20" s="56">
        <v>19</v>
      </c>
      <c r="B20" s="150" t="s">
        <v>21</v>
      </c>
      <c r="C20" s="89" t="s">
        <v>53</v>
      </c>
      <c r="D20" s="89" t="s">
        <v>74</v>
      </c>
      <c r="E20" s="186">
        <v>0</v>
      </c>
      <c r="F20" s="186">
        <v>0</v>
      </c>
      <c r="G20" s="186">
        <v>0</v>
      </c>
      <c r="H20" s="186">
        <v>1</v>
      </c>
      <c r="I20" s="195"/>
      <c r="J20" s="90">
        <v>0</v>
      </c>
      <c r="K20" s="93">
        <v>0</v>
      </c>
      <c r="L20" s="94">
        <v>1</v>
      </c>
      <c r="M20" s="95">
        <v>1</v>
      </c>
      <c r="N20" s="90">
        <v>0</v>
      </c>
      <c r="O20" s="93">
        <v>0</v>
      </c>
      <c r="P20" s="94">
        <v>0</v>
      </c>
      <c r="Q20" s="90">
        <v>1</v>
      </c>
      <c r="R20" s="94">
        <v>0</v>
      </c>
      <c r="S20" s="95">
        <v>0</v>
      </c>
      <c r="T20" s="90" t="s">
        <v>107</v>
      </c>
      <c r="U20" s="86">
        <v>5</v>
      </c>
      <c r="V20" s="86">
        <v>5</v>
      </c>
      <c r="W20" s="85">
        <v>5</v>
      </c>
      <c r="X20" s="86">
        <v>5</v>
      </c>
      <c r="Y20" s="82">
        <v>5</v>
      </c>
      <c r="Z20" s="82">
        <v>5</v>
      </c>
      <c r="AA20" s="84">
        <v>5</v>
      </c>
      <c r="AB20" s="84">
        <v>5</v>
      </c>
      <c r="AC20" s="84">
        <v>5</v>
      </c>
      <c r="AD20" s="155">
        <v>5</v>
      </c>
      <c r="AE20" s="155">
        <v>5</v>
      </c>
      <c r="AF20" s="88">
        <v>5</v>
      </c>
      <c r="AG20" s="88">
        <v>5</v>
      </c>
      <c r="AH20" s="80">
        <v>5</v>
      </c>
      <c r="AI20" s="197"/>
      <c r="AJ20" s="167"/>
      <c r="AK20" s="167"/>
      <c r="AL20" s="96" t="s">
        <v>44</v>
      </c>
      <c r="AM20" s="96" t="s">
        <v>44</v>
      </c>
      <c r="AN20" s="205" t="s">
        <v>44</v>
      </c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</row>
    <row r="21" spans="1:75" s="55" customFormat="1" ht="17.25" customHeight="1" x14ac:dyDescent="0.25">
      <c r="A21" s="55">
        <v>20</v>
      </c>
      <c r="B21" s="150" t="s">
        <v>21</v>
      </c>
      <c r="C21" s="89" t="s">
        <v>53</v>
      </c>
      <c r="D21" s="89" t="s">
        <v>113</v>
      </c>
      <c r="E21" s="186">
        <v>1</v>
      </c>
      <c r="F21" s="186">
        <v>0</v>
      </c>
      <c r="G21" s="186">
        <v>0</v>
      </c>
      <c r="H21" s="186">
        <v>1</v>
      </c>
      <c r="I21" s="195"/>
      <c r="J21" s="90">
        <v>1</v>
      </c>
      <c r="K21" s="93">
        <v>0</v>
      </c>
      <c r="L21" s="94">
        <v>0</v>
      </c>
      <c r="M21" s="95">
        <v>1</v>
      </c>
      <c r="N21" s="90">
        <v>0</v>
      </c>
      <c r="O21" s="93">
        <v>0</v>
      </c>
      <c r="P21" s="94">
        <v>0</v>
      </c>
      <c r="Q21" s="90">
        <v>1</v>
      </c>
      <c r="R21" s="94">
        <v>0</v>
      </c>
      <c r="S21" s="95">
        <v>0</v>
      </c>
      <c r="T21" s="90" t="s">
        <v>111</v>
      </c>
      <c r="U21" s="86">
        <v>4</v>
      </c>
      <c r="V21" s="86">
        <v>4</v>
      </c>
      <c r="W21" s="85">
        <v>4</v>
      </c>
      <c r="X21" s="86">
        <v>4</v>
      </c>
      <c r="Y21" s="82">
        <v>4</v>
      </c>
      <c r="Z21" s="82">
        <v>4</v>
      </c>
      <c r="AA21" s="84">
        <v>4</v>
      </c>
      <c r="AB21" s="84">
        <v>4</v>
      </c>
      <c r="AC21" s="84">
        <v>4</v>
      </c>
      <c r="AD21" s="155">
        <v>5</v>
      </c>
      <c r="AE21" s="155">
        <v>4</v>
      </c>
      <c r="AF21" s="88">
        <v>4</v>
      </c>
      <c r="AG21" s="88">
        <v>4</v>
      </c>
      <c r="AH21" s="80">
        <v>4</v>
      </c>
      <c r="AI21" s="198"/>
      <c r="AJ21" s="97" t="s">
        <v>116</v>
      </c>
      <c r="AK21" s="97"/>
      <c r="AL21" s="96" t="s">
        <v>44</v>
      </c>
      <c r="AM21" s="96" t="s">
        <v>44</v>
      </c>
      <c r="AN21" s="205" t="s">
        <v>44</v>
      </c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</row>
    <row r="22" spans="1:75" s="55" customFormat="1" x14ac:dyDescent="0.25">
      <c r="A22" s="55">
        <v>21</v>
      </c>
      <c r="B22" s="150" t="s">
        <v>21</v>
      </c>
      <c r="C22" s="89" t="s">
        <v>56</v>
      </c>
      <c r="D22" s="89" t="s">
        <v>73</v>
      </c>
      <c r="E22" s="186">
        <v>1</v>
      </c>
      <c r="F22" s="186">
        <v>0</v>
      </c>
      <c r="G22" s="186">
        <v>0</v>
      </c>
      <c r="H22" s="186">
        <v>0</v>
      </c>
      <c r="I22" s="195"/>
      <c r="J22" s="90">
        <v>1</v>
      </c>
      <c r="K22" s="93">
        <v>0</v>
      </c>
      <c r="L22" s="94">
        <v>0</v>
      </c>
      <c r="M22" s="95">
        <v>0</v>
      </c>
      <c r="N22" s="90">
        <v>0</v>
      </c>
      <c r="O22" s="93">
        <v>0</v>
      </c>
      <c r="P22" s="94">
        <v>0</v>
      </c>
      <c r="Q22" s="90">
        <v>0</v>
      </c>
      <c r="R22" s="94">
        <v>0</v>
      </c>
      <c r="S22" s="95">
        <v>0</v>
      </c>
      <c r="T22" s="90" t="s">
        <v>107</v>
      </c>
      <c r="U22" s="86">
        <v>3</v>
      </c>
      <c r="V22" s="86">
        <v>4</v>
      </c>
      <c r="W22" s="85">
        <v>4</v>
      </c>
      <c r="X22" s="86">
        <v>4</v>
      </c>
      <c r="Y22" s="82">
        <v>3</v>
      </c>
      <c r="Z22" s="82">
        <v>3</v>
      </c>
      <c r="AA22" s="84">
        <v>4</v>
      </c>
      <c r="AB22" s="84">
        <v>4</v>
      </c>
      <c r="AC22" s="84">
        <v>4</v>
      </c>
      <c r="AD22" s="155">
        <v>4</v>
      </c>
      <c r="AE22" s="155">
        <v>4</v>
      </c>
      <c r="AF22" s="88">
        <v>4</v>
      </c>
      <c r="AG22" s="88">
        <v>4</v>
      </c>
      <c r="AH22" s="80">
        <v>4</v>
      </c>
      <c r="AI22" s="197"/>
      <c r="AJ22" s="97"/>
      <c r="AK22" s="97"/>
      <c r="AL22" s="96" t="s">
        <v>44</v>
      </c>
      <c r="AM22" s="96" t="s">
        <v>44</v>
      </c>
      <c r="AN22" s="205" t="s">
        <v>44</v>
      </c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</row>
    <row r="23" spans="1:75" s="55" customFormat="1" x14ac:dyDescent="0.25">
      <c r="A23" s="55">
        <v>22</v>
      </c>
      <c r="B23" s="150" t="s">
        <v>20</v>
      </c>
      <c r="C23" s="89" t="s">
        <v>53</v>
      </c>
      <c r="D23" s="89" t="s">
        <v>73</v>
      </c>
      <c r="E23" s="186">
        <v>0</v>
      </c>
      <c r="F23" s="186">
        <v>0</v>
      </c>
      <c r="G23" s="186">
        <v>0</v>
      </c>
      <c r="H23" s="186">
        <v>1</v>
      </c>
      <c r="I23" s="195"/>
      <c r="J23" s="90">
        <v>1</v>
      </c>
      <c r="K23" s="93">
        <v>1</v>
      </c>
      <c r="L23" s="94">
        <v>0</v>
      </c>
      <c r="M23" s="95">
        <v>1</v>
      </c>
      <c r="N23" s="90">
        <v>0</v>
      </c>
      <c r="O23" s="93">
        <v>0</v>
      </c>
      <c r="P23" s="94">
        <v>0</v>
      </c>
      <c r="Q23" s="90">
        <v>0</v>
      </c>
      <c r="R23" s="94">
        <v>0</v>
      </c>
      <c r="S23" s="95">
        <v>0</v>
      </c>
      <c r="T23" s="90" t="s">
        <v>107</v>
      </c>
      <c r="U23" s="86">
        <v>5</v>
      </c>
      <c r="V23" s="86">
        <v>5</v>
      </c>
      <c r="W23" s="85">
        <v>5</v>
      </c>
      <c r="X23" s="86">
        <v>5</v>
      </c>
      <c r="Y23" s="82">
        <v>5</v>
      </c>
      <c r="Z23" s="82">
        <v>5</v>
      </c>
      <c r="AA23" s="84">
        <v>5</v>
      </c>
      <c r="AB23" s="84">
        <v>5</v>
      </c>
      <c r="AC23" s="84">
        <v>5</v>
      </c>
      <c r="AD23" s="155">
        <v>5</v>
      </c>
      <c r="AE23" s="155">
        <v>5</v>
      </c>
      <c r="AF23" s="88">
        <v>5</v>
      </c>
      <c r="AG23" s="88">
        <v>5</v>
      </c>
      <c r="AH23" s="80">
        <v>5</v>
      </c>
      <c r="AI23" s="198"/>
      <c r="AJ23" s="97"/>
      <c r="AK23" s="97"/>
      <c r="AL23" s="96" t="s">
        <v>44</v>
      </c>
      <c r="AM23" s="96" t="s">
        <v>44</v>
      </c>
      <c r="AN23" s="205" t="s">
        <v>44</v>
      </c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</row>
    <row r="24" spans="1:75" s="55" customFormat="1" x14ac:dyDescent="0.25">
      <c r="A24" s="55">
        <v>23</v>
      </c>
      <c r="B24" s="150" t="s">
        <v>20</v>
      </c>
      <c r="C24" s="89" t="s">
        <v>53</v>
      </c>
      <c r="D24" s="89" t="s">
        <v>73</v>
      </c>
      <c r="E24" s="186">
        <v>0</v>
      </c>
      <c r="F24" s="186">
        <v>1</v>
      </c>
      <c r="G24" s="186">
        <v>0</v>
      </c>
      <c r="H24" s="186">
        <v>1</v>
      </c>
      <c r="I24" s="195"/>
      <c r="J24" s="90">
        <v>0</v>
      </c>
      <c r="K24" s="93">
        <v>0</v>
      </c>
      <c r="L24" s="94">
        <v>0</v>
      </c>
      <c r="M24" s="95">
        <v>1</v>
      </c>
      <c r="N24" s="90">
        <v>0</v>
      </c>
      <c r="O24" s="93">
        <v>0</v>
      </c>
      <c r="P24" s="94">
        <v>0</v>
      </c>
      <c r="Q24" s="90">
        <v>0</v>
      </c>
      <c r="R24" s="94">
        <v>0</v>
      </c>
      <c r="S24" s="95">
        <v>0</v>
      </c>
      <c r="T24" s="90" t="s">
        <v>107</v>
      </c>
      <c r="U24" s="86">
        <v>5</v>
      </c>
      <c r="V24" s="86">
        <v>5</v>
      </c>
      <c r="W24" s="85">
        <v>5</v>
      </c>
      <c r="X24" s="86">
        <v>5</v>
      </c>
      <c r="Y24" s="82">
        <v>5</v>
      </c>
      <c r="Z24" s="82">
        <v>5</v>
      </c>
      <c r="AA24" s="84">
        <v>5</v>
      </c>
      <c r="AB24" s="84">
        <v>5</v>
      </c>
      <c r="AC24" s="84">
        <v>5</v>
      </c>
      <c r="AD24" s="155">
        <v>5</v>
      </c>
      <c r="AE24" s="155">
        <v>5</v>
      </c>
      <c r="AF24" s="88">
        <v>5</v>
      </c>
      <c r="AG24" s="88">
        <v>5</v>
      </c>
      <c r="AH24" s="80">
        <v>5</v>
      </c>
      <c r="AI24" s="197"/>
      <c r="AJ24" s="97"/>
      <c r="AK24" s="97"/>
      <c r="AL24" s="96" t="s">
        <v>44</v>
      </c>
      <c r="AM24" s="96" t="s">
        <v>44</v>
      </c>
      <c r="AN24" s="205" t="s">
        <v>44</v>
      </c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</row>
    <row r="25" spans="1:75" s="55" customFormat="1" x14ac:dyDescent="0.25">
      <c r="A25" s="55">
        <v>24</v>
      </c>
      <c r="B25" s="150" t="s">
        <v>20</v>
      </c>
      <c r="C25" s="89" t="s">
        <v>53</v>
      </c>
      <c r="D25" s="89" t="s">
        <v>73</v>
      </c>
      <c r="E25" s="186">
        <v>0</v>
      </c>
      <c r="F25" s="186">
        <v>0</v>
      </c>
      <c r="G25" s="186">
        <v>0</v>
      </c>
      <c r="H25" s="186">
        <v>1</v>
      </c>
      <c r="I25" s="195"/>
      <c r="J25" s="90">
        <v>1</v>
      </c>
      <c r="K25" s="93">
        <v>0</v>
      </c>
      <c r="L25" s="94">
        <v>0</v>
      </c>
      <c r="M25" s="95">
        <v>1</v>
      </c>
      <c r="N25" s="90">
        <v>0</v>
      </c>
      <c r="O25" s="93">
        <v>0</v>
      </c>
      <c r="P25" s="94">
        <v>0</v>
      </c>
      <c r="Q25" s="90">
        <v>0</v>
      </c>
      <c r="R25" s="94">
        <v>0</v>
      </c>
      <c r="S25" s="95">
        <v>0</v>
      </c>
      <c r="T25" s="90" t="s">
        <v>107</v>
      </c>
      <c r="U25" s="86">
        <v>5</v>
      </c>
      <c r="V25" s="86">
        <v>5</v>
      </c>
      <c r="W25" s="85">
        <v>5</v>
      </c>
      <c r="X25" s="86">
        <v>5</v>
      </c>
      <c r="Y25" s="82">
        <v>5</v>
      </c>
      <c r="Z25" s="82">
        <v>5</v>
      </c>
      <c r="AA25" s="84">
        <v>5</v>
      </c>
      <c r="AB25" s="84">
        <v>5</v>
      </c>
      <c r="AC25" s="84">
        <v>5</v>
      </c>
      <c r="AD25" s="155">
        <v>5</v>
      </c>
      <c r="AE25" s="155">
        <v>5</v>
      </c>
      <c r="AF25" s="88">
        <v>5</v>
      </c>
      <c r="AG25" s="88">
        <v>5</v>
      </c>
      <c r="AH25" s="80">
        <v>5</v>
      </c>
      <c r="AI25" s="198"/>
      <c r="AJ25" s="97"/>
      <c r="AK25" s="97"/>
      <c r="AL25" s="96" t="s">
        <v>44</v>
      </c>
      <c r="AM25" s="96" t="s">
        <v>44</v>
      </c>
      <c r="AN25" s="205" t="s">
        <v>44</v>
      </c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</row>
    <row r="26" spans="1:75" s="55" customFormat="1" x14ac:dyDescent="0.25">
      <c r="A26" s="55">
        <v>25</v>
      </c>
      <c r="B26" s="150" t="s">
        <v>21</v>
      </c>
      <c r="C26" s="89" t="s">
        <v>53</v>
      </c>
      <c r="D26" s="89" t="s">
        <v>73</v>
      </c>
      <c r="E26" s="186">
        <v>1</v>
      </c>
      <c r="F26" s="186">
        <v>1</v>
      </c>
      <c r="G26" s="186">
        <v>0</v>
      </c>
      <c r="H26" s="186">
        <v>0</v>
      </c>
      <c r="I26" s="195"/>
      <c r="J26" s="90">
        <v>1</v>
      </c>
      <c r="K26" s="93">
        <v>0</v>
      </c>
      <c r="L26" s="94">
        <v>0</v>
      </c>
      <c r="M26" s="95">
        <v>0</v>
      </c>
      <c r="N26" s="90">
        <v>0</v>
      </c>
      <c r="O26" s="93">
        <v>0</v>
      </c>
      <c r="P26" s="94">
        <v>0</v>
      </c>
      <c r="Q26" s="90">
        <v>0</v>
      </c>
      <c r="R26" s="94">
        <v>0</v>
      </c>
      <c r="S26" s="95">
        <v>0</v>
      </c>
      <c r="T26" s="90" t="s">
        <v>107</v>
      </c>
      <c r="U26" s="86">
        <v>4</v>
      </c>
      <c r="V26" s="86">
        <v>5</v>
      </c>
      <c r="W26" s="85">
        <v>5</v>
      </c>
      <c r="X26" s="86">
        <v>5</v>
      </c>
      <c r="Y26" s="82">
        <v>5</v>
      </c>
      <c r="Z26" s="82">
        <v>5</v>
      </c>
      <c r="AA26" s="84">
        <v>4</v>
      </c>
      <c r="AB26" s="84">
        <v>4</v>
      </c>
      <c r="AC26" s="84">
        <v>5</v>
      </c>
      <c r="AD26" s="155">
        <v>4</v>
      </c>
      <c r="AE26" s="155">
        <v>4</v>
      </c>
      <c r="AF26" s="88">
        <v>5</v>
      </c>
      <c r="AG26" s="88">
        <v>5</v>
      </c>
      <c r="AH26" s="80">
        <v>5</v>
      </c>
      <c r="AI26" s="197"/>
      <c r="AJ26" s="97"/>
      <c r="AK26" s="97"/>
      <c r="AL26" s="96" t="s">
        <v>44</v>
      </c>
      <c r="AM26" s="96" t="s">
        <v>44</v>
      </c>
      <c r="AN26" s="205" t="s">
        <v>44</v>
      </c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</row>
    <row r="27" spans="1:75" ht="19.5" customHeight="1" x14ac:dyDescent="0.35">
      <c r="E27" s="91">
        <f>COUNTIF(E2:E26,1)</f>
        <v>8</v>
      </c>
      <c r="F27" s="91">
        <f t="shared" ref="F27:H27" si="0">COUNTIF(F2:F26,1)</f>
        <v>6</v>
      </c>
      <c r="G27" s="91">
        <f t="shared" si="0"/>
        <v>1</v>
      </c>
      <c r="H27" s="91">
        <f t="shared" si="0"/>
        <v>21</v>
      </c>
      <c r="I27" s="98"/>
      <c r="J27" s="91">
        <f>COUNTIF(J2:J26,1)</f>
        <v>12</v>
      </c>
      <c r="K27" s="91">
        <f t="shared" ref="K27:S27" si="1">COUNTIF(K2:K26,1)</f>
        <v>3</v>
      </c>
      <c r="L27" s="91">
        <f t="shared" si="1"/>
        <v>5</v>
      </c>
      <c r="M27" s="91">
        <f t="shared" si="1"/>
        <v>18</v>
      </c>
      <c r="N27" s="91">
        <f t="shared" si="1"/>
        <v>2</v>
      </c>
      <c r="O27" s="91">
        <f t="shared" si="1"/>
        <v>1</v>
      </c>
      <c r="P27" s="91">
        <f t="shared" si="1"/>
        <v>0</v>
      </c>
      <c r="Q27" s="91">
        <f t="shared" si="1"/>
        <v>8</v>
      </c>
      <c r="R27" s="91">
        <f t="shared" si="1"/>
        <v>0</v>
      </c>
      <c r="S27" s="91">
        <f t="shared" si="1"/>
        <v>0</v>
      </c>
      <c r="T27" s="91"/>
      <c r="U27" s="156">
        <f>AVERAGE(U2:U26)</f>
        <v>4.4000000000000004</v>
      </c>
      <c r="V27" s="156">
        <f t="shared" ref="V27:AH27" si="2">AVERAGE(V2:V26)</f>
        <v>4.4800000000000004</v>
      </c>
      <c r="W27" s="156">
        <f t="shared" si="2"/>
        <v>4.4400000000000004</v>
      </c>
      <c r="X27" s="156">
        <f t="shared" si="2"/>
        <v>4.4400000000000004</v>
      </c>
      <c r="Y27" s="156">
        <f t="shared" si="2"/>
        <v>4.28</v>
      </c>
      <c r="Z27" s="156">
        <f t="shared" si="2"/>
        <v>4.32</v>
      </c>
      <c r="AA27" s="156">
        <f t="shared" si="2"/>
        <v>4.4000000000000004</v>
      </c>
      <c r="AB27" s="156">
        <f t="shared" si="2"/>
        <v>4.4800000000000004</v>
      </c>
      <c r="AC27" s="156">
        <f t="shared" si="2"/>
        <v>4.4800000000000004</v>
      </c>
      <c r="AD27" s="156">
        <f t="shared" si="2"/>
        <v>4.5199999999999996</v>
      </c>
      <c r="AE27" s="156">
        <f t="shared" si="2"/>
        <v>4.4400000000000004</v>
      </c>
      <c r="AF27" s="156">
        <f t="shared" si="2"/>
        <v>4.4400000000000004</v>
      </c>
      <c r="AG27" s="156">
        <f t="shared" si="2"/>
        <v>4.4800000000000004</v>
      </c>
      <c r="AH27" s="156">
        <f t="shared" si="2"/>
        <v>4.4800000000000004</v>
      </c>
      <c r="AI27" s="157">
        <f>AVERAGE(U2:AH26)</f>
        <v>4.4342857142857142</v>
      </c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</row>
    <row r="28" spans="1:75" ht="21" customHeight="1" x14ac:dyDescent="0.35">
      <c r="B28" s="58" t="s">
        <v>19</v>
      </c>
      <c r="E28" s="92">
        <f>STDEV(E2:E26)</f>
        <v>0.4760952285695233</v>
      </c>
      <c r="F28" s="92">
        <f t="shared" ref="F28:H28" si="3">STDEV(F2:F26)</f>
        <v>0.44232586846469141</v>
      </c>
      <c r="G28" s="92">
        <f t="shared" si="3"/>
        <v>0.20412414523193151</v>
      </c>
      <c r="H28" s="92">
        <f t="shared" si="3"/>
        <v>0.37416573867739411</v>
      </c>
      <c r="I28" s="98"/>
      <c r="J28" s="92">
        <f>STDEV(J2:J26)</f>
        <v>0.50990195135927852</v>
      </c>
      <c r="K28" s="92">
        <f t="shared" ref="K28:S28" si="4">STDEV(K2:K26)</f>
        <v>0.33166247903553997</v>
      </c>
      <c r="L28" s="92">
        <f t="shared" si="4"/>
        <v>0.40824829046386302</v>
      </c>
      <c r="M28" s="92">
        <f t="shared" si="4"/>
        <v>0.45825756949558394</v>
      </c>
      <c r="N28" s="92">
        <f t="shared" si="4"/>
        <v>0.27688746209726917</v>
      </c>
      <c r="O28" s="92">
        <f t="shared" si="4"/>
        <v>0.2</v>
      </c>
      <c r="P28" s="92">
        <f t="shared" si="4"/>
        <v>0</v>
      </c>
      <c r="Q28" s="92">
        <f t="shared" si="4"/>
        <v>0.4760952285695233</v>
      </c>
      <c r="R28" s="92">
        <f t="shared" si="4"/>
        <v>0</v>
      </c>
      <c r="S28" s="92">
        <f t="shared" si="4"/>
        <v>0</v>
      </c>
      <c r="T28" s="92"/>
      <c r="U28" s="92">
        <f>STDEV(U2:U26)</f>
        <v>0.6454972243679028</v>
      </c>
      <c r="V28" s="92">
        <f t="shared" ref="V28:AH28" si="5">STDEV(V2:V26)</f>
        <v>0.50990195135927885</v>
      </c>
      <c r="W28" s="92">
        <f t="shared" si="5"/>
        <v>0.58309518948453087</v>
      </c>
      <c r="X28" s="92">
        <f t="shared" si="5"/>
        <v>0.58309518948453087</v>
      </c>
      <c r="Y28" s="92">
        <f t="shared" si="5"/>
        <v>0.7371114795832</v>
      </c>
      <c r="Z28" s="92">
        <f t="shared" si="5"/>
        <v>0.74833147735478822</v>
      </c>
      <c r="AA28" s="92">
        <f t="shared" si="5"/>
        <v>0.57735026918962573</v>
      </c>
      <c r="AB28" s="92">
        <f t="shared" si="5"/>
        <v>0.50990195135927885</v>
      </c>
      <c r="AC28" s="92">
        <f t="shared" si="5"/>
        <v>0.58594652770823186</v>
      </c>
      <c r="AD28" s="92">
        <f t="shared" si="5"/>
        <v>0.50990195135927885</v>
      </c>
      <c r="AE28" s="92">
        <f t="shared" si="5"/>
        <v>0.50662280511902313</v>
      </c>
      <c r="AF28" s="92">
        <f t="shared" si="5"/>
        <v>0.58309518948453087</v>
      </c>
      <c r="AG28" s="92">
        <f t="shared" si="5"/>
        <v>0.58594652770823186</v>
      </c>
      <c r="AH28" s="92">
        <f t="shared" si="5"/>
        <v>0.58594652770823186</v>
      </c>
      <c r="AI28" s="157">
        <f>STDEV(U2:AH26)</f>
        <v>0.58635040285163309</v>
      </c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</row>
    <row r="29" spans="1:75" x14ac:dyDescent="0.25">
      <c r="B29" s="151" t="s">
        <v>20</v>
      </c>
      <c r="C29" s="151">
        <f>COUNTIF(B2:B26,"ชาย")</f>
        <v>8</v>
      </c>
      <c r="U29" s="57"/>
      <c r="V29" s="57"/>
      <c r="W29" s="57"/>
      <c r="X29" s="92">
        <f>STDEV(U2:X26)</f>
        <v>0.57419245005221964</v>
      </c>
      <c r="Y29" s="57"/>
      <c r="Z29" s="92">
        <f>STDEV(Y3:Z26)</f>
        <v>0.7362811481207524</v>
      </c>
      <c r="AA29" s="57"/>
      <c r="AB29" s="57"/>
      <c r="AC29" s="92">
        <f>STDEV(AA2:AC26)</f>
        <v>0.55247192256731392</v>
      </c>
      <c r="AE29" s="92">
        <f>STDEV(AD2:AE26)</f>
        <v>0.50467204950444877</v>
      </c>
      <c r="AG29" s="92">
        <f>STDEVA(AF2:AG26)</f>
        <v>0.5788799882672796</v>
      </c>
      <c r="AH29" s="92">
        <f>STDEVA(AH2:AH26)</f>
        <v>0.58594652770823186</v>
      </c>
      <c r="AI29" s="199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75" x14ac:dyDescent="0.25">
      <c r="B30" s="151" t="s">
        <v>21</v>
      </c>
      <c r="C30" s="151">
        <f>COUNTIF(B2:B27,"หญิง")</f>
        <v>17</v>
      </c>
      <c r="U30" s="57"/>
      <c r="V30" s="57"/>
      <c r="W30" s="57"/>
      <c r="X30" s="105">
        <f>AVERAGE(U2:X26)</f>
        <v>4.4400000000000004</v>
      </c>
      <c r="Y30" s="57"/>
      <c r="Z30" s="92">
        <f>STDEV(Y3:Z26)</f>
        <v>0.7362811481207524</v>
      </c>
      <c r="AA30" s="57"/>
      <c r="AB30" s="57"/>
      <c r="AC30" s="105">
        <f>AVERAGE(AA2:AC26)</f>
        <v>4.4533333333333331</v>
      </c>
      <c r="AE30" s="105">
        <f>AVERAGE(AD2:AE26)</f>
        <v>4.4800000000000004</v>
      </c>
      <c r="AG30" s="105">
        <f>AVERAGE(AF2:AG26)</f>
        <v>4.46</v>
      </c>
      <c r="AH30" s="105">
        <f>AVERAGE(AH2:AH26)</f>
        <v>4.4800000000000004</v>
      </c>
      <c r="AI30" s="200"/>
    </row>
    <row r="31" spans="1:75" x14ac:dyDescent="0.25">
      <c r="C31" s="59">
        <f>SUM(C29:C30)</f>
        <v>25</v>
      </c>
      <c r="U31" s="57"/>
      <c r="V31" s="57"/>
      <c r="W31" s="57"/>
      <c r="X31" s="57"/>
      <c r="Y31" s="57"/>
      <c r="Z31" s="57"/>
      <c r="AA31" s="57"/>
      <c r="AB31" s="57"/>
      <c r="AC31" s="57"/>
    </row>
    <row r="32" spans="1:75" x14ac:dyDescent="0.25">
      <c r="C32" s="59"/>
      <c r="U32" s="57"/>
      <c r="V32" s="57"/>
      <c r="W32" s="57"/>
      <c r="X32" s="57"/>
      <c r="Y32" s="57"/>
      <c r="Z32" s="57"/>
      <c r="AA32" s="57"/>
      <c r="AB32" s="57"/>
      <c r="AC32" s="57"/>
    </row>
    <row r="33" spans="2:29" x14ac:dyDescent="0.25">
      <c r="B33" s="58" t="s">
        <v>16</v>
      </c>
      <c r="U33" s="57"/>
      <c r="V33" s="57"/>
      <c r="W33" s="57"/>
      <c r="X33" s="57"/>
      <c r="Y33" s="57"/>
      <c r="Z33" s="57"/>
      <c r="AA33" s="57"/>
      <c r="AB33" s="57"/>
      <c r="AC33" s="57"/>
    </row>
    <row r="34" spans="2:29" x14ac:dyDescent="0.25">
      <c r="B34" s="151" t="s">
        <v>53</v>
      </c>
      <c r="C34" s="151">
        <f>COUNTIF(C2:C26,"นิสิตปริญญาโท")</f>
        <v>20</v>
      </c>
      <c r="U34" s="57"/>
      <c r="V34" s="57"/>
      <c r="W34" s="57"/>
      <c r="X34" s="57"/>
      <c r="Y34" s="57"/>
      <c r="Z34" s="57"/>
      <c r="AA34" s="57"/>
      <c r="AB34" s="57"/>
      <c r="AC34" s="57"/>
    </row>
    <row r="35" spans="2:29" x14ac:dyDescent="0.25">
      <c r="B35" s="151" t="s">
        <v>56</v>
      </c>
      <c r="C35" s="151">
        <f>COUNTIF(C2:C26,"นิสิตปริญญาเอก")</f>
        <v>5</v>
      </c>
      <c r="U35" s="57"/>
      <c r="V35" s="57"/>
      <c r="W35" s="57"/>
      <c r="X35" s="57"/>
      <c r="Y35" s="57"/>
      <c r="Z35" s="57"/>
      <c r="AA35" s="57"/>
      <c r="AB35" s="57"/>
      <c r="AC35" s="57"/>
    </row>
    <row r="36" spans="2:29" x14ac:dyDescent="0.25">
      <c r="C36" s="59">
        <f>SUM(C34:C35)</f>
        <v>25</v>
      </c>
      <c r="U36" s="57"/>
      <c r="V36" s="57"/>
      <c r="W36" s="57"/>
      <c r="X36" s="57"/>
      <c r="Y36" s="57"/>
      <c r="Z36" s="57"/>
      <c r="AA36" s="57"/>
      <c r="AB36" s="57"/>
      <c r="AC36" s="57"/>
    </row>
    <row r="37" spans="2:29" x14ac:dyDescent="0.25">
      <c r="C37" s="59"/>
      <c r="U37" s="57"/>
      <c r="V37" s="57"/>
      <c r="W37" s="57"/>
      <c r="X37" s="57"/>
      <c r="Y37" s="57"/>
      <c r="Z37" s="57"/>
      <c r="AA37" s="57"/>
      <c r="AB37" s="57"/>
      <c r="AC37" s="57"/>
    </row>
    <row r="38" spans="2:29" x14ac:dyDescent="0.25">
      <c r="B38" s="58" t="s">
        <v>72</v>
      </c>
      <c r="C38" s="59"/>
      <c r="U38" s="57"/>
      <c r="V38" s="57"/>
      <c r="W38" s="57"/>
      <c r="X38" s="57"/>
      <c r="Y38" s="57"/>
      <c r="Z38" s="57"/>
      <c r="AA38" s="57"/>
      <c r="AB38" s="57"/>
      <c r="AC38" s="57"/>
    </row>
    <row r="39" spans="2:29" x14ac:dyDescent="0.25">
      <c r="B39" s="151" t="s">
        <v>112</v>
      </c>
      <c r="C39" s="201">
        <v>17</v>
      </c>
      <c r="U39" s="57"/>
      <c r="V39" s="57"/>
      <c r="W39" s="57"/>
      <c r="X39" s="57"/>
      <c r="Y39" s="57"/>
      <c r="Z39" s="57"/>
      <c r="AA39" s="57"/>
      <c r="AB39" s="57"/>
      <c r="AC39" s="57"/>
    </row>
    <row r="40" spans="2:29" x14ac:dyDescent="0.25">
      <c r="B40" s="151" t="s">
        <v>73</v>
      </c>
      <c r="C40" s="201">
        <v>6</v>
      </c>
      <c r="U40" s="57"/>
      <c r="V40" s="57"/>
      <c r="W40" s="57"/>
      <c r="X40" s="57"/>
      <c r="Y40" s="57"/>
      <c r="Z40" s="57"/>
      <c r="AA40" s="57"/>
      <c r="AB40" s="57"/>
      <c r="AC40" s="57"/>
    </row>
    <row r="41" spans="2:29" x14ac:dyDescent="0.25">
      <c r="B41" s="151" t="s">
        <v>74</v>
      </c>
      <c r="C41" s="201">
        <v>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U41" s="57"/>
      <c r="V41" s="57"/>
      <c r="W41" s="57"/>
      <c r="X41" s="57"/>
      <c r="Y41" s="57"/>
      <c r="Z41" s="57"/>
      <c r="AA41" s="57"/>
      <c r="AB41" s="57"/>
      <c r="AC41" s="57"/>
    </row>
    <row r="42" spans="2:29" x14ac:dyDescent="0.25">
      <c r="B42" s="151" t="s">
        <v>113</v>
      </c>
      <c r="C42" s="201">
        <v>1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U42" s="57"/>
      <c r="V42" s="57"/>
      <c r="W42" s="57"/>
      <c r="X42" s="57"/>
      <c r="Y42" s="57"/>
      <c r="Z42" s="57"/>
      <c r="AA42" s="57"/>
      <c r="AB42" s="57"/>
      <c r="AC42" s="57"/>
    </row>
    <row r="43" spans="2:29" x14ac:dyDescent="0.25">
      <c r="C43" s="59">
        <f>SUM(C39:C42)</f>
        <v>25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U43" s="57"/>
      <c r="V43" s="57"/>
      <c r="W43" s="57"/>
      <c r="X43" s="57"/>
      <c r="Y43" s="57"/>
      <c r="Z43" s="57"/>
      <c r="AA43" s="57"/>
      <c r="AB43" s="57"/>
      <c r="AC43" s="57"/>
    </row>
    <row r="44" spans="2:29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U44" s="57"/>
      <c r="V44" s="57"/>
      <c r="W44" s="57"/>
      <c r="X44" s="57"/>
      <c r="Y44" s="57"/>
      <c r="Z44" s="57"/>
      <c r="AA44" s="57"/>
      <c r="AB44" s="57"/>
      <c r="AC44" s="57"/>
    </row>
    <row r="45" spans="2:29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U45" s="57"/>
      <c r="V45" s="57"/>
      <c r="W45" s="57"/>
      <c r="X45" s="57"/>
      <c r="Y45" s="57"/>
      <c r="Z45" s="57"/>
      <c r="AA45" s="57"/>
      <c r="AB45" s="57"/>
      <c r="AC45" s="57"/>
    </row>
    <row r="46" spans="2:29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U46" s="57"/>
      <c r="V46" s="57"/>
      <c r="W46" s="57"/>
      <c r="X46" s="57"/>
      <c r="Y46" s="57"/>
      <c r="Z46" s="57"/>
      <c r="AA46" s="57"/>
      <c r="AB46" s="57"/>
      <c r="AC46" s="57"/>
    </row>
    <row r="47" spans="2:29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U47" s="57"/>
      <c r="V47" s="57"/>
      <c r="W47" s="57"/>
      <c r="X47" s="57"/>
      <c r="Y47" s="57"/>
      <c r="Z47" s="57"/>
      <c r="AA47" s="57"/>
      <c r="AB47" s="57"/>
      <c r="AC47" s="57"/>
    </row>
    <row r="48" spans="2:29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U48" s="57"/>
      <c r="V48" s="57"/>
      <c r="W48" s="57"/>
      <c r="X48" s="57"/>
      <c r="Y48" s="57"/>
      <c r="Z48" s="57"/>
      <c r="AA48" s="57"/>
      <c r="AB48" s="57"/>
      <c r="AC48" s="57"/>
    </row>
    <row r="49" spans="2:40" s="60" customFormat="1" x14ac:dyDescent="0.25">
      <c r="B49" s="57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L49" s="96"/>
      <c r="AM49" s="96"/>
      <c r="AN49" s="96"/>
    </row>
    <row r="50" spans="2:40" s="60" customFormat="1" x14ac:dyDescent="0.25">
      <c r="B50" s="5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L50" s="96"/>
      <c r="AM50" s="96"/>
      <c r="AN50" s="96"/>
    </row>
    <row r="51" spans="2:40" s="60" customFormat="1" ht="15.75" customHeight="1" x14ac:dyDescent="0.25">
      <c r="B51" s="57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L51" s="96"/>
      <c r="AM51" s="96"/>
      <c r="AN51" s="96"/>
    </row>
    <row r="52" spans="2:40" s="60" customFormat="1" x14ac:dyDescent="0.25">
      <c r="B52" s="5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L52" s="96"/>
      <c r="AM52" s="96"/>
      <c r="AN52" s="96"/>
    </row>
    <row r="53" spans="2:40" s="60" customFormat="1" x14ac:dyDescent="0.25">
      <c r="B53" s="5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L53" s="96"/>
      <c r="AM53" s="96"/>
      <c r="AN53" s="96"/>
    </row>
    <row r="54" spans="2:40" s="60" customFormat="1" x14ac:dyDescent="0.25">
      <c r="B54" s="5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L54" s="96"/>
      <c r="AM54" s="96"/>
      <c r="AN54" s="96"/>
    </row>
    <row r="55" spans="2:40" s="60" customFormat="1" x14ac:dyDescent="0.25">
      <c r="B55" s="5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L55" s="96"/>
      <c r="AM55" s="96"/>
      <c r="AN55" s="96"/>
    </row>
    <row r="56" spans="2:40" s="60" customFormat="1" x14ac:dyDescent="0.25">
      <c r="B56" s="5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L56" s="96"/>
      <c r="AM56" s="96"/>
      <c r="AN56" s="96"/>
    </row>
    <row r="57" spans="2:40" s="60" customFormat="1" x14ac:dyDescent="0.25">
      <c r="B57" s="5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L57" s="96"/>
      <c r="AM57" s="96"/>
      <c r="AN57" s="96"/>
    </row>
    <row r="58" spans="2:40" s="60" customFormat="1" x14ac:dyDescent="0.25">
      <c r="B58" s="5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L58" s="96"/>
      <c r="AM58" s="96"/>
      <c r="AN58" s="96"/>
    </row>
    <row r="59" spans="2:40" s="60" customFormat="1" x14ac:dyDescent="0.25">
      <c r="B59" s="5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L59" s="96"/>
      <c r="AM59" s="96"/>
      <c r="AN59" s="96"/>
    </row>
    <row r="60" spans="2:40" s="60" customFormat="1" x14ac:dyDescent="0.25">
      <c r="B60" s="5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L60" s="96"/>
      <c r="AM60" s="96"/>
      <c r="AN60" s="96"/>
    </row>
    <row r="61" spans="2:40" s="60" customFormat="1" x14ac:dyDescent="0.25">
      <c r="B61" s="57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L61" s="96"/>
      <c r="AM61" s="96"/>
      <c r="AN61" s="96"/>
    </row>
    <row r="62" spans="2:40" s="60" customFormat="1" x14ac:dyDescent="0.25">
      <c r="B62" s="57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L62" s="96"/>
      <c r="AM62" s="96"/>
      <c r="AN62" s="96"/>
    </row>
    <row r="63" spans="2:40" s="60" customFormat="1" x14ac:dyDescent="0.25">
      <c r="B63" s="5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L63" s="96"/>
      <c r="AM63" s="96"/>
      <c r="AN63" s="96"/>
    </row>
    <row r="64" spans="2:40" s="60" customFormat="1" x14ac:dyDescent="0.25">
      <c r="B64" s="5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L64" s="96"/>
      <c r="AM64" s="96"/>
      <c r="AN64" s="96"/>
    </row>
    <row r="65" spans="2:40" s="60" customFormat="1" x14ac:dyDescent="0.25">
      <c r="B65" s="5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L65" s="96"/>
      <c r="AM65" s="96"/>
      <c r="AN65" s="96"/>
    </row>
    <row r="66" spans="2:40" s="60" customFormat="1" x14ac:dyDescent="0.25">
      <c r="B66" s="57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L66" s="96"/>
      <c r="AM66" s="96"/>
      <c r="AN66" s="96"/>
    </row>
    <row r="67" spans="2:40" s="60" customFormat="1" x14ac:dyDescent="0.25">
      <c r="B67" s="57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L67" s="96"/>
      <c r="AM67" s="96"/>
      <c r="AN67" s="96"/>
    </row>
    <row r="68" spans="2:40" s="60" customFormat="1" x14ac:dyDescent="0.25">
      <c r="B68" s="57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L68" s="96"/>
      <c r="AM68" s="96"/>
      <c r="AN68" s="96"/>
    </row>
    <row r="69" spans="2:40" s="60" customFormat="1" x14ac:dyDescent="0.25">
      <c r="B69" s="57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L69" s="96"/>
      <c r="AM69" s="96"/>
      <c r="AN69" s="96"/>
    </row>
    <row r="70" spans="2:40" s="60" customFormat="1" x14ac:dyDescent="0.25">
      <c r="B70" s="57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L70" s="96"/>
      <c r="AM70" s="96"/>
      <c r="AN70" s="96"/>
    </row>
    <row r="71" spans="2:40" s="60" customFormat="1" x14ac:dyDescent="0.25">
      <c r="B71" s="57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L71" s="96"/>
      <c r="AM71" s="96"/>
      <c r="AN71" s="96"/>
    </row>
    <row r="72" spans="2:40" s="60" customFormat="1" x14ac:dyDescent="0.25">
      <c r="B72" s="57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L72" s="96"/>
      <c r="AM72" s="96"/>
      <c r="AN72" s="96"/>
    </row>
    <row r="73" spans="2:40" s="60" customFormat="1" x14ac:dyDescent="0.25">
      <c r="B73" s="57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L73" s="96"/>
      <c r="AM73" s="96"/>
      <c r="AN73" s="96"/>
    </row>
    <row r="74" spans="2:40" s="60" customFormat="1" x14ac:dyDescent="0.25">
      <c r="B74" s="57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L74" s="96"/>
      <c r="AM74" s="96"/>
      <c r="AN74" s="96"/>
    </row>
    <row r="75" spans="2:40" s="60" customFormat="1" x14ac:dyDescent="0.25">
      <c r="B75" s="57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L75" s="96"/>
      <c r="AM75" s="96"/>
      <c r="AN75" s="96"/>
    </row>
    <row r="76" spans="2:40" s="60" customFormat="1" x14ac:dyDescent="0.25">
      <c r="B76" s="57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L76" s="96"/>
      <c r="AM76" s="96"/>
      <c r="AN76" s="96"/>
    </row>
    <row r="77" spans="2:40" s="60" customFormat="1" x14ac:dyDescent="0.25">
      <c r="B77" s="57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L77" s="96"/>
      <c r="AM77" s="96"/>
      <c r="AN77" s="96"/>
    </row>
    <row r="78" spans="2:40" s="60" customFormat="1" x14ac:dyDescent="0.25">
      <c r="B78" s="57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L78" s="96"/>
      <c r="AM78" s="96"/>
      <c r="AN78" s="96"/>
    </row>
    <row r="79" spans="2:40" s="60" customFormat="1" x14ac:dyDescent="0.25">
      <c r="B79" s="57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L79" s="96"/>
      <c r="AM79" s="96"/>
      <c r="AN79" s="96"/>
    </row>
    <row r="80" spans="2:40" x14ac:dyDescent="0.25"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U80" s="57"/>
      <c r="V80" s="57"/>
      <c r="W80" s="57"/>
      <c r="X80" s="57"/>
      <c r="Y80" s="57"/>
      <c r="Z80" s="57"/>
      <c r="AA80" s="57"/>
      <c r="AB80" s="57"/>
      <c r="AC80" s="57"/>
    </row>
    <row r="81" spans="3:29" x14ac:dyDescent="0.25"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U81" s="57"/>
      <c r="V81" s="57"/>
      <c r="W81" s="57"/>
      <c r="X81" s="57"/>
      <c r="Y81" s="57"/>
      <c r="Z81" s="57"/>
      <c r="AA81" s="57"/>
      <c r="AB81" s="57"/>
      <c r="AC81" s="57"/>
    </row>
    <row r="82" spans="3:29" x14ac:dyDescent="0.2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U82" s="57"/>
      <c r="V82" s="57"/>
      <c r="W82" s="57"/>
      <c r="X82" s="57"/>
      <c r="Y82" s="57"/>
      <c r="Z82" s="57"/>
      <c r="AA82" s="57"/>
      <c r="AB82" s="57"/>
      <c r="AC82" s="57"/>
    </row>
    <row r="83" spans="3:29" x14ac:dyDescent="0.2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U83" s="57"/>
      <c r="V83" s="57"/>
      <c r="W83" s="57"/>
      <c r="X83" s="57"/>
      <c r="Y83" s="57"/>
      <c r="Z83" s="57"/>
      <c r="AA83" s="57"/>
      <c r="AB83" s="57"/>
      <c r="AC83" s="57"/>
    </row>
    <row r="84" spans="3:29" x14ac:dyDescent="0.25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U84" s="57"/>
      <c r="V84" s="57"/>
      <c r="W84" s="57"/>
      <c r="X84" s="57"/>
      <c r="Y84" s="57"/>
      <c r="Z84" s="57"/>
      <c r="AA84" s="57"/>
      <c r="AB84" s="57"/>
      <c r="AC84" s="57"/>
    </row>
    <row r="85" spans="3:29" x14ac:dyDescent="0.25"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U85" s="57"/>
      <c r="V85" s="57"/>
      <c r="W85" s="57"/>
      <c r="X85" s="57"/>
      <c r="Y85" s="57"/>
      <c r="Z85" s="57"/>
      <c r="AA85" s="57"/>
      <c r="AB85" s="57"/>
      <c r="AC85" s="57"/>
    </row>
    <row r="86" spans="3:29" x14ac:dyDescent="0.25"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U86" s="57"/>
      <c r="V86" s="57"/>
      <c r="W86" s="57"/>
      <c r="X86" s="57"/>
      <c r="Y86" s="57"/>
      <c r="Z86" s="57"/>
      <c r="AA86" s="57"/>
      <c r="AB86" s="57"/>
      <c r="AC86" s="57"/>
    </row>
    <row r="87" spans="3:29" x14ac:dyDescent="0.25"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U87" s="57"/>
      <c r="V87" s="57"/>
      <c r="W87" s="57"/>
      <c r="X87" s="57"/>
      <c r="Y87" s="57"/>
      <c r="Z87" s="57"/>
      <c r="AA87" s="57"/>
      <c r="AB87" s="57"/>
      <c r="AC87" s="57"/>
    </row>
    <row r="88" spans="3:29" x14ac:dyDescent="0.25"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U88" s="57"/>
      <c r="V88" s="57"/>
      <c r="W88" s="57"/>
      <c r="X88" s="57"/>
      <c r="Y88" s="57"/>
      <c r="Z88" s="57"/>
      <c r="AA88" s="57"/>
      <c r="AB88" s="57"/>
      <c r="AC88" s="57"/>
    </row>
    <row r="89" spans="3:29" x14ac:dyDescent="0.25"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U89" s="57"/>
      <c r="V89" s="57"/>
      <c r="W89" s="57"/>
      <c r="X89" s="57"/>
      <c r="Y89" s="57"/>
      <c r="Z89" s="57"/>
      <c r="AA89" s="57"/>
      <c r="AB89" s="57"/>
      <c r="AC89" s="57"/>
    </row>
    <row r="90" spans="3:29" x14ac:dyDescent="0.25"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U90" s="57"/>
      <c r="V90" s="57"/>
      <c r="W90" s="57"/>
      <c r="X90" s="57"/>
      <c r="Y90" s="57"/>
      <c r="Z90" s="57"/>
      <c r="AA90" s="57"/>
      <c r="AB90" s="57"/>
      <c r="AC90" s="57"/>
    </row>
    <row r="91" spans="3:29" x14ac:dyDescent="0.25"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U91" s="57"/>
      <c r="V91" s="57"/>
      <c r="W91" s="57"/>
      <c r="X91" s="57"/>
      <c r="Y91" s="57"/>
      <c r="Z91" s="57"/>
      <c r="AA91" s="57"/>
      <c r="AB91" s="57"/>
      <c r="AC91" s="57"/>
    </row>
    <row r="92" spans="3:29" x14ac:dyDescent="0.25"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U92" s="57"/>
      <c r="V92" s="57"/>
      <c r="W92" s="57"/>
      <c r="X92" s="57"/>
      <c r="Y92" s="57"/>
      <c r="Z92" s="57"/>
      <c r="AA92" s="57"/>
      <c r="AB92" s="57"/>
      <c r="AC92" s="57"/>
    </row>
    <row r="93" spans="3:29" x14ac:dyDescent="0.25"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U93" s="57"/>
      <c r="V93" s="57"/>
      <c r="W93" s="57"/>
      <c r="X93" s="57"/>
      <c r="Y93" s="57"/>
      <c r="Z93" s="57"/>
      <c r="AA93" s="57"/>
      <c r="AB93" s="57"/>
      <c r="AC93" s="57"/>
    </row>
    <row r="94" spans="3:29" x14ac:dyDescent="0.25"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U94" s="57"/>
      <c r="V94" s="57"/>
      <c r="W94" s="57"/>
      <c r="X94" s="57"/>
      <c r="Y94" s="57"/>
      <c r="Z94" s="57"/>
      <c r="AA94" s="57"/>
      <c r="AB94" s="57"/>
      <c r="AC94" s="57"/>
    </row>
    <row r="95" spans="3:29" x14ac:dyDescent="0.25"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U95" s="57"/>
      <c r="V95" s="57"/>
      <c r="W95" s="57"/>
      <c r="X95" s="57"/>
      <c r="Y95" s="57"/>
      <c r="Z95" s="57"/>
      <c r="AA95" s="57"/>
      <c r="AB95" s="57"/>
      <c r="AC95" s="57"/>
    </row>
    <row r="96" spans="3:29" x14ac:dyDescent="0.25"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U96" s="57"/>
      <c r="V96" s="57"/>
      <c r="W96" s="57"/>
      <c r="X96" s="57"/>
      <c r="Y96" s="57"/>
      <c r="Z96" s="57"/>
      <c r="AA96" s="57"/>
      <c r="AB96" s="57"/>
      <c r="AC96" s="57"/>
    </row>
    <row r="97" spans="3:29" x14ac:dyDescent="0.25"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U97" s="57"/>
      <c r="V97" s="57"/>
      <c r="W97" s="57"/>
      <c r="X97" s="57"/>
      <c r="Y97" s="57"/>
      <c r="Z97" s="57"/>
      <c r="AA97" s="57"/>
      <c r="AB97" s="57"/>
      <c r="AC97" s="57"/>
    </row>
    <row r="98" spans="3:29" x14ac:dyDescent="0.25"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U98" s="57"/>
      <c r="V98" s="57"/>
      <c r="W98" s="57"/>
      <c r="X98" s="57"/>
      <c r="Y98" s="57"/>
      <c r="Z98" s="57"/>
      <c r="AA98" s="57"/>
      <c r="AB98" s="57"/>
      <c r="AC98" s="57"/>
    </row>
    <row r="99" spans="3:29" x14ac:dyDescent="0.2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U99" s="57"/>
      <c r="V99" s="57"/>
      <c r="W99" s="57"/>
      <c r="X99" s="57"/>
      <c r="Y99" s="57"/>
      <c r="Z99" s="57"/>
      <c r="AA99" s="57"/>
      <c r="AB99" s="57"/>
      <c r="AC99" s="57"/>
    </row>
    <row r="100" spans="3:29" x14ac:dyDescent="0.25"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U100" s="57"/>
      <c r="V100" s="57"/>
      <c r="W100" s="57"/>
      <c r="X100" s="57"/>
      <c r="Y100" s="57"/>
      <c r="Z100" s="57"/>
      <c r="AA100" s="57"/>
      <c r="AB100" s="57"/>
      <c r="AC100" s="57"/>
    </row>
    <row r="101" spans="3:29" x14ac:dyDescent="0.25"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U101" s="57"/>
      <c r="V101" s="57"/>
      <c r="W101" s="57"/>
      <c r="X101" s="57"/>
      <c r="Y101" s="57"/>
      <c r="Z101" s="57"/>
      <c r="AA101" s="57"/>
      <c r="AB101" s="57"/>
      <c r="AC101" s="57"/>
    </row>
    <row r="102" spans="3:29" x14ac:dyDescent="0.25"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U102" s="57"/>
      <c r="V102" s="57"/>
      <c r="W102" s="57"/>
      <c r="X102" s="57"/>
      <c r="Y102" s="57"/>
      <c r="Z102" s="57"/>
      <c r="AA102" s="57"/>
      <c r="AB102" s="57"/>
      <c r="AC102" s="57"/>
    </row>
    <row r="103" spans="3:29" x14ac:dyDescent="0.25"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U103" s="57"/>
      <c r="V103" s="57"/>
      <c r="W103" s="57"/>
      <c r="X103" s="57"/>
      <c r="Y103" s="57"/>
      <c r="Z103" s="57"/>
      <c r="AA103" s="57"/>
      <c r="AB103" s="57"/>
      <c r="AC103" s="57"/>
    </row>
    <row r="104" spans="3:29" x14ac:dyDescent="0.25"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U104" s="57"/>
      <c r="V104" s="57"/>
      <c r="W104" s="57"/>
      <c r="X104" s="57"/>
      <c r="Y104" s="57"/>
      <c r="Z104" s="57"/>
      <c r="AA104" s="57"/>
      <c r="AB104" s="57"/>
      <c r="AC104" s="57"/>
    </row>
    <row r="105" spans="3:29" x14ac:dyDescent="0.25"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U105" s="57"/>
      <c r="V105" s="57"/>
      <c r="W105" s="57"/>
      <c r="X105" s="57"/>
      <c r="Y105" s="57"/>
      <c r="Z105" s="57"/>
      <c r="AA105" s="57"/>
      <c r="AB105" s="57"/>
      <c r="AC105" s="57"/>
    </row>
    <row r="106" spans="3:29" x14ac:dyDescent="0.25"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U106" s="57"/>
      <c r="V106" s="57"/>
      <c r="W106" s="57"/>
      <c r="X106" s="57"/>
      <c r="Y106" s="57"/>
      <c r="Z106" s="57"/>
      <c r="AA106" s="57"/>
      <c r="AB106" s="57"/>
      <c r="AC106" s="57"/>
    </row>
    <row r="107" spans="3:29" x14ac:dyDescent="0.25"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U107" s="57"/>
      <c r="V107" s="57"/>
      <c r="W107" s="57"/>
      <c r="X107" s="57"/>
      <c r="Y107" s="57"/>
      <c r="Z107" s="57"/>
      <c r="AA107" s="57"/>
      <c r="AB107" s="57"/>
      <c r="AC107" s="57"/>
    </row>
    <row r="108" spans="3:29" x14ac:dyDescent="0.25"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U108" s="57"/>
      <c r="V108" s="57"/>
      <c r="W108" s="57"/>
      <c r="X108" s="57"/>
      <c r="Y108" s="57"/>
      <c r="Z108" s="57"/>
      <c r="AA108" s="57"/>
      <c r="AB108" s="57"/>
      <c r="AC108" s="57"/>
    </row>
    <row r="109" spans="3:29" x14ac:dyDescent="0.25"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U109" s="57"/>
      <c r="V109" s="57"/>
      <c r="W109" s="57"/>
      <c r="X109" s="57"/>
      <c r="Y109" s="57"/>
      <c r="Z109" s="57"/>
      <c r="AA109" s="57"/>
      <c r="AB109" s="57"/>
      <c r="AC109" s="57"/>
    </row>
    <row r="110" spans="3:29" x14ac:dyDescent="0.25"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U110" s="57"/>
      <c r="V110" s="57"/>
      <c r="W110" s="57"/>
      <c r="X110" s="57"/>
      <c r="Y110" s="57"/>
      <c r="Z110" s="57"/>
      <c r="AA110" s="57"/>
      <c r="AB110" s="57"/>
      <c r="AC110" s="57"/>
    </row>
    <row r="111" spans="3:29" x14ac:dyDescent="0.2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U111" s="57"/>
      <c r="V111" s="57"/>
      <c r="W111" s="57"/>
      <c r="X111" s="57"/>
      <c r="Y111" s="57"/>
      <c r="Z111" s="57"/>
      <c r="AA111" s="57"/>
      <c r="AB111" s="57"/>
      <c r="AC111" s="57"/>
    </row>
    <row r="112" spans="3:29" x14ac:dyDescent="0.2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3:29" x14ac:dyDescent="0.25"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U113" s="57"/>
      <c r="V113" s="57"/>
      <c r="W113" s="57"/>
      <c r="X113" s="57"/>
      <c r="Y113" s="57"/>
      <c r="Z113" s="57"/>
      <c r="AA113" s="57"/>
      <c r="AB113" s="57"/>
      <c r="AC113" s="57"/>
    </row>
    <row r="114" spans="3:29" x14ac:dyDescent="0.25"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U114" s="57"/>
      <c r="V114" s="57"/>
      <c r="W114" s="57"/>
      <c r="X114" s="57"/>
      <c r="Y114" s="57"/>
      <c r="Z114" s="57"/>
      <c r="AA114" s="57"/>
      <c r="AB114" s="57"/>
      <c r="AC114" s="57"/>
    </row>
    <row r="115" spans="3:29" x14ac:dyDescent="0.25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U115" s="57"/>
      <c r="V115" s="57"/>
      <c r="W115" s="57"/>
      <c r="X115" s="57"/>
      <c r="Y115" s="57"/>
      <c r="Z115" s="57"/>
      <c r="AA115" s="57"/>
      <c r="AB115" s="57"/>
      <c r="AC115" s="57"/>
    </row>
    <row r="116" spans="3:29" x14ac:dyDescent="0.25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U116" s="57"/>
      <c r="V116" s="57"/>
      <c r="W116" s="57"/>
      <c r="X116" s="57"/>
      <c r="Y116" s="57"/>
      <c r="Z116" s="57"/>
      <c r="AA116" s="57"/>
      <c r="AB116" s="57"/>
      <c r="AC116" s="57"/>
    </row>
    <row r="117" spans="3:29" x14ac:dyDescent="0.25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U117" s="57"/>
      <c r="V117" s="57"/>
      <c r="W117" s="57"/>
      <c r="X117" s="57"/>
      <c r="Y117" s="57"/>
      <c r="Z117" s="57"/>
      <c r="AA117" s="57"/>
      <c r="AB117" s="57"/>
      <c r="AC117" s="57"/>
    </row>
    <row r="118" spans="3:29" x14ac:dyDescent="0.25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U118" s="57"/>
      <c r="V118" s="57"/>
      <c r="W118" s="57"/>
      <c r="X118" s="57"/>
      <c r="Y118" s="57"/>
      <c r="Z118" s="57"/>
      <c r="AA118" s="57"/>
      <c r="AB118" s="57"/>
      <c r="AC118" s="57"/>
    </row>
    <row r="119" spans="3:29" x14ac:dyDescent="0.25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U119" s="57"/>
      <c r="V119" s="57"/>
      <c r="W119" s="57"/>
      <c r="X119" s="57"/>
      <c r="Y119" s="57"/>
      <c r="Z119" s="57"/>
      <c r="AA119" s="57"/>
      <c r="AB119" s="57"/>
      <c r="AC119" s="57"/>
    </row>
    <row r="120" spans="3:29" x14ac:dyDescent="0.25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U120" s="57"/>
      <c r="V120" s="57"/>
      <c r="W120" s="57"/>
      <c r="X120" s="57"/>
      <c r="Y120" s="57"/>
      <c r="Z120" s="57"/>
      <c r="AA120" s="57"/>
      <c r="AB120" s="57"/>
      <c r="AC120" s="57"/>
    </row>
    <row r="121" spans="3:29" x14ac:dyDescent="0.25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U121" s="57"/>
      <c r="V121" s="57"/>
      <c r="W121" s="57"/>
      <c r="X121" s="57"/>
      <c r="Y121" s="57"/>
      <c r="Z121" s="57"/>
      <c r="AA121" s="57"/>
      <c r="AB121" s="57"/>
      <c r="AC121" s="57"/>
    </row>
    <row r="122" spans="3:29" x14ac:dyDescent="0.25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U122" s="57"/>
      <c r="V122" s="57"/>
      <c r="W122" s="57"/>
      <c r="X122" s="57"/>
      <c r="Y122" s="57"/>
      <c r="Z122" s="57"/>
      <c r="AA122" s="57"/>
      <c r="AB122" s="57"/>
      <c r="AC122" s="57"/>
    </row>
    <row r="123" spans="3:29" x14ac:dyDescent="0.25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U123" s="57"/>
      <c r="V123" s="57"/>
      <c r="W123" s="57"/>
      <c r="X123" s="57"/>
      <c r="Y123" s="57"/>
      <c r="Z123" s="57"/>
      <c r="AA123" s="57"/>
      <c r="AB123" s="57"/>
      <c r="AC123" s="57"/>
    </row>
    <row r="124" spans="3:29" x14ac:dyDescent="0.25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U124" s="57"/>
      <c r="V124" s="57"/>
      <c r="W124" s="57"/>
      <c r="X124" s="57"/>
      <c r="Y124" s="57"/>
      <c r="Z124" s="57"/>
      <c r="AA124" s="57"/>
      <c r="AB124" s="57"/>
      <c r="AC124" s="57"/>
    </row>
    <row r="125" spans="3:29" x14ac:dyDescent="0.25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U125" s="57"/>
      <c r="V125" s="57"/>
      <c r="W125" s="57"/>
      <c r="X125" s="57"/>
      <c r="Y125" s="57"/>
      <c r="Z125" s="57"/>
      <c r="AA125" s="57"/>
      <c r="AB125" s="57"/>
      <c r="AC125" s="57"/>
    </row>
    <row r="126" spans="3:29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U126" s="57"/>
      <c r="V126" s="57"/>
      <c r="W126" s="57"/>
      <c r="X126" s="57"/>
      <c r="Y126" s="57"/>
      <c r="Z126" s="57"/>
      <c r="AA126" s="57"/>
      <c r="AB126" s="57"/>
      <c r="AC126" s="57"/>
    </row>
    <row r="127" spans="3:29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U127" s="57"/>
      <c r="V127" s="57"/>
      <c r="W127" s="57"/>
      <c r="X127" s="57"/>
      <c r="Y127" s="57"/>
      <c r="Z127" s="57"/>
      <c r="AA127" s="57"/>
      <c r="AB127" s="57"/>
      <c r="AC127" s="57"/>
    </row>
    <row r="128" spans="3:29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U128" s="57"/>
      <c r="V128" s="57"/>
      <c r="W128" s="57"/>
      <c r="X128" s="57"/>
      <c r="Y128" s="57"/>
      <c r="Z128" s="57"/>
      <c r="AA128" s="57"/>
      <c r="AB128" s="57"/>
      <c r="AC128" s="57"/>
    </row>
    <row r="129" spans="3:29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U129" s="57"/>
      <c r="V129" s="57"/>
      <c r="W129" s="57"/>
      <c r="X129" s="57"/>
      <c r="Y129" s="57"/>
      <c r="Z129" s="57"/>
      <c r="AA129" s="57"/>
      <c r="AB129" s="57"/>
      <c r="AC129" s="57"/>
    </row>
    <row r="130" spans="3:29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U130" s="57"/>
      <c r="V130" s="57"/>
      <c r="W130" s="57"/>
      <c r="X130" s="57"/>
      <c r="Y130" s="57"/>
      <c r="Z130" s="57"/>
      <c r="AA130" s="57"/>
      <c r="AB130" s="57"/>
      <c r="AC130" s="57"/>
    </row>
    <row r="131" spans="3:29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U131" s="57"/>
      <c r="V131" s="57"/>
      <c r="W131" s="57"/>
      <c r="X131" s="57"/>
      <c r="Y131" s="57"/>
      <c r="Z131" s="57"/>
      <c r="AA131" s="57"/>
      <c r="AB131" s="57"/>
      <c r="AC131" s="57"/>
    </row>
    <row r="132" spans="3:29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U132" s="57"/>
      <c r="V132" s="57"/>
      <c r="W132" s="57"/>
      <c r="X132" s="57"/>
      <c r="Y132" s="57"/>
      <c r="Z132" s="57"/>
      <c r="AA132" s="57"/>
      <c r="AB132" s="57"/>
      <c r="AC132" s="57"/>
    </row>
    <row r="133" spans="3:29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U133" s="57"/>
      <c r="V133" s="57"/>
      <c r="W133" s="57"/>
      <c r="X133" s="57"/>
      <c r="Y133" s="57"/>
      <c r="Z133" s="57"/>
      <c r="AA133" s="57"/>
      <c r="AB133" s="57"/>
      <c r="AC133" s="57"/>
    </row>
    <row r="134" spans="3:29" x14ac:dyDescent="0.25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U134" s="57"/>
      <c r="V134" s="57"/>
      <c r="W134" s="57"/>
      <c r="X134" s="57"/>
      <c r="Y134" s="57"/>
      <c r="Z134" s="57"/>
      <c r="AA134" s="57"/>
      <c r="AB134" s="57"/>
      <c r="AC134" s="57"/>
    </row>
    <row r="135" spans="3:29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U135" s="57"/>
      <c r="V135" s="57"/>
      <c r="W135" s="57"/>
      <c r="X135" s="57"/>
      <c r="Y135" s="57"/>
      <c r="Z135" s="57"/>
      <c r="AA135" s="57"/>
      <c r="AB135" s="57"/>
      <c r="AC135" s="57"/>
    </row>
    <row r="136" spans="3:29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U136" s="57"/>
      <c r="V136" s="57"/>
      <c r="W136" s="57"/>
      <c r="X136" s="57"/>
      <c r="Y136" s="57"/>
      <c r="Z136" s="57"/>
      <c r="AA136" s="57"/>
      <c r="AB136" s="57"/>
      <c r="AC136" s="57"/>
    </row>
    <row r="137" spans="3:29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U137" s="57"/>
      <c r="V137" s="57"/>
      <c r="W137" s="57"/>
      <c r="X137" s="57"/>
      <c r="Y137" s="57"/>
      <c r="Z137" s="57"/>
      <c r="AA137" s="57"/>
      <c r="AB137" s="57"/>
      <c r="AC137" s="57"/>
    </row>
    <row r="138" spans="3:29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U138" s="57"/>
      <c r="V138" s="57"/>
      <c r="W138" s="57"/>
      <c r="X138" s="57"/>
      <c r="Y138" s="57"/>
      <c r="Z138" s="57"/>
      <c r="AA138" s="57"/>
      <c r="AB138" s="57"/>
      <c r="AC138" s="57"/>
    </row>
    <row r="139" spans="3:29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U139" s="57"/>
      <c r="V139" s="57"/>
      <c r="W139" s="57"/>
      <c r="X139" s="57"/>
      <c r="Y139" s="57"/>
      <c r="Z139" s="57"/>
      <c r="AA139" s="57"/>
      <c r="AB139" s="57"/>
      <c r="AC139" s="57"/>
    </row>
    <row r="140" spans="3:29" x14ac:dyDescent="0.25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U140" s="57"/>
      <c r="V140" s="57"/>
      <c r="W140" s="57"/>
      <c r="X140" s="57"/>
      <c r="Y140" s="57"/>
      <c r="Z140" s="57"/>
      <c r="AA140" s="57"/>
      <c r="AB140" s="57"/>
      <c r="AC140" s="57"/>
    </row>
    <row r="141" spans="3:29" x14ac:dyDescent="0.25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U141" s="57"/>
      <c r="V141" s="57"/>
      <c r="W141" s="57"/>
      <c r="X141" s="57"/>
      <c r="Y141" s="57"/>
      <c r="Z141" s="57"/>
      <c r="AA141" s="57"/>
      <c r="AB141" s="57"/>
      <c r="AC141" s="57"/>
    </row>
    <row r="142" spans="3:29" x14ac:dyDescent="0.25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U142" s="57"/>
      <c r="V142" s="57"/>
      <c r="W142" s="57"/>
      <c r="X142" s="57"/>
      <c r="Y142" s="57"/>
      <c r="Z142" s="57"/>
      <c r="AA142" s="57"/>
      <c r="AB142" s="57"/>
      <c r="AC142" s="57"/>
    </row>
    <row r="143" spans="3:29" x14ac:dyDescent="0.25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U143" s="57"/>
      <c r="V143" s="57"/>
      <c r="W143" s="57"/>
      <c r="X143" s="57"/>
      <c r="Y143" s="57"/>
      <c r="Z143" s="57"/>
      <c r="AA143" s="57"/>
      <c r="AB143" s="57"/>
      <c r="AC143" s="57"/>
    </row>
    <row r="144" spans="3:29" x14ac:dyDescent="0.25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U144" s="57"/>
      <c r="V144" s="57"/>
      <c r="W144" s="57"/>
      <c r="X144" s="57"/>
      <c r="Y144" s="57"/>
      <c r="Z144" s="57"/>
      <c r="AA144" s="57"/>
      <c r="AB144" s="57"/>
      <c r="AC144" s="57"/>
    </row>
    <row r="145" spans="3:29" x14ac:dyDescent="0.25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U145" s="57"/>
      <c r="V145" s="57"/>
      <c r="W145" s="57"/>
      <c r="X145" s="57"/>
      <c r="Y145" s="57"/>
      <c r="Z145" s="57"/>
      <c r="AA145" s="57"/>
      <c r="AB145" s="57"/>
      <c r="AC145" s="57"/>
    </row>
    <row r="146" spans="3:29" x14ac:dyDescent="0.25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U146" s="57"/>
      <c r="V146" s="57"/>
      <c r="W146" s="57"/>
      <c r="X146" s="57"/>
      <c r="Y146" s="57"/>
      <c r="Z146" s="57"/>
      <c r="AA146" s="57"/>
      <c r="AB146" s="57"/>
      <c r="AC146" s="57"/>
    </row>
    <row r="147" spans="3:29" x14ac:dyDescent="0.25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U147" s="57"/>
      <c r="V147" s="57"/>
      <c r="W147" s="57"/>
      <c r="X147" s="57"/>
      <c r="Y147" s="57"/>
      <c r="Z147" s="57"/>
      <c r="AA147" s="57"/>
      <c r="AB147" s="57"/>
      <c r="AC147" s="57"/>
    </row>
    <row r="148" spans="3:29" x14ac:dyDescent="0.25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U148" s="57"/>
      <c r="V148" s="57"/>
      <c r="W148" s="57"/>
      <c r="X148" s="57"/>
      <c r="Y148" s="57"/>
      <c r="Z148" s="57"/>
      <c r="AA148" s="57"/>
      <c r="AB148" s="57"/>
      <c r="AC148" s="57"/>
    </row>
    <row r="149" spans="3:29" x14ac:dyDescent="0.25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U149" s="57"/>
      <c r="V149" s="57"/>
      <c r="W149" s="57"/>
      <c r="X149" s="57"/>
      <c r="Y149" s="57"/>
      <c r="Z149" s="57"/>
      <c r="AA149" s="57"/>
      <c r="AB149" s="57"/>
      <c r="AC149" s="57"/>
    </row>
    <row r="150" spans="3:29" x14ac:dyDescent="0.25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U150" s="57"/>
      <c r="V150" s="57"/>
      <c r="W150" s="57"/>
      <c r="X150" s="57"/>
      <c r="Y150" s="57"/>
      <c r="Z150" s="57"/>
      <c r="AA150" s="57"/>
      <c r="AB150" s="57"/>
      <c r="AC150" s="57"/>
    </row>
    <row r="151" spans="3:29" x14ac:dyDescent="0.25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U151" s="57"/>
      <c r="V151" s="57"/>
      <c r="W151" s="57"/>
      <c r="X151" s="57"/>
      <c r="Y151" s="57"/>
      <c r="Z151" s="57"/>
      <c r="AA151" s="57"/>
      <c r="AB151" s="57"/>
      <c r="AC151" s="57"/>
    </row>
    <row r="152" spans="3:29" x14ac:dyDescent="0.25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U152" s="57"/>
      <c r="V152" s="57"/>
      <c r="W152" s="57"/>
      <c r="X152" s="57"/>
      <c r="Y152" s="57"/>
      <c r="Z152" s="57"/>
      <c r="AA152" s="57"/>
      <c r="AB152" s="57"/>
      <c r="AC152" s="57"/>
    </row>
    <row r="153" spans="3:29" x14ac:dyDescent="0.25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U153" s="57"/>
      <c r="V153" s="57"/>
      <c r="W153" s="57"/>
      <c r="X153" s="57"/>
      <c r="Y153" s="57"/>
      <c r="Z153" s="57"/>
      <c r="AA153" s="57"/>
      <c r="AB153" s="57"/>
      <c r="AC153" s="57"/>
    </row>
    <row r="154" spans="3:29" x14ac:dyDescent="0.25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U154" s="57"/>
      <c r="V154" s="57"/>
      <c r="W154" s="57"/>
      <c r="X154" s="57"/>
      <c r="Y154" s="57"/>
      <c r="Z154" s="57"/>
      <c r="AA154" s="57"/>
      <c r="AB154" s="57"/>
      <c r="AC154" s="57"/>
    </row>
    <row r="155" spans="3:29" x14ac:dyDescent="0.25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U155" s="57"/>
      <c r="V155" s="57"/>
      <c r="W155" s="57"/>
      <c r="X155" s="57"/>
      <c r="Y155" s="57"/>
      <c r="Z155" s="57"/>
      <c r="AA155" s="57"/>
      <c r="AB155" s="57"/>
      <c r="AC155" s="57"/>
    </row>
    <row r="156" spans="3:29" x14ac:dyDescent="0.25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U156" s="57"/>
      <c r="V156" s="57"/>
      <c r="W156" s="57"/>
      <c r="X156" s="57"/>
      <c r="Y156" s="57"/>
      <c r="Z156" s="57"/>
      <c r="AA156" s="57"/>
      <c r="AB156" s="57"/>
      <c r="AC156" s="57"/>
    </row>
    <row r="157" spans="3:29" x14ac:dyDescent="0.25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U157" s="57"/>
      <c r="V157" s="57"/>
      <c r="W157" s="57"/>
      <c r="X157" s="57"/>
      <c r="Y157" s="57"/>
      <c r="Z157" s="57"/>
      <c r="AA157" s="57"/>
      <c r="AB157" s="57"/>
      <c r="AC157" s="57"/>
    </row>
    <row r="158" spans="3:29" x14ac:dyDescent="0.25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U158" s="57"/>
      <c r="V158" s="57"/>
      <c r="W158" s="57"/>
      <c r="X158" s="57"/>
      <c r="Y158" s="57"/>
      <c r="Z158" s="57"/>
      <c r="AA158" s="57"/>
      <c r="AB158" s="57"/>
      <c r="AC158" s="57"/>
    </row>
    <row r="159" spans="3:29" x14ac:dyDescent="0.25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U159" s="57"/>
      <c r="V159" s="57"/>
      <c r="W159" s="57"/>
      <c r="X159" s="57"/>
      <c r="Y159" s="57"/>
      <c r="Z159" s="57"/>
      <c r="AA159" s="57"/>
      <c r="AB159" s="57"/>
      <c r="AC159" s="57"/>
    </row>
    <row r="160" spans="3:29" x14ac:dyDescent="0.25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U160" s="57"/>
      <c r="V160" s="57"/>
      <c r="W160" s="57"/>
      <c r="X160" s="57"/>
      <c r="Y160" s="57"/>
      <c r="Z160" s="57"/>
      <c r="AA160" s="57"/>
      <c r="AB160" s="57"/>
      <c r="AC160" s="57"/>
    </row>
    <row r="161" spans="3:35" x14ac:dyDescent="0.25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U161" s="57"/>
      <c r="V161" s="57"/>
      <c r="W161" s="57"/>
      <c r="X161" s="57"/>
      <c r="Y161" s="57"/>
      <c r="Z161" s="57"/>
      <c r="AA161" s="57"/>
      <c r="AB161" s="57"/>
      <c r="AC161" s="57"/>
    </row>
    <row r="162" spans="3:35" x14ac:dyDescent="0.25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U162" s="57"/>
      <c r="V162" s="57"/>
      <c r="W162" s="57"/>
      <c r="X162" s="57"/>
      <c r="Y162" s="57"/>
      <c r="Z162" s="57"/>
      <c r="AA162" s="57"/>
      <c r="AB162" s="57"/>
      <c r="AC162" s="57"/>
    </row>
    <row r="163" spans="3:35" x14ac:dyDescent="0.25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U163" s="57"/>
      <c r="V163" s="57"/>
      <c r="W163" s="57"/>
      <c r="X163" s="57"/>
      <c r="Y163" s="57"/>
      <c r="Z163" s="57"/>
      <c r="AA163" s="57"/>
      <c r="AB163" s="57"/>
      <c r="AC163" s="57"/>
    </row>
    <row r="164" spans="3:35" x14ac:dyDescent="0.25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U164" s="57"/>
      <c r="V164" s="57"/>
      <c r="W164" s="57"/>
      <c r="X164" s="57"/>
      <c r="Y164" s="57"/>
      <c r="Z164" s="57"/>
      <c r="AA164" s="57"/>
      <c r="AB164" s="57"/>
      <c r="AC164" s="57"/>
    </row>
    <row r="165" spans="3:35" x14ac:dyDescent="0.25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U165" s="57"/>
      <c r="V165" s="57"/>
      <c r="W165" s="57"/>
      <c r="X165" s="57"/>
      <c r="Y165" s="57"/>
      <c r="Z165" s="57"/>
      <c r="AA165" s="57"/>
      <c r="AB165" s="57"/>
      <c r="AC165" s="57"/>
    </row>
    <row r="166" spans="3:35" x14ac:dyDescent="0.25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U166" s="57"/>
      <c r="V166" s="57"/>
      <c r="W166" s="57"/>
      <c r="X166" s="57"/>
      <c r="Y166" s="57"/>
      <c r="Z166" s="57"/>
      <c r="AA166" s="57"/>
      <c r="AB166" s="57"/>
      <c r="AC166" s="57"/>
    </row>
    <row r="167" spans="3:35" x14ac:dyDescent="0.25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U167" s="57"/>
      <c r="V167" s="57"/>
      <c r="W167" s="57"/>
      <c r="X167" s="57"/>
      <c r="Y167" s="57"/>
      <c r="Z167" s="57"/>
      <c r="AA167" s="57"/>
      <c r="AB167" s="57"/>
      <c r="AC167" s="57"/>
    </row>
    <row r="168" spans="3:35" x14ac:dyDescent="0.25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U168" s="57"/>
      <c r="V168" s="57"/>
      <c r="W168" s="57"/>
      <c r="X168" s="57"/>
      <c r="Y168" s="57"/>
      <c r="Z168" s="57"/>
      <c r="AA168" s="57"/>
      <c r="AB168" s="57"/>
      <c r="AC168" s="57"/>
    </row>
    <row r="169" spans="3:35" x14ac:dyDescent="0.25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U169" s="57"/>
      <c r="V169" s="57"/>
      <c r="W169" s="57"/>
      <c r="X169" s="57"/>
      <c r="Y169" s="57"/>
      <c r="Z169" s="57"/>
      <c r="AA169" s="57"/>
      <c r="AB169" s="57"/>
      <c r="AC169" s="57"/>
    </row>
    <row r="170" spans="3:35" x14ac:dyDescent="0.25">
      <c r="AD170" s="62"/>
      <c r="AE170" s="62"/>
      <c r="AF170" s="62"/>
      <c r="AG170" s="62"/>
      <c r="AH170" s="62"/>
      <c r="AI170" s="62"/>
    </row>
    <row r="171" spans="3:35" x14ac:dyDescent="0.25">
      <c r="AD171" s="62"/>
      <c r="AE171" s="62"/>
      <c r="AF171" s="62"/>
      <c r="AG171" s="62"/>
      <c r="AH171" s="62"/>
      <c r="AI171" s="62"/>
    </row>
    <row r="172" spans="3:35" x14ac:dyDescent="0.25">
      <c r="AD172" s="62"/>
      <c r="AE172" s="62"/>
      <c r="AF172" s="62"/>
      <c r="AG172" s="62"/>
      <c r="AH172" s="62"/>
      <c r="AI172" s="62"/>
    </row>
    <row r="173" spans="3:35" x14ac:dyDescent="0.25">
      <c r="AD173" s="62"/>
      <c r="AE173" s="62"/>
      <c r="AF173" s="62"/>
      <c r="AG173" s="62"/>
      <c r="AH173" s="62"/>
      <c r="AI173" s="6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99"/>
  </sheetPr>
  <dimension ref="A1:J35"/>
  <sheetViews>
    <sheetView topLeftCell="A10" zoomScale="140" zoomScaleNormal="140" workbookViewId="0">
      <selection activeCell="B21" sqref="B21:H21"/>
    </sheetView>
  </sheetViews>
  <sheetFormatPr defaultColWidth="9.125" defaultRowHeight="14.25" x14ac:dyDescent="0.2"/>
  <cols>
    <col min="1" max="1" width="8.375" style="34" customWidth="1"/>
    <col min="2" max="2" width="8.875" style="34" customWidth="1"/>
    <col min="3" max="3" width="9.125" style="34" customWidth="1"/>
    <col min="4" max="4" width="9.125" style="34"/>
    <col min="5" max="5" width="9.125" style="34" customWidth="1"/>
    <col min="6" max="6" width="50.5" style="34" customWidth="1"/>
    <col min="7" max="16384" width="9.125" style="34"/>
  </cols>
  <sheetData>
    <row r="1" spans="1:8" s="33" customFormat="1" ht="23.25" x14ac:dyDescent="0.35">
      <c r="A1" s="221" t="s">
        <v>11</v>
      </c>
      <c r="B1" s="221"/>
      <c r="C1" s="221"/>
      <c r="D1" s="221"/>
      <c r="E1" s="221"/>
      <c r="F1" s="221"/>
    </row>
    <row r="2" spans="1:8" s="33" customFormat="1" ht="23.25" x14ac:dyDescent="0.35">
      <c r="A2" s="221" t="s">
        <v>85</v>
      </c>
      <c r="B2" s="221"/>
      <c r="C2" s="221"/>
      <c r="D2" s="221"/>
      <c r="E2" s="221"/>
      <c r="F2" s="221"/>
    </row>
    <row r="3" spans="1:8" s="33" customFormat="1" ht="23.25" x14ac:dyDescent="0.35">
      <c r="A3" s="221" t="s">
        <v>160</v>
      </c>
      <c r="B3" s="221"/>
      <c r="C3" s="221"/>
      <c r="D3" s="221"/>
      <c r="E3" s="221"/>
      <c r="F3" s="221"/>
    </row>
    <row r="4" spans="1:8" ht="21" x14ac:dyDescent="0.35">
      <c r="A4" s="222"/>
      <c r="B4" s="222"/>
      <c r="C4" s="222"/>
      <c r="D4" s="222"/>
      <c r="E4" s="222"/>
      <c r="F4" s="222"/>
    </row>
    <row r="5" spans="1:8" s="36" customFormat="1" ht="21" x14ac:dyDescent="0.35">
      <c r="A5" s="35" t="s">
        <v>86</v>
      </c>
      <c r="B5" s="35"/>
      <c r="C5" s="35"/>
      <c r="D5" s="35"/>
      <c r="E5" s="35"/>
      <c r="F5" s="35"/>
    </row>
    <row r="6" spans="1:8" s="36" customFormat="1" ht="21" x14ac:dyDescent="0.35">
      <c r="A6" s="13" t="s">
        <v>161</v>
      </c>
      <c r="B6" s="13"/>
      <c r="C6" s="13"/>
      <c r="D6" s="13"/>
      <c r="E6" s="13"/>
      <c r="F6" s="13"/>
    </row>
    <row r="7" spans="1:8" s="7" customFormat="1" ht="21" x14ac:dyDescent="0.35">
      <c r="B7" s="13" t="s">
        <v>162</v>
      </c>
      <c r="C7" s="13"/>
      <c r="D7" s="13"/>
    </row>
    <row r="8" spans="1:8" s="7" customFormat="1" ht="21" x14ac:dyDescent="0.35">
      <c r="A8" s="35" t="s">
        <v>163</v>
      </c>
      <c r="B8" s="35"/>
      <c r="C8" s="35"/>
      <c r="D8" s="35"/>
      <c r="E8" s="35"/>
      <c r="F8" s="35"/>
    </row>
    <row r="9" spans="1:8" s="7" customFormat="1" ht="21" x14ac:dyDescent="0.35">
      <c r="B9" s="7" t="s">
        <v>164</v>
      </c>
      <c r="F9" s="192"/>
      <c r="G9" s="192"/>
      <c r="H9" s="192"/>
    </row>
    <row r="10" spans="1:8" s="7" customFormat="1" ht="21" x14ac:dyDescent="0.35">
      <c r="B10" s="220" t="s">
        <v>165</v>
      </c>
      <c r="C10" s="220"/>
      <c r="D10" s="220"/>
      <c r="E10" s="220"/>
      <c r="F10" s="220"/>
      <c r="G10" s="192"/>
      <c r="H10" s="192"/>
    </row>
    <row r="11" spans="1:8" s="7" customFormat="1" ht="21" x14ac:dyDescent="0.35">
      <c r="B11" s="7" t="s">
        <v>166</v>
      </c>
      <c r="F11" s="192"/>
      <c r="G11" s="192"/>
      <c r="H11" s="192"/>
    </row>
    <row r="12" spans="1:8" s="7" customFormat="1" ht="21" x14ac:dyDescent="0.35">
      <c r="B12" s="7" t="s">
        <v>167</v>
      </c>
      <c r="F12" s="192"/>
      <c r="G12" s="192"/>
      <c r="H12" s="192"/>
    </row>
    <row r="13" spans="1:8" s="7" customFormat="1" ht="21" x14ac:dyDescent="0.35">
      <c r="B13" s="7" t="s">
        <v>173</v>
      </c>
      <c r="F13" s="192"/>
      <c r="G13" s="192"/>
      <c r="H13" s="192"/>
    </row>
    <row r="14" spans="1:8" s="7" customFormat="1" ht="21" x14ac:dyDescent="0.35">
      <c r="B14" s="7" t="s">
        <v>174</v>
      </c>
      <c r="F14" s="192"/>
      <c r="G14" s="192"/>
      <c r="H14" s="192"/>
    </row>
    <row r="15" spans="1:8" s="7" customFormat="1" ht="21" x14ac:dyDescent="0.35">
      <c r="B15" s="7" t="s">
        <v>175</v>
      </c>
      <c r="F15" s="192"/>
      <c r="G15" s="192"/>
      <c r="H15" s="192"/>
    </row>
    <row r="16" spans="1:8" s="7" customFormat="1" ht="21" x14ac:dyDescent="0.35">
      <c r="B16" s="220" t="s">
        <v>103</v>
      </c>
      <c r="C16" s="220"/>
      <c r="D16" s="220"/>
      <c r="E16" s="220"/>
      <c r="F16" s="220"/>
      <c r="G16" s="192"/>
      <c r="H16" s="192"/>
    </row>
    <row r="17" spans="1:10" s="7" customFormat="1" ht="21" x14ac:dyDescent="0.35">
      <c r="B17" s="7" t="s">
        <v>169</v>
      </c>
      <c r="F17" s="192"/>
      <c r="G17" s="192"/>
      <c r="H17" s="192"/>
    </row>
    <row r="18" spans="1:10" s="7" customFormat="1" ht="21" x14ac:dyDescent="0.35">
      <c r="B18" s="7" t="s">
        <v>170</v>
      </c>
      <c r="F18" s="192"/>
      <c r="G18" s="192"/>
      <c r="H18" s="192"/>
    </row>
    <row r="19" spans="1:10" s="7" customFormat="1" ht="21" x14ac:dyDescent="0.35">
      <c r="B19" s="220" t="s">
        <v>77</v>
      </c>
      <c r="C19" s="220"/>
      <c r="D19" s="220"/>
      <c r="E19" s="220"/>
      <c r="F19" s="220"/>
      <c r="G19" s="192"/>
      <c r="H19" s="192"/>
    </row>
    <row r="20" spans="1:10" s="7" customFormat="1" ht="21" x14ac:dyDescent="0.35">
      <c r="B20" s="7" t="s">
        <v>171</v>
      </c>
      <c r="F20" s="192"/>
      <c r="G20" s="192"/>
      <c r="H20" s="192"/>
    </row>
    <row r="21" spans="1:10" s="7" customFormat="1" ht="21" x14ac:dyDescent="0.35">
      <c r="B21" s="223" t="s">
        <v>172</v>
      </c>
      <c r="C21" s="223"/>
      <c r="D21" s="223"/>
      <c r="E21" s="223"/>
      <c r="F21" s="223"/>
      <c r="G21" s="223"/>
      <c r="H21" s="223"/>
    </row>
    <row r="22" spans="1:10" s="7" customFormat="1" ht="21" x14ac:dyDescent="0.35">
      <c r="B22" s="31" t="s">
        <v>123</v>
      </c>
      <c r="C22" s="193"/>
      <c r="D22" s="193"/>
      <c r="E22" s="193"/>
      <c r="F22" s="193"/>
      <c r="G22" s="193"/>
      <c r="H22" s="193"/>
    </row>
    <row r="23" spans="1:10" s="7" customFormat="1" ht="21" x14ac:dyDescent="0.35">
      <c r="B23" s="223" t="s">
        <v>124</v>
      </c>
      <c r="C23" s="224"/>
      <c r="D23" s="224"/>
      <c r="E23" s="224"/>
      <c r="F23" s="224"/>
      <c r="G23" s="224"/>
      <c r="H23" s="224"/>
    </row>
    <row r="24" spans="1:10" s="7" customFormat="1" ht="21" x14ac:dyDescent="0.35">
      <c r="B24" s="7" t="s">
        <v>125</v>
      </c>
    </row>
    <row r="25" spans="1:10" s="14" customFormat="1" ht="21" x14ac:dyDescent="0.35">
      <c r="B25" s="7" t="s">
        <v>126</v>
      </c>
    </row>
    <row r="26" spans="1:10" s="14" customFormat="1" ht="21" x14ac:dyDescent="0.35">
      <c r="B26" s="7" t="s">
        <v>127</v>
      </c>
    </row>
    <row r="27" spans="1:10" s="45" customFormat="1" ht="21" x14ac:dyDescent="0.35">
      <c r="A27" s="68"/>
      <c r="B27" s="114" t="s">
        <v>78</v>
      </c>
      <c r="C27" s="68"/>
      <c r="D27" s="68"/>
      <c r="E27" s="68"/>
      <c r="F27" s="68"/>
      <c r="G27" s="69"/>
      <c r="H27" s="69"/>
    </row>
    <row r="28" spans="1:10" s="7" customFormat="1" ht="21" x14ac:dyDescent="0.35">
      <c r="B28" s="191" t="s">
        <v>159</v>
      </c>
      <c r="C28" s="13"/>
      <c r="D28" s="13"/>
      <c r="E28" s="13"/>
      <c r="F28" s="13"/>
      <c r="G28" s="13"/>
      <c r="H28" s="13"/>
      <c r="I28" s="13"/>
      <c r="J28" s="13"/>
    </row>
    <row r="29" spans="1:10" s="9" customFormat="1" ht="21" x14ac:dyDescent="0.35">
      <c r="A29" s="7"/>
      <c r="B29" s="13" t="s">
        <v>156</v>
      </c>
      <c r="C29" s="37"/>
      <c r="D29" s="37"/>
      <c r="E29" s="37"/>
      <c r="F29" s="38"/>
      <c r="G29" s="38"/>
      <c r="H29" s="39"/>
    </row>
    <row r="30" spans="1:10" s="7" customFormat="1" ht="21" x14ac:dyDescent="0.35">
      <c r="B30" s="7" t="s">
        <v>168</v>
      </c>
      <c r="F30" s="192"/>
      <c r="G30" s="192"/>
      <c r="H30" s="192"/>
    </row>
    <row r="31" spans="1:10" ht="21" x14ac:dyDescent="0.35">
      <c r="A31" s="219"/>
      <c r="B31" s="220"/>
      <c r="C31" s="220"/>
      <c r="D31" s="220"/>
      <c r="E31" s="220"/>
      <c r="F31" s="220"/>
    </row>
    <row r="32" spans="1:10" ht="21" x14ac:dyDescent="0.35">
      <c r="A32" s="7"/>
      <c r="B32" s="7"/>
      <c r="C32" s="7"/>
      <c r="D32" s="7"/>
      <c r="E32" s="7"/>
      <c r="F32" s="7"/>
    </row>
    <row r="33" spans="1:6" ht="21" x14ac:dyDescent="0.35">
      <c r="A33" s="7"/>
      <c r="B33" s="7"/>
      <c r="C33" s="7"/>
      <c r="D33" s="7"/>
      <c r="E33" s="7"/>
      <c r="F33" s="7"/>
    </row>
    <row r="34" spans="1:6" ht="21" x14ac:dyDescent="0.35">
      <c r="A34" s="7"/>
      <c r="B34" s="7"/>
      <c r="C34" s="7"/>
      <c r="D34" s="7"/>
      <c r="E34" s="7"/>
      <c r="F34" s="7"/>
    </row>
    <row r="35" spans="1:6" ht="21" x14ac:dyDescent="0.35">
      <c r="A35" s="7"/>
      <c r="B35" s="7"/>
      <c r="C35" s="7"/>
      <c r="D35" s="7"/>
      <c r="E35" s="7"/>
      <c r="F35" s="7"/>
    </row>
  </sheetData>
  <mergeCells count="10">
    <mergeCell ref="A31:F31"/>
    <mergeCell ref="A1:F1"/>
    <mergeCell ref="A2:F2"/>
    <mergeCell ref="A3:F3"/>
    <mergeCell ref="A4:F4"/>
    <mergeCell ref="B10:F10"/>
    <mergeCell ref="B19:F19"/>
    <mergeCell ref="B16:F16"/>
    <mergeCell ref="B23:H23"/>
    <mergeCell ref="B21:H21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A4F6E8"/>
  </sheetPr>
  <dimension ref="B1:I87"/>
  <sheetViews>
    <sheetView topLeftCell="A28" zoomScale="80" zoomScaleNormal="80" workbookViewId="0">
      <selection activeCell="H28" sqref="H1:H1048576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3.1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26" t="s">
        <v>0</v>
      </c>
      <c r="C1" s="226"/>
      <c r="D1" s="226"/>
      <c r="E1" s="226"/>
      <c r="F1" s="226"/>
      <c r="G1" s="226"/>
      <c r="H1" s="46"/>
    </row>
    <row r="2" spans="2:9" x14ac:dyDescent="0.3">
      <c r="B2" s="52"/>
      <c r="C2" s="52"/>
      <c r="D2" s="52"/>
      <c r="E2" s="52"/>
      <c r="F2" s="52"/>
      <c r="G2" s="52"/>
      <c r="H2" s="46"/>
    </row>
    <row r="3" spans="2:9" s="16" customFormat="1" ht="23.25" x14ac:dyDescent="0.35">
      <c r="B3" s="221" t="s">
        <v>17</v>
      </c>
      <c r="C3" s="221"/>
      <c r="D3" s="221"/>
      <c r="E3" s="221"/>
      <c r="F3" s="221"/>
      <c r="G3" s="221"/>
      <c r="H3" s="15"/>
      <c r="I3" s="15"/>
    </row>
    <row r="4" spans="2:9" s="16" customFormat="1" ht="23.25" x14ac:dyDescent="0.35">
      <c r="B4" s="221" t="s">
        <v>160</v>
      </c>
      <c r="C4" s="221"/>
      <c r="D4" s="221"/>
      <c r="E4" s="221"/>
      <c r="F4" s="221"/>
      <c r="G4" s="221"/>
      <c r="H4" s="15"/>
      <c r="I4" s="15"/>
    </row>
    <row r="5" spans="2:9" x14ac:dyDescent="0.3">
      <c r="B5" s="227"/>
      <c r="C5" s="227"/>
      <c r="D5" s="227"/>
      <c r="E5" s="227"/>
      <c r="F5" s="227"/>
      <c r="G5" s="227"/>
      <c r="H5" s="227"/>
    </row>
    <row r="6" spans="2:9" s="7" customFormat="1" ht="21" x14ac:dyDescent="0.35">
      <c r="B6" s="8" t="s">
        <v>13</v>
      </c>
      <c r="F6" s="17"/>
      <c r="G6" s="17"/>
      <c r="H6" s="17"/>
    </row>
    <row r="7" spans="2:9" s="7" customFormat="1" ht="21" x14ac:dyDescent="0.35">
      <c r="B7" s="18" t="s">
        <v>18</v>
      </c>
      <c r="C7" s="43"/>
      <c r="D7" s="43"/>
      <c r="E7" s="43"/>
      <c r="F7" s="67"/>
      <c r="G7" s="67"/>
      <c r="H7" s="63"/>
    </row>
    <row r="8" spans="2:9" s="7" customFormat="1" ht="21.75" thickBot="1" x14ac:dyDescent="0.4">
      <c r="B8" s="18"/>
      <c r="C8" s="230" t="s">
        <v>19</v>
      </c>
      <c r="D8" s="230"/>
      <c r="E8" s="230"/>
      <c r="F8" s="64" t="s">
        <v>2</v>
      </c>
      <c r="G8" s="64" t="s">
        <v>3</v>
      </c>
      <c r="H8" s="63"/>
    </row>
    <row r="9" spans="2:9" s="7" customFormat="1" ht="21.75" thickTop="1" x14ac:dyDescent="0.35">
      <c r="B9" s="18"/>
      <c r="C9" s="231" t="s">
        <v>80</v>
      </c>
      <c r="D9" s="232"/>
      <c r="E9" s="233"/>
      <c r="F9" s="47">
        <f>DATA!C29</f>
        <v>8</v>
      </c>
      <c r="G9" s="41">
        <f>F9*100/F$11</f>
        <v>32</v>
      </c>
      <c r="H9" s="63"/>
    </row>
    <row r="10" spans="2:9" s="7" customFormat="1" ht="21" x14ac:dyDescent="0.35">
      <c r="B10" s="18"/>
      <c r="C10" s="234" t="s">
        <v>81</v>
      </c>
      <c r="D10" s="235"/>
      <c r="E10" s="236"/>
      <c r="F10" s="19">
        <f>DATA!C30</f>
        <v>17</v>
      </c>
      <c r="G10" s="20">
        <f>F10*100/F$11</f>
        <v>68</v>
      </c>
      <c r="H10" s="63"/>
    </row>
    <row r="11" spans="2:9" s="7" customFormat="1" ht="21.75" thickBot="1" x14ac:dyDescent="0.4">
      <c r="B11" s="18"/>
      <c r="C11" s="230" t="s">
        <v>4</v>
      </c>
      <c r="D11" s="230"/>
      <c r="E11" s="230"/>
      <c r="F11" s="49">
        <f>SUM(F9:F10)</f>
        <v>25</v>
      </c>
      <c r="G11" s="50">
        <f>SUM(G9:G10)</f>
        <v>100</v>
      </c>
    </row>
    <row r="12" spans="2:9" s="7" customFormat="1" ht="21.75" thickTop="1" x14ac:dyDescent="0.35">
      <c r="B12" s="18"/>
      <c r="C12" s="21"/>
      <c r="D12" s="21"/>
      <c r="E12" s="21"/>
      <c r="F12" s="22"/>
      <c r="G12" s="23"/>
    </row>
    <row r="13" spans="2:9" s="7" customFormat="1" ht="21" x14ac:dyDescent="0.35">
      <c r="B13" s="13" t="s">
        <v>65</v>
      </c>
      <c r="C13" s="13"/>
      <c r="D13" s="13"/>
    </row>
    <row r="14" spans="2:9" s="7" customFormat="1" ht="21" x14ac:dyDescent="0.35">
      <c r="B14" s="7" t="s">
        <v>141</v>
      </c>
      <c r="C14" s="63"/>
      <c r="D14" s="63"/>
    </row>
    <row r="15" spans="2:9" s="7" customFormat="1" ht="21" x14ac:dyDescent="0.35">
      <c r="C15" s="63"/>
      <c r="D15" s="63"/>
    </row>
    <row r="16" spans="2:9" s="7" customFormat="1" ht="21.75" thickBot="1" x14ac:dyDescent="0.4">
      <c r="B16" s="18" t="s">
        <v>22</v>
      </c>
      <c r="C16" s="51"/>
      <c r="D16" s="51"/>
      <c r="E16" s="51"/>
      <c r="F16" s="42"/>
      <c r="G16" s="42"/>
      <c r="H16" s="17"/>
    </row>
    <row r="17" spans="2:8" s="7" customFormat="1" ht="22.5" thickTop="1" thickBot="1" x14ac:dyDescent="0.4">
      <c r="B17" s="18"/>
      <c r="C17" s="229" t="s">
        <v>1</v>
      </c>
      <c r="D17" s="229"/>
      <c r="E17" s="229"/>
      <c r="F17" s="48" t="s">
        <v>2</v>
      </c>
      <c r="G17" s="48" t="s">
        <v>3</v>
      </c>
      <c r="H17" s="17"/>
    </row>
    <row r="18" spans="2:8" s="7" customFormat="1" ht="21.75" thickTop="1" x14ac:dyDescent="0.35">
      <c r="B18" s="18"/>
      <c r="C18" s="228" t="s">
        <v>53</v>
      </c>
      <c r="D18" s="228"/>
      <c r="E18" s="228"/>
      <c r="F18" s="153">
        <f>DATA!C34</f>
        <v>20</v>
      </c>
      <c r="G18" s="41">
        <f>F18*100/F$20</f>
        <v>80</v>
      </c>
      <c r="H18" s="78"/>
    </row>
    <row r="19" spans="2:8" s="7" customFormat="1" ht="21" x14ac:dyDescent="0.35">
      <c r="B19" s="18"/>
      <c r="C19" s="225" t="s">
        <v>56</v>
      </c>
      <c r="D19" s="225"/>
      <c r="E19" s="225"/>
      <c r="F19" s="152">
        <v>5</v>
      </c>
      <c r="G19" s="20">
        <f>F19*100/F$20</f>
        <v>20</v>
      </c>
      <c r="H19" s="78"/>
    </row>
    <row r="20" spans="2:8" s="7" customFormat="1" ht="21.75" thickBot="1" x14ac:dyDescent="0.4">
      <c r="B20" s="18"/>
      <c r="C20" s="230" t="s">
        <v>4</v>
      </c>
      <c r="D20" s="230"/>
      <c r="E20" s="230"/>
      <c r="F20" s="49">
        <f>SUM(F18:F19)</f>
        <v>25</v>
      </c>
      <c r="G20" s="50">
        <f>SUM(G18:G19)</f>
        <v>100</v>
      </c>
    </row>
    <row r="21" spans="2:8" s="7" customFormat="1" ht="21.75" thickTop="1" x14ac:dyDescent="0.35">
      <c r="B21" s="18"/>
      <c r="C21" s="21"/>
      <c r="D21" s="21"/>
      <c r="E21" s="21"/>
      <c r="F21" s="22"/>
      <c r="G21" s="23"/>
    </row>
    <row r="22" spans="2:8" s="7" customFormat="1" ht="21" x14ac:dyDescent="0.35">
      <c r="B22" s="18"/>
      <c r="C22" s="7" t="s">
        <v>142</v>
      </c>
      <c r="F22" s="17"/>
      <c r="G22" s="17"/>
    </row>
    <row r="23" spans="2:8" s="7" customFormat="1" ht="21" x14ac:dyDescent="0.35">
      <c r="B23" s="7" t="s">
        <v>143</v>
      </c>
      <c r="F23" s="17"/>
      <c r="G23" s="17"/>
    </row>
    <row r="24" spans="2:8" x14ac:dyDescent="0.3">
      <c r="B24" s="110"/>
      <c r="C24" s="110"/>
      <c r="D24" s="110"/>
      <c r="E24" s="110"/>
      <c r="F24" s="110"/>
      <c r="G24" s="110"/>
      <c r="H24" s="46"/>
    </row>
    <row r="25" spans="2:8" s="7" customFormat="1" ht="21.75" thickBot="1" x14ac:dyDescent="0.4">
      <c r="B25" s="18" t="s">
        <v>144</v>
      </c>
      <c r="F25" s="106"/>
      <c r="G25" s="106"/>
      <c r="H25" s="106"/>
    </row>
    <row r="26" spans="2:8" s="7" customFormat="1" ht="21.75" thickTop="1" x14ac:dyDescent="0.35">
      <c r="C26" s="243" t="s">
        <v>72</v>
      </c>
      <c r="D26" s="243"/>
      <c r="E26" s="243"/>
      <c r="F26" s="117" t="s">
        <v>2</v>
      </c>
      <c r="G26" s="117" t="s">
        <v>3</v>
      </c>
      <c r="H26" s="106"/>
    </row>
    <row r="27" spans="2:8" s="7" customFormat="1" ht="21" x14ac:dyDescent="0.35">
      <c r="C27" s="234" t="s">
        <v>112</v>
      </c>
      <c r="D27" s="235" t="e">
        <f>COUNTIF(#REF!,"แพทยศาสตร์")</f>
        <v>#REF!</v>
      </c>
      <c r="E27" s="236" t="s">
        <v>91</v>
      </c>
      <c r="F27" s="47">
        <v>17</v>
      </c>
      <c r="G27" s="41">
        <f>F27*100/F$31</f>
        <v>68</v>
      </c>
      <c r="H27" s="148"/>
    </row>
    <row r="28" spans="2:8" s="7" customFormat="1" ht="21" x14ac:dyDescent="0.35">
      <c r="C28" s="234" t="s">
        <v>73</v>
      </c>
      <c r="D28" s="235"/>
      <c r="E28" s="236"/>
      <c r="F28" s="19">
        <v>6</v>
      </c>
      <c r="G28" s="20">
        <f>F28*100/F$31</f>
        <v>24</v>
      </c>
      <c r="H28" s="148"/>
    </row>
    <row r="29" spans="2:8" s="7" customFormat="1" ht="24" customHeight="1" x14ac:dyDescent="0.35">
      <c r="C29" s="237" t="s">
        <v>74</v>
      </c>
      <c r="D29" s="238"/>
      <c r="E29" s="239"/>
      <c r="F29" s="47">
        <v>1</v>
      </c>
      <c r="G29" s="20">
        <f>F29*100/F$31</f>
        <v>4</v>
      </c>
      <c r="H29" s="106"/>
    </row>
    <row r="30" spans="2:8" s="7" customFormat="1" ht="21" x14ac:dyDescent="0.35">
      <c r="C30" s="234" t="s">
        <v>113</v>
      </c>
      <c r="D30" s="235"/>
      <c r="E30" s="236"/>
      <c r="F30" s="19">
        <v>1</v>
      </c>
      <c r="G30" s="20">
        <f>F30*100/F$31</f>
        <v>4</v>
      </c>
      <c r="H30" s="106"/>
    </row>
    <row r="31" spans="2:8" ht="21.75" thickBot="1" x14ac:dyDescent="0.4">
      <c r="C31" s="244" t="s">
        <v>4</v>
      </c>
      <c r="D31" s="245"/>
      <c r="E31" s="246"/>
      <c r="F31" s="26">
        <f>SUM(F27:F30)</f>
        <v>25</v>
      </c>
      <c r="G31" s="32">
        <f>F31*100/F$31</f>
        <v>100</v>
      </c>
      <c r="H31" s="1"/>
    </row>
    <row r="32" spans="2:8" ht="20.25" thickTop="1" x14ac:dyDescent="0.3">
      <c r="B32" s="188"/>
      <c r="C32" s="188"/>
      <c r="D32" s="188"/>
      <c r="E32" s="188"/>
      <c r="F32" s="188"/>
      <c r="G32" s="188"/>
      <c r="H32" s="1"/>
    </row>
    <row r="33" spans="2:8" s="7" customFormat="1" ht="21" x14ac:dyDescent="0.35">
      <c r="B33" s="13"/>
      <c r="C33" s="7" t="s">
        <v>76</v>
      </c>
      <c r="F33" s="106"/>
      <c r="G33" s="106"/>
      <c r="H33" s="106"/>
    </row>
    <row r="34" spans="2:8" s="7" customFormat="1" ht="21" x14ac:dyDescent="0.35">
      <c r="B34" s="7" t="s">
        <v>145</v>
      </c>
      <c r="F34" s="106"/>
      <c r="G34" s="106"/>
      <c r="H34" s="106"/>
    </row>
    <row r="35" spans="2:8" s="7" customFormat="1" ht="21" x14ac:dyDescent="0.35">
      <c r="B35" s="7" t="s">
        <v>146</v>
      </c>
      <c r="F35" s="106"/>
      <c r="G35" s="106"/>
      <c r="H35" s="106"/>
    </row>
    <row r="36" spans="2:8" x14ac:dyDescent="0.3">
      <c r="D36" s="3"/>
      <c r="E36" s="3"/>
      <c r="F36" s="4"/>
      <c r="G36" s="149"/>
      <c r="H36" s="1"/>
    </row>
    <row r="37" spans="2:8" x14ac:dyDescent="0.3">
      <c r="D37" s="3"/>
      <c r="E37" s="3"/>
      <c r="F37" s="4"/>
      <c r="G37" s="149"/>
      <c r="H37" s="1"/>
    </row>
    <row r="38" spans="2:8" x14ac:dyDescent="0.3">
      <c r="B38" s="226" t="s">
        <v>12</v>
      </c>
      <c r="C38" s="226"/>
      <c r="D38" s="226"/>
      <c r="E38" s="226"/>
      <c r="F38" s="226"/>
      <c r="G38" s="226"/>
      <c r="H38" s="1"/>
    </row>
    <row r="39" spans="2:8" s="7" customFormat="1" ht="21" x14ac:dyDescent="0.35">
      <c r="F39" s="106"/>
      <c r="G39" s="106"/>
      <c r="H39" s="106"/>
    </row>
    <row r="40" spans="2:8" s="7" customFormat="1" ht="21" x14ac:dyDescent="0.35">
      <c r="B40" s="18" t="s">
        <v>75</v>
      </c>
      <c r="F40" s="101"/>
      <c r="G40" s="101"/>
    </row>
    <row r="41" spans="2:8" ht="20.25" thickBot="1" x14ac:dyDescent="0.35">
      <c r="C41" s="1" t="s">
        <v>14</v>
      </c>
      <c r="H41" s="1"/>
    </row>
    <row r="42" spans="2:8" s="7" customFormat="1" ht="21" customHeight="1" thickTop="1" x14ac:dyDescent="0.35">
      <c r="C42" s="243" t="s">
        <v>69</v>
      </c>
      <c r="D42" s="243"/>
      <c r="E42" s="243"/>
      <c r="F42" s="24" t="s">
        <v>2</v>
      </c>
      <c r="G42" s="24" t="s">
        <v>3</v>
      </c>
    </row>
    <row r="43" spans="2:8" s="7" customFormat="1" ht="21" x14ac:dyDescent="0.35">
      <c r="C43" s="102" t="s">
        <v>51</v>
      </c>
      <c r="D43" s="103"/>
      <c r="E43" s="104"/>
      <c r="F43" s="25">
        <v>21</v>
      </c>
      <c r="G43" s="20">
        <f>F43*100/F$47</f>
        <v>58.333333333333336</v>
      </c>
    </row>
    <row r="44" spans="2:8" s="7" customFormat="1" ht="21" x14ac:dyDescent="0.35">
      <c r="C44" s="99" t="s">
        <v>48</v>
      </c>
      <c r="D44" s="100"/>
      <c r="E44" s="100"/>
      <c r="F44" s="113">
        <v>8</v>
      </c>
      <c r="G44" s="20">
        <f>F44*100/F$47</f>
        <v>22.222222222222221</v>
      </c>
    </row>
    <row r="45" spans="2:8" s="7" customFormat="1" ht="21" x14ac:dyDescent="0.35">
      <c r="C45" s="99" t="s">
        <v>50</v>
      </c>
      <c r="D45" s="100"/>
      <c r="E45" s="100"/>
      <c r="F45" s="113">
        <v>6</v>
      </c>
      <c r="G45" s="20">
        <f>F45*100/F$47</f>
        <v>16.666666666666668</v>
      </c>
    </row>
    <row r="46" spans="2:8" s="7" customFormat="1" ht="21" x14ac:dyDescent="0.35">
      <c r="C46" s="99" t="s">
        <v>49</v>
      </c>
      <c r="D46" s="100"/>
      <c r="E46" s="100"/>
      <c r="F46" s="113">
        <v>1</v>
      </c>
      <c r="G46" s="20">
        <f>F46*100/F$47</f>
        <v>2.7777777777777777</v>
      </c>
    </row>
    <row r="47" spans="2:8" s="7" customFormat="1" ht="21.75" thickBot="1" x14ac:dyDescent="0.4">
      <c r="C47" s="240" t="s">
        <v>4</v>
      </c>
      <c r="D47" s="241"/>
      <c r="E47" s="242"/>
      <c r="F47" s="26">
        <f>SUM(F43:F46)</f>
        <v>36</v>
      </c>
      <c r="G47" s="32">
        <f>F47*100/F$47</f>
        <v>100</v>
      </c>
    </row>
    <row r="48" spans="2:8" s="7" customFormat="1" ht="21.75" thickTop="1" x14ac:dyDescent="0.35">
      <c r="C48" s="21"/>
      <c r="D48" s="21"/>
      <c r="E48" s="21"/>
      <c r="F48" s="22"/>
      <c r="G48" s="23"/>
    </row>
    <row r="49" spans="2:8" s="7" customFormat="1" ht="21" x14ac:dyDescent="0.35">
      <c r="B49" s="13"/>
      <c r="C49" s="7" t="s">
        <v>94</v>
      </c>
      <c r="F49" s="17"/>
      <c r="G49" s="17"/>
      <c r="H49" s="17"/>
    </row>
    <row r="50" spans="2:8" s="7" customFormat="1" ht="21" x14ac:dyDescent="0.35">
      <c r="B50" s="7" t="s">
        <v>147</v>
      </c>
      <c r="F50" s="17"/>
      <c r="G50" s="17"/>
      <c r="H50" s="17"/>
    </row>
    <row r="51" spans="2:8" ht="21" x14ac:dyDescent="0.35">
      <c r="B51" s="7" t="s">
        <v>148</v>
      </c>
    </row>
    <row r="52" spans="2:8" s="7" customFormat="1" ht="21" x14ac:dyDescent="0.35">
      <c r="B52" s="106"/>
      <c r="C52" s="106"/>
      <c r="D52" s="106"/>
      <c r="E52" s="106"/>
      <c r="F52" s="106"/>
      <c r="G52" s="106"/>
      <c r="H52" s="106"/>
    </row>
    <row r="53" spans="2:8" ht="21" x14ac:dyDescent="0.35">
      <c r="B53" s="116" t="s">
        <v>82</v>
      </c>
    </row>
    <row r="54" spans="2:8" s="7" customFormat="1" ht="21" x14ac:dyDescent="0.35">
      <c r="B54" s="18" t="s">
        <v>83</v>
      </c>
      <c r="F54" s="106"/>
      <c r="G54" s="106"/>
    </row>
    <row r="55" spans="2:8" ht="20.25" thickBot="1" x14ac:dyDescent="0.35">
      <c r="C55" s="1" t="s">
        <v>14</v>
      </c>
      <c r="H55" s="1"/>
    </row>
    <row r="56" spans="2:8" s="7" customFormat="1" ht="21.75" thickTop="1" x14ac:dyDescent="0.35">
      <c r="C56" s="243" t="s">
        <v>71</v>
      </c>
      <c r="D56" s="243"/>
      <c r="E56" s="243"/>
      <c r="F56" s="111" t="s">
        <v>2</v>
      </c>
      <c r="G56" s="111" t="s">
        <v>3</v>
      </c>
    </row>
    <row r="57" spans="2:8" s="7" customFormat="1" ht="21" x14ac:dyDescent="0.35">
      <c r="C57" s="99" t="s">
        <v>54</v>
      </c>
      <c r="D57" s="100"/>
      <c r="E57" s="100"/>
      <c r="F57" s="113">
        <v>15</v>
      </c>
      <c r="G57" s="20">
        <f t="shared" ref="G57:G64" si="0">F57*100/F$64</f>
        <v>30.612244897959183</v>
      </c>
    </row>
    <row r="58" spans="2:8" s="7" customFormat="1" ht="21" x14ac:dyDescent="0.35">
      <c r="C58" s="99" t="s">
        <v>55</v>
      </c>
      <c r="D58" s="100"/>
      <c r="E58" s="100"/>
      <c r="F58" s="113">
        <v>12</v>
      </c>
      <c r="G58" s="20">
        <f t="shared" si="0"/>
        <v>24.489795918367346</v>
      </c>
    </row>
    <row r="59" spans="2:8" s="7" customFormat="1" ht="21" x14ac:dyDescent="0.35">
      <c r="C59" s="107" t="s">
        <v>57</v>
      </c>
      <c r="D59" s="108"/>
      <c r="E59" s="109"/>
      <c r="F59" s="25">
        <v>8</v>
      </c>
      <c r="G59" s="20">
        <f t="shared" si="0"/>
        <v>16.326530612244898</v>
      </c>
    </row>
    <row r="60" spans="2:8" s="7" customFormat="1" ht="21" x14ac:dyDescent="0.35">
      <c r="C60" s="99" t="s">
        <v>70</v>
      </c>
      <c r="D60" s="100"/>
      <c r="E60" s="100"/>
      <c r="F60" s="113">
        <v>8</v>
      </c>
      <c r="G60" s="20">
        <f t="shared" si="0"/>
        <v>16.326530612244898</v>
      </c>
    </row>
    <row r="61" spans="2:8" s="7" customFormat="1" ht="21" x14ac:dyDescent="0.35">
      <c r="C61" s="99" t="s">
        <v>59</v>
      </c>
      <c r="D61" s="100"/>
      <c r="E61" s="100"/>
      <c r="F61" s="113">
        <v>3</v>
      </c>
      <c r="G61" s="20">
        <f t="shared" si="0"/>
        <v>6.1224489795918364</v>
      </c>
    </row>
    <row r="62" spans="2:8" s="7" customFormat="1" ht="21" x14ac:dyDescent="0.35">
      <c r="C62" s="99" t="s">
        <v>61</v>
      </c>
      <c r="D62" s="100"/>
      <c r="E62" s="100"/>
      <c r="F62" s="113">
        <v>2</v>
      </c>
      <c r="G62" s="20">
        <f t="shared" si="0"/>
        <v>4.0816326530612246</v>
      </c>
    </row>
    <row r="63" spans="2:8" s="7" customFormat="1" ht="21" x14ac:dyDescent="0.35">
      <c r="C63" s="99" t="s">
        <v>68</v>
      </c>
      <c r="D63" s="100"/>
      <c r="E63" s="100"/>
      <c r="F63" s="113">
        <v>1</v>
      </c>
      <c r="G63" s="20">
        <f t="shared" si="0"/>
        <v>2.0408163265306123</v>
      </c>
    </row>
    <row r="64" spans="2:8" s="7" customFormat="1" ht="21.75" thickBot="1" x14ac:dyDescent="0.4">
      <c r="C64" s="244" t="s">
        <v>4</v>
      </c>
      <c r="D64" s="245"/>
      <c r="E64" s="246"/>
      <c r="F64" s="26">
        <f>SUM(F57:F63)</f>
        <v>49</v>
      </c>
      <c r="G64" s="32">
        <f t="shared" si="0"/>
        <v>100</v>
      </c>
    </row>
    <row r="65" spans="2:8" s="7" customFormat="1" ht="21.75" thickTop="1" x14ac:dyDescent="0.35">
      <c r="C65" s="21"/>
      <c r="D65" s="21"/>
      <c r="E65" s="21"/>
      <c r="F65" s="22"/>
      <c r="G65" s="23"/>
    </row>
    <row r="66" spans="2:8" s="7" customFormat="1" ht="21" x14ac:dyDescent="0.35">
      <c r="B66" s="13"/>
      <c r="C66" s="7" t="s">
        <v>84</v>
      </c>
      <c r="F66" s="106"/>
      <c r="G66" s="106"/>
      <c r="H66" s="106"/>
    </row>
    <row r="67" spans="2:8" s="7" customFormat="1" ht="21" x14ac:dyDescent="0.35">
      <c r="B67" s="7" t="s">
        <v>149</v>
      </c>
      <c r="F67" s="106"/>
      <c r="G67" s="106"/>
      <c r="H67" s="106"/>
    </row>
    <row r="68" spans="2:8" ht="21" x14ac:dyDescent="0.35">
      <c r="B68" s="7" t="s">
        <v>150</v>
      </c>
    </row>
    <row r="69" spans="2:8" s="7" customFormat="1" ht="21" x14ac:dyDescent="0.35">
      <c r="B69" s="7" t="s">
        <v>151</v>
      </c>
      <c r="F69" s="106"/>
      <c r="G69" s="106"/>
      <c r="H69" s="106"/>
    </row>
    <row r="71" spans="2:8" x14ac:dyDescent="0.3">
      <c r="F71" s="188"/>
      <c r="G71" s="188"/>
      <c r="H71" s="188"/>
    </row>
    <row r="72" spans="2:8" x14ac:dyDescent="0.3">
      <c r="F72" s="188"/>
      <c r="G72" s="188"/>
      <c r="H72" s="188"/>
    </row>
    <row r="73" spans="2:8" x14ac:dyDescent="0.3">
      <c r="F73" s="188"/>
      <c r="G73" s="188"/>
      <c r="H73" s="188"/>
    </row>
    <row r="74" spans="2:8" x14ac:dyDescent="0.3">
      <c r="F74" s="188"/>
      <c r="G74" s="188"/>
      <c r="H74" s="188"/>
    </row>
    <row r="75" spans="2:8" x14ac:dyDescent="0.3">
      <c r="B75" s="226" t="s">
        <v>152</v>
      </c>
      <c r="C75" s="226"/>
      <c r="D75" s="226"/>
      <c r="E75" s="226"/>
      <c r="F75" s="226"/>
      <c r="G75" s="226"/>
      <c r="H75" s="1"/>
    </row>
    <row r="76" spans="2:8" x14ac:dyDescent="0.3">
      <c r="F76" s="188"/>
      <c r="G76" s="188"/>
      <c r="H76" s="188"/>
    </row>
    <row r="77" spans="2:8" x14ac:dyDescent="0.3">
      <c r="F77" s="188"/>
      <c r="G77" s="188"/>
      <c r="H77" s="188"/>
    </row>
    <row r="78" spans="2:8" s="7" customFormat="1" ht="21.75" thickBot="1" x14ac:dyDescent="0.4">
      <c r="B78" s="18" t="s">
        <v>98</v>
      </c>
      <c r="F78" s="162"/>
      <c r="G78" s="162"/>
    </row>
    <row r="79" spans="2:8" s="7" customFormat="1" ht="21.75" thickTop="1" x14ac:dyDescent="0.35">
      <c r="C79" s="243" t="s">
        <v>96</v>
      </c>
      <c r="D79" s="243"/>
      <c r="E79" s="243"/>
      <c r="F79" s="163" t="s">
        <v>2</v>
      </c>
      <c r="G79" s="163" t="s">
        <v>3</v>
      </c>
    </row>
    <row r="80" spans="2:8" s="7" customFormat="1" ht="21" x14ac:dyDescent="0.35">
      <c r="C80" s="99" t="s">
        <v>97</v>
      </c>
      <c r="D80" s="100"/>
      <c r="E80" s="100"/>
      <c r="F80" s="113">
        <v>19</v>
      </c>
      <c r="G80" s="20">
        <f>F80*100/F$82</f>
        <v>76</v>
      </c>
    </row>
    <row r="81" spans="2:8" s="7" customFormat="1" ht="21" x14ac:dyDescent="0.35">
      <c r="C81" s="99" t="s">
        <v>119</v>
      </c>
      <c r="D81" s="100"/>
      <c r="E81" s="100"/>
      <c r="F81" s="113">
        <v>6</v>
      </c>
      <c r="G81" s="20">
        <f>F81*100/F$82</f>
        <v>24</v>
      </c>
    </row>
    <row r="82" spans="2:8" s="7" customFormat="1" ht="21.75" thickBot="1" x14ac:dyDescent="0.4">
      <c r="C82" s="244" t="s">
        <v>4</v>
      </c>
      <c r="D82" s="245"/>
      <c r="E82" s="246"/>
      <c r="F82" s="26">
        <f>SUM(F80:F81)</f>
        <v>25</v>
      </c>
      <c r="G82" s="32">
        <f>F82*100/F$82</f>
        <v>100</v>
      </c>
    </row>
    <row r="83" spans="2:8" s="7" customFormat="1" ht="21.75" thickTop="1" x14ac:dyDescent="0.35">
      <c r="C83" s="21"/>
      <c r="D83" s="21"/>
      <c r="E83" s="21"/>
      <c r="F83" s="22"/>
      <c r="G83" s="23"/>
    </row>
    <row r="84" spans="2:8" s="7" customFormat="1" ht="21" x14ac:dyDescent="0.35">
      <c r="B84" s="13"/>
      <c r="C84" s="7" t="s">
        <v>102</v>
      </c>
      <c r="F84" s="162"/>
      <c r="G84" s="162"/>
      <c r="H84" s="162"/>
    </row>
    <row r="85" spans="2:8" s="7" customFormat="1" ht="21" x14ac:dyDescent="0.35">
      <c r="B85" s="7" t="s">
        <v>99</v>
      </c>
      <c r="F85" s="162"/>
      <c r="G85" s="162"/>
      <c r="H85" s="162"/>
    </row>
    <row r="86" spans="2:8" ht="21" x14ac:dyDescent="0.35">
      <c r="B86" s="7" t="s">
        <v>153</v>
      </c>
      <c r="F86" s="164"/>
      <c r="G86" s="164"/>
      <c r="H86" s="164"/>
    </row>
    <row r="87" spans="2:8" x14ac:dyDescent="0.3">
      <c r="B87" s="1" t="s">
        <v>154</v>
      </c>
    </row>
  </sheetData>
  <mergeCells count="26">
    <mergeCell ref="B75:G75"/>
    <mergeCell ref="C79:E79"/>
    <mergeCell ref="C82:E82"/>
    <mergeCell ref="C56:E56"/>
    <mergeCell ref="C64:E64"/>
    <mergeCell ref="C29:E29"/>
    <mergeCell ref="C30:E30"/>
    <mergeCell ref="C47:E47"/>
    <mergeCell ref="C20:E20"/>
    <mergeCell ref="C42:E42"/>
    <mergeCell ref="C31:E31"/>
    <mergeCell ref="C26:E26"/>
    <mergeCell ref="C27:E27"/>
    <mergeCell ref="C28:E28"/>
    <mergeCell ref="B38:G38"/>
    <mergeCell ref="C19:E19"/>
    <mergeCell ref="B1:G1"/>
    <mergeCell ref="B5:H5"/>
    <mergeCell ref="C18:E18"/>
    <mergeCell ref="C17:E17"/>
    <mergeCell ref="B3:G3"/>
    <mergeCell ref="B4:G4"/>
    <mergeCell ref="C8:E8"/>
    <mergeCell ref="C9:E9"/>
    <mergeCell ref="C10:E10"/>
    <mergeCell ref="C11:E11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theme="8" tint="-0.249977111117893"/>
  </sheetPr>
  <dimension ref="A1:J82"/>
  <sheetViews>
    <sheetView tabSelected="1" topLeftCell="A25" zoomScaleNormal="100" workbookViewId="0">
      <selection activeCell="C35" sqref="C35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9" customFormat="1" ht="21" x14ac:dyDescent="0.35">
      <c r="B1" s="256" t="s">
        <v>157</v>
      </c>
      <c r="C1" s="256"/>
      <c r="D1" s="256"/>
      <c r="E1" s="256"/>
      <c r="F1" s="256"/>
      <c r="G1" s="256"/>
      <c r="H1" s="256"/>
    </row>
    <row r="2" spans="2:10" s="121" customFormat="1" x14ac:dyDescent="0.3">
      <c r="B2" s="120"/>
      <c r="C2" s="120"/>
      <c r="D2" s="120"/>
      <c r="E2" s="120"/>
      <c r="F2" s="120"/>
      <c r="G2" s="120"/>
      <c r="H2" s="120"/>
    </row>
    <row r="3" spans="2:10" s="121" customFormat="1" ht="20.25" thickBot="1" x14ac:dyDescent="0.35">
      <c r="B3" s="122" t="s">
        <v>120</v>
      </c>
      <c r="F3" s="123"/>
      <c r="G3" s="123"/>
      <c r="H3" s="123"/>
    </row>
    <row r="4" spans="2:10" s="121" customFormat="1" ht="20.25" customHeight="1" thickTop="1" x14ac:dyDescent="0.3">
      <c r="B4" s="257" t="s">
        <v>5</v>
      </c>
      <c r="C4" s="258"/>
      <c r="D4" s="258"/>
      <c r="E4" s="259"/>
      <c r="F4" s="263"/>
      <c r="G4" s="265" t="s">
        <v>6</v>
      </c>
      <c r="H4" s="265" t="s">
        <v>7</v>
      </c>
    </row>
    <row r="5" spans="2:10" s="121" customFormat="1" ht="12" customHeight="1" thickBot="1" x14ac:dyDescent="0.35">
      <c r="B5" s="260"/>
      <c r="C5" s="261"/>
      <c r="D5" s="261"/>
      <c r="E5" s="262"/>
      <c r="F5" s="264"/>
      <c r="G5" s="266"/>
      <c r="H5" s="266"/>
    </row>
    <row r="6" spans="2:10" s="121" customFormat="1" ht="21.75" customHeight="1" thickTop="1" x14ac:dyDescent="0.3">
      <c r="B6" s="250" t="s">
        <v>29</v>
      </c>
      <c r="C6" s="251"/>
      <c r="D6" s="251"/>
      <c r="E6" s="252"/>
      <c r="F6" s="124"/>
      <c r="G6" s="125"/>
      <c r="H6" s="125"/>
    </row>
    <row r="7" spans="2:10" s="121" customFormat="1" ht="21.75" customHeight="1" x14ac:dyDescent="0.3">
      <c r="B7" s="247" t="s">
        <v>23</v>
      </c>
      <c r="C7" s="248"/>
      <c r="D7" s="248"/>
      <c r="E7" s="249"/>
      <c r="F7" s="126">
        <f>DATA!U27</f>
        <v>4.4000000000000004</v>
      </c>
      <c r="G7" s="126">
        <f>DATA!U28</f>
        <v>0.6454972243679028</v>
      </c>
      <c r="H7" s="127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21" customFormat="1" ht="21.75" customHeight="1" x14ac:dyDescent="0.3">
      <c r="B8" s="128" t="s">
        <v>24</v>
      </c>
      <c r="C8" s="129"/>
      <c r="D8" s="129"/>
      <c r="E8" s="130"/>
      <c r="F8" s="126"/>
      <c r="G8" s="126"/>
      <c r="H8" s="127"/>
    </row>
    <row r="9" spans="2:10" s="121" customFormat="1" ht="21.75" customHeight="1" x14ac:dyDescent="0.3">
      <c r="B9" s="131" t="s">
        <v>25</v>
      </c>
      <c r="C9" s="131"/>
      <c r="D9" s="131"/>
      <c r="E9" s="131"/>
      <c r="F9" s="126">
        <f>DATA!V27</f>
        <v>4.4800000000000004</v>
      </c>
      <c r="G9" s="126">
        <f>DATA!V28</f>
        <v>0.50990195135927885</v>
      </c>
      <c r="H9" s="12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21" customFormat="1" ht="21.75" customHeight="1" x14ac:dyDescent="0.3">
      <c r="B10" s="131" t="s">
        <v>26</v>
      </c>
      <c r="C10" s="131"/>
      <c r="D10" s="131"/>
      <c r="E10" s="131"/>
      <c r="F10" s="126">
        <f>DATA!W27</f>
        <v>4.4400000000000004</v>
      </c>
      <c r="G10" s="126">
        <f>DATA!W28</f>
        <v>0.58309518948453087</v>
      </c>
      <c r="H10" s="127" t="str">
        <f t="shared" ref="H10:H21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21" customFormat="1" ht="21.75" customHeight="1" x14ac:dyDescent="0.3">
      <c r="B11" s="247" t="s">
        <v>27</v>
      </c>
      <c r="C11" s="248"/>
      <c r="D11" s="248"/>
      <c r="E11" s="249"/>
      <c r="F11" s="126">
        <f>DATA!X27</f>
        <v>4.4400000000000004</v>
      </c>
      <c r="G11" s="126">
        <f>DATA!X28</f>
        <v>0.58309518948453087</v>
      </c>
      <c r="H11" s="127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121" customFormat="1" ht="21.75" customHeight="1" x14ac:dyDescent="0.3">
      <c r="B12" s="253" t="s">
        <v>30</v>
      </c>
      <c r="C12" s="254"/>
      <c r="D12" s="254"/>
      <c r="E12" s="255"/>
      <c r="F12" s="132">
        <f>DATA!X30</f>
        <v>4.4400000000000004</v>
      </c>
      <c r="G12" s="132">
        <f>DATA!X29</f>
        <v>0.57419245005221964</v>
      </c>
      <c r="H12" s="133" t="str">
        <f>IF(F12&gt;4.5,"มากที่สุด",IF(F12&gt;3.5,"มาก",IF(F12&gt;2.5,"ปานกลาง",IF(F12&gt;1.5,"น้อย",IF(F12&lt;=1.5,"น้อยที่สุด")))))</f>
        <v>มาก</v>
      </c>
      <c r="J12" s="134"/>
    </row>
    <row r="13" spans="2:10" s="121" customFormat="1" ht="21.75" customHeight="1" x14ac:dyDescent="0.3">
      <c r="B13" s="247" t="s">
        <v>46</v>
      </c>
      <c r="C13" s="248"/>
      <c r="D13" s="248"/>
      <c r="E13" s="249"/>
      <c r="F13" s="126"/>
      <c r="G13" s="126"/>
      <c r="H13" s="127"/>
    </row>
    <row r="14" spans="2:10" s="121" customFormat="1" ht="21.75" customHeight="1" x14ac:dyDescent="0.3">
      <c r="B14" s="247" t="s">
        <v>28</v>
      </c>
      <c r="C14" s="248"/>
      <c r="D14" s="248"/>
      <c r="E14" s="249"/>
      <c r="F14" s="126">
        <f>DATA!Y27</f>
        <v>4.28</v>
      </c>
      <c r="G14" s="126">
        <f>DATA!Y28</f>
        <v>0.7371114795832</v>
      </c>
      <c r="H14" s="127" t="s">
        <v>15</v>
      </c>
    </row>
    <row r="15" spans="2:10" s="121" customFormat="1" ht="21.75" customHeight="1" x14ac:dyDescent="0.3">
      <c r="B15" s="247" t="s">
        <v>66</v>
      </c>
      <c r="C15" s="248"/>
      <c r="D15" s="248"/>
      <c r="E15" s="249"/>
      <c r="F15" s="126">
        <f>DATA!Z27</f>
        <v>4.32</v>
      </c>
      <c r="G15" s="126">
        <f>DATA!Z28</f>
        <v>0.74833147735478822</v>
      </c>
      <c r="H15" s="127" t="s">
        <v>15</v>
      </c>
    </row>
    <row r="16" spans="2:10" s="121" customFormat="1" ht="21.75" customHeight="1" x14ac:dyDescent="0.3">
      <c r="B16" s="253" t="s">
        <v>47</v>
      </c>
      <c r="C16" s="254"/>
      <c r="D16" s="254"/>
      <c r="E16" s="255"/>
      <c r="F16" s="135">
        <f>DATA!AC30</f>
        <v>4.4533333333333331</v>
      </c>
      <c r="G16" s="135">
        <f>DATA!AC29</f>
        <v>0.55247192256731392</v>
      </c>
      <c r="H16" s="136" t="str">
        <f t="shared" si="0"/>
        <v>มาก</v>
      </c>
    </row>
    <row r="17" spans="2:8" s="121" customFormat="1" ht="21.75" customHeight="1" x14ac:dyDescent="0.3">
      <c r="B17" s="247" t="s">
        <v>31</v>
      </c>
      <c r="C17" s="248"/>
      <c r="D17" s="248"/>
      <c r="E17" s="249"/>
      <c r="F17" s="135"/>
      <c r="G17" s="135"/>
      <c r="H17" s="136"/>
    </row>
    <row r="18" spans="2:8" s="121" customFormat="1" ht="21.75" customHeight="1" x14ac:dyDescent="0.3">
      <c r="B18" s="269" t="s">
        <v>32</v>
      </c>
      <c r="C18" s="269"/>
      <c r="D18" s="269"/>
      <c r="E18" s="269"/>
      <c r="F18" s="137">
        <f>DATA!AD27</f>
        <v>4.5199999999999996</v>
      </c>
      <c r="G18" s="137">
        <f>DATA!AD28</f>
        <v>0.50990195135927885</v>
      </c>
      <c r="H18" s="138" t="str">
        <f t="shared" si="0"/>
        <v>มากที่สุด</v>
      </c>
    </row>
    <row r="19" spans="2:8" s="121" customFormat="1" ht="21.75" customHeight="1" x14ac:dyDescent="0.3">
      <c r="B19" s="270" t="s">
        <v>33</v>
      </c>
      <c r="C19" s="270"/>
      <c r="D19" s="270"/>
      <c r="E19" s="270"/>
      <c r="F19" s="137">
        <f>DATA!AG27</f>
        <v>4.4800000000000004</v>
      </c>
      <c r="G19" s="137">
        <f>DATA!AG28</f>
        <v>0.58594652770823186</v>
      </c>
      <c r="H19" s="138" t="str">
        <f t="shared" si="0"/>
        <v>มาก</v>
      </c>
    </row>
    <row r="20" spans="2:8" s="121" customFormat="1" ht="21.75" customHeight="1" x14ac:dyDescent="0.3">
      <c r="B20" s="270" t="s">
        <v>52</v>
      </c>
      <c r="C20" s="270"/>
      <c r="D20" s="270"/>
      <c r="E20" s="270"/>
      <c r="F20" s="137">
        <f>DATA!AH27</f>
        <v>4.4800000000000004</v>
      </c>
      <c r="G20" s="137">
        <f>DATA!AH28</f>
        <v>0.58594652770823186</v>
      </c>
      <c r="H20" s="138" t="str">
        <f t="shared" ref="H20" si="2">IF(F20&gt;4.5,"มากที่สุด",IF(F20&gt;3.5,"มาก",IF(F20&gt;2.5,"ปานกลาง",IF(F20&gt;1.5,"น้อย",IF(F20&lt;=1.5,"น้อยที่สุด")))))</f>
        <v>มาก</v>
      </c>
    </row>
    <row r="21" spans="2:8" s="121" customFormat="1" ht="21.75" customHeight="1" x14ac:dyDescent="0.3">
      <c r="B21" s="253" t="s">
        <v>34</v>
      </c>
      <c r="C21" s="254"/>
      <c r="D21" s="254"/>
      <c r="E21" s="255"/>
      <c r="F21" s="135">
        <f>DATA!AH30</f>
        <v>4.4800000000000004</v>
      </c>
      <c r="G21" s="135">
        <f>DATA!AH29</f>
        <v>0.58594652770823186</v>
      </c>
      <c r="H21" s="136" t="str">
        <f t="shared" si="0"/>
        <v>มาก</v>
      </c>
    </row>
    <row r="22" spans="2:8" s="121" customFormat="1" ht="21.75" customHeight="1" x14ac:dyDescent="0.3">
      <c r="B22" s="247" t="s">
        <v>35</v>
      </c>
      <c r="C22" s="248"/>
      <c r="D22" s="248"/>
      <c r="E22" s="249"/>
      <c r="F22" s="139"/>
      <c r="G22" s="139"/>
      <c r="H22" s="140"/>
    </row>
    <row r="23" spans="2:8" s="121" customFormat="1" ht="21.75" customHeight="1" x14ac:dyDescent="0.3">
      <c r="B23" s="131" t="s">
        <v>37</v>
      </c>
      <c r="C23" s="131"/>
      <c r="D23" s="131"/>
      <c r="E23" s="131"/>
      <c r="F23" s="139">
        <f>DATA!AE27</f>
        <v>4.4400000000000004</v>
      </c>
      <c r="G23" s="139">
        <f>DATA!AE28</f>
        <v>0.50662280511902313</v>
      </c>
      <c r="H23" s="127" t="str">
        <f t="shared" ref="H23:H30" si="3">IF(F23&gt;4.5,"มากที่สุด",IF(F23&gt;3.5,"มาก",IF(F23&gt;2.5,"ปานกลาง",IF(F23&gt;1.5,"น้อย",IF(F23&lt;=1.5,"น้อยที่สุด")))))</f>
        <v>มาก</v>
      </c>
    </row>
    <row r="24" spans="2:8" s="121" customFormat="1" ht="21.75" customHeight="1" x14ac:dyDescent="0.3">
      <c r="B24" s="267" t="s">
        <v>38</v>
      </c>
      <c r="C24" s="268"/>
      <c r="D24" s="268"/>
      <c r="E24" s="268"/>
      <c r="F24" s="137">
        <f>DATA!AF27</f>
        <v>4.4400000000000004</v>
      </c>
      <c r="G24" s="137">
        <f>DATA!AF28</f>
        <v>0.58309518948453087</v>
      </c>
      <c r="H24" s="138" t="str">
        <f t="shared" si="3"/>
        <v>มาก</v>
      </c>
    </row>
    <row r="25" spans="2:8" s="121" customFormat="1" ht="21.75" customHeight="1" x14ac:dyDescent="0.3">
      <c r="B25" s="253" t="s">
        <v>36</v>
      </c>
      <c r="C25" s="254"/>
      <c r="D25" s="254"/>
      <c r="E25" s="255"/>
      <c r="F25" s="135">
        <f>DATA!AE30</f>
        <v>4.4800000000000004</v>
      </c>
      <c r="G25" s="135">
        <f>DATA!AE29</f>
        <v>0.50467204950444877</v>
      </c>
      <c r="H25" s="136" t="str">
        <f t="shared" si="3"/>
        <v>มาก</v>
      </c>
    </row>
    <row r="26" spans="2:8" s="121" customFormat="1" ht="21.75" customHeight="1" x14ac:dyDescent="0.3">
      <c r="B26" s="247" t="s">
        <v>39</v>
      </c>
      <c r="C26" s="248"/>
      <c r="D26" s="248"/>
      <c r="E26" s="249"/>
      <c r="F26" s="139"/>
      <c r="G26" s="139"/>
      <c r="H26" s="140"/>
    </row>
    <row r="27" spans="2:8" s="121" customFormat="1" ht="21.75" customHeight="1" x14ac:dyDescent="0.3">
      <c r="B27" s="247" t="s">
        <v>41</v>
      </c>
      <c r="C27" s="248"/>
      <c r="D27" s="248"/>
      <c r="E27" s="249"/>
      <c r="F27" s="139">
        <f>DATA!AG27</f>
        <v>4.4800000000000004</v>
      </c>
      <c r="G27" s="139">
        <f>DATA!AG28</f>
        <v>0.58594652770823186</v>
      </c>
      <c r="H27" s="127" t="str">
        <f t="shared" ref="H27:H29" si="4">IF(F27&gt;4.5,"มากที่สุด",IF(F27&gt;3.5,"มาก",IF(F27&gt;2.5,"ปานกลาง",IF(F27&gt;1.5,"น้อย",IF(F27&lt;=1.5,"น้อยที่สุด")))))</f>
        <v>มาก</v>
      </c>
    </row>
    <row r="28" spans="2:8" s="121" customFormat="1" ht="21.75" customHeight="1" x14ac:dyDescent="0.3">
      <c r="B28" s="267" t="s">
        <v>92</v>
      </c>
      <c r="C28" s="268"/>
      <c r="D28" s="268"/>
      <c r="E28" s="268"/>
      <c r="F28" s="137">
        <f>DATA!AH27</f>
        <v>4.4800000000000004</v>
      </c>
      <c r="G28" s="137">
        <f>DATA!AH28</f>
        <v>0.58594652770823186</v>
      </c>
      <c r="H28" s="138" t="str">
        <f t="shared" ref="H28" si="5">IF(F28&gt;4.5,"มากที่สุด",IF(F28&gt;3.5,"มาก",IF(F28&gt;2.5,"ปานกลาง",IF(F28&gt;1.5,"น้อย",IF(F28&lt;=1.5,"น้อยที่สุด")))))</f>
        <v>มาก</v>
      </c>
    </row>
    <row r="29" spans="2:8" s="121" customFormat="1" ht="21.75" customHeight="1" x14ac:dyDescent="0.3">
      <c r="B29" s="253" t="s">
        <v>40</v>
      </c>
      <c r="C29" s="254"/>
      <c r="D29" s="254"/>
      <c r="E29" s="255"/>
      <c r="F29" s="135">
        <f>DATA!AH30</f>
        <v>4.4800000000000004</v>
      </c>
      <c r="G29" s="135">
        <f>DATA!AH29</f>
        <v>0.58594652770823186</v>
      </c>
      <c r="H29" s="136" t="str">
        <f t="shared" si="4"/>
        <v>มาก</v>
      </c>
    </row>
    <row r="30" spans="2:8" s="121" customFormat="1" ht="21.75" customHeight="1" x14ac:dyDescent="0.3">
      <c r="B30" s="271" t="s">
        <v>8</v>
      </c>
      <c r="C30" s="272"/>
      <c r="D30" s="272"/>
      <c r="E30" s="273"/>
      <c r="F30" s="141">
        <f>DATA!AI27</f>
        <v>4.4342857142857142</v>
      </c>
      <c r="G30" s="141">
        <f>DATA!AI28</f>
        <v>0.58635040285163309</v>
      </c>
      <c r="H30" s="142" t="str">
        <f t="shared" si="3"/>
        <v>มาก</v>
      </c>
    </row>
    <row r="31" spans="2:8" s="121" customFormat="1" ht="21.75" customHeight="1" thickBot="1" x14ac:dyDescent="0.35">
      <c r="B31" s="143" t="s">
        <v>42</v>
      </c>
      <c r="C31" s="144"/>
      <c r="D31" s="144"/>
      <c r="E31" s="145"/>
      <c r="F31" s="146">
        <f>DATA!AH27</f>
        <v>4.4800000000000004</v>
      </c>
      <c r="G31" s="146">
        <f>DATA!AH28</f>
        <v>0.58594652770823186</v>
      </c>
      <c r="H31" s="147" t="str">
        <f t="shared" ref="H31" si="6">IF(F31&gt;4.5,"มากที่สุด",IF(F31&gt;3.5,"มาก",IF(F31&gt;2.5,"ปานกลาง",IF(F31&gt;1.5,"น้อย",IF(F31&lt;=1.5,"น้อยที่สุด")))))</f>
        <v>มาก</v>
      </c>
    </row>
    <row r="32" spans="2:8" s="286" customFormat="1" ht="21.75" customHeight="1" thickTop="1" x14ac:dyDescent="0.3">
      <c r="B32" s="158" t="s">
        <v>176</v>
      </c>
      <c r="C32" s="159"/>
      <c r="D32" s="159"/>
      <c r="E32" s="159"/>
      <c r="F32" s="160"/>
      <c r="G32" s="160"/>
      <c r="H32" s="161"/>
    </row>
    <row r="33" spans="1:9" s="121" customFormat="1" ht="21.75" customHeight="1" x14ac:dyDescent="0.3">
      <c r="B33" s="158"/>
      <c r="C33" s="159"/>
      <c r="D33" s="159"/>
      <c r="E33" s="159"/>
      <c r="F33" s="160"/>
      <c r="G33" s="160"/>
      <c r="H33" s="161"/>
    </row>
    <row r="34" spans="1:9" s="121" customFormat="1" ht="21.75" customHeight="1" x14ac:dyDescent="0.3">
      <c r="B34" s="158"/>
      <c r="C34" s="159"/>
      <c r="D34" s="159"/>
      <c r="E34" s="159"/>
      <c r="F34" s="160"/>
      <c r="G34" s="160"/>
      <c r="H34" s="161"/>
    </row>
    <row r="35" spans="1:9" s="121" customFormat="1" ht="21.75" customHeight="1" x14ac:dyDescent="0.3">
      <c r="B35" s="158"/>
      <c r="C35" s="159"/>
      <c r="D35" s="159"/>
      <c r="E35" s="159"/>
      <c r="F35" s="160"/>
      <c r="G35" s="160"/>
      <c r="H35" s="161"/>
    </row>
    <row r="36" spans="1:9" s="14" customFormat="1" ht="21" x14ac:dyDescent="0.35">
      <c r="B36" s="256" t="s">
        <v>158</v>
      </c>
      <c r="C36" s="256"/>
      <c r="D36" s="256"/>
      <c r="E36" s="256"/>
      <c r="F36" s="256"/>
      <c r="G36" s="256"/>
      <c r="H36" s="256"/>
      <c r="I36" s="115"/>
    </row>
    <row r="37" spans="1:9" s="14" customFormat="1" ht="21" x14ac:dyDescent="0.35">
      <c r="B37" s="112"/>
      <c r="C37" s="112"/>
      <c r="D37" s="112"/>
      <c r="E37" s="112"/>
      <c r="F37" s="112"/>
      <c r="G37" s="112"/>
      <c r="H37" s="112"/>
      <c r="I37" s="115"/>
    </row>
    <row r="38" spans="1:9" s="7" customFormat="1" ht="21" x14ac:dyDescent="0.35">
      <c r="B38" s="21"/>
      <c r="C38" s="274" t="s">
        <v>104</v>
      </c>
      <c r="D38" s="274"/>
      <c r="E38" s="274"/>
      <c r="F38" s="274"/>
      <c r="G38" s="274"/>
      <c r="H38" s="274"/>
    </row>
    <row r="39" spans="1:9" s="7" customFormat="1" ht="21" x14ac:dyDescent="0.35">
      <c r="B39" s="223" t="s">
        <v>105</v>
      </c>
      <c r="C39" s="224"/>
      <c r="D39" s="224"/>
      <c r="E39" s="224"/>
      <c r="F39" s="224"/>
      <c r="G39" s="224"/>
      <c r="H39" s="224"/>
    </row>
    <row r="40" spans="1:9" s="7" customFormat="1" ht="21" x14ac:dyDescent="0.35">
      <c r="B40" s="165" t="s">
        <v>121</v>
      </c>
      <c r="C40" s="166"/>
      <c r="D40" s="166"/>
      <c r="E40" s="166"/>
      <c r="F40" s="166"/>
      <c r="G40" s="166"/>
      <c r="H40" s="166"/>
    </row>
    <row r="41" spans="1:9" s="7" customFormat="1" ht="21" x14ac:dyDescent="0.35">
      <c r="B41" s="31"/>
      <c r="C41" s="223" t="s">
        <v>122</v>
      </c>
      <c r="D41" s="223"/>
      <c r="E41" s="223"/>
      <c r="F41" s="223"/>
      <c r="G41" s="223"/>
      <c r="H41" s="223"/>
    </row>
    <row r="42" spans="1:9" s="7" customFormat="1" ht="21" x14ac:dyDescent="0.35">
      <c r="B42" s="31" t="s">
        <v>123</v>
      </c>
      <c r="C42" s="40"/>
      <c r="D42" s="40"/>
      <c r="E42" s="40"/>
      <c r="F42" s="40"/>
      <c r="G42" s="40"/>
      <c r="H42" s="40"/>
    </row>
    <row r="43" spans="1:9" s="7" customFormat="1" ht="21" x14ac:dyDescent="0.35">
      <c r="B43" s="223" t="s">
        <v>124</v>
      </c>
      <c r="C43" s="224"/>
      <c r="D43" s="224"/>
      <c r="E43" s="224"/>
      <c r="F43" s="224"/>
      <c r="G43" s="224"/>
      <c r="H43" s="224"/>
    </row>
    <row r="44" spans="1:9" s="7" customFormat="1" ht="21" x14ac:dyDescent="0.35">
      <c r="B44" s="7" t="s">
        <v>125</v>
      </c>
    </row>
    <row r="45" spans="1:9" s="14" customFormat="1" ht="21" x14ac:dyDescent="0.35">
      <c r="B45" s="7" t="s">
        <v>126</v>
      </c>
    </row>
    <row r="46" spans="1:9" s="14" customFormat="1" ht="21" x14ac:dyDescent="0.35">
      <c r="B46" s="7" t="s">
        <v>127</v>
      </c>
    </row>
    <row r="47" spans="1:9" s="14" customFormat="1" ht="21" x14ac:dyDescent="0.35"/>
    <row r="48" spans="1:9" s="45" customFormat="1" ht="21" x14ac:dyDescent="0.35">
      <c r="A48" s="68"/>
      <c r="B48" s="70" t="s">
        <v>64</v>
      </c>
      <c r="C48" s="68"/>
      <c r="D48" s="68"/>
      <c r="E48" s="68"/>
      <c r="F48" s="68"/>
      <c r="G48" s="69"/>
      <c r="H48" s="69"/>
    </row>
    <row r="49" spans="1:9" s="45" customFormat="1" ht="21" x14ac:dyDescent="0.35">
      <c r="A49" s="68"/>
      <c r="B49" s="114" t="s">
        <v>128</v>
      </c>
      <c r="C49" s="68"/>
      <c r="D49" s="68"/>
      <c r="E49" s="68"/>
      <c r="F49" s="68"/>
      <c r="G49" s="69"/>
      <c r="H49" s="69"/>
    </row>
    <row r="50" spans="1:9" s="7" customFormat="1" ht="21" x14ac:dyDescent="0.35">
      <c r="B50" s="10" t="s">
        <v>9</v>
      </c>
      <c r="C50" s="278" t="s">
        <v>5</v>
      </c>
      <c r="D50" s="279"/>
      <c r="E50" s="279"/>
      <c r="F50" s="279"/>
      <c r="G50" s="280"/>
      <c r="H50" s="217" t="s">
        <v>10</v>
      </c>
    </row>
    <row r="51" spans="1:9" s="7" customFormat="1" ht="21" x14ac:dyDescent="0.35">
      <c r="B51" s="275">
        <v>1</v>
      </c>
      <c r="C51" s="206" t="s">
        <v>155</v>
      </c>
      <c r="D51" s="215"/>
      <c r="E51" s="215"/>
      <c r="F51" s="215"/>
      <c r="G51" s="216"/>
      <c r="H51" s="218">
        <v>1</v>
      </c>
      <c r="I51" s="13"/>
    </row>
    <row r="52" spans="1:9" s="7" customFormat="1" ht="21" x14ac:dyDescent="0.35">
      <c r="B52" s="276"/>
      <c r="C52" s="213" t="s">
        <v>156</v>
      </c>
      <c r="D52" s="202"/>
      <c r="E52" s="202"/>
      <c r="F52" s="202"/>
      <c r="G52" s="209"/>
      <c r="H52" s="214"/>
      <c r="I52" s="13"/>
    </row>
    <row r="53" spans="1:9" s="7" customFormat="1" ht="21" x14ac:dyDescent="0.35">
      <c r="B53" s="277"/>
      <c r="C53" s="207" t="s">
        <v>168</v>
      </c>
      <c r="D53" s="210"/>
      <c r="E53" s="211"/>
      <c r="F53" s="211"/>
      <c r="G53" s="212"/>
      <c r="H53" s="212"/>
      <c r="I53" s="39"/>
    </row>
    <row r="54" spans="1:9" s="7" customFormat="1" ht="24" customHeight="1" x14ac:dyDescent="0.35">
      <c r="B54" s="278" t="s">
        <v>4</v>
      </c>
      <c r="C54" s="279"/>
      <c r="D54" s="279"/>
      <c r="E54" s="279"/>
      <c r="F54" s="279"/>
      <c r="G54" s="279"/>
      <c r="H54" s="10">
        <f>SUM(H51:H53)</f>
        <v>1</v>
      </c>
    </row>
    <row r="55" spans="1:9" s="14" customFormat="1" ht="21" x14ac:dyDescent="0.35">
      <c r="D55" s="208"/>
    </row>
    <row r="56" spans="1:9" s="14" customFormat="1" ht="21" x14ac:dyDescent="0.35"/>
    <row r="57" spans="1:9" s="14" customFormat="1" ht="21" x14ac:dyDescent="0.35"/>
    <row r="58" spans="1:9" s="7" customFormat="1" ht="21" x14ac:dyDescent="0.35"/>
    <row r="59" spans="1:9" s="7" customFormat="1" ht="21" x14ac:dyDescent="0.35"/>
    <row r="60" spans="1:9" s="7" customFormat="1" ht="21" x14ac:dyDescent="0.35"/>
    <row r="61" spans="1:9" s="7" customFormat="1" ht="21" x14ac:dyDescent="0.35"/>
    <row r="62" spans="1:9" s="7" customFormat="1" ht="21" x14ac:dyDescent="0.35"/>
    <row r="63" spans="1:9" s="7" customFormat="1" ht="21" x14ac:dyDescent="0.35"/>
    <row r="64" spans="1:9" s="13" customFormat="1" ht="21" x14ac:dyDescent="0.35"/>
    <row r="65" spans="2:8" s="13" customFormat="1" ht="21" x14ac:dyDescent="0.35"/>
    <row r="66" spans="2:8" s="13" customFormat="1" ht="21" x14ac:dyDescent="0.35"/>
    <row r="67" spans="2:8" s="13" customFormat="1" ht="21" x14ac:dyDescent="0.35"/>
    <row r="68" spans="2:8" s="13" customFormat="1" ht="21" x14ac:dyDescent="0.35"/>
    <row r="69" spans="2:8" s="13" customFormat="1" ht="21" x14ac:dyDescent="0.35"/>
    <row r="70" spans="2:8" s="5" customFormat="1" x14ac:dyDescent="0.3">
      <c r="B70" s="6"/>
      <c r="C70" s="6"/>
    </row>
    <row r="71" spans="2:8" x14ac:dyDescent="0.3">
      <c r="B71" s="3"/>
      <c r="C71" s="3"/>
      <c r="D71" s="3"/>
      <c r="E71" s="3"/>
      <c r="F71" s="4"/>
      <c r="G71" s="4"/>
      <c r="H71" s="4"/>
    </row>
    <row r="72" spans="2:8" x14ac:dyDescent="0.3">
      <c r="B72" s="3"/>
      <c r="C72" s="3"/>
      <c r="D72" s="3"/>
      <c r="E72" s="3"/>
      <c r="F72" s="4"/>
      <c r="G72" s="4"/>
      <c r="H72" s="4"/>
    </row>
    <row r="73" spans="2:8" x14ac:dyDescent="0.3">
      <c r="B73" s="3"/>
      <c r="C73" s="3"/>
      <c r="D73" s="3"/>
      <c r="E73" s="3"/>
      <c r="F73" s="4"/>
      <c r="G73" s="4"/>
      <c r="H73" s="4"/>
    </row>
    <row r="74" spans="2:8" x14ac:dyDescent="0.3">
      <c r="B74" s="3"/>
      <c r="C74" s="3"/>
      <c r="D74" s="3"/>
      <c r="E74" s="3"/>
      <c r="F74" s="4"/>
      <c r="G74" s="4"/>
      <c r="H74" s="4"/>
    </row>
    <row r="75" spans="2:8" x14ac:dyDescent="0.3">
      <c r="B75" s="3"/>
      <c r="C75" s="3"/>
      <c r="D75" s="3"/>
      <c r="E75" s="3"/>
      <c r="F75" s="4"/>
      <c r="G75" s="4"/>
      <c r="H75" s="4"/>
    </row>
    <row r="76" spans="2:8" x14ac:dyDescent="0.3">
      <c r="B76" s="3"/>
      <c r="C76" s="3"/>
      <c r="D76" s="3"/>
      <c r="E76" s="3"/>
      <c r="F76" s="4"/>
      <c r="G76" s="4"/>
      <c r="H76" s="4"/>
    </row>
    <row r="77" spans="2:8" x14ac:dyDescent="0.3">
      <c r="B77" s="3"/>
      <c r="C77" s="3"/>
      <c r="D77" s="3"/>
      <c r="E77" s="3"/>
      <c r="F77" s="4"/>
      <c r="G77" s="4"/>
      <c r="H77" s="4"/>
    </row>
    <row r="78" spans="2:8" x14ac:dyDescent="0.3">
      <c r="B78" s="3"/>
      <c r="C78" s="3"/>
      <c r="D78" s="3"/>
      <c r="E78" s="3"/>
      <c r="F78" s="4"/>
      <c r="G78" s="4"/>
      <c r="H78" s="4"/>
    </row>
    <row r="79" spans="2:8" x14ac:dyDescent="0.3">
      <c r="B79" s="3"/>
      <c r="C79" s="3"/>
      <c r="D79" s="3"/>
      <c r="E79" s="3"/>
      <c r="F79" s="4"/>
      <c r="G79" s="4"/>
      <c r="H79" s="4"/>
    </row>
    <row r="80" spans="2:8" x14ac:dyDescent="0.3">
      <c r="B80" s="3"/>
      <c r="C80" s="3"/>
      <c r="D80" s="3"/>
      <c r="E80" s="3"/>
      <c r="F80" s="4"/>
      <c r="G80" s="4"/>
      <c r="H80" s="4"/>
    </row>
    <row r="81" spans="2:8" x14ac:dyDescent="0.3">
      <c r="B81" s="3"/>
      <c r="C81" s="3"/>
      <c r="D81" s="3"/>
      <c r="E81" s="3"/>
      <c r="F81" s="4"/>
      <c r="G81" s="4"/>
      <c r="H81" s="4"/>
    </row>
    <row r="82" spans="2:8" x14ac:dyDescent="0.3">
      <c r="B82" s="3"/>
      <c r="C82" s="3"/>
      <c r="D82" s="3"/>
      <c r="E82" s="3"/>
      <c r="F82" s="4"/>
      <c r="G82" s="4"/>
      <c r="H82" s="4"/>
    </row>
  </sheetData>
  <mergeCells count="34">
    <mergeCell ref="B51:B53"/>
    <mergeCell ref="C50:G50"/>
    <mergeCell ref="B54:G54"/>
    <mergeCell ref="C41:H41"/>
    <mergeCell ref="B43:H43"/>
    <mergeCell ref="B25:E25"/>
    <mergeCell ref="B30:E30"/>
    <mergeCell ref="C38:H38"/>
    <mergeCell ref="B39:H39"/>
    <mergeCell ref="B26:E26"/>
    <mergeCell ref="B29:E29"/>
    <mergeCell ref="B28:E28"/>
    <mergeCell ref="B27:E27"/>
    <mergeCell ref="B36:H36"/>
    <mergeCell ref="B24:E24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0:E20"/>
    <mergeCell ref="B11:E11"/>
    <mergeCell ref="B6:E6"/>
    <mergeCell ref="B7:E7"/>
    <mergeCell ref="B12:E12"/>
    <mergeCell ref="B1:H1"/>
    <mergeCell ref="B4:E5"/>
    <mergeCell ref="F4:F5"/>
    <mergeCell ref="G4:G5"/>
    <mergeCell ref="H4:H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theme="3"/>
  </sheetPr>
  <dimension ref="A1:IU29"/>
  <sheetViews>
    <sheetView workbookViewId="0">
      <selection activeCell="D13" sqref="D13:D14"/>
    </sheetView>
  </sheetViews>
  <sheetFormatPr defaultRowHeight="21" x14ac:dyDescent="0.35"/>
  <cols>
    <col min="1" max="1" width="4.875" style="7" customWidth="1"/>
    <col min="2" max="2" width="27.5" style="7" customWidth="1"/>
    <col min="3" max="3" width="20" style="63" customWidth="1"/>
    <col min="4" max="4" width="22.375" style="63" customWidth="1"/>
    <col min="5" max="5" width="9" style="7"/>
    <col min="6" max="7" width="8" style="7" hidden="1" customWidth="1"/>
    <col min="8" max="256" width="9" style="7"/>
    <col min="257" max="257" width="4.875" style="7" customWidth="1"/>
    <col min="258" max="258" width="22.625" style="7" customWidth="1"/>
    <col min="259" max="259" width="26.375" style="7" customWidth="1"/>
    <col min="260" max="260" width="24.25" style="7" customWidth="1"/>
    <col min="261" max="261" width="9" style="7"/>
    <col min="262" max="263" width="0" style="7" hidden="1" customWidth="1"/>
    <col min="264" max="512" width="9" style="7"/>
    <col min="513" max="513" width="4.875" style="7" customWidth="1"/>
    <col min="514" max="514" width="22.625" style="7" customWidth="1"/>
    <col min="515" max="515" width="26.375" style="7" customWidth="1"/>
    <col min="516" max="516" width="24.25" style="7" customWidth="1"/>
    <col min="517" max="517" width="9" style="7"/>
    <col min="518" max="519" width="0" style="7" hidden="1" customWidth="1"/>
    <col min="520" max="768" width="9" style="7"/>
    <col min="769" max="769" width="4.875" style="7" customWidth="1"/>
    <col min="770" max="770" width="22.625" style="7" customWidth="1"/>
    <col min="771" max="771" width="26.375" style="7" customWidth="1"/>
    <col min="772" max="772" width="24.25" style="7" customWidth="1"/>
    <col min="773" max="773" width="9" style="7"/>
    <col min="774" max="775" width="0" style="7" hidden="1" customWidth="1"/>
    <col min="776" max="1024" width="9" style="7"/>
    <col min="1025" max="1025" width="4.875" style="7" customWidth="1"/>
    <col min="1026" max="1026" width="22.625" style="7" customWidth="1"/>
    <col min="1027" max="1027" width="26.375" style="7" customWidth="1"/>
    <col min="1028" max="1028" width="24.25" style="7" customWidth="1"/>
    <col min="1029" max="1029" width="9" style="7"/>
    <col min="1030" max="1031" width="0" style="7" hidden="1" customWidth="1"/>
    <col min="1032" max="1280" width="9" style="7"/>
    <col min="1281" max="1281" width="4.875" style="7" customWidth="1"/>
    <col min="1282" max="1282" width="22.625" style="7" customWidth="1"/>
    <col min="1283" max="1283" width="26.375" style="7" customWidth="1"/>
    <col min="1284" max="1284" width="24.25" style="7" customWidth="1"/>
    <col min="1285" max="1285" width="9" style="7"/>
    <col min="1286" max="1287" width="0" style="7" hidden="1" customWidth="1"/>
    <col min="1288" max="1536" width="9" style="7"/>
    <col min="1537" max="1537" width="4.875" style="7" customWidth="1"/>
    <col min="1538" max="1538" width="22.625" style="7" customWidth="1"/>
    <col min="1539" max="1539" width="26.375" style="7" customWidth="1"/>
    <col min="1540" max="1540" width="24.25" style="7" customWidth="1"/>
    <col min="1541" max="1541" width="9" style="7"/>
    <col min="1542" max="1543" width="0" style="7" hidden="1" customWidth="1"/>
    <col min="1544" max="1792" width="9" style="7"/>
    <col min="1793" max="1793" width="4.875" style="7" customWidth="1"/>
    <col min="1794" max="1794" width="22.625" style="7" customWidth="1"/>
    <col min="1795" max="1795" width="26.375" style="7" customWidth="1"/>
    <col min="1796" max="1796" width="24.25" style="7" customWidth="1"/>
    <col min="1797" max="1797" width="9" style="7"/>
    <col min="1798" max="1799" width="0" style="7" hidden="1" customWidth="1"/>
    <col min="1800" max="2048" width="9" style="7"/>
    <col min="2049" max="2049" width="4.875" style="7" customWidth="1"/>
    <col min="2050" max="2050" width="22.625" style="7" customWidth="1"/>
    <col min="2051" max="2051" width="26.375" style="7" customWidth="1"/>
    <col min="2052" max="2052" width="24.25" style="7" customWidth="1"/>
    <col min="2053" max="2053" width="9" style="7"/>
    <col min="2054" max="2055" width="0" style="7" hidden="1" customWidth="1"/>
    <col min="2056" max="2304" width="9" style="7"/>
    <col min="2305" max="2305" width="4.875" style="7" customWidth="1"/>
    <col min="2306" max="2306" width="22.625" style="7" customWidth="1"/>
    <col min="2307" max="2307" width="26.375" style="7" customWidth="1"/>
    <col min="2308" max="2308" width="24.25" style="7" customWidth="1"/>
    <col min="2309" max="2309" width="9" style="7"/>
    <col min="2310" max="2311" width="0" style="7" hidden="1" customWidth="1"/>
    <col min="2312" max="2560" width="9" style="7"/>
    <col min="2561" max="2561" width="4.875" style="7" customWidth="1"/>
    <col min="2562" max="2562" width="22.625" style="7" customWidth="1"/>
    <col min="2563" max="2563" width="26.375" style="7" customWidth="1"/>
    <col min="2564" max="2564" width="24.25" style="7" customWidth="1"/>
    <col min="2565" max="2565" width="9" style="7"/>
    <col min="2566" max="2567" width="0" style="7" hidden="1" customWidth="1"/>
    <col min="2568" max="2816" width="9" style="7"/>
    <col min="2817" max="2817" width="4.875" style="7" customWidth="1"/>
    <col min="2818" max="2818" width="22.625" style="7" customWidth="1"/>
    <col min="2819" max="2819" width="26.375" style="7" customWidth="1"/>
    <col min="2820" max="2820" width="24.25" style="7" customWidth="1"/>
    <col min="2821" max="2821" width="9" style="7"/>
    <col min="2822" max="2823" width="0" style="7" hidden="1" customWidth="1"/>
    <col min="2824" max="3072" width="9" style="7"/>
    <col min="3073" max="3073" width="4.875" style="7" customWidth="1"/>
    <col min="3074" max="3074" width="22.625" style="7" customWidth="1"/>
    <col min="3075" max="3075" width="26.375" style="7" customWidth="1"/>
    <col min="3076" max="3076" width="24.25" style="7" customWidth="1"/>
    <col min="3077" max="3077" width="9" style="7"/>
    <col min="3078" max="3079" width="0" style="7" hidden="1" customWidth="1"/>
    <col min="3080" max="3328" width="9" style="7"/>
    <col min="3329" max="3329" width="4.875" style="7" customWidth="1"/>
    <col min="3330" max="3330" width="22.625" style="7" customWidth="1"/>
    <col min="3331" max="3331" width="26.375" style="7" customWidth="1"/>
    <col min="3332" max="3332" width="24.25" style="7" customWidth="1"/>
    <col min="3333" max="3333" width="9" style="7"/>
    <col min="3334" max="3335" width="0" style="7" hidden="1" customWidth="1"/>
    <col min="3336" max="3584" width="9" style="7"/>
    <col min="3585" max="3585" width="4.875" style="7" customWidth="1"/>
    <col min="3586" max="3586" width="22.625" style="7" customWidth="1"/>
    <col min="3587" max="3587" width="26.375" style="7" customWidth="1"/>
    <col min="3588" max="3588" width="24.25" style="7" customWidth="1"/>
    <col min="3589" max="3589" width="9" style="7"/>
    <col min="3590" max="3591" width="0" style="7" hidden="1" customWidth="1"/>
    <col min="3592" max="3840" width="9" style="7"/>
    <col min="3841" max="3841" width="4.875" style="7" customWidth="1"/>
    <col min="3842" max="3842" width="22.625" style="7" customWidth="1"/>
    <col min="3843" max="3843" width="26.375" style="7" customWidth="1"/>
    <col min="3844" max="3844" width="24.25" style="7" customWidth="1"/>
    <col min="3845" max="3845" width="9" style="7"/>
    <col min="3846" max="3847" width="0" style="7" hidden="1" customWidth="1"/>
    <col min="3848" max="4096" width="9" style="7"/>
    <col min="4097" max="4097" width="4.875" style="7" customWidth="1"/>
    <col min="4098" max="4098" width="22.625" style="7" customWidth="1"/>
    <col min="4099" max="4099" width="26.375" style="7" customWidth="1"/>
    <col min="4100" max="4100" width="24.25" style="7" customWidth="1"/>
    <col min="4101" max="4101" width="9" style="7"/>
    <col min="4102" max="4103" width="0" style="7" hidden="1" customWidth="1"/>
    <col min="4104" max="4352" width="9" style="7"/>
    <col min="4353" max="4353" width="4.875" style="7" customWidth="1"/>
    <col min="4354" max="4354" width="22.625" style="7" customWidth="1"/>
    <col min="4355" max="4355" width="26.375" style="7" customWidth="1"/>
    <col min="4356" max="4356" width="24.25" style="7" customWidth="1"/>
    <col min="4357" max="4357" width="9" style="7"/>
    <col min="4358" max="4359" width="0" style="7" hidden="1" customWidth="1"/>
    <col min="4360" max="4608" width="9" style="7"/>
    <col min="4609" max="4609" width="4.875" style="7" customWidth="1"/>
    <col min="4610" max="4610" width="22.625" style="7" customWidth="1"/>
    <col min="4611" max="4611" width="26.375" style="7" customWidth="1"/>
    <col min="4612" max="4612" width="24.25" style="7" customWidth="1"/>
    <col min="4613" max="4613" width="9" style="7"/>
    <col min="4614" max="4615" width="0" style="7" hidden="1" customWidth="1"/>
    <col min="4616" max="4864" width="9" style="7"/>
    <col min="4865" max="4865" width="4.875" style="7" customWidth="1"/>
    <col min="4866" max="4866" width="22.625" style="7" customWidth="1"/>
    <col min="4867" max="4867" width="26.375" style="7" customWidth="1"/>
    <col min="4868" max="4868" width="24.25" style="7" customWidth="1"/>
    <col min="4869" max="4869" width="9" style="7"/>
    <col min="4870" max="4871" width="0" style="7" hidden="1" customWidth="1"/>
    <col min="4872" max="5120" width="9" style="7"/>
    <col min="5121" max="5121" width="4.875" style="7" customWidth="1"/>
    <col min="5122" max="5122" width="22.625" style="7" customWidth="1"/>
    <col min="5123" max="5123" width="26.375" style="7" customWidth="1"/>
    <col min="5124" max="5124" width="24.25" style="7" customWidth="1"/>
    <col min="5125" max="5125" width="9" style="7"/>
    <col min="5126" max="5127" width="0" style="7" hidden="1" customWidth="1"/>
    <col min="5128" max="5376" width="9" style="7"/>
    <col min="5377" max="5377" width="4.875" style="7" customWidth="1"/>
    <col min="5378" max="5378" width="22.625" style="7" customWidth="1"/>
    <col min="5379" max="5379" width="26.375" style="7" customWidth="1"/>
    <col min="5380" max="5380" width="24.25" style="7" customWidth="1"/>
    <col min="5381" max="5381" width="9" style="7"/>
    <col min="5382" max="5383" width="0" style="7" hidden="1" customWidth="1"/>
    <col min="5384" max="5632" width="9" style="7"/>
    <col min="5633" max="5633" width="4.875" style="7" customWidth="1"/>
    <col min="5634" max="5634" width="22.625" style="7" customWidth="1"/>
    <col min="5635" max="5635" width="26.375" style="7" customWidth="1"/>
    <col min="5636" max="5636" width="24.25" style="7" customWidth="1"/>
    <col min="5637" max="5637" width="9" style="7"/>
    <col min="5638" max="5639" width="0" style="7" hidden="1" customWidth="1"/>
    <col min="5640" max="5888" width="9" style="7"/>
    <col min="5889" max="5889" width="4.875" style="7" customWidth="1"/>
    <col min="5890" max="5890" width="22.625" style="7" customWidth="1"/>
    <col min="5891" max="5891" width="26.375" style="7" customWidth="1"/>
    <col min="5892" max="5892" width="24.25" style="7" customWidth="1"/>
    <col min="5893" max="5893" width="9" style="7"/>
    <col min="5894" max="5895" width="0" style="7" hidden="1" customWidth="1"/>
    <col min="5896" max="6144" width="9" style="7"/>
    <col min="6145" max="6145" width="4.875" style="7" customWidth="1"/>
    <col min="6146" max="6146" width="22.625" style="7" customWidth="1"/>
    <col min="6147" max="6147" width="26.375" style="7" customWidth="1"/>
    <col min="6148" max="6148" width="24.25" style="7" customWidth="1"/>
    <col min="6149" max="6149" width="9" style="7"/>
    <col min="6150" max="6151" width="0" style="7" hidden="1" customWidth="1"/>
    <col min="6152" max="6400" width="9" style="7"/>
    <col min="6401" max="6401" width="4.875" style="7" customWidth="1"/>
    <col min="6402" max="6402" width="22.625" style="7" customWidth="1"/>
    <col min="6403" max="6403" width="26.375" style="7" customWidth="1"/>
    <col min="6404" max="6404" width="24.25" style="7" customWidth="1"/>
    <col min="6405" max="6405" width="9" style="7"/>
    <col min="6406" max="6407" width="0" style="7" hidden="1" customWidth="1"/>
    <col min="6408" max="6656" width="9" style="7"/>
    <col min="6657" max="6657" width="4.875" style="7" customWidth="1"/>
    <col min="6658" max="6658" width="22.625" style="7" customWidth="1"/>
    <col min="6659" max="6659" width="26.375" style="7" customWidth="1"/>
    <col min="6660" max="6660" width="24.25" style="7" customWidth="1"/>
    <col min="6661" max="6661" width="9" style="7"/>
    <col min="6662" max="6663" width="0" style="7" hidden="1" customWidth="1"/>
    <col min="6664" max="6912" width="9" style="7"/>
    <col min="6913" max="6913" width="4.875" style="7" customWidth="1"/>
    <col min="6914" max="6914" width="22.625" style="7" customWidth="1"/>
    <col min="6915" max="6915" width="26.375" style="7" customWidth="1"/>
    <col min="6916" max="6916" width="24.25" style="7" customWidth="1"/>
    <col min="6917" max="6917" width="9" style="7"/>
    <col min="6918" max="6919" width="0" style="7" hidden="1" customWidth="1"/>
    <col min="6920" max="7168" width="9" style="7"/>
    <col min="7169" max="7169" width="4.875" style="7" customWidth="1"/>
    <col min="7170" max="7170" width="22.625" style="7" customWidth="1"/>
    <col min="7171" max="7171" width="26.375" style="7" customWidth="1"/>
    <col min="7172" max="7172" width="24.25" style="7" customWidth="1"/>
    <col min="7173" max="7173" width="9" style="7"/>
    <col min="7174" max="7175" width="0" style="7" hidden="1" customWidth="1"/>
    <col min="7176" max="7424" width="9" style="7"/>
    <col min="7425" max="7425" width="4.875" style="7" customWidth="1"/>
    <col min="7426" max="7426" width="22.625" style="7" customWidth="1"/>
    <col min="7427" max="7427" width="26.375" style="7" customWidth="1"/>
    <col min="7428" max="7428" width="24.25" style="7" customWidth="1"/>
    <col min="7429" max="7429" width="9" style="7"/>
    <col min="7430" max="7431" width="0" style="7" hidden="1" customWidth="1"/>
    <col min="7432" max="7680" width="9" style="7"/>
    <col min="7681" max="7681" width="4.875" style="7" customWidth="1"/>
    <col min="7682" max="7682" width="22.625" style="7" customWidth="1"/>
    <col min="7683" max="7683" width="26.375" style="7" customWidth="1"/>
    <col min="7684" max="7684" width="24.25" style="7" customWidth="1"/>
    <col min="7685" max="7685" width="9" style="7"/>
    <col min="7686" max="7687" width="0" style="7" hidden="1" customWidth="1"/>
    <col min="7688" max="7936" width="9" style="7"/>
    <col min="7937" max="7937" width="4.875" style="7" customWidth="1"/>
    <col min="7938" max="7938" width="22.625" style="7" customWidth="1"/>
    <col min="7939" max="7939" width="26.375" style="7" customWidth="1"/>
    <col min="7940" max="7940" width="24.25" style="7" customWidth="1"/>
    <col min="7941" max="7941" width="9" style="7"/>
    <col min="7942" max="7943" width="0" style="7" hidden="1" customWidth="1"/>
    <col min="7944" max="8192" width="9" style="7"/>
    <col min="8193" max="8193" width="4.875" style="7" customWidth="1"/>
    <col min="8194" max="8194" width="22.625" style="7" customWidth="1"/>
    <col min="8195" max="8195" width="26.375" style="7" customWidth="1"/>
    <col min="8196" max="8196" width="24.25" style="7" customWidth="1"/>
    <col min="8197" max="8197" width="9" style="7"/>
    <col min="8198" max="8199" width="0" style="7" hidden="1" customWidth="1"/>
    <col min="8200" max="8448" width="9" style="7"/>
    <col min="8449" max="8449" width="4.875" style="7" customWidth="1"/>
    <col min="8450" max="8450" width="22.625" style="7" customWidth="1"/>
    <col min="8451" max="8451" width="26.375" style="7" customWidth="1"/>
    <col min="8452" max="8452" width="24.25" style="7" customWidth="1"/>
    <col min="8453" max="8453" width="9" style="7"/>
    <col min="8454" max="8455" width="0" style="7" hidden="1" customWidth="1"/>
    <col min="8456" max="8704" width="9" style="7"/>
    <col min="8705" max="8705" width="4.875" style="7" customWidth="1"/>
    <col min="8706" max="8706" width="22.625" style="7" customWidth="1"/>
    <col min="8707" max="8707" width="26.375" style="7" customWidth="1"/>
    <col min="8708" max="8708" width="24.25" style="7" customWidth="1"/>
    <col min="8709" max="8709" width="9" style="7"/>
    <col min="8710" max="8711" width="0" style="7" hidden="1" customWidth="1"/>
    <col min="8712" max="8960" width="9" style="7"/>
    <col min="8961" max="8961" width="4.875" style="7" customWidth="1"/>
    <col min="8962" max="8962" width="22.625" style="7" customWidth="1"/>
    <col min="8963" max="8963" width="26.375" style="7" customWidth="1"/>
    <col min="8964" max="8964" width="24.25" style="7" customWidth="1"/>
    <col min="8965" max="8965" width="9" style="7"/>
    <col min="8966" max="8967" width="0" style="7" hidden="1" customWidth="1"/>
    <col min="8968" max="9216" width="9" style="7"/>
    <col min="9217" max="9217" width="4.875" style="7" customWidth="1"/>
    <col min="9218" max="9218" width="22.625" style="7" customWidth="1"/>
    <col min="9219" max="9219" width="26.375" style="7" customWidth="1"/>
    <col min="9220" max="9220" width="24.25" style="7" customWidth="1"/>
    <col min="9221" max="9221" width="9" style="7"/>
    <col min="9222" max="9223" width="0" style="7" hidden="1" customWidth="1"/>
    <col min="9224" max="9472" width="9" style="7"/>
    <col min="9473" max="9473" width="4.875" style="7" customWidth="1"/>
    <col min="9474" max="9474" width="22.625" style="7" customWidth="1"/>
    <col min="9475" max="9475" width="26.375" style="7" customWidth="1"/>
    <col min="9476" max="9476" width="24.25" style="7" customWidth="1"/>
    <col min="9477" max="9477" width="9" style="7"/>
    <col min="9478" max="9479" width="0" style="7" hidden="1" customWidth="1"/>
    <col min="9480" max="9728" width="9" style="7"/>
    <col min="9729" max="9729" width="4.875" style="7" customWidth="1"/>
    <col min="9730" max="9730" width="22.625" style="7" customWidth="1"/>
    <col min="9731" max="9731" width="26.375" style="7" customWidth="1"/>
    <col min="9732" max="9732" width="24.25" style="7" customWidth="1"/>
    <col min="9733" max="9733" width="9" style="7"/>
    <col min="9734" max="9735" width="0" style="7" hidden="1" customWidth="1"/>
    <col min="9736" max="9984" width="9" style="7"/>
    <col min="9985" max="9985" width="4.875" style="7" customWidth="1"/>
    <col min="9986" max="9986" width="22.625" style="7" customWidth="1"/>
    <col min="9987" max="9987" width="26.375" style="7" customWidth="1"/>
    <col min="9988" max="9988" width="24.25" style="7" customWidth="1"/>
    <col min="9989" max="9989" width="9" style="7"/>
    <col min="9990" max="9991" width="0" style="7" hidden="1" customWidth="1"/>
    <col min="9992" max="10240" width="9" style="7"/>
    <col min="10241" max="10241" width="4.875" style="7" customWidth="1"/>
    <col min="10242" max="10242" width="22.625" style="7" customWidth="1"/>
    <col min="10243" max="10243" width="26.375" style="7" customWidth="1"/>
    <col min="10244" max="10244" width="24.25" style="7" customWidth="1"/>
    <col min="10245" max="10245" width="9" style="7"/>
    <col min="10246" max="10247" width="0" style="7" hidden="1" customWidth="1"/>
    <col min="10248" max="10496" width="9" style="7"/>
    <col min="10497" max="10497" width="4.875" style="7" customWidth="1"/>
    <col min="10498" max="10498" width="22.625" style="7" customWidth="1"/>
    <col min="10499" max="10499" width="26.375" style="7" customWidth="1"/>
    <col min="10500" max="10500" width="24.25" style="7" customWidth="1"/>
    <col min="10501" max="10501" width="9" style="7"/>
    <col min="10502" max="10503" width="0" style="7" hidden="1" customWidth="1"/>
    <col min="10504" max="10752" width="9" style="7"/>
    <col min="10753" max="10753" width="4.875" style="7" customWidth="1"/>
    <col min="10754" max="10754" width="22.625" style="7" customWidth="1"/>
    <col min="10755" max="10755" width="26.375" style="7" customWidth="1"/>
    <col min="10756" max="10756" width="24.25" style="7" customWidth="1"/>
    <col min="10757" max="10757" width="9" style="7"/>
    <col min="10758" max="10759" width="0" style="7" hidden="1" customWidth="1"/>
    <col min="10760" max="11008" width="9" style="7"/>
    <col min="11009" max="11009" width="4.875" style="7" customWidth="1"/>
    <col min="11010" max="11010" width="22.625" style="7" customWidth="1"/>
    <col min="11011" max="11011" width="26.375" style="7" customWidth="1"/>
    <col min="11012" max="11012" width="24.25" style="7" customWidth="1"/>
    <col min="11013" max="11013" width="9" style="7"/>
    <col min="11014" max="11015" width="0" style="7" hidden="1" customWidth="1"/>
    <col min="11016" max="11264" width="9" style="7"/>
    <col min="11265" max="11265" width="4.875" style="7" customWidth="1"/>
    <col min="11266" max="11266" width="22.625" style="7" customWidth="1"/>
    <col min="11267" max="11267" width="26.375" style="7" customWidth="1"/>
    <col min="11268" max="11268" width="24.25" style="7" customWidth="1"/>
    <col min="11269" max="11269" width="9" style="7"/>
    <col min="11270" max="11271" width="0" style="7" hidden="1" customWidth="1"/>
    <col min="11272" max="11520" width="9" style="7"/>
    <col min="11521" max="11521" width="4.875" style="7" customWidth="1"/>
    <col min="11522" max="11522" width="22.625" style="7" customWidth="1"/>
    <col min="11523" max="11523" width="26.375" style="7" customWidth="1"/>
    <col min="11524" max="11524" width="24.25" style="7" customWidth="1"/>
    <col min="11525" max="11525" width="9" style="7"/>
    <col min="11526" max="11527" width="0" style="7" hidden="1" customWidth="1"/>
    <col min="11528" max="11776" width="9" style="7"/>
    <col min="11777" max="11777" width="4.875" style="7" customWidth="1"/>
    <col min="11778" max="11778" width="22.625" style="7" customWidth="1"/>
    <col min="11779" max="11779" width="26.375" style="7" customWidth="1"/>
    <col min="11780" max="11780" width="24.25" style="7" customWidth="1"/>
    <col min="11781" max="11781" width="9" style="7"/>
    <col min="11782" max="11783" width="0" style="7" hidden="1" customWidth="1"/>
    <col min="11784" max="12032" width="9" style="7"/>
    <col min="12033" max="12033" width="4.875" style="7" customWidth="1"/>
    <col min="12034" max="12034" width="22.625" style="7" customWidth="1"/>
    <col min="12035" max="12035" width="26.375" style="7" customWidth="1"/>
    <col min="12036" max="12036" width="24.25" style="7" customWidth="1"/>
    <col min="12037" max="12037" width="9" style="7"/>
    <col min="12038" max="12039" width="0" style="7" hidden="1" customWidth="1"/>
    <col min="12040" max="12288" width="9" style="7"/>
    <col min="12289" max="12289" width="4.875" style="7" customWidth="1"/>
    <col min="12290" max="12290" width="22.625" style="7" customWidth="1"/>
    <col min="12291" max="12291" width="26.375" style="7" customWidth="1"/>
    <col min="12292" max="12292" width="24.25" style="7" customWidth="1"/>
    <col min="12293" max="12293" width="9" style="7"/>
    <col min="12294" max="12295" width="0" style="7" hidden="1" customWidth="1"/>
    <col min="12296" max="12544" width="9" style="7"/>
    <col min="12545" max="12545" width="4.875" style="7" customWidth="1"/>
    <col min="12546" max="12546" width="22.625" style="7" customWidth="1"/>
    <col min="12547" max="12547" width="26.375" style="7" customWidth="1"/>
    <col min="12548" max="12548" width="24.25" style="7" customWidth="1"/>
    <col min="12549" max="12549" width="9" style="7"/>
    <col min="12550" max="12551" width="0" style="7" hidden="1" customWidth="1"/>
    <col min="12552" max="12800" width="9" style="7"/>
    <col min="12801" max="12801" width="4.875" style="7" customWidth="1"/>
    <col min="12802" max="12802" width="22.625" style="7" customWidth="1"/>
    <col min="12803" max="12803" width="26.375" style="7" customWidth="1"/>
    <col min="12804" max="12804" width="24.25" style="7" customWidth="1"/>
    <col min="12805" max="12805" width="9" style="7"/>
    <col min="12806" max="12807" width="0" style="7" hidden="1" customWidth="1"/>
    <col min="12808" max="13056" width="9" style="7"/>
    <col min="13057" max="13057" width="4.875" style="7" customWidth="1"/>
    <col min="13058" max="13058" width="22.625" style="7" customWidth="1"/>
    <col min="13059" max="13059" width="26.375" style="7" customWidth="1"/>
    <col min="13060" max="13060" width="24.25" style="7" customWidth="1"/>
    <col min="13061" max="13061" width="9" style="7"/>
    <col min="13062" max="13063" width="0" style="7" hidden="1" customWidth="1"/>
    <col min="13064" max="13312" width="9" style="7"/>
    <col min="13313" max="13313" width="4.875" style="7" customWidth="1"/>
    <col min="13314" max="13314" width="22.625" style="7" customWidth="1"/>
    <col min="13315" max="13315" width="26.375" style="7" customWidth="1"/>
    <col min="13316" max="13316" width="24.25" style="7" customWidth="1"/>
    <col min="13317" max="13317" width="9" style="7"/>
    <col min="13318" max="13319" width="0" style="7" hidden="1" customWidth="1"/>
    <col min="13320" max="13568" width="9" style="7"/>
    <col min="13569" max="13569" width="4.875" style="7" customWidth="1"/>
    <col min="13570" max="13570" width="22.625" style="7" customWidth="1"/>
    <col min="13571" max="13571" width="26.375" style="7" customWidth="1"/>
    <col min="13572" max="13572" width="24.25" style="7" customWidth="1"/>
    <col min="13573" max="13573" width="9" style="7"/>
    <col min="13574" max="13575" width="0" style="7" hidden="1" customWidth="1"/>
    <col min="13576" max="13824" width="9" style="7"/>
    <col min="13825" max="13825" width="4.875" style="7" customWidth="1"/>
    <col min="13826" max="13826" width="22.625" style="7" customWidth="1"/>
    <col min="13827" max="13827" width="26.375" style="7" customWidth="1"/>
    <col min="13828" max="13828" width="24.25" style="7" customWidth="1"/>
    <col min="13829" max="13829" width="9" style="7"/>
    <col min="13830" max="13831" width="0" style="7" hidden="1" customWidth="1"/>
    <col min="13832" max="14080" width="9" style="7"/>
    <col min="14081" max="14081" width="4.875" style="7" customWidth="1"/>
    <col min="14082" max="14082" width="22.625" style="7" customWidth="1"/>
    <col min="14083" max="14083" width="26.375" style="7" customWidth="1"/>
    <col min="14084" max="14084" width="24.25" style="7" customWidth="1"/>
    <col min="14085" max="14085" width="9" style="7"/>
    <col min="14086" max="14087" width="0" style="7" hidden="1" customWidth="1"/>
    <col min="14088" max="14336" width="9" style="7"/>
    <col min="14337" max="14337" width="4.875" style="7" customWidth="1"/>
    <col min="14338" max="14338" width="22.625" style="7" customWidth="1"/>
    <col min="14339" max="14339" width="26.375" style="7" customWidth="1"/>
    <col min="14340" max="14340" width="24.25" style="7" customWidth="1"/>
    <col min="14341" max="14341" width="9" style="7"/>
    <col min="14342" max="14343" width="0" style="7" hidden="1" customWidth="1"/>
    <col min="14344" max="14592" width="9" style="7"/>
    <col min="14593" max="14593" width="4.875" style="7" customWidth="1"/>
    <col min="14594" max="14594" width="22.625" style="7" customWidth="1"/>
    <col min="14595" max="14595" width="26.375" style="7" customWidth="1"/>
    <col min="14596" max="14596" width="24.25" style="7" customWidth="1"/>
    <col min="14597" max="14597" width="9" style="7"/>
    <col min="14598" max="14599" width="0" style="7" hidden="1" customWidth="1"/>
    <col min="14600" max="14848" width="9" style="7"/>
    <col min="14849" max="14849" width="4.875" style="7" customWidth="1"/>
    <col min="14850" max="14850" width="22.625" style="7" customWidth="1"/>
    <col min="14851" max="14851" width="26.375" style="7" customWidth="1"/>
    <col min="14852" max="14852" width="24.25" style="7" customWidth="1"/>
    <col min="14853" max="14853" width="9" style="7"/>
    <col min="14854" max="14855" width="0" style="7" hidden="1" customWidth="1"/>
    <col min="14856" max="15104" width="9" style="7"/>
    <col min="15105" max="15105" width="4.875" style="7" customWidth="1"/>
    <col min="15106" max="15106" width="22.625" style="7" customWidth="1"/>
    <col min="15107" max="15107" width="26.375" style="7" customWidth="1"/>
    <col min="15108" max="15108" width="24.25" style="7" customWidth="1"/>
    <col min="15109" max="15109" width="9" style="7"/>
    <col min="15110" max="15111" width="0" style="7" hidden="1" customWidth="1"/>
    <col min="15112" max="15360" width="9" style="7"/>
    <col min="15361" max="15361" width="4.875" style="7" customWidth="1"/>
    <col min="15362" max="15362" width="22.625" style="7" customWidth="1"/>
    <col min="15363" max="15363" width="26.375" style="7" customWidth="1"/>
    <col min="15364" max="15364" width="24.25" style="7" customWidth="1"/>
    <col min="15365" max="15365" width="9" style="7"/>
    <col min="15366" max="15367" width="0" style="7" hidden="1" customWidth="1"/>
    <col min="15368" max="15616" width="9" style="7"/>
    <col min="15617" max="15617" width="4.875" style="7" customWidth="1"/>
    <col min="15618" max="15618" width="22.625" style="7" customWidth="1"/>
    <col min="15619" max="15619" width="26.375" style="7" customWidth="1"/>
    <col min="15620" max="15620" width="24.25" style="7" customWidth="1"/>
    <col min="15621" max="15621" width="9" style="7"/>
    <col min="15622" max="15623" width="0" style="7" hidden="1" customWidth="1"/>
    <col min="15624" max="15872" width="9" style="7"/>
    <col min="15873" max="15873" width="4.875" style="7" customWidth="1"/>
    <col min="15874" max="15874" width="22.625" style="7" customWidth="1"/>
    <col min="15875" max="15875" width="26.375" style="7" customWidth="1"/>
    <col min="15876" max="15876" width="24.25" style="7" customWidth="1"/>
    <col min="15877" max="15877" width="9" style="7"/>
    <col min="15878" max="15879" width="0" style="7" hidden="1" customWidth="1"/>
    <col min="15880" max="16128" width="9" style="7"/>
    <col min="16129" max="16129" width="4.875" style="7" customWidth="1"/>
    <col min="16130" max="16130" width="22.625" style="7" customWidth="1"/>
    <col min="16131" max="16131" width="26.375" style="7" customWidth="1"/>
    <col min="16132" max="16132" width="24.25" style="7" customWidth="1"/>
    <col min="16133" max="16133" width="9" style="7"/>
    <col min="16134" max="16135" width="0" style="7" hidden="1" customWidth="1"/>
    <col min="16136" max="16384" width="9" style="7"/>
  </cols>
  <sheetData>
    <row r="1" spans="1:255" x14ac:dyDescent="0.35">
      <c r="B1" s="226" t="s">
        <v>67</v>
      </c>
      <c r="C1" s="226"/>
      <c r="D1" s="226"/>
      <c r="E1" s="46"/>
      <c r="F1" s="46"/>
      <c r="G1" s="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35">
      <c r="B2" s="65"/>
      <c r="C2" s="65"/>
      <c r="D2" s="65"/>
      <c r="E2" s="46"/>
      <c r="F2" s="46"/>
      <c r="G2" s="4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35">
      <c r="A3" s="281" t="s">
        <v>43</v>
      </c>
      <c r="B3" s="281"/>
      <c r="C3" s="281"/>
      <c r="D3" s="281"/>
      <c r="E3" s="65"/>
      <c r="F3" s="65"/>
      <c r="G3" s="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35">
      <c r="B4" s="45" t="s">
        <v>100</v>
      </c>
    </row>
    <row r="5" spans="1:255" s="73" customFormat="1" x14ac:dyDescent="0.2">
      <c r="B5" s="71" t="s">
        <v>45</v>
      </c>
      <c r="C5" s="72" t="s">
        <v>2</v>
      </c>
      <c r="D5" s="71" t="s">
        <v>3</v>
      </c>
    </row>
    <row r="6" spans="1:255" x14ac:dyDescent="0.35">
      <c r="B6" s="30" t="s">
        <v>44</v>
      </c>
      <c r="C6" s="74">
        <v>25</v>
      </c>
      <c r="D6" s="28">
        <f>C6*100/$C$7</f>
        <v>100</v>
      </c>
    </row>
    <row r="7" spans="1:255" x14ac:dyDescent="0.35">
      <c r="B7" s="75" t="s">
        <v>4</v>
      </c>
      <c r="C7" s="75">
        <f>SUM(C6:C6)</f>
        <v>25</v>
      </c>
      <c r="D7" s="29">
        <f>C7*100/$C$7</f>
        <v>100</v>
      </c>
    </row>
    <row r="9" spans="1:255" x14ac:dyDescent="0.35">
      <c r="B9" s="76" t="s">
        <v>101</v>
      </c>
    </row>
    <row r="10" spans="1:255" x14ac:dyDescent="0.35">
      <c r="B10" s="76" t="s">
        <v>138</v>
      </c>
    </row>
    <row r="12" spans="1:255" x14ac:dyDescent="0.35">
      <c r="B12" s="45" t="s">
        <v>130</v>
      </c>
    </row>
    <row r="13" spans="1:255" s="73" customFormat="1" x14ac:dyDescent="0.2">
      <c r="B13" s="77" t="s">
        <v>131</v>
      </c>
      <c r="C13" s="282" t="s">
        <v>2</v>
      </c>
      <c r="D13" s="284" t="s">
        <v>3</v>
      </c>
    </row>
    <row r="14" spans="1:255" s="73" customFormat="1" x14ac:dyDescent="0.2">
      <c r="B14" s="66" t="s">
        <v>132</v>
      </c>
      <c r="C14" s="283"/>
      <c r="D14" s="285"/>
    </row>
    <row r="15" spans="1:255" x14ac:dyDescent="0.35">
      <c r="B15" s="54" t="s">
        <v>44</v>
      </c>
      <c r="C15" s="74">
        <v>25</v>
      </c>
      <c r="D15" s="28">
        <f>C15*100/$C$7</f>
        <v>100</v>
      </c>
    </row>
    <row r="16" spans="1:255" x14ac:dyDescent="0.35">
      <c r="B16" s="75" t="s">
        <v>4</v>
      </c>
      <c r="C16" s="75">
        <f>SUM(C15:C15)</f>
        <v>25</v>
      </c>
      <c r="D16" s="29">
        <f>C16*100/$C$7</f>
        <v>100</v>
      </c>
    </row>
    <row r="18" spans="2:4" x14ac:dyDescent="0.35">
      <c r="B18" s="76" t="s">
        <v>139</v>
      </c>
    </row>
    <row r="19" spans="2:4" x14ac:dyDescent="0.35">
      <c r="B19" s="76" t="s">
        <v>140</v>
      </c>
    </row>
    <row r="21" spans="2:4" x14ac:dyDescent="0.35">
      <c r="B21" s="45" t="s">
        <v>135</v>
      </c>
      <c r="C21" s="187"/>
      <c r="D21" s="187"/>
    </row>
    <row r="22" spans="2:4" x14ac:dyDescent="0.35">
      <c r="B22" s="7" t="s">
        <v>136</v>
      </c>
      <c r="C22" s="187"/>
      <c r="D22" s="187"/>
    </row>
    <row r="23" spans="2:4" s="73" customFormat="1" x14ac:dyDescent="0.2">
      <c r="B23" s="189" t="s">
        <v>134</v>
      </c>
      <c r="C23" s="282" t="s">
        <v>2</v>
      </c>
      <c r="D23" s="284" t="s">
        <v>3</v>
      </c>
    </row>
    <row r="24" spans="2:4" s="73" customFormat="1" x14ac:dyDescent="0.2">
      <c r="B24" s="190" t="s">
        <v>133</v>
      </c>
      <c r="C24" s="283"/>
      <c r="D24" s="285"/>
    </row>
    <row r="25" spans="2:4" x14ac:dyDescent="0.35">
      <c r="B25" s="54" t="s">
        <v>44</v>
      </c>
      <c r="C25" s="74">
        <v>25</v>
      </c>
      <c r="D25" s="28">
        <f>C25*100/$C$7</f>
        <v>100</v>
      </c>
    </row>
    <row r="26" spans="2:4" x14ac:dyDescent="0.35">
      <c r="B26" s="75" t="s">
        <v>4</v>
      </c>
      <c r="C26" s="75">
        <f>SUM(C25:C25)</f>
        <v>25</v>
      </c>
      <c r="D26" s="29">
        <f>C26*100/$C$7</f>
        <v>100</v>
      </c>
    </row>
    <row r="27" spans="2:4" x14ac:dyDescent="0.35">
      <c r="C27" s="187"/>
      <c r="D27" s="187"/>
    </row>
    <row r="28" spans="2:4" x14ac:dyDescent="0.35">
      <c r="B28" s="76" t="s">
        <v>137</v>
      </c>
      <c r="C28" s="187"/>
      <c r="D28" s="187"/>
    </row>
    <row r="29" spans="2:4" x14ac:dyDescent="0.35">
      <c r="B29" s="76" t="s">
        <v>93</v>
      </c>
      <c r="C29" s="187"/>
      <c r="D29" s="187"/>
    </row>
  </sheetData>
  <mergeCells count="6">
    <mergeCell ref="B1:D1"/>
    <mergeCell ref="A3:D3"/>
    <mergeCell ref="C13:C14"/>
    <mergeCell ref="D13:D14"/>
    <mergeCell ref="C23:C24"/>
    <mergeCell ref="D23:D24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theme="5" tint="-0.249977111117893"/>
  </sheetPr>
  <dimension ref="A1:I9"/>
  <sheetViews>
    <sheetView workbookViewId="0">
      <selection activeCell="C11" sqref="C11"/>
    </sheetView>
  </sheetViews>
  <sheetFormatPr defaultRowHeight="21" x14ac:dyDescent="0.35"/>
  <cols>
    <col min="1" max="1" width="3.875" style="7" customWidth="1"/>
    <col min="2" max="2" width="5.625" style="7" customWidth="1"/>
    <col min="3" max="3" width="69.25" style="7" customWidth="1"/>
    <col min="4" max="4" width="9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9" ht="21" customHeight="1" x14ac:dyDescent="0.35">
      <c r="A1" s="256" t="s">
        <v>87</v>
      </c>
      <c r="B1" s="256"/>
      <c r="C1" s="256"/>
      <c r="D1" s="256"/>
    </row>
    <row r="2" spans="1:9" ht="21" customHeight="1" x14ac:dyDescent="0.35">
      <c r="A2" s="118"/>
      <c r="B2" s="118"/>
      <c r="C2" s="118"/>
      <c r="D2" s="118"/>
    </row>
    <row r="3" spans="1:9" x14ac:dyDescent="0.35">
      <c r="B3" s="70" t="s">
        <v>129</v>
      </c>
      <c r="C3" s="27"/>
      <c r="D3" s="53"/>
    </row>
    <row r="4" spans="1:9" x14ac:dyDescent="0.35">
      <c r="B4" s="114" t="s">
        <v>109</v>
      </c>
      <c r="C4" s="27"/>
      <c r="D4" s="53"/>
    </row>
    <row r="5" spans="1:9" x14ac:dyDescent="0.35">
      <c r="B5" s="10" t="s">
        <v>9</v>
      </c>
      <c r="C5" s="10" t="s">
        <v>5</v>
      </c>
      <c r="D5" s="11" t="s">
        <v>10</v>
      </c>
    </row>
    <row r="6" spans="1:9" x14ac:dyDescent="0.35">
      <c r="B6" s="44">
        <v>1</v>
      </c>
      <c r="C6" s="203" t="s">
        <v>114</v>
      </c>
      <c r="D6" s="12">
        <v>1</v>
      </c>
      <c r="E6" s="13"/>
      <c r="F6" s="13"/>
      <c r="G6" s="13"/>
      <c r="H6" s="13"/>
      <c r="I6" s="13"/>
    </row>
    <row r="7" spans="1:9" x14ac:dyDescent="0.35">
      <c r="B7" s="44">
        <v>2</v>
      </c>
      <c r="C7" s="203" t="s">
        <v>117</v>
      </c>
      <c r="D7" s="204">
        <v>1</v>
      </c>
      <c r="E7" s="13"/>
      <c r="F7" s="13"/>
      <c r="G7" s="13"/>
      <c r="H7" s="13"/>
      <c r="I7" s="13"/>
    </row>
    <row r="8" spans="1:9" x14ac:dyDescent="0.35">
      <c r="B8" s="44">
        <v>3</v>
      </c>
      <c r="C8" s="203" t="s">
        <v>118</v>
      </c>
      <c r="D8" s="204">
        <v>1</v>
      </c>
      <c r="E8" s="13"/>
      <c r="F8" s="13"/>
      <c r="G8" s="13"/>
      <c r="H8" s="13"/>
      <c r="I8" s="13"/>
    </row>
    <row r="9" spans="1:9" ht="24" x14ac:dyDescent="0.55000000000000004">
      <c r="B9" s="278" t="s">
        <v>4</v>
      </c>
      <c r="C9" s="280"/>
      <c r="D9" s="119">
        <f>SUM(D6:D8)</f>
        <v>3</v>
      </c>
    </row>
  </sheetData>
  <mergeCells count="2">
    <mergeCell ref="B9:C9"/>
    <mergeCell ref="A1:D1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DATA</vt:lpstr>
      <vt:lpstr>บทสรุป</vt:lpstr>
      <vt:lpstr>ตาราง1-6</vt:lpstr>
      <vt:lpstr>ตาราง 7</vt:lpstr>
      <vt:lpstr>ส่วนที่ 6</vt:lpstr>
      <vt:lpstr>ส่วนที่ 5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2024-01-02T09:25:29Z</cp:lastPrinted>
  <dcterms:created xsi:type="dcterms:W3CDTF">2014-10-15T08:34:52Z</dcterms:created>
  <dcterms:modified xsi:type="dcterms:W3CDTF">2024-01-02T09:25:30Z</dcterms:modified>
</cp:coreProperties>
</file>