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422B7F0A-03B5-4B28-8481-5028463F29D2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." sheetId="46" r:id="rId2"/>
    <sheet name="บทสรุป" sheetId="39" r:id="rId3"/>
    <sheet name="ตาราง 1-4" sheetId="35" r:id="rId4"/>
    <sheet name="ตอนที่ 2-3" sheetId="41" r:id="rId5"/>
    <sheet name="ตอนที่ 4" sheetId="43" r:id="rId6"/>
    <sheet name="ข้อ 4" sheetId="44" r:id="rId7"/>
    <sheet name="ปัจจัย" sheetId="47" r:id="rId8"/>
    <sheet name="Sheet3" sheetId="48" r:id="rId9"/>
    <sheet name="DATA" sheetId="40" r:id="rId10"/>
    <sheet name="Sheet1" sheetId="45" r:id="rId11"/>
  </sheets>
  <definedNames>
    <definedName name="_xlnm._FilterDatabase" localSheetId="9" hidden="1">DATA!$E$1:$E$156</definedName>
    <definedName name="_xlnm._FilterDatabase" localSheetId="1" hidden="1">DATA.!$C$1:$C$157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F23" i="35" l="1"/>
  <c r="BN31" i="46" l="1"/>
  <c r="BN30" i="46"/>
  <c r="F18" i="41" s="1"/>
  <c r="B51" i="46"/>
  <c r="F41" i="35"/>
  <c r="B34" i="46"/>
  <c r="B35" i="46"/>
  <c r="BY31" i="46"/>
  <c r="BY30" i="46"/>
  <c r="BX33" i="46"/>
  <c r="BX32" i="46"/>
  <c r="BX31" i="46"/>
  <c r="BX30" i="46"/>
  <c r="BT33" i="46"/>
  <c r="BT32" i="46"/>
  <c r="BR33" i="46"/>
  <c r="BR32" i="46"/>
  <c r="BO30" i="46"/>
  <c r="BP30" i="46"/>
  <c r="BQ30" i="46"/>
  <c r="F21" i="41" s="1"/>
  <c r="BR30" i="46"/>
  <c r="BS30" i="46"/>
  <c r="BT30" i="46"/>
  <c r="BO31" i="46"/>
  <c r="BP31" i="46"/>
  <c r="BQ31" i="46"/>
  <c r="BR31" i="46"/>
  <c r="BS31" i="46"/>
  <c r="BT31" i="46"/>
  <c r="B36" i="46" l="1"/>
  <c r="F10" i="35"/>
  <c r="B40" i="46"/>
  <c r="B41" i="46"/>
  <c r="B39" i="46"/>
  <c r="G8" i="44"/>
  <c r="G7" i="44"/>
  <c r="F8" i="44"/>
  <c r="F7" i="44"/>
  <c r="G23" i="41"/>
  <c r="F23" i="41"/>
  <c r="F27" i="41"/>
  <c r="G27" i="41"/>
  <c r="G26" i="41"/>
  <c r="G25" i="41"/>
  <c r="F26" i="41"/>
  <c r="F25" i="41"/>
  <c r="G22" i="41"/>
  <c r="G21" i="41"/>
  <c r="G20" i="41"/>
  <c r="G19" i="41"/>
  <c r="G18" i="41"/>
  <c r="F22" i="41"/>
  <c r="F20" i="41"/>
  <c r="F19" i="41"/>
  <c r="G28" i="41"/>
  <c r="F28" i="41"/>
  <c r="F11" i="35"/>
  <c r="B57" i="46"/>
  <c r="BW33" i="46"/>
  <c r="BV33" i="46"/>
  <c r="BU33" i="46"/>
  <c r="BW32" i="46"/>
  <c r="BV32" i="46"/>
  <c r="BU32" i="46"/>
  <c r="BW31" i="46"/>
  <c r="BV31" i="46"/>
  <c r="BU31" i="46"/>
  <c r="BW30" i="46"/>
  <c r="BV30" i="46"/>
  <c r="BU30" i="46"/>
  <c r="BM30" i="46"/>
  <c r="BM31" i="46" s="1"/>
  <c r="BL30" i="46"/>
  <c r="BL31" i="46" s="1"/>
  <c r="BK30" i="46"/>
  <c r="BK31" i="46" s="1"/>
  <c r="BJ30" i="46"/>
  <c r="BJ31" i="46" s="1"/>
  <c r="BI30" i="46"/>
  <c r="BI31" i="46" s="1"/>
  <c r="BH30" i="46"/>
  <c r="BH31" i="46" s="1"/>
  <c r="BG30" i="46"/>
  <c r="BG31" i="46" s="1"/>
  <c r="BF30" i="46"/>
  <c r="BF31" i="46" s="1"/>
  <c r="BE30" i="46"/>
  <c r="BE31" i="46" s="1"/>
  <c r="BD30" i="46"/>
  <c r="BD31" i="46" s="1"/>
  <c r="BC30" i="46"/>
  <c r="BC31" i="46" s="1"/>
  <c r="BB30" i="46"/>
  <c r="BB31" i="46" s="1"/>
  <c r="BA30" i="46"/>
  <c r="BA31" i="46" s="1"/>
  <c r="AZ30" i="46"/>
  <c r="AZ31" i="46" s="1"/>
  <c r="AY30" i="46"/>
  <c r="AY31" i="46" s="1"/>
  <c r="AX30" i="46"/>
  <c r="AX31" i="46" s="1"/>
  <c r="AW30" i="46"/>
  <c r="AW31" i="46" s="1"/>
  <c r="AV30" i="46"/>
  <c r="AV31" i="46" s="1"/>
  <c r="AU30" i="46"/>
  <c r="AU31" i="46" s="1"/>
  <c r="AT30" i="46"/>
  <c r="AT31" i="46" s="1"/>
  <c r="AS30" i="46"/>
  <c r="AS31" i="46" s="1"/>
  <c r="AR30" i="46"/>
  <c r="AR31" i="46" s="1"/>
  <c r="AQ30" i="46"/>
  <c r="AQ31" i="46" s="1"/>
  <c r="AP30" i="46"/>
  <c r="AP31" i="46" s="1"/>
  <c r="AO30" i="46"/>
  <c r="AO31" i="46" s="1"/>
  <c r="AN30" i="46"/>
  <c r="AN31" i="46" s="1"/>
  <c r="AM30" i="46"/>
  <c r="AM31" i="46" s="1"/>
  <c r="AL30" i="46"/>
  <c r="AL31" i="46" s="1"/>
  <c r="AK30" i="46"/>
  <c r="AK31" i="46" s="1"/>
  <c r="AJ30" i="46"/>
  <c r="AJ31" i="46" s="1"/>
  <c r="AI30" i="46"/>
  <c r="AI31" i="46" s="1"/>
  <c r="AH30" i="46"/>
  <c r="AH31" i="46" s="1"/>
  <c r="AG30" i="46"/>
  <c r="AG31" i="46" s="1"/>
  <c r="AF30" i="46"/>
  <c r="AF31" i="46" s="1"/>
  <c r="AE30" i="46"/>
  <c r="AE31" i="46" s="1"/>
  <c r="AD30" i="46"/>
  <c r="AD31" i="46" s="1"/>
  <c r="AC30" i="46"/>
  <c r="AC31" i="46" s="1"/>
  <c r="AB30" i="46"/>
  <c r="AB31" i="46" s="1"/>
  <c r="AA30" i="46"/>
  <c r="AA31" i="46" s="1"/>
  <c r="Z30" i="46"/>
  <c r="Z31" i="46" s="1"/>
  <c r="Y30" i="46"/>
  <c r="Y31" i="46" s="1"/>
  <c r="X30" i="46"/>
  <c r="X31" i="46" s="1"/>
  <c r="W30" i="46"/>
  <c r="W31" i="46" s="1"/>
  <c r="V30" i="46"/>
  <c r="V31" i="46" s="1"/>
  <c r="U30" i="46"/>
  <c r="U31" i="46" s="1"/>
  <c r="T30" i="46"/>
  <c r="T31" i="46" s="1"/>
  <c r="S30" i="46"/>
  <c r="S31" i="46" s="1"/>
  <c r="R30" i="46"/>
  <c r="R31" i="46" s="1"/>
  <c r="Q30" i="46"/>
  <c r="Q31" i="46" s="1"/>
  <c r="P30" i="46"/>
  <c r="P31" i="46" s="1"/>
  <c r="O30" i="46"/>
  <c r="O31" i="46" s="1"/>
  <c r="N30" i="46"/>
  <c r="N31" i="46" s="1"/>
  <c r="M30" i="46"/>
  <c r="M31" i="46" s="1"/>
  <c r="L30" i="46"/>
  <c r="L31" i="46" s="1"/>
  <c r="K30" i="46"/>
  <c r="K31" i="46" s="1"/>
  <c r="B44" i="46" l="1"/>
  <c r="C24" i="45"/>
  <c r="C15" i="45"/>
  <c r="C7" i="45"/>
  <c r="BN27" i="40"/>
  <c r="H18" i="44" l="1"/>
  <c r="BY27" i="40" l="1"/>
  <c r="H28" i="41" s="1"/>
  <c r="BY28" i="40"/>
  <c r="BT30" i="40" l="1"/>
  <c r="BS27" i="40"/>
  <c r="BT27" i="40"/>
  <c r="BT29" i="40"/>
  <c r="BR29" i="40"/>
  <c r="B40" i="40"/>
  <c r="B32" i="40"/>
  <c r="B31" i="40"/>
  <c r="BX28" i="40"/>
  <c r="BX27" i="40"/>
  <c r="BN28" i="40"/>
  <c r="T27" i="40"/>
  <c r="U27" i="40"/>
  <c r="U28" i="40" s="1"/>
  <c r="R27" i="40"/>
  <c r="N27" i="40"/>
  <c r="M27" i="40"/>
  <c r="M28" i="40" s="1"/>
  <c r="L27" i="40"/>
  <c r="L28" i="40" s="1"/>
  <c r="K27" i="40"/>
  <c r="K28" i="40" s="1"/>
  <c r="O27" i="40" l="1"/>
  <c r="O28" i="40" s="1"/>
  <c r="N28" i="40"/>
  <c r="P27" i="40"/>
  <c r="P28" i="40" s="1"/>
  <c r="Q27" i="40"/>
  <c r="Q28" i="40" s="1"/>
  <c r="R28" i="40"/>
  <c r="S27" i="40"/>
  <c r="S28" i="40" s="1"/>
  <c r="T28" i="40"/>
  <c r="V27" i="40"/>
  <c r="W27" i="40"/>
  <c r="W28" i="40" s="1"/>
  <c r="X27" i="40"/>
  <c r="X28" i="40" s="1"/>
  <c r="Y27" i="40"/>
  <c r="Y28" i="40" s="1"/>
  <c r="Z27" i="40"/>
  <c r="Z28" i="40" s="1"/>
  <c r="AA27" i="40"/>
  <c r="AA28" i="40" s="1"/>
  <c r="AB27" i="40"/>
  <c r="AB28" i="40" s="1"/>
  <c r="AC27" i="40"/>
  <c r="AC28" i="40" s="1"/>
  <c r="AD27" i="40"/>
  <c r="AD28" i="40" s="1"/>
  <c r="AE27" i="40"/>
  <c r="AE28" i="40" s="1"/>
  <c r="AF27" i="40"/>
  <c r="AF28" i="40" s="1"/>
  <c r="AG27" i="40"/>
  <c r="AG28" i="40" s="1"/>
  <c r="AH27" i="40"/>
  <c r="AH28" i="40" s="1"/>
  <c r="AI27" i="40"/>
  <c r="AI28" i="40" s="1"/>
  <c r="AJ27" i="40"/>
  <c r="AJ28" i="40" s="1"/>
  <c r="AK27" i="40"/>
  <c r="AK28" i="40" s="1"/>
  <c r="AL27" i="40"/>
  <c r="AL28" i="40" s="1"/>
  <c r="AM27" i="40"/>
  <c r="AM28" i="40" s="1"/>
  <c r="AN27" i="40"/>
  <c r="AO27" i="40"/>
  <c r="AO28" i="40" s="1"/>
  <c r="AP27" i="40"/>
  <c r="AP28" i="40" s="1"/>
  <c r="AQ27" i="40"/>
  <c r="AQ28" i="40" s="1"/>
  <c r="AR27" i="40"/>
  <c r="AR28" i="40" s="1"/>
  <c r="AS27" i="40"/>
  <c r="AS28" i="40" s="1"/>
  <c r="AT27" i="40"/>
  <c r="AT28" i="40" s="1"/>
  <c r="AU27" i="40"/>
  <c r="AU28" i="40" s="1"/>
  <c r="AV27" i="40"/>
  <c r="AV28" i="40" s="1"/>
  <c r="AW27" i="40"/>
  <c r="AW28" i="40" s="1"/>
  <c r="AX27" i="40"/>
  <c r="AX28" i="40" s="1"/>
  <c r="AY27" i="40"/>
  <c r="AY28" i="40" s="1"/>
  <c r="AZ27" i="40"/>
  <c r="AZ28" i="40" s="1"/>
  <c r="BA27" i="40"/>
  <c r="BA28" i="40" s="1"/>
  <c r="BB27" i="40"/>
  <c r="BB28" i="40" s="1"/>
  <c r="BC27" i="40"/>
  <c r="BC28" i="40" s="1"/>
  <c r="BD27" i="40"/>
  <c r="BD28" i="40" s="1"/>
  <c r="BE27" i="40"/>
  <c r="BE28" i="40" s="1"/>
  <c r="BF27" i="40"/>
  <c r="BF28" i="40" s="1"/>
  <c r="BG27" i="40"/>
  <c r="BG28" i="40" s="1"/>
  <c r="BH27" i="40"/>
  <c r="BH28" i="40" s="1"/>
  <c r="BI27" i="40"/>
  <c r="BI28" i="40" s="1"/>
  <c r="BJ27" i="40"/>
  <c r="BJ28" i="40" s="1"/>
  <c r="BK27" i="40"/>
  <c r="BK28" i="40" s="1"/>
  <c r="BL27" i="40"/>
  <c r="BL28" i="40" s="1"/>
  <c r="BM27" i="40"/>
  <c r="BM28" i="40" s="1"/>
  <c r="V28" i="40"/>
  <c r="AN28" i="40"/>
  <c r="F52" i="35"/>
  <c r="BX30" i="40" l="1"/>
  <c r="BX29" i="40"/>
  <c r="BR30" i="40"/>
  <c r="BO27" i="40"/>
  <c r="BP27" i="40"/>
  <c r="BQ27" i="40"/>
  <c r="BR27" i="40"/>
  <c r="BO28" i="40"/>
  <c r="BP28" i="40"/>
  <c r="BQ28" i="40"/>
  <c r="BR28" i="40"/>
  <c r="BS28" i="40"/>
  <c r="BT28" i="40"/>
  <c r="B33" i="40" l="1"/>
  <c r="BW30" i="40"/>
  <c r="BW29" i="40"/>
  <c r="BW28" i="40"/>
  <c r="BW27" i="40"/>
  <c r="BV30" i="40"/>
  <c r="BV29" i="40"/>
  <c r="BV28" i="40"/>
  <c r="BV27" i="40"/>
  <c r="BU29" i="40"/>
  <c r="BU30" i="40"/>
  <c r="BU28" i="40"/>
  <c r="BU27" i="40"/>
  <c r="H27" i="41" l="1"/>
  <c r="H26" i="41"/>
  <c r="H25" i="41"/>
  <c r="H7" i="44" l="1"/>
  <c r="H8" i="44" l="1"/>
  <c r="B47" i="40"/>
  <c r="H21" i="41" l="1"/>
  <c r="H20" i="41"/>
  <c r="H19" i="41"/>
  <c r="H18" i="41"/>
  <c r="H23" i="41"/>
  <c r="B53" i="40" l="1"/>
  <c r="F12" i="35" l="1"/>
  <c r="G19" i="35" l="1"/>
  <c r="G20" i="35"/>
  <c r="G22" i="35"/>
  <c r="G21" i="35"/>
  <c r="G38" i="35"/>
  <c r="G37" i="35"/>
  <c r="G40" i="35"/>
  <c r="G39" i="35"/>
  <c r="G49" i="35"/>
  <c r="G50" i="35"/>
  <c r="G51" i="35"/>
  <c r="G11" i="35"/>
  <c r="G10" i="35"/>
  <c r="G23" i="35" l="1"/>
  <c r="G52" i="35"/>
  <c r="G41" i="35"/>
  <c r="G1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D6413E7F-F13A-4ACC-A6D3-75042E32975A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E61D366C-D174-45B9-B1DC-36E00BE866AA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68713869-7DD8-4857-A612-AECCCA6A6AE6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<sst xmlns="http://schemas.openxmlformats.org/spreadsheetml/2006/main" count="830" uniqueCount="245">
  <si>
    <t>รายการ</t>
  </si>
  <si>
    <t>บทสรุปสำหรับผู้บริหาร</t>
  </si>
  <si>
    <t>จำนวน</t>
  </si>
  <si>
    <t>ลำดับที่</t>
  </si>
  <si>
    <t>ร้อยละ</t>
  </si>
  <si>
    <t xml:space="preserve">                                                                     - 1 -</t>
  </si>
  <si>
    <t>ความต้องการ</t>
  </si>
  <si>
    <t>- 2 -</t>
  </si>
  <si>
    <t>รวม</t>
  </si>
  <si>
    <t>Timestamp</t>
  </si>
  <si>
    <t>หญิง</t>
  </si>
  <si>
    <t>16 ปีขึ้นไป</t>
  </si>
  <si>
    <t>น้อยกว่า 5 ปี</t>
  </si>
  <si>
    <t>ชาย</t>
  </si>
  <si>
    <t>5 - 10 ปี</t>
  </si>
  <si>
    <t>11 - 15 ปี</t>
  </si>
  <si>
    <t>เพศ</t>
  </si>
  <si>
    <t>สถานภาพ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</si>
  <si>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</si>
  <si>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</si>
  <si>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</si>
  <si>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</si>
  <si>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</si>
  <si>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เพศชาย</t>
  </si>
  <si>
    <t>พนักงานราชการ</t>
  </si>
  <si>
    <t>SD</t>
  </si>
  <si>
    <t>ระดับความคิดเห็น</t>
  </si>
  <si>
    <t>ประเภทบุคลากร</t>
  </si>
  <si>
    <t>ที่</t>
  </si>
  <si>
    <t>ความถี่</t>
  </si>
  <si>
    <t>อายุ</t>
  </si>
  <si>
    <r>
      <t xml:space="preserve">            </t>
    </r>
    <r>
      <rPr>
        <b/>
        <sz val="16"/>
        <rFont val="TH SarabunPSK"/>
        <family val="2"/>
      </rPr>
      <t xml:space="preserve">ข้อเสนอแนะ </t>
    </r>
  </si>
  <si>
    <t xml:space="preserve">สภาพแวดล้อมในการทำงานและระดับความผูกพันโดยรวมของบุคลากรบัณฑิตวิทยาลัย </t>
  </si>
  <si>
    <t>มหาวิทยาลัยนเรศวร ประจำปี 2566</t>
  </si>
  <si>
    <t>พนักงานมหาวิทยาลัยเงินแผ่นดิน</t>
  </si>
  <si>
    <t>พนักงานมหาวิทยาลัยเงินรายได้</t>
  </si>
  <si>
    <t>41 - 50 ปี</t>
  </si>
  <si>
    <t>51 ปี ขึ้นไป</t>
  </si>
  <si>
    <t>1. สิ่งอำนวยการความสะดวก</t>
  </si>
  <si>
    <t>1.1 ขนาดพื้นที่ทำงานเพียงพอและสะดวกในการปฏิบัติงาน</t>
  </si>
  <si>
    <t>2.2 สถานที่ทำงานมีความสะอาด</t>
  </si>
  <si>
    <t>3.3 สถานที่ทำงานมีสภาพแวดล้อมที่เอื้อต่อการปฏิบัติงาน</t>
  </si>
  <si>
    <t>4.4 สถานที่ทำงานมีการแบ่งสัดส่วนได้อย่างเหมาะสม</t>
  </si>
  <si>
    <t>เฉลี่ยรวมด้านสิ่งอำนวยการความสะดวก</t>
  </si>
  <si>
    <t>2. บรรยากาศในการทำงาน</t>
  </si>
  <si>
    <t>2.1 สภาพแวดล้อมและสถานที่ทำงานมีความปลอดภัย</t>
  </si>
  <si>
    <t>2.2 มีบรรยากาศในการทำงานอย่างมีความสุข</t>
  </si>
  <si>
    <t>เฉลี่ยรวมด้านบรรยากาศในการทำงาน</t>
  </si>
  <si>
    <t>ใช่</t>
  </si>
  <si>
    <t>ไม่ใช่</t>
  </si>
  <si>
    <r>
      <t xml:space="preserve">                </t>
    </r>
    <r>
      <rPr>
        <b/>
        <u/>
        <sz val="15"/>
        <rFont val="TH SarabunPSK"/>
        <family val="2"/>
      </rPr>
      <t>ตอนที่ 4</t>
    </r>
    <r>
      <rPr>
        <b/>
        <sz val="15"/>
        <rFont val="TH SarabunPSK"/>
        <family val="2"/>
      </rPr>
      <t xml:space="preserve"> </t>
    </r>
    <r>
      <rPr>
        <sz val="15"/>
        <rFont val="TH SarabunPSK"/>
        <family val="2"/>
      </rPr>
      <t>ระดับความผูกพันโดยรวมของบุคลากรบัณฑิตวิทยาลัย</t>
    </r>
  </si>
  <si>
    <r>
      <rPr>
        <b/>
        <u/>
        <sz val="15"/>
        <rFont val="TH SarabunPSK"/>
        <family val="2"/>
      </rPr>
      <t>ตาราง 7</t>
    </r>
    <r>
      <rPr>
        <b/>
        <sz val="15"/>
        <rFont val="TH SarabunPSK"/>
        <family val="2"/>
      </rPr>
      <t xml:space="preserve"> ภ</t>
    </r>
    <r>
      <rPr>
        <sz val="15"/>
        <rFont val="TH SarabunPSK"/>
        <family val="2"/>
      </rPr>
      <t>ายใน 1 – 5 ปี ข้างหน้าท่านคิดว่าจะยังทำงานอยู่ที่บัณฑิตวิทยาลัย</t>
    </r>
  </si>
  <si>
    <t>คิดว่าจะยังทำงานอยู่ที่บัณฑิตวิทยาลัย</t>
  </si>
  <si>
    <t>ท่านมีความคิดที่จะย้ายไปหน่วยงานอื่น</t>
  </si>
  <si>
    <r>
      <rPr>
        <b/>
        <u/>
        <sz val="15"/>
        <rFont val="TH SarabunPSK"/>
        <family val="2"/>
      </rPr>
      <t>ตาราง 8</t>
    </r>
    <r>
      <rPr>
        <sz val="15"/>
        <rFont val="TH SarabunPSK"/>
        <family val="2"/>
      </rPr>
      <t xml:space="preserve"> ท่านมีความคิดที่จะย้ายไปหน่วยงานอื่น</t>
    </r>
  </si>
  <si>
    <r>
      <rPr>
        <b/>
        <u/>
        <sz val="15"/>
        <rFont val="TH SarabunPSK"/>
        <family val="2"/>
      </rPr>
      <t>ตาราง 9</t>
    </r>
    <r>
      <rPr>
        <sz val="15"/>
        <rFont val="TH SarabunPSK"/>
        <family val="2"/>
      </rPr>
      <t xml:space="preserve"> ท่านจะแนะนำญาติ/เพื่อนให้มาทำงานที่บัณฑิตวิทยาลัย</t>
    </r>
  </si>
  <si>
    <t>ท่านจะแนะนำญาติ/เพื่อนให้มาทำงานที่บัณฑิตวิทยาลัย</t>
  </si>
  <si>
    <t>- 5 -</t>
  </si>
  <si>
    <t xml:space="preserve">	ภายใน 1 – 5 ปีข้างหน้าท่านคิดว่าจะยังทำงานอยู่ที่บัณฑิตวิทยาลัย</t>
  </si>
  <si>
    <t xml:space="preserve">ท่านมีความผูกพันต่อบัณฑิตวิทยาลัยอยู่ในระดับใด </t>
  </si>
  <si>
    <t>5-10 ปี</t>
  </si>
  <si>
    <t>31-40 ปี</t>
  </si>
  <si>
    <t>41-50 ปี</t>
  </si>
  <si>
    <t>51 ปีขึ้นไป</t>
  </si>
  <si>
    <t>31 - 40 ปี</t>
  </si>
  <si>
    <t>10/30/2023 15:16:53</t>
  </si>
  <si>
    <t>10/30/2023 15:20:50</t>
  </si>
  <si>
    <t>10/30/2023 15:20:55</t>
  </si>
  <si>
    <t>10/30/2023 15:23:29</t>
  </si>
  <si>
    <t>10/30/2023 15:24:10</t>
  </si>
  <si>
    <t>10/30/2023 15:24:39</t>
  </si>
  <si>
    <t>10/30/2023 15:32:44</t>
  </si>
  <si>
    <t>10/30/2023 15:38:22</t>
  </si>
  <si>
    <t>10/30/2023 15:39:30</t>
  </si>
  <si>
    <t>10/30/2023 16:28:38</t>
  </si>
  <si>
    <t>10/30/2023 23:36:45</t>
  </si>
  <si>
    <t>ตอนที่ 1 ข้อมูลทั่วไปของผู้ตอบแบบประเมิน
1.เพศ</t>
  </si>
  <si>
    <t>2.ประเภท</t>
  </si>
  <si>
    <t>3.ประสบการณ์ในการทำงานในบัณฑิตวิทยาลัย</t>
  </si>
  <si>
    <t>4. อายุ</t>
  </si>
  <si>
    <t>ปัจจัยที่ส่งผลต่อความผูกพันของท่านที่มีต่อบัณฑิตวิทยาลัย ลำดับที่ 1 คือ 
(เลือกจากข้อ 1 - 11 ด้านบน)</t>
  </si>
  <si>
    <t>ปัจจัยที่ส่งผลต่อความผูกพันของท่านที่มีต่อบัณฑิตวิทยาลัย ลำดับที่ 2 คือ 
(เลือกจากข้อ 1 - 11 ด้านบน)</t>
  </si>
  <si>
    <t>ปัจจัยที่ส่งผลต่อความผูกพันของท่านที่มีต่อบัณฑิตวิทยาลัย ลำดับที่ 3 คือ 
(เลือกจากข้อ 1 - 11 ด้านบน)</t>
  </si>
  <si>
    <t>ปัจจัยที่ส่งผลต่อความผูกพันของท่านที่มีต่อบัณฑิตวิทยาลัย ลำดับที่ 4 คือ 
(เลือกจากข้อ 1 - 11 ด้านบน)</t>
  </si>
  <si>
    <t>ปัจจัยที่ส่งผลต่อความผูกพันของท่านที่มีต่อบัณฑิตวิทยาลัย ลำดับที่ 5 คือ 
(เลือกจากข้อ 1 - 11 ด้านบน)</t>
  </si>
  <si>
    <t>ตอนที่ 3 ความพึงพอใจที่มีต่อสภาพแวดล้อมในการทำงาน
คำชี้แจง โปรดทำเครื่องหมายลงในช่องที่ตรงกับความคิดเห็นของท่าน
สิ่งอำนวยการความสะดวก [ขนาดพื้นที่ทำงานเพียงพอและสะดวกในการปฏิบัติงาน]</t>
  </si>
  <si>
    <t>ตอนที่ 3 ความพึงพอใจที่มีต่อสภาพแวดล้อมในการทำงาน
คำชี้แจง โปรดทำเครื่องหมายลงในช่องที่ตรงกับความคิดเห็นของท่าน
สิ่งอำนวยการความสะดวก [สถานที่ทำงานมีความสะอาด]</t>
  </si>
  <si>
    <t>ตอนที่ 3 ความพึงพอใจที่มีต่อสภาพแวดล้อมในการทำงาน
คำชี้แจง โปรดทำเครื่องหมายลงในช่องที่ตรงกับความคิดเห็นของท่าน
สิ่งอำนวยการความสะดวก [สถานที่ทำงานมีสภาพแวดล้อมที่เอื้อต่อการปฏิบัติงาน]</t>
  </si>
  <si>
    <t>ตอนที่ 3 ความพึงพอใจที่มีต่อสภาพแวดล้อมในการทำงาน
คำชี้แจง โปรดทำเครื่องหมายลงในช่องที่ตรงกับความคิดเห็นของท่าน
สิ่งอำนวยการความสะดวก [สถานที่ทำงานมีการแบ่งสัดส่วนได้อย่างเหมาะสม]</t>
  </si>
  <si>
    <t>ตอนที่ 3 ความพึงพอใจที่มีต่อสภาพแวดล้อมในการทำงาน
คำชี้แจง โปรดทำเครื่องหมายลงในช่องที่ตรงกับความคิดเห็นของท่าน
สิ่งอำนวยการความสะดวก [มีเครื่องมือ อุปกรณ์ เทคโนโลยีที่ทันสมัย อย่าเพียงพอและพร้อมใช้งาน]</t>
  </si>
  <si>
    <t>บรรยากาศในการทำงาน [สภาพแวดล้อมและสถานที่ทำงานมีความปลอดภัย]</t>
  </si>
  <si>
    <t>บรรยากาศในการทำงาน [มีบรรยากาศในการทำงานอย่างมีความสุข]</t>
  </si>
  <si>
    <t>ตอนที่ 4 ระดับความผูกพันโดยรวมของบุคลากรบัณฑิตวิทยาลัย
คำชี้แจง โปรดทำเครื่องหมายลงในช่องที่ตรงกับความคิดเห็นของท่าน
1.ภายใน 1 – 5 ปี ข้างหน้าท่านคิดว่าจะยังทำงานอยู่ที่บัณฑิตวิทยาลัย</t>
  </si>
  <si>
    <t>2.ท่านมีความคิดที่จะย้ายไปหน่วยงานอื่น</t>
  </si>
  <si>
    <t>3.ท่านจะแนะนำญาติ/เพื่อนให้มาทำงานที่บัณฑิตวิทยาลัย</t>
  </si>
  <si>
    <t>4.ท่านมีความผูกพันต่อบัณฑิตวิทยาลัยอยู่ในระดับใด [ท่านมีความผูกพันต่อบัณฑิตวิทยาลัยอยู่ในระดับใด]</t>
  </si>
  <si>
    <t>ตอนที่ 5 ความคิดเห็นและข้อเสนอแนะอื่น ๆ</t>
  </si>
  <si>
    <t>ภาระงานมีความเหมาะสม ชัดเจน</t>
  </si>
  <si>
    <t>-</t>
  </si>
  <si>
    <t>การทำงานอย่างมีความสุข ก็เป็นอีก1 ข้อ ที่สำคัญมากๆ เช่นกัน</t>
  </si>
  <si>
    <t>ต้องการเพิ่มพื้นที่ในการจัดเก็บเอกสาร</t>
  </si>
  <si>
    <t>11-15 ปี</t>
  </si>
  <si>
    <t>พนักงานงานราชการ</t>
  </si>
  <si>
    <t>รวมเฉลี่ยทุกด้าน</t>
  </si>
  <si>
    <t>คิดเป็นร้อยละ 100.00</t>
  </si>
  <si>
    <t>คิดเป็นร้อยละ 92.00</t>
  </si>
  <si>
    <t>5.5 มีเครื่องมือ อุปกรณ์ เทคโนโลยีที่ทันสมัย อย่างเพียงพอและพร้อมใช้งาน</t>
  </si>
  <si>
    <r>
      <rPr>
        <b/>
        <u/>
        <sz val="16"/>
        <rFont val="TH SarabunPSK"/>
        <family val="2"/>
      </rPr>
      <t>ตอนที่ 2</t>
    </r>
    <r>
      <rPr>
        <b/>
        <sz val="16"/>
        <rFont val="TH SarabunPSK"/>
        <family val="2"/>
      </rPr>
      <t xml:space="preserve"> ปัจจัยที่ส่งผลต่อความผูกพันของบุคลากรบัณฑิตวิทยาลัยที่มีต่อบัณฑิตวิทยาลัย
</t>
    </r>
  </si>
  <si>
    <t>เฉลี่ยรวมด้านความผูกพันต่อบัณฑิตวิทยาลัย</t>
  </si>
  <si>
    <t xml:space="preserve">ที่มีต่อสภาพแวดล้อมในการทำงาน และระดับความผูกพันโดยรวมของบุคลากรบัณฑิตวิทยาลัย มหาวิทยาลัยนเรศวร </t>
  </si>
  <si>
    <t>1. ภาระงานมีความเหมาะสม ชัดเจน</t>
  </si>
  <si>
    <t xml:space="preserve">3. ต้องการเพิ่มพื้นที่ในการจัดเก็บเอกสาร  </t>
  </si>
  <si>
    <t xml:space="preserve">           ผู้ตอบแบบสอบถาม จำแนกตามประเภทบุคลากร พบว่า ผู้ตอบแบบสอบถามเป็นพนักงานมหาวิทยาลัย</t>
  </si>
  <si>
    <t xml:space="preserve">           ผู้ตอบแบบสอบถาม จำแนกตามประสบการณ์ในการทำงานพบว่า ผู้ตอบแบบสอบถามส่วนใหญ่มีประสบการณ์</t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</si>
  <si>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แสดงจำนวนและร้อยละของผู้ตอบแบบสอบถาม จำแนกตามประเภทบุคลากร</t>
    </r>
  </si>
  <si>
    <t xml:space="preserve">           จากตาราง 2 แสดงจำนวนร้อยละของผู้ตอบแบบสอบถาม จำแนกตามประเภทบุคลากร พบว่า </t>
  </si>
  <si>
    <r>
      <rPr>
        <b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จำแนกตามอายุ</t>
    </r>
  </si>
  <si>
    <t xml:space="preserve">           จากตาราง 4 แสดงจำนวนร้อยละของผู้ตอบแบบสอบถาม จำแนกตามอายุ พบว่า ผู้ตอบแบบสอบถาม </t>
  </si>
  <si>
    <t xml:space="preserve">          จากตาราง 7 พบว่า ผู้ตอบแบบสอบถามส่วนใหญ่คิดว่าจะยังทำงานอยู่ที่บัณฑิตวิทยาลัย</t>
  </si>
  <si>
    <t xml:space="preserve">          จากตาราง 8 พบว่า ผู้ตอบแบบสอบถามส่วนใหญ่ไม่มีความคิดที่จะไม่ย้ายไปหน่วยงานอื่น</t>
  </si>
  <si>
    <t xml:space="preserve">          จากตาราง 9 พบว่าผู้ตอบแบบสอบถามส่วนใหญ่จะแนะนำญาติ/เพื่อนให้มาทำงานที่บัณฑิตวิทยาลัย</t>
  </si>
  <si>
    <t>จากตาราง 6 พบว่า ผู้ตอบแบบประเมินมีความคิดเห็นเกี่ยวกับความพึงพอใจที่มีต่อสภาพแวดล้อมในการทำงาน</t>
  </si>
  <si>
    <t>มากที่สุด</t>
  </si>
  <si>
    <t>ผู้ตอบ</t>
  </si>
  <si>
    <t>ข้อที่เลือก</t>
  </si>
  <si>
    <t>ลำดับที่ 1 ได้แก่ ความมั่นคงในการทำงาน</t>
  </si>
  <si>
    <t>ลำดับที่ 2 ได้แก่ ภาระงานมีความเหมาะสม ชัดเจน</t>
  </si>
  <si>
    <t>ลำดับที่ 5 ได้แก่ ผู้บริหารและเพื่อนร่วมงานเปิดโอกาสให้แสดงความคิดเห็น</t>
  </si>
  <si>
    <r>
      <rPr>
        <b/>
        <u/>
        <sz val="15"/>
        <rFont val="TH SarabunPSK"/>
        <family val="2"/>
      </rPr>
      <t>ตาราง 7</t>
    </r>
    <r>
      <rPr>
        <b/>
        <sz val="15"/>
        <rFont val="TH SarabunPSK"/>
        <family val="2"/>
      </rPr>
      <t xml:space="preserve"> แสดงร้อยละความผูกพันโดยรวมของบุคลากรบัณฑิตวิทยาลัย</t>
    </r>
  </si>
  <si>
    <t>1. ภายใน 1 - 5 ปี ข้างหน้าจะยังทำงานอยู่ที่บัณฑิตวิทยาลัย</t>
  </si>
  <si>
    <t>3. จะแนะนำญาติ/เพื่อนให้มาทำงานที่บัณฑิตวิทยาลัย</t>
  </si>
  <si>
    <t>4. จะไม่แนะนำญาติ/เพื่อนให้มาทำงานที่บัณฑิตวิทยาลัย</t>
  </si>
  <si>
    <t>ตาราง 8 แสดงค่าเฉลี่ย ค่าเบี่ยงเบนมาตราฐาน และระดับความผูกพันของบุคลากรบัณฑิตวิทยาลัย</t>
  </si>
  <si>
    <t xml:space="preserve">4.1 ความผูกพันที่มีต่อบัณฑิตวิทยาลัยอยู่ในระดับใด </t>
  </si>
  <si>
    <t xml:space="preserve">4. ความผูกพันที่มีต่อบัณฑิตวิทยาลัยอยู่ในระดับใด </t>
  </si>
  <si>
    <t>ข้อที่ 5 ความมั่นคงในการทำงาน</t>
  </si>
  <si>
    <t>ข้อที่ 3 ภาระงานมีความเหมาะสม ชัดเจน</t>
  </si>
  <si>
    <t>ข้อที่ 4 เพื่อนร่วมงานช่วยเหลือซึ่งกันและกัน</t>
  </si>
  <si>
    <t>ข้อที่ 11 ผู้บริหารและเพื่อนร่วมงานเปิดโอกาสให้แสดงความคิดเห็น</t>
  </si>
  <si>
    <t>ข้อที่ 10 ได้รับการสนับสนุนให้ได้รับการพัฒนา/ก้าวหน้าในงาน</t>
  </si>
  <si>
    <t>ตาราง 6 แสดงค่าเฉลี่ย ค่าเบี่ยงเบนมาตราฐาน และระดับความคิดเห็นเกี่ยวกับความพึงพอใจที่มีต่อสภาพแวดล้อมในการทำงาน</t>
  </si>
  <si>
    <t>2. ความคิดที่จะไม่ย้ายไปหน่วยงานอื่น</t>
  </si>
  <si>
    <t xml:space="preserve">จากตาราง 8 พบว่า ผู้ตอบแบบประเมินมีความผูกพันด้านความผูกพันต่อบัณฑิตวิทยาลัยในภาพรวม  </t>
  </si>
  <si>
    <t xml:space="preserve">           ผู้ตอบแบบสอบถาม จำแนกตามอายุ พบว่า ผู้ตอบแบบสอบถามมีอายุระหว่าง 41 - 50 ปี คิดเป็นร้อยละ </t>
  </si>
  <si>
    <r>
      <rPr>
        <b/>
        <u/>
        <sz val="16"/>
        <color theme="1"/>
        <rFont val="TH SarabunPSK"/>
        <family val="2"/>
      </rPr>
      <t>ตอนที่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สอบถามความพึงพอใจที่มีต่อสภาพแวดล้อมในการทำงาน</t>
    </r>
  </si>
  <si>
    <t>ในภาพรวม พบว่า มีความคิดเห็นอยู่ในระดับมาก (ค่าเฉลี่ย 4.11)</t>
  </si>
  <si>
    <r>
      <rPr>
        <b/>
        <u/>
        <sz val="16"/>
        <rFont val="TH SarabunPSK"/>
        <family val="2"/>
      </rPr>
      <t>ตอนที่ 5</t>
    </r>
    <r>
      <rPr>
        <b/>
        <sz val="16"/>
        <rFont val="TH SarabunPSK"/>
        <family val="2"/>
      </rPr>
      <t xml:space="preserve"> ความคิดเห็นและข้อเสนอแนะอื่น ๆ</t>
    </r>
  </si>
  <si>
    <t xml:space="preserve">พบว่า มีความคิดเห็นอยู่ในระดับมาก (ค่าเฉลี่ย 4.11)  </t>
  </si>
  <si>
    <t>กลุ่ม</t>
  </si>
  <si>
    <t>อายุเฉลี่ย</t>
  </si>
  <si>
    <t>1.ข้าราชการและลูกจ้างประจำ</t>
  </si>
  <si>
    <t>2.พนักงานมหาวิทยาลัยและพนักงานราชการเงินแผ่นดิน</t>
  </si>
  <si>
    <t>3.พนักงานมหาวิทยาลัยและพนักงานราชการเงินรายได้</t>
  </si>
  <si>
    <t>4.ผู้เชี่ยวชาญชาวต่างประเทศ</t>
  </si>
  <si>
    <t>ลำดับปัจจัยที่มีผลต่อความผูกพัน</t>
  </si>
  <si>
    <t>ลำดับที่ 1 ข้อ 5) ความมั่นคงในการทำงาน</t>
  </si>
  <si>
    <t>ลำดับที่ 3 ข้อ 7) การทำงานอย่างมีความสุข</t>
  </si>
  <si>
    <t xml:space="preserve">            ข้อ 10) ได้รับการสนับสนุนให้ได้รับการพัฒนา/ก้าวหน้าในงาน</t>
  </si>
  <si>
    <t xml:space="preserve">            ข้อ 3) ผู้บังคับบัญชามีภาวะผู้นำ ให้คำแนะนำ ช่วยเหลือในการทำงาน</t>
  </si>
  <si>
    <t xml:space="preserve">            ข้อ 2) ภาระงานมีความเหมาะสม ชัดเจน</t>
  </si>
  <si>
    <t xml:space="preserve">            ข้อ 9) ได้รับโอกาสและความก้าวหน้าในการทำงาน</t>
  </si>
  <si>
    <t>ลำดับที่ 3 ข้อ 2) ภาระงานมีความเหมาะสม ชัดเจน</t>
  </si>
  <si>
    <t>ลำดับที่ 2 ข้อ 2) ภาระงานมีความเหมาะสม ชัดเจน</t>
  </si>
  <si>
    <t>ลำดับที่ 3 ข้อ 6) มีระบบการประเมินที่มีมาตรฐานชัดเจน และเป็นธรรมต่อผู้ปฏิบัติงาน</t>
  </si>
  <si>
    <t>11/21/2023 11:14:47</t>
  </si>
  <si>
    <t>Less than 5 years</t>
  </si>
  <si>
    <t>41-50 years</t>
  </si>
  <si>
    <t>1) The organization realizes the importance / values.</t>
  </si>
  <si>
    <t>The organization realizes the importance / values.</t>
  </si>
  <si>
    <t>The workload is clearly appropriate.</t>
  </si>
  <si>
    <t>Commanders have leadership skills, giving advice and assisting in work.</t>
  </si>
  <si>
    <t>Colleagues help each other.</t>
  </si>
  <si>
    <t>Job security.</t>
  </si>
  <si>
    <t>Excellent</t>
  </si>
  <si>
    <t>Good</t>
  </si>
  <si>
    <t>Yes</t>
  </si>
  <si>
    <t>No</t>
  </si>
  <si>
    <t>ผู้เชี่ยวชาญชาวต่างประเทศ</t>
  </si>
  <si>
    <t>ลำดับที่ 1 ข้อ 1) องค์กรเห็นความสำคัญ/เห็นคุณค่า</t>
  </si>
  <si>
    <t>ลำดับที่ 3 ข้อ 3) ผู้บังคับบัญชามีภาวะผู้นำ ให้คำแนะนำ ช่วยเหลือในการทำงาน</t>
  </si>
  <si>
    <t>11/21/2023 16:08:26</t>
  </si>
  <si>
    <t>5-10 years</t>
  </si>
  <si>
    <t>51 years or more</t>
  </si>
  <si>
    <t>2) The workload is clearly appropriate.</t>
  </si>
  <si>
    <t>Moderate</t>
  </si>
  <si>
    <t>Less</t>
  </si>
  <si>
    <t>I couldn't work out what to do for Part 2. It needs to be redesigned.</t>
  </si>
  <si>
    <t>N = 28</t>
  </si>
  <si>
    <t>N=28</t>
  </si>
  <si>
    <t>พบว่า มีความคิดเห็นอยู่ในระดับมากที่สุด (ค่าเฉลี่ย 4.75)</t>
  </si>
  <si>
    <t xml:space="preserve">ประจำปี 2566 มีผู้ตอบแบบสอบถาม จำนวนทั้งสิ้น 28 คน แสดงจำนวนร้อยละของผู้ตอบแบบสอบถาม </t>
  </si>
  <si>
    <t>ลำดับที่ 3 ได้แก่ เพื่อนร่วมงานช่วยเหลือซึ่งกันและกัน</t>
  </si>
  <si>
    <t>ลำดับที่ 4 ได้แก่ ได้รับการสนับสนุนให้ได้รับการพัฒนา/ก้าวหน้าในงาน</t>
  </si>
  <si>
    <t xml:space="preserve">           เมื่อพิจารณารายด้านแล้ว พบว่าา มีความพึงพอใจด้านบรรยากาศในการทำงาน คิดเป็นร้อยละ 4.16</t>
  </si>
  <si>
    <t>รองลงมาคือ ด้านสิ่งอำนวยการความสะดวก คิดเป็นร้อยละ 3.96</t>
  </si>
  <si>
    <t xml:space="preserve">             ข้อ 2) ภาระงานมีความเหมาะสม ชัดเจน</t>
  </si>
  <si>
    <t>ลำดับที่ 2 ข้อ 3) ผู้บังคับบัญชามีภาวะผู้นำ ให้คำแนะนำ ช่วยเหลือในการทำงาน</t>
  </si>
  <si>
    <t>ข้าราชการและลูกจ้างประจำ</t>
  </si>
  <si>
    <t>พนักงานมหาวิทยาลัยและพนักงานราชการเงินแผ่นดิน</t>
  </si>
  <si>
    <t>พนักงานมหาวิทยาลัยและพนักงานราชการเงินรายได้</t>
  </si>
  <si>
    <t xml:space="preserve">ผู้ตอบแบบประเมินเป็นพนักงานมหาวิทยาลัยและพนักงานราชการเงินแผ่นดิน คิดเป็นร้อยละ 53.57 รองลงมาคือ </t>
  </si>
  <si>
    <t xml:space="preserve">และพนักงานราชการเงินแผ่นดิน คิดเป็นร้อยละ 53.57 รองลงมาคือ พนักงานมหาวิทยาลัยและพนักงานราชการเงินรายได้ </t>
  </si>
  <si>
    <t>ผลการแบบประเมินความคิดเห็นเกี่ยวกับปัจจัยที่ส่งผลต่อความผูกพัน ความพึงพอใจที่มีต่อ</t>
  </si>
  <si>
    <t xml:space="preserve">           บัณฑิตวิทยาลัยได้จัดทำแบบประเมินความคิดเห็นเกี่ยวกับปัจจัยที่ส่งผลต่อความผูกพัน ความพึงพอใจ</t>
  </si>
  <si>
    <t>จำแนกตามเพศ พบว่า ผู้ตอบแบบสอบถามเป็นเพศหญิง  คิดเป็นร้อยละ 64.29 เพศชาย คิดเป็นร้อยละ 35.71</t>
  </si>
  <si>
    <t>คิดเป็นร้อยละ 25.00 ข้าราชการ และลูกจ้างประจำ คิดเป็นร้อยละ 14.29</t>
  </si>
  <si>
    <t>ในการทำงานที่บัณฑิตวิทยาลัย 16 ปี ขึ้นไป คิดเป็นร้อยละ 53.57 รองลงมาคือ 5 - 10 ปี คิดเป็นร้อยละ 21.43</t>
  </si>
  <si>
    <t xml:space="preserve">           จากการข้อมูลความคิดเห็นปัจจัยที่ส่งผลต่อความผูกพันของบุคลากรบัณฑิตวิทยาลัยปรากฏผลดังนี้ </t>
  </si>
  <si>
    <t xml:space="preserve">           เมื่อพิจารณารายข้อแล้ว พบว่า ผู้ตอบแบบประเมินความคิดเห็นว่าบัณฑิตวิทยาลัยมีเครื่องมือ  </t>
  </si>
  <si>
    <t xml:space="preserve">(ค่าเฉลี่ย 4.14) </t>
  </si>
  <si>
    <t xml:space="preserve">ในการทำงานอย่างมีความสุข (ค่าเฉลี่ย 4.18) และสภาพแวดล้อมและสถานที่ทำงานมีความปลอดภัย </t>
  </si>
  <si>
    <t>อุปกรณ์ เทคโนโลยีที่ทันสมัยอย่างเพียงพอและพร้อมใช้งานสูงที่สุด (ค่าเฉลี่ย 4.25) รองลงมาคือ มีบรรยากาศ</t>
  </si>
  <si>
    <t>2. การทำงานอย่างมีความสุข ก็เป็นอีกหนึ่งข้อ ที่สำคัญมากๆ เช่นกัน</t>
  </si>
  <si>
    <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ข้อมูลทั่วไปของผู้ตอบแบบประเมิน</t>
    </r>
  </si>
  <si>
    <r>
      <rPr>
        <b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จำแนกตามเพศ</t>
    </r>
  </si>
  <si>
    <t xml:space="preserve">           จากตาราง 1 แสดงจำนวนร้อยละของผู้ตอบแบบประเมิน จำแนกตามเพศ พบว่า ผู้ตอบแบบประเมิน </t>
  </si>
  <si>
    <t xml:space="preserve">พนักงานมหาวิทยาลัยและพนักงานราชการเงินรายได้ คิดเป็นร้อยละ 25.00 ข้าราชการ และลูกจ้างประจำ </t>
  </si>
  <si>
    <t>คิดเป็นร้อยละ 14.29</t>
  </si>
  <si>
    <r>
      <rPr>
        <b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จำแนกตามประสบการณ์ในการทำงาน</t>
    </r>
  </si>
  <si>
    <t xml:space="preserve">           จากตาราง 3 แสดงจำนวนร้อยละของผู้ตอบแบบประเมินจำแนกตามประสบการณ์ในการทำงาน พบว่า </t>
  </si>
  <si>
    <t xml:space="preserve">ผู้ตอบแบบประเมินมีประสบการณ์ในการทำงานที่บัณฑิตวิทยาลัย 16 ปี ขึ้นไป คิดเป็นร้อยละ 53.57  </t>
  </si>
  <si>
    <t>รองลงมาคือ 5 - 10 ปี คิดเป็นร้อยละ 21.43</t>
  </si>
  <si>
    <t>มีอายุ 41 - 50 ปี คิดเป็นร้อยละ 57.14 รองลงมาคือ อายุ 31 - 40 ปี คิดเป็นร้อยละ 28.57 และอายุ 51 ปี ขึ้นไป</t>
  </si>
  <si>
    <t>คิดเป็นร้อยละ 14.28</t>
  </si>
  <si>
    <t>และด้านสิ่งอำนวยการความสะดวก (ค่าเฉลี่ย 4.11)</t>
  </si>
  <si>
    <t>เมื่อพิจารณารายด้านแล้ว พบว่า มีความพึงพอใจด้านบรรยากาศในการทำงาน (ค่าเฉลี่ย 4.16)</t>
  </si>
  <si>
    <t xml:space="preserve">เมื่อพิจารณารายข้อแล้ว พบว่า ผู้ตอบแบบประเมินมีความคิดเห็นว่าบัณฑิตวิทยาลัยมีเครื่องมือ อุปกรณ์ เทคโนโลยี </t>
  </si>
  <si>
    <t xml:space="preserve">ที่ทันสมัยอย่างเพียงพอและพร้อมใช้งานมากที่สุด (ค่าเฉลี่ย 4.25) รองลงมาคือ มีบรรยากาศในการทำงานอย่างมีความสุข </t>
  </si>
  <si>
    <t>(ค่าเฉลี่ย 4.18) และสภาพแวดล้อมและสถานที่ทำงานมีความปลอดภัย (ค่าเฉลี่ย 4.14)</t>
  </si>
  <si>
    <t xml:space="preserve">ตาราง 5 แสดงข้อมูลความคิดเห็นปัจจัยที่ส่งผลต่อความผูกพันของบุคลากรบัณฑิตวิทยาลัย เรียงลำดับ 1 -5 
</t>
  </si>
  <si>
    <t xml:space="preserve">          จากตาราง 7 พบว่าผู้ตอบแบบประเมินส่วนใหญ่ พบว่า บุคลากรมีความผูกพันกับบัณฑิตวิทยาลัย</t>
  </si>
  <si>
    <t>โดยร้อยละ 100.00 จะยังทำงานที่บัณฑิตวิทยาลัย ภายใน 1 - 5 ปี ข้างหน้าโดยไม่คิดที่จะย้าย</t>
  </si>
  <si>
    <t xml:space="preserve">ไปหน่วยงานอื่น และจะแนะนำญาติ/เพื่อนให้มาทำงานที่บัณฑิตวิทยาลัย คิดเป็นร้อยละ 96.42 </t>
  </si>
  <si>
    <t>ไม่แนะนำญาติ/เพื่อนให้มาทำงานที่บัณฑิตวิทยาลัย คิดเป็นร้อยละ 3.57</t>
  </si>
  <si>
    <t>การทำงานอย่างมีความสุข ก็เป็นอีกหนึ่งข้อ ที่สำคัญมากๆ เช่นกัน</t>
  </si>
  <si>
    <t>-3-</t>
  </si>
  <si>
    <t>- 4 -</t>
  </si>
  <si>
    <t>-5-</t>
  </si>
  <si>
    <t xml:space="preserve">          จากการสอบถามระดับความผูกพันโดยรวมของบุคลากรบัณฑิตวิทยาลัย พบว่า ผู้ตอบแบบประเมินส่วนใหญ่ </t>
  </si>
  <si>
    <t>57.14 รองลงมาคือ อายุ 31 - 40 ปี คิดเป็นร้อยละ 28.57 และอายุ 51 ปี ขึ้นไป คิดเป็นร้อยละ 14.28</t>
  </si>
  <si>
    <t>เป็นเพศหญิง คิดเป็นร้อยละ 64.29 เพศชาย คิดเป็นร้อยละ 35.71</t>
  </si>
  <si>
    <t xml:space="preserve">           จากการสอบถามความพึงพอใจของบุคลากรบัณฑิตวิทยาลัยที่มีต่อสภาพแวดล้อมในการทำงาน ในภาพรวม</t>
  </si>
  <si>
    <t xml:space="preserve">มีความผูกพันกับบัณฑิตวิทยาลัย โดยร้อยละ 100.00 จะยังทำงานที่บัณฑิตวิทยาลัย ภายใน 1 - 5 ปี </t>
  </si>
  <si>
    <t xml:space="preserve">ข้างหน้าโดยไม่คิดที่จะย้ายไปหน่วยงานอื่น และจะแนะนำญาติ/เพื่อนให้มาทำงานที่บัณฑิตวิทยาลัย  </t>
  </si>
  <si>
    <t>คิดเป็นร้อยละ 96.42 ไม่แนะนำญาติ/เพื่อนให้มาทำงานที่บัณฑิตวิทยาลัย คิดเป็นร้อยละ 3.57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</si>
</sst>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5"/>
      <color indexed="8"/>
      <name val="TH SarabunPSK"/>
      <family val="2"/>
    </font>
    <font>
      <b/>
      <u/>
      <sz val="15"/>
      <name val="TH SarabunPSK"/>
      <family val="2"/>
    </font>
    <font>
      <b/>
      <i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1" xfId="0" applyNumberFormat="1" applyFont="1" applyBorder="1" applyAlignment="1">
      <alignment horizontal="center"/>
    </xf>
    <xf numFmtId="0" fontId="7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6" fillId="0" borderId="0" xfId="0" applyFont="1" applyAlignment="1"/>
    <xf numFmtId="0" fontId="16" fillId="3" borderId="0" xfId="0" applyFont="1" applyFill="1" applyAlignment="1"/>
    <xf numFmtId="2" fontId="17" fillId="2" borderId="0" xfId="0" applyNumberFormat="1" applyFont="1" applyFill="1" applyAlignment="1">
      <alignment horizontal="center"/>
    </xf>
    <xf numFmtId="2" fontId="18" fillId="2" borderId="0" xfId="0" applyNumberFormat="1" applyFont="1" applyFill="1" applyBorder="1" applyAlignment="1">
      <alignment wrapText="1"/>
    </xf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2" fontId="19" fillId="2" borderId="0" xfId="0" applyNumberFormat="1" applyFont="1" applyFill="1" applyBorder="1" applyAlignment="1">
      <alignment wrapText="1"/>
    </xf>
    <xf numFmtId="0" fontId="16" fillId="4" borderId="0" xfId="0" applyFont="1" applyFill="1" applyAlignment="1"/>
    <xf numFmtId="0" fontId="20" fillId="4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1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1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5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2" fillId="0" borderId="0" xfId="0" applyFont="1"/>
    <xf numFmtId="0" fontId="16" fillId="5" borderId="0" xfId="0" applyFont="1" applyFill="1" applyAlignment="1"/>
    <xf numFmtId="0" fontId="16" fillId="6" borderId="0" xfId="0" applyFont="1" applyFill="1" applyAlignment="1"/>
    <xf numFmtId="2" fontId="17" fillId="7" borderId="0" xfId="0" applyNumberFormat="1" applyFont="1" applyFill="1" applyAlignment="1">
      <alignment horizontal="center"/>
    </xf>
    <xf numFmtId="2" fontId="17" fillId="8" borderId="0" xfId="0" applyNumberFormat="1" applyFont="1" applyFill="1" applyAlignment="1">
      <alignment horizontal="center"/>
    </xf>
    <xf numFmtId="0" fontId="16" fillId="8" borderId="0" xfId="0" applyFont="1" applyFill="1" applyAlignment="1"/>
    <xf numFmtId="0" fontId="21" fillId="0" borderId="25" xfId="0" applyFont="1" applyBorder="1" applyAlignment="1">
      <alignment horizontal="right" wrapText="1"/>
    </xf>
    <xf numFmtId="22" fontId="21" fillId="0" borderId="25" xfId="0" applyNumberFormat="1" applyFont="1" applyBorder="1" applyAlignment="1">
      <alignment horizontal="right" wrapText="1"/>
    </xf>
    <xf numFmtId="0" fontId="21" fillId="0" borderId="25" xfId="0" applyFont="1" applyBorder="1" applyAlignment="1">
      <alignment wrapText="1"/>
    </xf>
    <xf numFmtId="0" fontId="21" fillId="0" borderId="25" xfId="0" applyFont="1" applyBorder="1" applyAlignment="1">
      <alignment vertical="center"/>
    </xf>
    <xf numFmtId="0" fontId="24" fillId="9" borderId="0" xfId="0" applyFont="1" applyFill="1"/>
    <xf numFmtId="0" fontId="24" fillId="2" borderId="0" xfId="0" applyFont="1" applyFill="1"/>
    <xf numFmtId="0" fontId="24" fillId="10" borderId="0" xfId="0" applyFont="1" applyFill="1"/>
    <xf numFmtId="0" fontId="24" fillId="11" borderId="0" xfId="0" applyFont="1" applyFill="1"/>
    <xf numFmtId="0" fontId="24" fillId="12" borderId="0" xfId="0" applyFont="1" applyFill="1"/>
    <xf numFmtId="0" fontId="21" fillId="12" borderId="25" xfId="0" applyFont="1" applyFill="1" applyBorder="1" applyAlignment="1">
      <alignment wrapText="1"/>
    </xf>
    <xf numFmtId="0" fontId="24" fillId="13" borderId="1" xfId="0" applyFont="1" applyFill="1" applyBorder="1"/>
    <xf numFmtId="0" fontId="16" fillId="13" borderId="1" xfId="0" applyFont="1" applyFill="1" applyBorder="1" applyAlignment="1"/>
    <xf numFmtId="0" fontId="16" fillId="9" borderId="1" xfId="0" applyFont="1" applyFill="1" applyBorder="1" applyAlignment="1"/>
    <xf numFmtId="0" fontId="16" fillId="2" borderId="1" xfId="0" applyFont="1" applyFill="1" applyBorder="1" applyAlignment="1"/>
    <xf numFmtId="0" fontId="16" fillId="10" borderId="1" xfId="0" applyFont="1" applyFill="1" applyBorder="1" applyAlignment="1"/>
    <xf numFmtId="0" fontId="16" fillId="12" borderId="1" xfId="0" applyFont="1" applyFill="1" applyBorder="1" applyAlignment="1"/>
    <xf numFmtId="0" fontId="16" fillId="11" borderId="1" xfId="0" applyFont="1" applyFill="1" applyBorder="1" applyAlignment="1"/>
    <xf numFmtId="0" fontId="16" fillId="14" borderId="0" xfId="0" applyFont="1" applyFill="1" applyAlignment="1"/>
    <xf numFmtId="0" fontId="21" fillId="15" borderId="25" xfId="0" applyFont="1" applyFill="1" applyBorder="1" applyAlignment="1">
      <alignment horizontal="right" wrapText="1"/>
    </xf>
    <xf numFmtId="0" fontId="16" fillId="15" borderId="0" xfId="0" applyFont="1" applyFill="1" applyAlignment="1"/>
    <xf numFmtId="22" fontId="21" fillId="15" borderId="25" xfId="0" applyNumberFormat="1" applyFont="1" applyFill="1" applyBorder="1" applyAlignment="1">
      <alignment horizontal="right" wrapText="1"/>
    </xf>
    <xf numFmtId="2" fontId="7" fillId="15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wrapText="1"/>
    </xf>
    <xf numFmtId="0" fontId="16" fillId="15" borderId="1" xfId="0" applyFont="1" applyFill="1" applyBorder="1" applyAlignment="1"/>
    <xf numFmtId="0" fontId="21" fillId="15" borderId="1" xfId="0" applyFont="1" applyFill="1" applyBorder="1" applyAlignment="1">
      <alignment wrapText="1"/>
    </xf>
    <xf numFmtId="0" fontId="21" fillId="15" borderId="1" xfId="0" applyFont="1" applyFill="1" applyBorder="1" applyAlignment="1">
      <alignment horizontal="right" wrapText="1"/>
    </xf>
    <xf numFmtId="0" fontId="20" fillId="13" borderId="1" xfId="0" applyFont="1" applyFill="1" applyBorder="1" applyAlignment="1">
      <alignment horizontal="center"/>
    </xf>
    <xf numFmtId="0" fontId="16" fillId="13" borderId="3" xfId="0" applyFont="1" applyFill="1" applyBorder="1" applyAlignment="1"/>
    <xf numFmtId="0" fontId="20" fillId="13" borderId="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" fillId="12" borderId="1" xfId="0" applyFont="1" applyFill="1" applyBorder="1" applyAlignment="1"/>
    <xf numFmtId="0" fontId="2" fillId="0" borderId="0" xfId="0" applyFont="1" applyAlignment="1">
      <alignment horizontal="left"/>
    </xf>
    <xf numFmtId="2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4" fillId="16" borderId="1" xfId="0" applyFont="1" applyFill="1" applyBorder="1" applyAlignment="1">
      <alignment horizontal="right"/>
    </xf>
    <xf numFmtId="0" fontId="3" fillId="0" borderId="0" xfId="0" applyFont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6" xfId="0" applyFont="1" applyBorder="1" applyAlignment="1"/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27" fillId="0" borderId="1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2" fontId="1" fillId="0" borderId="0" xfId="0" applyNumberFormat="1" applyFont="1"/>
    <xf numFmtId="22" fontId="21" fillId="0" borderId="0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27" fillId="0" borderId="21" xfId="0" applyNumberFormat="1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1" fillId="0" borderId="1" xfId="0" applyFont="1" applyBorder="1"/>
    <xf numFmtId="0" fontId="24" fillId="0" borderId="1" xfId="0" applyFont="1" applyBorder="1" applyAlignment="1">
      <alignment horizontal="center"/>
    </xf>
    <xf numFmtId="0" fontId="29" fillId="0" borderId="25" xfId="0" applyFont="1" applyBorder="1" applyAlignment="1">
      <alignment horizontal="right" wrapText="1"/>
    </xf>
    <xf numFmtId="0" fontId="29" fillId="0" borderId="25" xfId="0" applyFont="1" applyBorder="1" applyAlignment="1">
      <alignment wrapText="1"/>
    </xf>
    <xf numFmtId="0" fontId="29" fillId="0" borderId="25" xfId="0" applyFont="1" applyBorder="1" applyAlignment="1">
      <alignment vertical="center"/>
    </xf>
    <xf numFmtId="0" fontId="16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7" fillId="0" borderId="0" xfId="0" applyFont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7" fillId="0" borderId="18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4" fillId="0" borderId="14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4" fillId="0" borderId="17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CCCCFF"/>
      <color rgb="FFF5A9DC"/>
      <color rgb="FF28E6E6"/>
      <color rgb="FFE0EE9C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14</xdr:row>
          <xdr:rowOff>152400</xdr:rowOff>
        </xdr:from>
        <xdr:to>
          <xdr:col>5</xdr:col>
          <xdr:colOff>285750</xdr:colOff>
          <xdr:row>15</xdr:row>
          <xdr:rowOff>9525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247650</xdr:colOff>
      <xdr:row>5</xdr:row>
      <xdr:rowOff>19050</xdr:rowOff>
    </xdr:from>
    <xdr:to>
      <xdr:col>5</xdr:col>
      <xdr:colOff>352425</xdr:colOff>
      <xdr:row>5</xdr:row>
      <xdr:rowOff>190500</xdr:rowOff>
    </xdr:to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638800" y="165735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152400</xdr:rowOff>
        </xdr:from>
        <xdr:to>
          <xdr:col>5</xdr:col>
          <xdr:colOff>285750</xdr:colOff>
          <xdr:row>4</xdr:row>
          <xdr:rowOff>9525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5A9DC"/>
  </sheetPr>
  <dimension ref="A1:BT114"/>
  <sheetViews>
    <sheetView zoomScale="80" zoomScaleNormal="80" workbookViewId="0">
      <selection activeCell="H5" sqref="H5"/>
    </sheetView>
  </sheetViews>
  <sheetFormatPr defaultRowHeight="15.75" customHeight="1" x14ac:dyDescent="0.2"/>
  <cols>
    <col min="1" max="1" width="8.125" customWidth="1"/>
    <col min="3" max="3" width="22.75" bestFit="1" customWidth="1"/>
    <col min="6" max="6" width="10.5" customWidth="1"/>
    <col min="7" max="7" width="12.75" customWidth="1"/>
    <col min="8" max="10" width="9.25" bestFit="1" customWidth="1"/>
  </cols>
  <sheetData>
    <row r="1" spans="1:72" ht="44.25" customHeight="1" thickBot="1" x14ac:dyDescent="0.35">
      <c r="A1" s="81" t="s">
        <v>9</v>
      </c>
      <c r="B1" s="81" t="s">
        <v>76</v>
      </c>
      <c r="C1" s="81" t="s">
        <v>77</v>
      </c>
      <c r="D1" s="81" t="s">
        <v>78</v>
      </c>
      <c r="E1" s="81" t="s">
        <v>79</v>
      </c>
      <c r="F1" s="81" t="s">
        <v>80</v>
      </c>
      <c r="G1" s="81" t="s">
        <v>81</v>
      </c>
      <c r="H1" s="81" t="s">
        <v>82</v>
      </c>
      <c r="I1" s="81" t="s">
        <v>83</v>
      </c>
      <c r="J1" s="81" t="s">
        <v>84</v>
      </c>
      <c r="K1" s="88" t="s">
        <v>85</v>
      </c>
      <c r="L1" s="88" t="s">
        <v>86</v>
      </c>
      <c r="M1" s="88" t="s">
        <v>87</v>
      </c>
      <c r="N1" s="88" t="s">
        <v>88</v>
      </c>
      <c r="O1" s="88" t="s">
        <v>89</v>
      </c>
      <c r="P1" s="88" t="s">
        <v>90</v>
      </c>
      <c r="Q1" s="88" t="s">
        <v>91</v>
      </c>
      <c r="R1" s="81" t="s">
        <v>92</v>
      </c>
      <c r="S1" s="81" t="s">
        <v>93</v>
      </c>
      <c r="T1" s="81" t="s">
        <v>94</v>
      </c>
      <c r="U1" s="88" t="s">
        <v>95</v>
      </c>
      <c r="V1" s="82" t="s">
        <v>96</v>
      </c>
      <c r="W1" s="81"/>
      <c r="X1" s="81"/>
      <c r="Y1" s="81"/>
      <c r="Z1" s="81"/>
      <c r="AA1" s="81"/>
      <c r="AB1" s="81"/>
    </row>
    <row r="2" spans="1:72" ht="21.75" customHeight="1" thickBot="1" x14ac:dyDescent="0.35">
      <c r="A2" s="79" t="s">
        <v>65</v>
      </c>
      <c r="B2" s="81" t="s">
        <v>10</v>
      </c>
      <c r="C2" s="81" t="s">
        <v>22</v>
      </c>
      <c r="D2" s="81" t="s">
        <v>11</v>
      </c>
      <c r="E2" s="81" t="s">
        <v>63</v>
      </c>
      <c r="F2" s="79">
        <v>2</v>
      </c>
      <c r="G2" s="79">
        <v>5</v>
      </c>
      <c r="H2" s="79">
        <v>7</v>
      </c>
      <c r="I2" s="79">
        <v>8</v>
      </c>
      <c r="J2" s="79">
        <v>11</v>
      </c>
      <c r="K2" s="88">
        <v>5</v>
      </c>
      <c r="L2" s="88">
        <v>5</v>
      </c>
      <c r="M2" s="88">
        <v>5</v>
      </c>
      <c r="N2" s="88">
        <v>5</v>
      </c>
      <c r="O2" s="88">
        <v>5</v>
      </c>
      <c r="P2" s="88">
        <v>5</v>
      </c>
      <c r="Q2" s="88">
        <v>5</v>
      </c>
      <c r="R2" s="81" t="s">
        <v>48</v>
      </c>
      <c r="S2" s="81" t="s">
        <v>49</v>
      </c>
      <c r="T2" s="81" t="s">
        <v>48</v>
      </c>
      <c r="U2" s="88">
        <v>5</v>
      </c>
      <c r="V2" s="82" t="s">
        <v>97</v>
      </c>
      <c r="W2" s="81"/>
      <c r="X2" s="81"/>
      <c r="Y2" s="81"/>
      <c r="Z2" s="81"/>
      <c r="AA2" s="81"/>
      <c r="AB2" s="81"/>
    </row>
    <row r="3" spans="1:72" ht="21.75" customHeight="1" thickBot="1" x14ac:dyDescent="0.35">
      <c r="A3" s="79" t="s">
        <v>66</v>
      </c>
      <c r="B3" s="81" t="s">
        <v>10</v>
      </c>
      <c r="C3" s="81" t="s">
        <v>22</v>
      </c>
      <c r="D3" s="81" t="s">
        <v>11</v>
      </c>
      <c r="E3" s="81" t="s">
        <v>36</v>
      </c>
      <c r="F3" s="79">
        <v>5</v>
      </c>
      <c r="G3" s="79">
        <v>3</v>
      </c>
      <c r="H3" s="79">
        <v>10</v>
      </c>
      <c r="I3" s="79">
        <v>2</v>
      </c>
      <c r="J3" s="79">
        <v>4</v>
      </c>
      <c r="K3" s="88">
        <v>5</v>
      </c>
      <c r="L3" s="88">
        <v>5</v>
      </c>
      <c r="M3" s="88">
        <v>5</v>
      </c>
      <c r="N3" s="88">
        <v>5</v>
      </c>
      <c r="O3" s="88">
        <v>5</v>
      </c>
      <c r="P3" s="88">
        <v>5</v>
      </c>
      <c r="Q3" s="88">
        <v>5</v>
      </c>
      <c r="R3" s="81" t="s">
        <v>48</v>
      </c>
      <c r="S3" s="81" t="s">
        <v>49</v>
      </c>
      <c r="T3" s="81" t="s">
        <v>48</v>
      </c>
      <c r="U3" s="88">
        <v>5</v>
      </c>
      <c r="V3" s="81" t="s">
        <v>98</v>
      </c>
      <c r="W3" s="81"/>
      <c r="X3" s="81"/>
      <c r="Y3" s="81"/>
      <c r="Z3" s="81"/>
      <c r="AA3" s="81"/>
      <c r="AB3" s="81"/>
    </row>
    <row r="4" spans="1:72" ht="21.75" customHeight="1" thickBot="1" x14ac:dyDescent="0.35">
      <c r="A4" s="79" t="s">
        <v>67</v>
      </c>
      <c r="B4" s="81" t="s">
        <v>10</v>
      </c>
      <c r="C4" s="81" t="s">
        <v>22</v>
      </c>
      <c r="D4" s="81" t="s">
        <v>11</v>
      </c>
      <c r="E4" s="81" t="s">
        <v>36</v>
      </c>
      <c r="F4" s="81">
        <v>5</v>
      </c>
      <c r="G4" s="81">
        <v>1</v>
      </c>
      <c r="H4" s="81">
        <v>2</v>
      </c>
      <c r="I4" s="81">
        <v>4</v>
      </c>
      <c r="J4" s="81">
        <v>10</v>
      </c>
      <c r="K4" s="88">
        <v>5</v>
      </c>
      <c r="L4" s="88">
        <v>4</v>
      </c>
      <c r="M4" s="88">
        <v>4</v>
      </c>
      <c r="N4" s="88">
        <v>4</v>
      </c>
      <c r="O4" s="88">
        <v>5</v>
      </c>
      <c r="P4" s="88">
        <v>4</v>
      </c>
      <c r="Q4" s="88">
        <v>4</v>
      </c>
      <c r="R4" s="81" t="s">
        <v>48</v>
      </c>
      <c r="S4" s="81" t="s">
        <v>49</v>
      </c>
      <c r="T4" s="81" t="s">
        <v>48</v>
      </c>
      <c r="U4" s="88">
        <v>5</v>
      </c>
      <c r="V4" s="81"/>
      <c r="W4" s="81"/>
      <c r="X4" s="81"/>
      <c r="Y4" s="81"/>
      <c r="Z4" s="81"/>
      <c r="AA4" s="81"/>
      <c r="AB4" s="81"/>
    </row>
    <row r="5" spans="1:72" ht="21.75" customHeight="1" thickBot="1" x14ac:dyDescent="0.35">
      <c r="A5" s="79" t="s">
        <v>68</v>
      </c>
      <c r="B5" s="81" t="s">
        <v>10</v>
      </c>
      <c r="C5" s="81" t="s">
        <v>35</v>
      </c>
      <c r="D5" s="81" t="s">
        <v>12</v>
      </c>
      <c r="E5" s="81" t="s">
        <v>64</v>
      </c>
      <c r="F5" s="81">
        <v>5</v>
      </c>
      <c r="G5" s="81">
        <v>2</v>
      </c>
      <c r="H5" s="81">
        <v>6</v>
      </c>
      <c r="I5" s="81">
        <v>3</v>
      </c>
      <c r="J5" s="81">
        <v>9</v>
      </c>
      <c r="K5" s="88">
        <v>4</v>
      </c>
      <c r="L5" s="88">
        <v>3</v>
      </c>
      <c r="M5" s="88">
        <v>4</v>
      </c>
      <c r="N5" s="88">
        <v>4</v>
      </c>
      <c r="O5" s="88">
        <v>4</v>
      </c>
      <c r="P5" s="88">
        <v>4</v>
      </c>
      <c r="Q5" s="88">
        <v>4</v>
      </c>
      <c r="R5" s="81" t="s">
        <v>48</v>
      </c>
      <c r="S5" s="81" t="s">
        <v>49</v>
      </c>
      <c r="T5" s="81" t="s">
        <v>48</v>
      </c>
      <c r="U5" s="88">
        <v>4</v>
      </c>
      <c r="V5" s="82" t="s">
        <v>99</v>
      </c>
      <c r="W5" s="81"/>
      <c r="X5" s="81"/>
      <c r="Y5" s="81"/>
      <c r="Z5" s="81"/>
      <c r="AA5" s="81"/>
      <c r="AB5" s="81"/>
    </row>
    <row r="6" spans="1:72" ht="21.75" customHeight="1" thickBot="1" x14ac:dyDescent="0.35">
      <c r="A6" s="79" t="s">
        <v>69</v>
      </c>
      <c r="B6" s="81" t="s">
        <v>13</v>
      </c>
      <c r="C6" s="81" t="s">
        <v>34</v>
      </c>
      <c r="D6" s="81" t="s">
        <v>11</v>
      </c>
      <c r="E6" s="81" t="s">
        <v>63</v>
      </c>
      <c r="F6" s="79">
        <v>1</v>
      </c>
      <c r="G6" s="79">
        <v>5</v>
      </c>
      <c r="H6" s="79">
        <v>2</v>
      </c>
      <c r="I6" s="79">
        <v>7</v>
      </c>
      <c r="J6" s="79">
        <v>9</v>
      </c>
      <c r="K6" s="88">
        <v>4</v>
      </c>
      <c r="L6" s="88">
        <v>4</v>
      </c>
      <c r="M6" s="88">
        <v>4</v>
      </c>
      <c r="N6" s="88">
        <v>4</v>
      </c>
      <c r="O6" s="88">
        <v>4</v>
      </c>
      <c r="P6" s="88">
        <v>4</v>
      </c>
      <c r="Q6" s="88">
        <v>4</v>
      </c>
      <c r="R6" s="81" t="s">
        <v>48</v>
      </c>
      <c r="S6" s="81" t="s">
        <v>49</v>
      </c>
      <c r="T6" s="81" t="s">
        <v>48</v>
      </c>
      <c r="U6" s="88">
        <v>5</v>
      </c>
      <c r="V6" s="81"/>
      <c r="W6" s="81"/>
      <c r="X6" s="81"/>
      <c r="Y6" s="81"/>
      <c r="Z6" s="81"/>
      <c r="AA6" s="81"/>
      <c r="AB6" s="81"/>
    </row>
    <row r="7" spans="1:72" ht="21.75" customHeight="1" thickBot="1" x14ac:dyDescent="0.35">
      <c r="A7" s="79" t="s">
        <v>70</v>
      </c>
      <c r="B7" s="81" t="s">
        <v>10</v>
      </c>
      <c r="C7" s="81" t="s">
        <v>34</v>
      </c>
      <c r="D7" s="81" t="s">
        <v>11</v>
      </c>
      <c r="E7" s="81" t="s">
        <v>36</v>
      </c>
      <c r="F7" s="79">
        <v>5</v>
      </c>
      <c r="G7" s="79">
        <v>2</v>
      </c>
      <c r="H7" s="79">
        <v>1</v>
      </c>
      <c r="I7" s="79">
        <v>8</v>
      </c>
      <c r="J7" s="79">
        <v>4</v>
      </c>
      <c r="K7" s="88">
        <v>5</v>
      </c>
      <c r="L7" s="88">
        <v>4</v>
      </c>
      <c r="M7" s="88">
        <v>5</v>
      </c>
      <c r="N7" s="88">
        <v>5</v>
      </c>
      <c r="O7" s="88">
        <v>5</v>
      </c>
      <c r="P7" s="88">
        <v>5</v>
      </c>
      <c r="Q7" s="88">
        <v>5</v>
      </c>
      <c r="R7" s="81" t="s">
        <v>48</v>
      </c>
      <c r="S7" s="81" t="s">
        <v>49</v>
      </c>
      <c r="T7" s="81" t="s">
        <v>49</v>
      </c>
      <c r="U7" s="88">
        <v>5</v>
      </c>
      <c r="V7" s="81"/>
      <c r="W7" s="81"/>
      <c r="X7" s="81"/>
      <c r="Y7" s="81"/>
      <c r="Z7" s="81"/>
      <c r="AA7" s="81"/>
      <c r="AB7" s="81"/>
    </row>
    <row r="8" spans="1:72" ht="21.75" customHeight="1" thickBot="1" x14ac:dyDescent="0.35">
      <c r="A8" s="79" t="s">
        <v>71</v>
      </c>
      <c r="B8" s="81" t="s">
        <v>10</v>
      </c>
      <c r="C8" s="81" t="s">
        <v>34</v>
      </c>
      <c r="D8" s="81" t="s">
        <v>11</v>
      </c>
      <c r="E8" s="81" t="s">
        <v>36</v>
      </c>
      <c r="F8" s="81">
        <v>5</v>
      </c>
      <c r="G8" s="81">
        <v>9</v>
      </c>
      <c r="H8" s="81">
        <v>11</v>
      </c>
      <c r="I8" s="81">
        <v>4</v>
      </c>
      <c r="J8" s="81">
        <v>8</v>
      </c>
      <c r="K8" s="88">
        <v>3</v>
      </c>
      <c r="L8" s="88">
        <v>3</v>
      </c>
      <c r="M8" s="88">
        <v>3</v>
      </c>
      <c r="N8" s="88">
        <v>3</v>
      </c>
      <c r="O8" s="88">
        <v>5</v>
      </c>
      <c r="P8" s="88">
        <v>4</v>
      </c>
      <c r="Q8" s="88">
        <v>4</v>
      </c>
      <c r="R8" s="81" t="s">
        <v>48</v>
      </c>
      <c r="S8" s="81" t="s">
        <v>49</v>
      </c>
      <c r="T8" s="81" t="s">
        <v>48</v>
      </c>
      <c r="U8" s="88">
        <v>5</v>
      </c>
      <c r="V8" s="81"/>
      <c r="W8" s="81"/>
      <c r="X8" s="81"/>
      <c r="Y8" s="81"/>
      <c r="Z8" s="81"/>
      <c r="AA8" s="81"/>
      <c r="AB8" s="81"/>
    </row>
    <row r="9" spans="1:72" ht="21.75" customHeight="1" thickBot="1" x14ac:dyDescent="0.35">
      <c r="A9" s="79" t="s">
        <v>72</v>
      </c>
      <c r="B9" s="81" t="s">
        <v>10</v>
      </c>
      <c r="C9" s="81" t="s">
        <v>34</v>
      </c>
      <c r="D9" s="81" t="s">
        <v>11</v>
      </c>
      <c r="E9" s="81" t="s">
        <v>36</v>
      </c>
      <c r="F9" s="79">
        <v>2</v>
      </c>
      <c r="G9" s="79">
        <v>3</v>
      </c>
      <c r="H9" s="79">
        <v>6</v>
      </c>
      <c r="I9" s="79">
        <v>4</v>
      </c>
      <c r="J9" s="79">
        <v>5</v>
      </c>
      <c r="K9" s="88">
        <v>3</v>
      </c>
      <c r="L9" s="88">
        <v>3</v>
      </c>
      <c r="M9" s="88">
        <v>4</v>
      </c>
      <c r="N9" s="88">
        <v>4</v>
      </c>
      <c r="O9" s="88">
        <v>5</v>
      </c>
      <c r="P9" s="88">
        <v>4</v>
      </c>
      <c r="Q9" s="88">
        <v>4</v>
      </c>
      <c r="R9" s="81" t="s">
        <v>48</v>
      </c>
      <c r="S9" s="81" t="s">
        <v>49</v>
      </c>
      <c r="T9" s="81" t="s">
        <v>48</v>
      </c>
      <c r="U9" s="88">
        <v>4</v>
      </c>
      <c r="V9" s="82" t="s">
        <v>100</v>
      </c>
      <c r="W9" s="81"/>
      <c r="X9" s="81"/>
      <c r="Y9" s="81"/>
      <c r="Z9" s="81"/>
      <c r="AA9" s="81"/>
      <c r="AB9" s="81"/>
    </row>
    <row r="10" spans="1:72" ht="21.75" customHeight="1" thickBot="1" x14ac:dyDescent="0.35">
      <c r="A10" s="79" t="s">
        <v>73</v>
      </c>
      <c r="B10" s="81" t="s">
        <v>13</v>
      </c>
      <c r="C10" s="81" t="s">
        <v>34</v>
      </c>
      <c r="D10" s="81" t="s">
        <v>14</v>
      </c>
      <c r="E10" s="81" t="s">
        <v>64</v>
      </c>
      <c r="F10" s="81">
        <v>1</v>
      </c>
      <c r="G10" s="81">
        <v>3</v>
      </c>
      <c r="H10" s="81">
        <v>10</v>
      </c>
      <c r="I10" s="81">
        <v>9</v>
      </c>
      <c r="J10" s="81">
        <v>6</v>
      </c>
      <c r="K10" s="88">
        <v>4</v>
      </c>
      <c r="L10" s="88">
        <v>4</v>
      </c>
      <c r="M10" s="88">
        <v>4</v>
      </c>
      <c r="N10" s="88">
        <v>4</v>
      </c>
      <c r="O10" s="88">
        <v>4</v>
      </c>
      <c r="P10" s="88">
        <v>4</v>
      </c>
      <c r="Q10" s="88">
        <v>4</v>
      </c>
      <c r="R10" s="81" t="s">
        <v>48</v>
      </c>
      <c r="S10" s="81" t="s">
        <v>49</v>
      </c>
      <c r="T10" s="81" t="s">
        <v>48</v>
      </c>
      <c r="U10" s="88">
        <v>4</v>
      </c>
      <c r="V10" s="81"/>
      <c r="W10" s="81"/>
      <c r="X10" s="81"/>
      <c r="Y10" s="81"/>
      <c r="Z10" s="81"/>
      <c r="AA10" s="81"/>
      <c r="AB10" s="81"/>
    </row>
    <row r="11" spans="1:72" ht="21.75" customHeight="1" thickBot="1" x14ac:dyDescent="0.35">
      <c r="A11" s="79" t="s">
        <v>74</v>
      </c>
      <c r="B11" s="81" t="s">
        <v>10</v>
      </c>
      <c r="C11" s="81" t="s">
        <v>34</v>
      </c>
      <c r="D11" s="81" t="s">
        <v>11</v>
      </c>
      <c r="E11" s="81" t="s">
        <v>36</v>
      </c>
      <c r="F11" s="81">
        <v>5</v>
      </c>
      <c r="G11" s="81">
        <v>7</v>
      </c>
      <c r="H11" s="81">
        <v>2</v>
      </c>
      <c r="I11" s="81">
        <v>9</v>
      </c>
      <c r="J11" s="81">
        <v>6</v>
      </c>
      <c r="K11" s="88">
        <v>3</v>
      </c>
      <c r="L11" s="88">
        <v>2</v>
      </c>
      <c r="M11" s="88">
        <v>3</v>
      </c>
      <c r="N11" s="88">
        <v>3</v>
      </c>
      <c r="O11" s="88">
        <v>3</v>
      </c>
      <c r="P11" s="88">
        <v>4</v>
      </c>
      <c r="Q11" s="88">
        <v>5</v>
      </c>
      <c r="R11" s="81" t="s">
        <v>48</v>
      </c>
      <c r="S11" s="81" t="s">
        <v>49</v>
      </c>
      <c r="T11" s="81" t="s">
        <v>48</v>
      </c>
      <c r="U11" s="88">
        <v>5</v>
      </c>
      <c r="V11" s="81" t="s">
        <v>98</v>
      </c>
      <c r="W11" s="81"/>
      <c r="X11" s="81"/>
      <c r="Y11" s="81"/>
      <c r="Z11" s="81"/>
      <c r="AA11" s="81"/>
      <c r="AB11" s="81"/>
    </row>
    <row r="12" spans="1:72" ht="21.75" customHeight="1" thickBot="1" x14ac:dyDescent="0.35">
      <c r="A12" s="79" t="s">
        <v>75</v>
      </c>
      <c r="B12" s="81" t="s">
        <v>13</v>
      </c>
      <c r="C12" s="81" t="s">
        <v>35</v>
      </c>
      <c r="D12" s="81" t="s">
        <v>14</v>
      </c>
      <c r="E12" s="81" t="s">
        <v>64</v>
      </c>
      <c r="F12" s="79">
        <v>1</v>
      </c>
      <c r="G12" s="79">
        <v>8</v>
      </c>
      <c r="H12" s="79">
        <v>11</v>
      </c>
      <c r="I12" s="79">
        <v>5</v>
      </c>
      <c r="J12" s="79">
        <v>10</v>
      </c>
      <c r="K12" s="88">
        <v>1</v>
      </c>
      <c r="L12" s="88">
        <v>1</v>
      </c>
      <c r="M12" s="88">
        <v>3</v>
      </c>
      <c r="N12" s="88">
        <v>3</v>
      </c>
      <c r="O12" s="88">
        <v>3</v>
      </c>
      <c r="P12" s="88">
        <v>2</v>
      </c>
      <c r="Q12" s="88">
        <v>2</v>
      </c>
      <c r="R12" s="81" t="s">
        <v>48</v>
      </c>
      <c r="S12" s="81" t="s">
        <v>49</v>
      </c>
      <c r="T12" s="81" t="s">
        <v>48</v>
      </c>
      <c r="U12" s="88">
        <v>4</v>
      </c>
      <c r="V12" s="81"/>
      <c r="W12" s="81"/>
      <c r="X12" s="81"/>
      <c r="Y12" s="81"/>
      <c r="Z12" s="81"/>
      <c r="AA12" s="81"/>
      <c r="AB12" s="81"/>
    </row>
    <row r="13" spans="1:72" ht="21.75" customHeight="1" thickBot="1" x14ac:dyDescent="0.35">
      <c r="A13" s="80">
        <v>44968.448553240742</v>
      </c>
      <c r="B13" s="81" t="s">
        <v>10</v>
      </c>
      <c r="C13" s="81" t="s">
        <v>35</v>
      </c>
      <c r="D13" s="81" t="s">
        <v>15</v>
      </c>
      <c r="E13" s="81" t="s">
        <v>64</v>
      </c>
      <c r="F13" s="79">
        <v>5</v>
      </c>
      <c r="G13" s="79">
        <v>7</v>
      </c>
      <c r="H13" s="79">
        <v>4</v>
      </c>
      <c r="I13" s="79">
        <v>9</v>
      </c>
      <c r="J13" s="79">
        <v>10</v>
      </c>
      <c r="K13" s="88">
        <v>4</v>
      </c>
      <c r="L13" s="88">
        <v>4</v>
      </c>
      <c r="M13" s="88">
        <v>4</v>
      </c>
      <c r="N13" s="88">
        <v>4</v>
      </c>
      <c r="O13" s="88">
        <v>4</v>
      </c>
      <c r="P13" s="88">
        <v>4</v>
      </c>
      <c r="Q13" s="88">
        <v>4</v>
      </c>
      <c r="R13" s="81" t="s">
        <v>48</v>
      </c>
      <c r="S13" s="81" t="s">
        <v>49</v>
      </c>
      <c r="T13" s="81" t="s">
        <v>48</v>
      </c>
      <c r="U13" s="88">
        <v>5</v>
      </c>
      <c r="V13" s="81"/>
      <c r="W13" s="81"/>
      <c r="X13" s="81"/>
      <c r="Y13" s="81"/>
      <c r="Z13" s="81"/>
      <c r="AA13" s="81"/>
      <c r="AB13" s="81"/>
    </row>
    <row r="14" spans="1:72" ht="21.75" customHeight="1" thickBot="1" x14ac:dyDescent="0.35">
      <c r="A14" s="80">
        <v>44968.487303240741</v>
      </c>
      <c r="B14" s="81" t="s">
        <v>13</v>
      </c>
      <c r="C14" s="81" t="s">
        <v>34</v>
      </c>
      <c r="D14" s="81" t="s">
        <v>12</v>
      </c>
      <c r="E14" s="81" t="s">
        <v>36</v>
      </c>
      <c r="F14" s="79">
        <v>7</v>
      </c>
      <c r="G14" s="79">
        <v>4</v>
      </c>
      <c r="H14" s="79">
        <v>10</v>
      </c>
      <c r="I14" s="79">
        <v>3</v>
      </c>
      <c r="J14" s="79">
        <v>2</v>
      </c>
      <c r="K14" s="88">
        <v>5</v>
      </c>
      <c r="L14" s="88">
        <v>4</v>
      </c>
      <c r="M14" s="88">
        <v>5</v>
      </c>
      <c r="N14" s="88">
        <v>5</v>
      </c>
      <c r="O14" s="88">
        <v>4</v>
      </c>
      <c r="P14" s="88">
        <v>5</v>
      </c>
      <c r="Q14" s="88">
        <v>5</v>
      </c>
      <c r="R14" s="81" t="s">
        <v>48</v>
      </c>
      <c r="S14" s="81" t="s">
        <v>49</v>
      </c>
      <c r="T14" s="81" t="s">
        <v>48</v>
      </c>
      <c r="U14" s="88">
        <v>5</v>
      </c>
      <c r="V14" s="81"/>
      <c r="W14" s="81"/>
      <c r="X14" s="81"/>
      <c r="Y14" s="81"/>
      <c r="Z14" s="81"/>
      <c r="AA14" s="81"/>
      <c r="AB14" s="81"/>
    </row>
    <row r="15" spans="1:72" ht="20.25" thickBot="1" x14ac:dyDescent="0.35">
      <c r="A15" s="81"/>
      <c r="B15" s="81" t="s">
        <v>10</v>
      </c>
      <c r="C15" s="81" t="s">
        <v>22</v>
      </c>
      <c r="D15" s="81" t="s">
        <v>11</v>
      </c>
      <c r="E15" s="81" t="s">
        <v>63</v>
      </c>
      <c r="F15" s="81">
        <v>1</v>
      </c>
      <c r="G15" s="81">
        <v>5</v>
      </c>
      <c r="H15" s="81">
        <v>9</v>
      </c>
      <c r="I15" s="81">
        <v>10</v>
      </c>
      <c r="J15" s="81">
        <v>8</v>
      </c>
      <c r="K15" s="88">
        <v>4</v>
      </c>
      <c r="L15" s="88">
        <v>4</v>
      </c>
      <c r="M15" s="88">
        <v>4</v>
      </c>
      <c r="N15" s="88">
        <v>4</v>
      </c>
      <c r="O15" s="88">
        <v>5</v>
      </c>
      <c r="P15" s="88">
        <v>4</v>
      </c>
      <c r="Q15" s="88">
        <v>4</v>
      </c>
      <c r="R15" s="81" t="s">
        <v>48</v>
      </c>
      <c r="S15" s="81" t="s">
        <v>49</v>
      </c>
      <c r="T15" s="81" t="s">
        <v>48</v>
      </c>
      <c r="U15" s="88">
        <v>5</v>
      </c>
      <c r="V15" s="81"/>
      <c r="W15" s="81"/>
      <c r="X15" s="81"/>
      <c r="Y15" s="81"/>
      <c r="Z15" s="81"/>
      <c r="AA15" s="81"/>
      <c r="AB15" s="81"/>
      <c r="BN15">
        <v>4</v>
      </c>
      <c r="BO15">
        <v>4</v>
      </c>
      <c r="BP15">
        <v>4</v>
      </c>
      <c r="BQ15">
        <v>4</v>
      </c>
      <c r="BR15">
        <v>5</v>
      </c>
      <c r="BS15">
        <v>4</v>
      </c>
      <c r="BT15">
        <v>4</v>
      </c>
    </row>
    <row r="16" spans="1:72" ht="20.25" thickBot="1" x14ac:dyDescent="0.3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1:29" ht="148.5" customHeight="1" thickBot="1" x14ac:dyDescent="0.35">
      <c r="A17" s="81"/>
      <c r="B17" s="81"/>
      <c r="C17" s="142" t="s">
        <v>164</v>
      </c>
      <c r="D17" s="143" t="s">
        <v>165</v>
      </c>
      <c r="E17" s="143" t="s">
        <v>166</v>
      </c>
      <c r="F17" s="143" t="s">
        <v>167</v>
      </c>
      <c r="G17" s="143" t="s">
        <v>168</v>
      </c>
      <c r="H17" s="143" t="s">
        <v>169</v>
      </c>
      <c r="I17" s="143" t="s">
        <v>170</v>
      </c>
      <c r="J17" s="143" t="s">
        <v>171</v>
      </c>
      <c r="K17" s="143" t="s">
        <v>172</v>
      </c>
      <c r="L17" s="143" t="s">
        <v>173</v>
      </c>
      <c r="M17" s="143" t="s">
        <v>173</v>
      </c>
      <c r="N17" s="143" t="s">
        <v>173</v>
      </c>
      <c r="O17" s="143" t="s">
        <v>173</v>
      </c>
      <c r="P17" s="143" t="s">
        <v>174</v>
      </c>
      <c r="Q17" s="143" t="s">
        <v>173</v>
      </c>
      <c r="R17" s="143" t="s">
        <v>173</v>
      </c>
      <c r="S17" s="143" t="s">
        <v>175</v>
      </c>
      <c r="T17" s="143" t="s">
        <v>176</v>
      </c>
      <c r="U17" s="143" t="s">
        <v>175</v>
      </c>
      <c r="V17" s="143" t="s">
        <v>173</v>
      </c>
      <c r="W17" s="143"/>
      <c r="X17" s="143"/>
      <c r="Y17" s="143"/>
      <c r="Z17" s="143"/>
      <c r="AA17" s="143"/>
      <c r="AB17" s="143"/>
      <c r="AC17" s="143"/>
    </row>
    <row r="18" spans="1:29" ht="42.75" customHeight="1" thickBot="1" x14ac:dyDescent="0.35">
      <c r="A18" s="81"/>
      <c r="B18" s="81"/>
      <c r="C18" s="142" t="s">
        <v>180</v>
      </c>
      <c r="D18" s="143" t="s">
        <v>181</v>
      </c>
      <c r="E18" s="143" t="s">
        <v>182</v>
      </c>
      <c r="F18" s="144" t="s">
        <v>183</v>
      </c>
      <c r="G18" s="143"/>
      <c r="H18" s="143"/>
      <c r="I18" s="143"/>
      <c r="J18" s="143"/>
      <c r="K18" s="143"/>
      <c r="L18" s="143" t="s">
        <v>174</v>
      </c>
      <c r="M18" s="143" t="s">
        <v>184</v>
      </c>
      <c r="N18" s="143" t="s">
        <v>185</v>
      </c>
      <c r="O18" s="143" t="s">
        <v>185</v>
      </c>
      <c r="P18" s="143" t="s">
        <v>185</v>
      </c>
      <c r="Q18" s="143" t="s">
        <v>174</v>
      </c>
      <c r="R18" s="143" t="s">
        <v>184</v>
      </c>
      <c r="S18" s="143" t="s">
        <v>175</v>
      </c>
      <c r="T18" s="143" t="s">
        <v>176</v>
      </c>
      <c r="U18" s="143" t="s">
        <v>175</v>
      </c>
      <c r="V18" s="143" t="s">
        <v>173</v>
      </c>
      <c r="W18" s="144" t="s">
        <v>186</v>
      </c>
      <c r="X18" s="143"/>
      <c r="Y18" s="143"/>
      <c r="Z18" s="143"/>
      <c r="AA18" s="143"/>
      <c r="AB18" s="143"/>
      <c r="AC18" s="143"/>
    </row>
    <row r="19" spans="1:29" ht="20.25" thickBot="1" x14ac:dyDescent="0.3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9" ht="20.25" thickBot="1" x14ac:dyDescent="0.3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9" ht="20.25" thickBot="1" x14ac:dyDescent="0.3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9" ht="20.25" thickBot="1" x14ac:dyDescent="0.3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9" ht="20.25" thickBot="1" x14ac:dyDescent="0.3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9" ht="20.25" thickBot="1" x14ac:dyDescent="0.3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9" ht="20.25" thickBot="1" x14ac:dyDescent="0.3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9" ht="20.25" thickBot="1" x14ac:dyDescent="0.3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9" ht="20.25" thickBot="1" x14ac:dyDescent="0.3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9" ht="20.25" thickBot="1" x14ac:dyDescent="0.3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9" ht="20.25" thickBot="1" x14ac:dyDescent="0.3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9" ht="20.25" thickBot="1" x14ac:dyDescent="0.3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9" ht="20.25" thickBot="1" x14ac:dyDescent="0.3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9" ht="20.25" thickBot="1" x14ac:dyDescent="0.3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20.25" thickBot="1" x14ac:dyDescent="0.3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20.25" thickBot="1" x14ac:dyDescent="0.3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20.25" thickBot="1" x14ac:dyDescent="0.3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20.25" thickBot="1" x14ac:dyDescent="0.3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20.25" thickBot="1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20.25" thickBot="1" x14ac:dyDescent="0.3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20.25" thickBot="1" x14ac:dyDescent="0.3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20.25" thickBot="1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20.25" thickBot="1" x14ac:dyDescent="0.3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20.25" thickBot="1" x14ac:dyDescent="0.3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20.25" thickBot="1" x14ac:dyDescent="0.3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20.25" thickBot="1" x14ac:dyDescent="0.3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20.25" thickBot="1" x14ac:dyDescent="0.3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20.25" thickBot="1" x14ac:dyDescent="0.3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20.25" thickBot="1" x14ac:dyDescent="0.3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20.25" thickBot="1" x14ac:dyDescent="0.3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20.25" thickBot="1" x14ac:dyDescent="0.3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20.25" thickBot="1" x14ac:dyDescent="0.3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20.25" thickBot="1" x14ac:dyDescent="0.3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20.25" thickBot="1" x14ac:dyDescent="0.3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20.25" thickBot="1" x14ac:dyDescent="0.3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20.25" thickBot="1" x14ac:dyDescent="0.3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20.25" thickBot="1" x14ac:dyDescent="0.3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20.25" thickBot="1" x14ac:dyDescent="0.3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20.25" thickBot="1" x14ac:dyDescent="0.3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20.25" thickBot="1" x14ac:dyDescent="0.3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20.25" thickBot="1" x14ac:dyDescent="0.3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20.25" thickBot="1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20.25" thickBot="1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20.25" thickBot="1" x14ac:dyDescent="0.3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20.25" thickBot="1" x14ac:dyDescent="0.3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20.25" thickBot="1" x14ac:dyDescent="0.3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20.25" thickBot="1" x14ac:dyDescent="0.3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20.25" thickBot="1" x14ac:dyDescent="0.3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20.25" thickBot="1" x14ac:dyDescent="0.3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20.25" thickBot="1" x14ac:dyDescent="0.3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20.25" thickBot="1" x14ac:dyDescent="0.3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20.25" thickBot="1" x14ac:dyDescent="0.3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20.25" thickBot="1" x14ac:dyDescent="0.3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20.25" thickBot="1" x14ac:dyDescent="0.3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20.25" thickBot="1" x14ac:dyDescent="0.3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20.25" thickBot="1" x14ac:dyDescent="0.3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20.25" thickBot="1" x14ac:dyDescent="0.3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20.25" thickBot="1" x14ac:dyDescent="0.3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20.25" thickBot="1" x14ac:dyDescent="0.3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20.25" thickBot="1" x14ac:dyDescent="0.3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20.25" thickBot="1" x14ac:dyDescent="0.3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20.25" thickBot="1" x14ac:dyDescent="0.3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20.25" thickBot="1" x14ac:dyDescent="0.3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20.25" thickBot="1" x14ac:dyDescent="0.3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20.25" thickBot="1" x14ac:dyDescent="0.3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20.25" thickBot="1" x14ac:dyDescent="0.3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20.25" thickBot="1" x14ac:dyDescent="0.3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20.25" thickBot="1" x14ac:dyDescent="0.3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20.25" thickBot="1" x14ac:dyDescent="0.3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20.25" thickBot="1" x14ac:dyDescent="0.3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20.25" thickBot="1" x14ac:dyDescent="0.3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20.25" thickBot="1" x14ac:dyDescent="0.3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20.25" thickBot="1" x14ac:dyDescent="0.3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20.25" thickBot="1" x14ac:dyDescent="0.3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20.25" thickBot="1" x14ac:dyDescent="0.3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20.25" thickBot="1" x14ac:dyDescent="0.3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20.25" thickBo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20.25" thickBot="1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20.25" thickBot="1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20.25" thickBot="1" x14ac:dyDescent="0.3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20.25" thickBot="1" x14ac:dyDescent="0.3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20.25" thickBot="1" x14ac:dyDescent="0.3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20.25" thickBot="1" x14ac:dyDescent="0.3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20.25" thickBot="1" x14ac:dyDescent="0.3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20.25" thickBot="1" x14ac:dyDescent="0.3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20.25" thickBot="1" x14ac:dyDescent="0.3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20.25" thickBot="1" x14ac:dyDescent="0.3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20.25" thickBot="1" x14ac:dyDescent="0.3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20.25" thickBot="1" x14ac:dyDescent="0.3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20.25" thickBot="1" x14ac:dyDescent="0.3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20.25" thickBot="1" x14ac:dyDescent="0.3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20.25" thickBot="1" x14ac:dyDescent="0.3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20.25" thickBot="1" x14ac:dyDescent="0.3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20.25" thickBot="1" x14ac:dyDescent="0.3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20.25" thickBot="1" x14ac:dyDescent="0.3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20.25" thickBot="1" x14ac:dyDescent="0.3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dimension ref="A1:BY153"/>
  <sheetViews>
    <sheetView topLeftCell="A7" zoomScale="60" zoomScaleNormal="60" workbookViewId="0">
      <selection activeCell="I33" sqref="I33"/>
    </sheetView>
  </sheetViews>
  <sheetFormatPr defaultColWidth="12.625" defaultRowHeight="21" x14ac:dyDescent="0.35"/>
  <cols>
    <col min="1" max="1" width="29.25" style="33" bestFit="1" customWidth="1"/>
    <col min="2" max="2" width="7.25" style="33" customWidth="1"/>
    <col min="3" max="3" width="24.875" style="33" customWidth="1"/>
    <col min="4" max="4" width="13" style="33" customWidth="1"/>
    <col min="5" max="5" width="9.25" style="33" customWidth="1"/>
    <col min="6" max="9" width="6.625" style="33" customWidth="1"/>
    <col min="10" max="10" width="6.875" style="33" customWidth="1"/>
    <col min="11" max="14" width="5.875" style="33" hidden="1" customWidth="1"/>
    <col min="15" max="15" width="7.125" style="33" hidden="1" customWidth="1"/>
    <col min="16" max="21" width="5.875" style="33" hidden="1" customWidth="1"/>
    <col min="22" max="22" width="5.125" style="33" hidden="1" customWidth="1"/>
    <col min="23" max="24" width="6.125" style="33" hidden="1" customWidth="1"/>
    <col min="25" max="25" width="5.125" style="33" hidden="1" customWidth="1"/>
    <col min="26" max="26" width="6.125" style="33" hidden="1" customWidth="1"/>
    <col min="27" max="27" width="5" style="33" hidden="1" customWidth="1"/>
    <col min="28" max="28" width="6.125" style="33" hidden="1" customWidth="1"/>
    <col min="29" max="30" width="5.125" style="33" hidden="1" customWidth="1"/>
    <col min="31" max="32" width="5" style="33" hidden="1" customWidth="1"/>
    <col min="33" max="33" width="5.125" style="33" hidden="1" customWidth="1"/>
    <col min="34" max="34" width="6.125" style="33" hidden="1" customWidth="1"/>
    <col min="35" max="35" width="5.125" style="33" hidden="1" customWidth="1"/>
    <col min="36" max="36" width="6.125" style="33" hidden="1" customWidth="1"/>
    <col min="37" max="37" width="5" style="33" hidden="1" customWidth="1"/>
    <col min="38" max="38" width="6.125" style="33" hidden="1" customWidth="1"/>
    <col min="39" max="39" width="5.125" style="33" hidden="1" customWidth="1"/>
    <col min="40" max="41" width="5" style="33" hidden="1" customWidth="1"/>
    <col min="42" max="43" width="6.125" style="33" hidden="1" customWidth="1"/>
    <col min="44" max="45" width="5" style="33" hidden="1" customWidth="1"/>
    <col min="46" max="47" width="6.125" style="33" hidden="1" customWidth="1"/>
    <col min="48" max="48" width="5.125" style="33" hidden="1" customWidth="1"/>
    <col min="49" max="49" width="5" style="33" hidden="1" customWidth="1"/>
    <col min="50" max="50" width="5.125" style="33" hidden="1" customWidth="1"/>
    <col min="51" max="52" width="6.125" style="33" hidden="1" customWidth="1"/>
    <col min="53" max="53" width="5.125" style="33" hidden="1" customWidth="1"/>
    <col min="54" max="55" width="5" style="33" hidden="1" customWidth="1"/>
    <col min="56" max="56" width="5.125" style="33" hidden="1" customWidth="1"/>
    <col min="57" max="57" width="5" style="33" hidden="1" customWidth="1"/>
    <col min="58" max="58" width="6.125" style="33" hidden="1" customWidth="1"/>
    <col min="59" max="59" width="5.125" style="33" hidden="1" customWidth="1"/>
    <col min="60" max="60" width="6.125" style="33" hidden="1" customWidth="1"/>
    <col min="61" max="61" width="5" style="33" hidden="1" customWidth="1"/>
    <col min="62" max="63" width="5.125" style="33" hidden="1" customWidth="1"/>
    <col min="64" max="65" width="6.125" style="33" hidden="1" customWidth="1"/>
    <col min="66" max="69" width="4.875" style="33" bestFit="1" customWidth="1"/>
    <col min="70" max="70" width="4.875" style="33" customWidth="1"/>
    <col min="71" max="71" width="4.875" style="33" bestFit="1" customWidth="1"/>
    <col min="72" max="72" width="5.125" style="33" bestFit="1" customWidth="1"/>
    <col min="73" max="76" width="7.625" style="33" customWidth="1"/>
    <col min="77" max="16384" width="12.625" style="33"/>
  </cols>
  <sheetData>
    <row r="1" spans="1:76" s="44" customFormat="1" ht="24" thickBot="1" x14ac:dyDescent="0.55000000000000004">
      <c r="A1" s="43" t="s">
        <v>9</v>
      </c>
      <c r="B1" s="43" t="s">
        <v>19</v>
      </c>
      <c r="C1" s="43" t="s">
        <v>20</v>
      </c>
      <c r="D1" s="43" t="s">
        <v>18</v>
      </c>
      <c r="E1" s="43" t="s">
        <v>30</v>
      </c>
      <c r="F1" s="89"/>
      <c r="G1" s="89"/>
      <c r="H1" s="89"/>
      <c r="I1" s="89"/>
      <c r="J1" s="89"/>
      <c r="K1" s="83">
        <v>1</v>
      </c>
      <c r="L1" s="83">
        <v>2</v>
      </c>
      <c r="M1" s="83">
        <v>3</v>
      </c>
      <c r="N1" s="83">
        <v>4</v>
      </c>
      <c r="O1" s="83">
        <v>5</v>
      </c>
      <c r="P1" s="83">
        <v>6</v>
      </c>
      <c r="Q1" s="83">
        <v>7</v>
      </c>
      <c r="R1" s="83">
        <v>8</v>
      </c>
      <c r="S1" s="83">
        <v>9</v>
      </c>
      <c r="T1" s="83">
        <v>10</v>
      </c>
      <c r="U1" s="83">
        <v>11</v>
      </c>
      <c r="V1" s="84">
        <v>1</v>
      </c>
      <c r="W1" s="84">
        <v>2</v>
      </c>
      <c r="X1" s="84">
        <v>3</v>
      </c>
      <c r="Y1" s="84">
        <v>4</v>
      </c>
      <c r="Z1" s="84">
        <v>5</v>
      </c>
      <c r="AA1" s="84">
        <v>6</v>
      </c>
      <c r="AB1" s="84">
        <v>7</v>
      </c>
      <c r="AC1" s="84">
        <v>8</v>
      </c>
      <c r="AD1" s="84">
        <v>9</v>
      </c>
      <c r="AE1" s="84">
        <v>10</v>
      </c>
      <c r="AF1" s="84">
        <v>11</v>
      </c>
      <c r="AG1" s="85">
        <v>1</v>
      </c>
      <c r="AH1" s="85">
        <v>2</v>
      </c>
      <c r="AI1" s="85">
        <v>3</v>
      </c>
      <c r="AJ1" s="85">
        <v>4</v>
      </c>
      <c r="AK1" s="85">
        <v>5</v>
      </c>
      <c r="AL1" s="85">
        <v>6</v>
      </c>
      <c r="AM1" s="85">
        <v>7</v>
      </c>
      <c r="AN1" s="85">
        <v>8</v>
      </c>
      <c r="AO1" s="85">
        <v>9</v>
      </c>
      <c r="AP1" s="85">
        <v>10</v>
      </c>
      <c r="AQ1" s="85">
        <v>11</v>
      </c>
      <c r="AR1" s="87">
        <v>1</v>
      </c>
      <c r="AS1" s="87">
        <v>2</v>
      </c>
      <c r="AT1" s="87">
        <v>3</v>
      </c>
      <c r="AU1" s="87">
        <v>4</v>
      </c>
      <c r="AV1" s="87">
        <v>5</v>
      </c>
      <c r="AW1" s="87">
        <v>6</v>
      </c>
      <c r="AX1" s="87">
        <v>7</v>
      </c>
      <c r="AY1" s="87">
        <v>8</v>
      </c>
      <c r="AZ1" s="87">
        <v>9</v>
      </c>
      <c r="BA1" s="87">
        <v>10</v>
      </c>
      <c r="BB1" s="87">
        <v>11</v>
      </c>
      <c r="BC1" s="86">
        <v>1</v>
      </c>
      <c r="BD1" s="86">
        <v>2</v>
      </c>
      <c r="BE1" s="86">
        <v>3</v>
      </c>
      <c r="BF1" s="86">
        <v>4</v>
      </c>
      <c r="BG1" s="86">
        <v>5</v>
      </c>
      <c r="BH1" s="86">
        <v>6</v>
      </c>
      <c r="BI1" s="86">
        <v>7</v>
      </c>
      <c r="BJ1" s="86">
        <v>8</v>
      </c>
      <c r="BK1" s="86">
        <v>9</v>
      </c>
      <c r="BL1" s="86">
        <v>10</v>
      </c>
      <c r="BM1" s="86">
        <v>11</v>
      </c>
      <c r="BN1" s="44">
        <v>1</v>
      </c>
      <c r="BO1" s="44">
        <v>2</v>
      </c>
      <c r="BP1" s="44">
        <v>3</v>
      </c>
      <c r="BQ1" s="44">
        <v>4</v>
      </c>
      <c r="BR1" s="44">
        <v>5</v>
      </c>
      <c r="BS1" s="44">
        <v>6</v>
      </c>
      <c r="BT1" s="44">
        <v>7</v>
      </c>
      <c r="BU1" s="44" t="s">
        <v>58</v>
      </c>
      <c r="BV1" s="44" t="s">
        <v>53</v>
      </c>
      <c r="BW1" s="44" t="s">
        <v>56</v>
      </c>
      <c r="BX1" s="44" t="s">
        <v>59</v>
      </c>
    </row>
    <row r="2" spans="1:76" ht="27" customHeight="1" thickBot="1" x14ac:dyDescent="0.4">
      <c r="A2" s="97"/>
      <c r="B2" s="98" t="s">
        <v>10</v>
      </c>
      <c r="C2" s="98" t="s">
        <v>22</v>
      </c>
      <c r="D2" s="98" t="s">
        <v>11</v>
      </c>
      <c r="E2" s="98" t="s">
        <v>63</v>
      </c>
      <c r="F2" s="102">
        <v>2</v>
      </c>
      <c r="G2" s="102">
        <v>5</v>
      </c>
      <c r="H2" s="102">
        <v>7</v>
      </c>
      <c r="I2" s="102">
        <v>8</v>
      </c>
      <c r="J2" s="102">
        <v>11</v>
      </c>
      <c r="K2" s="91">
        <v>0</v>
      </c>
      <c r="L2" s="91">
        <v>1</v>
      </c>
      <c r="M2" s="91">
        <v>0</v>
      </c>
      <c r="N2" s="91">
        <v>0</v>
      </c>
      <c r="O2" s="91">
        <v>1</v>
      </c>
      <c r="P2" s="91">
        <v>0</v>
      </c>
      <c r="Q2" s="91">
        <v>1</v>
      </c>
      <c r="R2" s="91">
        <v>1</v>
      </c>
      <c r="S2" s="91">
        <v>0</v>
      </c>
      <c r="T2" s="91">
        <v>0</v>
      </c>
      <c r="U2" s="91">
        <v>1</v>
      </c>
      <c r="V2" s="92">
        <v>0</v>
      </c>
      <c r="W2" s="92">
        <v>0</v>
      </c>
      <c r="X2" s="92">
        <v>0</v>
      </c>
      <c r="Y2" s="92">
        <v>0</v>
      </c>
      <c r="Z2" s="92">
        <v>0</v>
      </c>
      <c r="AA2" s="92">
        <v>0</v>
      </c>
      <c r="AB2" s="92">
        <v>0</v>
      </c>
      <c r="AC2" s="92">
        <v>0</v>
      </c>
      <c r="AD2" s="92">
        <v>0</v>
      </c>
      <c r="AE2" s="92">
        <v>0</v>
      </c>
      <c r="AF2" s="92">
        <v>0</v>
      </c>
      <c r="AG2" s="93">
        <v>0</v>
      </c>
      <c r="AH2" s="93">
        <v>0</v>
      </c>
      <c r="AI2" s="93">
        <v>0</v>
      </c>
      <c r="AJ2" s="93">
        <v>0</v>
      </c>
      <c r="AK2" s="93">
        <v>0</v>
      </c>
      <c r="AL2" s="93">
        <v>0</v>
      </c>
      <c r="AM2" s="93">
        <v>0</v>
      </c>
      <c r="AN2" s="93">
        <v>0</v>
      </c>
      <c r="AO2" s="93">
        <v>0</v>
      </c>
      <c r="AP2" s="93">
        <v>0</v>
      </c>
      <c r="AQ2" s="93">
        <v>0</v>
      </c>
      <c r="AR2" s="109">
        <v>0</v>
      </c>
      <c r="AS2" s="109">
        <v>0</v>
      </c>
      <c r="AT2" s="109">
        <v>0</v>
      </c>
      <c r="AU2" s="109">
        <v>0</v>
      </c>
      <c r="AV2" s="109">
        <v>0</v>
      </c>
      <c r="AW2" s="109">
        <v>0</v>
      </c>
      <c r="AX2" s="109">
        <v>0</v>
      </c>
      <c r="AY2" s="109">
        <v>0</v>
      </c>
      <c r="AZ2" s="109">
        <v>0</v>
      </c>
      <c r="BA2" s="109">
        <v>0</v>
      </c>
      <c r="BB2" s="109">
        <v>0</v>
      </c>
      <c r="BC2" s="95">
        <v>0</v>
      </c>
      <c r="BD2" s="95">
        <v>0</v>
      </c>
      <c r="BE2" s="95">
        <v>0</v>
      </c>
      <c r="BF2" s="95">
        <v>0</v>
      </c>
      <c r="BG2" s="95">
        <v>0</v>
      </c>
      <c r="BH2" s="95">
        <v>0</v>
      </c>
      <c r="BI2" s="95">
        <v>0</v>
      </c>
      <c r="BJ2" s="95">
        <v>0</v>
      </c>
      <c r="BK2" s="95">
        <v>0</v>
      </c>
      <c r="BL2" s="95">
        <v>0</v>
      </c>
      <c r="BM2" s="95">
        <v>0</v>
      </c>
      <c r="BN2" s="34">
        <v>5</v>
      </c>
      <c r="BO2" s="34">
        <v>5</v>
      </c>
      <c r="BP2" s="34">
        <v>5</v>
      </c>
      <c r="BQ2" s="34">
        <v>5</v>
      </c>
      <c r="BR2" s="34">
        <v>5</v>
      </c>
      <c r="BS2" s="74">
        <v>5</v>
      </c>
      <c r="BT2" s="74">
        <v>5</v>
      </c>
      <c r="BU2" s="75" t="s">
        <v>48</v>
      </c>
      <c r="BV2" s="78" t="s">
        <v>49</v>
      </c>
      <c r="BW2" s="96" t="s">
        <v>48</v>
      </c>
      <c r="BX2" s="74">
        <v>5</v>
      </c>
    </row>
    <row r="3" spans="1:76" ht="27" customHeight="1" thickBot="1" x14ac:dyDescent="0.4">
      <c r="A3" s="97"/>
      <c r="B3" s="98" t="s">
        <v>10</v>
      </c>
      <c r="C3" s="98" t="s">
        <v>22</v>
      </c>
      <c r="D3" s="98" t="s">
        <v>11</v>
      </c>
      <c r="E3" s="98" t="s">
        <v>36</v>
      </c>
      <c r="F3" s="102">
        <v>5</v>
      </c>
      <c r="G3" s="102">
        <v>3</v>
      </c>
      <c r="H3" s="102">
        <v>10</v>
      </c>
      <c r="I3" s="102">
        <v>2</v>
      </c>
      <c r="J3" s="102">
        <v>4</v>
      </c>
      <c r="K3" s="91">
        <v>0</v>
      </c>
      <c r="L3" s="91">
        <v>1</v>
      </c>
      <c r="M3" s="91">
        <v>1</v>
      </c>
      <c r="N3" s="91">
        <v>1</v>
      </c>
      <c r="O3" s="91">
        <v>1</v>
      </c>
      <c r="P3" s="91">
        <v>0</v>
      </c>
      <c r="Q3" s="91">
        <v>0</v>
      </c>
      <c r="R3" s="91">
        <v>0</v>
      </c>
      <c r="S3" s="91">
        <v>0</v>
      </c>
      <c r="T3" s="91">
        <v>1</v>
      </c>
      <c r="U3" s="91">
        <v>0</v>
      </c>
      <c r="V3" s="92">
        <v>0</v>
      </c>
      <c r="W3" s="92">
        <v>0</v>
      </c>
      <c r="X3" s="92">
        <v>0</v>
      </c>
      <c r="Y3" s="92">
        <v>0</v>
      </c>
      <c r="Z3" s="92">
        <v>0</v>
      </c>
      <c r="AA3" s="92">
        <v>0</v>
      </c>
      <c r="AB3" s="92">
        <v>0</v>
      </c>
      <c r="AC3" s="92">
        <v>0</v>
      </c>
      <c r="AD3" s="92">
        <v>0</v>
      </c>
      <c r="AE3" s="92">
        <v>0</v>
      </c>
      <c r="AF3" s="92">
        <v>0</v>
      </c>
      <c r="AG3" s="93">
        <v>0</v>
      </c>
      <c r="AH3" s="93">
        <v>0</v>
      </c>
      <c r="AI3" s="93">
        <v>0</v>
      </c>
      <c r="AJ3" s="93">
        <v>0</v>
      </c>
      <c r="AK3" s="93">
        <v>0</v>
      </c>
      <c r="AL3" s="93">
        <v>0</v>
      </c>
      <c r="AM3" s="93">
        <v>0</v>
      </c>
      <c r="AN3" s="93">
        <v>0</v>
      </c>
      <c r="AO3" s="93">
        <v>0</v>
      </c>
      <c r="AP3" s="93">
        <v>0</v>
      </c>
      <c r="AQ3" s="93">
        <v>0</v>
      </c>
      <c r="AR3" s="109">
        <v>0</v>
      </c>
      <c r="AS3" s="109">
        <v>0</v>
      </c>
      <c r="AT3" s="109">
        <v>0</v>
      </c>
      <c r="AU3" s="109">
        <v>0</v>
      </c>
      <c r="AV3" s="109">
        <v>0</v>
      </c>
      <c r="AW3" s="109">
        <v>0</v>
      </c>
      <c r="AX3" s="109">
        <v>0</v>
      </c>
      <c r="AY3" s="109">
        <v>0</v>
      </c>
      <c r="AZ3" s="109">
        <v>0</v>
      </c>
      <c r="BA3" s="109">
        <v>0</v>
      </c>
      <c r="BB3" s="109">
        <v>0</v>
      </c>
      <c r="BC3" s="95">
        <v>0</v>
      </c>
      <c r="BD3" s="95">
        <v>0</v>
      </c>
      <c r="BE3" s="95">
        <v>0</v>
      </c>
      <c r="BF3" s="95">
        <v>0</v>
      </c>
      <c r="BG3" s="95">
        <v>0</v>
      </c>
      <c r="BH3" s="95">
        <v>0</v>
      </c>
      <c r="BI3" s="95">
        <v>0</v>
      </c>
      <c r="BJ3" s="95">
        <v>0</v>
      </c>
      <c r="BK3" s="95">
        <v>0</v>
      </c>
      <c r="BL3" s="95">
        <v>0</v>
      </c>
      <c r="BM3" s="95">
        <v>0</v>
      </c>
      <c r="BN3" s="34">
        <v>5</v>
      </c>
      <c r="BO3" s="34">
        <v>5</v>
      </c>
      <c r="BP3" s="34">
        <v>5</v>
      </c>
      <c r="BQ3" s="34">
        <v>5</v>
      </c>
      <c r="BR3" s="34">
        <v>5</v>
      </c>
      <c r="BS3" s="74">
        <v>5</v>
      </c>
      <c r="BT3" s="74">
        <v>5</v>
      </c>
      <c r="BU3" s="75" t="s">
        <v>48</v>
      </c>
      <c r="BV3" s="78" t="s">
        <v>49</v>
      </c>
      <c r="BW3" s="96" t="s">
        <v>48</v>
      </c>
      <c r="BX3" s="74">
        <v>5</v>
      </c>
    </row>
    <row r="4" spans="1:76" ht="27" customHeight="1" thickBot="1" x14ac:dyDescent="0.4">
      <c r="A4" s="97"/>
      <c r="B4" s="98" t="s">
        <v>10</v>
      </c>
      <c r="C4" s="98" t="s">
        <v>22</v>
      </c>
      <c r="D4" s="98" t="s">
        <v>11</v>
      </c>
      <c r="E4" s="98" t="s">
        <v>36</v>
      </c>
      <c r="F4" s="103">
        <v>5</v>
      </c>
      <c r="G4" s="103">
        <v>1</v>
      </c>
      <c r="H4" s="103">
        <v>3</v>
      </c>
      <c r="I4" s="103">
        <v>4</v>
      </c>
      <c r="J4" s="103">
        <v>10</v>
      </c>
      <c r="K4" s="91">
        <v>1</v>
      </c>
      <c r="L4" s="91">
        <v>0</v>
      </c>
      <c r="M4" s="91">
        <v>1</v>
      </c>
      <c r="N4" s="91">
        <v>1</v>
      </c>
      <c r="O4" s="91">
        <v>1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</v>
      </c>
      <c r="V4" s="92">
        <v>0</v>
      </c>
      <c r="W4" s="92">
        <v>0</v>
      </c>
      <c r="X4" s="92">
        <v>0</v>
      </c>
      <c r="Y4" s="92">
        <v>0</v>
      </c>
      <c r="Z4" s="92">
        <v>0</v>
      </c>
      <c r="AA4" s="92">
        <v>0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3">
        <v>0</v>
      </c>
      <c r="AH4" s="93">
        <v>0</v>
      </c>
      <c r="AI4" s="93">
        <v>0</v>
      </c>
      <c r="AJ4" s="93">
        <v>0</v>
      </c>
      <c r="AK4" s="93">
        <v>0</v>
      </c>
      <c r="AL4" s="93">
        <v>0</v>
      </c>
      <c r="AM4" s="93">
        <v>0</v>
      </c>
      <c r="AN4" s="93">
        <v>0</v>
      </c>
      <c r="AO4" s="93">
        <v>0</v>
      </c>
      <c r="AP4" s="93">
        <v>0</v>
      </c>
      <c r="AQ4" s="93">
        <v>0</v>
      </c>
      <c r="AR4" s="109">
        <v>0</v>
      </c>
      <c r="AS4" s="109">
        <v>0</v>
      </c>
      <c r="AT4" s="109">
        <v>0</v>
      </c>
      <c r="AU4" s="109">
        <v>0</v>
      </c>
      <c r="AV4" s="109">
        <v>0</v>
      </c>
      <c r="AW4" s="109">
        <v>0</v>
      </c>
      <c r="AX4" s="109">
        <v>0</v>
      </c>
      <c r="AY4" s="109">
        <v>0</v>
      </c>
      <c r="AZ4" s="109">
        <v>0</v>
      </c>
      <c r="BA4" s="109">
        <v>0</v>
      </c>
      <c r="BB4" s="109">
        <v>0</v>
      </c>
      <c r="BC4" s="95">
        <v>0</v>
      </c>
      <c r="BD4" s="95">
        <v>0</v>
      </c>
      <c r="BE4" s="95">
        <v>0</v>
      </c>
      <c r="BF4" s="95">
        <v>0</v>
      </c>
      <c r="BG4" s="95">
        <v>0</v>
      </c>
      <c r="BH4" s="95">
        <v>0</v>
      </c>
      <c r="BI4" s="95">
        <v>0</v>
      </c>
      <c r="BJ4" s="95">
        <v>0</v>
      </c>
      <c r="BK4" s="95">
        <v>0</v>
      </c>
      <c r="BL4" s="95">
        <v>0</v>
      </c>
      <c r="BM4" s="95">
        <v>0</v>
      </c>
      <c r="BN4" s="34">
        <v>5</v>
      </c>
      <c r="BO4" s="34">
        <v>4</v>
      </c>
      <c r="BP4" s="34">
        <v>4</v>
      </c>
      <c r="BQ4" s="34">
        <v>4</v>
      </c>
      <c r="BR4" s="34">
        <v>5</v>
      </c>
      <c r="BS4" s="74">
        <v>4</v>
      </c>
      <c r="BT4" s="74">
        <v>4</v>
      </c>
      <c r="BU4" s="75" t="s">
        <v>48</v>
      </c>
      <c r="BV4" s="78" t="s">
        <v>49</v>
      </c>
      <c r="BW4" s="96" t="s">
        <v>48</v>
      </c>
      <c r="BX4" s="74">
        <v>5</v>
      </c>
    </row>
    <row r="5" spans="1:76" ht="27" customHeight="1" thickBot="1" x14ac:dyDescent="0.4">
      <c r="A5" s="97"/>
      <c r="B5" s="98" t="s">
        <v>10</v>
      </c>
      <c r="C5" s="98" t="s">
        <v>35</v>
      </c>
      <c r="D5" s="98" t="s">
        <v>12</v>
      </c>
      <c r="E5" s="98" t="s">
        <v>64</v>
      </c>
      <c r="F5" s="103">
        <v>5</v>
      </c>
      <c r="G5" s="103">
        <v>2</v>
      </c>
      <c r="H5" s="103">
        <v>6</v>
      </c>
      <c r="I5" s="103">
        <v>3</v>
      </c>
      <c r="J5" s="103">
        <v>9</v>
      </c>
      <c r="K5" s="91">
        <v>0</v>
      </c>
      <c r="L5" s="91">
        <v>1</v>
      </c>
      <c r="M5" s="91">
        <v>1</v>
      </c>
      <c r="N5" s="91">
        <v>0</v>
      </c>
      <c r="O5" s="91">
        <v>1</v>
      </c>
      <c r="P5" s="91">
        <v>1</v>
      </c>
      <c r="Q5" s="91">
        <v>0</v>
      </c>
      <c r="R5" s="91">
        <v>0</v>
      </c>
      <c r="S5" s="91">
        <v>1</v>
      </c>
      <c r="T5" s="91">
        <v>0</v>
      </c>
      <c r="U5" s="91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92">
        <v>0</v>
      </c>
      <c r="AD5" s="92">
        <v>0</v>
      </c>
      <c r="AE5" s="92">
        <v>0</v>
      </c>
      <c r="AF5" s="92">
        <v>0</v>
      </c>
      <c r="AG5" s="93">
        <v>0</v>
      </c>
      <c r="AH5" s="93">
        <v>0</v>
      </c>
      <c r="AI5" s="93">
        <v>0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3">
        <v>0</v>
      </c>
      <c r="AQ5" s="93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09">
        <v>0</v>
      </c>
      <c r="BC5" s="95">
        <v>0</v>
      </c>
      <c r="BD5" s="95">
        <v>0</v>
      </c>
      <c r="BE5" s="95">
        <v>0</v>
      </c>
      <c r="BF5" s="95">
        <v>0</v>
      </c>
      <c r="BG5" s="95">
        <v>0</v>
      </c>
      <c r="BH5" s="95">
        <v>0</v>
      </c>
      <c r="BI5" s="95">
        <v>0</v>
      </c>
      <c r="BJ5" s="95">
        <v>0</v>
      </c>
      <c r="BK5" s="95">
        <v>0</v>
      </c>
      <c r="BL5" s="95">
        <v>0</v>
      </c>
      <c r="BM5" s="95">
        <v>0</v>
      </c>
      <c r="BN5" s="34">
        <v>4</v>
      </c>
      <c r="BO5" s="34">
        <v>3</v>
      </c>
      <c r="BP5" s="34">
        <v>4</v>
      </c>
      <c r="BQ5" s="34">
        <v>4</v>
      </c>
      <c r="BR5" s="34">
        <v>4</v>
      </c>
      <c r="BS5" s="74">
        <v>4</v>
      </c>
      <c r="BT5" s="74">
        <v>4</v>
      </c>
      <c r="BU5" s="75" t="s">
        <v>48</v>
      </c>
      <c r="BV5" s="78" t="s">
        <v>49</v>
      </c>
      <c r="BW5" s="96" t="s">
        <v>48</v>
      </c>
      <c r="BX5" s="74">
        <v>4</v>
      </c>
    </row>
    <row r="6" spans="1:76" ht="27" customHeight="1" thickBot="1" x14ac:dyDescent="0.4">
      <c r="A6" s="97"/>
      <c r="B6" s="98" t="s">
        <v>13</v>
      </c>
      <c r="C6" s="98" t="s">
        <v>34</v>
      </c>
      <c r="D6" s="98" t="s">
        <v>11</v>
      </c>
      <c r="E6" s="98" t="s">
        <v>63</v>
      </c>
      <c r="F6" s="104">
        <v>1</v>
      </c>
      <c r="G6" s="104">
        <v>5</v>
      </c>
      <c r="H6" s="104">
        <v>2</v>
      </c>
      <c r="I6" s="104">
        <v>7</v>
      </c>
      <c r="J6" s="104">
        <v>9</v>
      </c>
      <c r="K6" s="91">
        <v>1</v>
      </c>
      <c r="L6" s="91">
        <v>1</v>
      </c>
      <c r="M6" s="91">
        <v>0</v>
      </c>
      <c r="N6" s="91">
        <v>0</v>
      </c>
      <c r="O6" s="91">
        <v>1</v>
      </c>
      <c r="P6" s="91">
        <v>0</v>
      </c>
      <c r="Q6" s="91">
        <v>1</v>
      </c>
      <c r="R6" s="91">
        <v>0</v>
      </c>
      <c r="S6" s="91">
        <v>1</v>
      </c>
      <c r="T6" s="91">
        <v>0</v>
      </c>
      <c r="U6" s="91">
        <v>0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  <c r="AA6" s="92">
        <v>0</v>
      </c>
      <c r="AB6" s="92">
        <v>0</v>
      </c>
      <c r="AC6" s="92">
        <v>0</v>
      </c>
      <c r="AD6" s="92">
        <v>0</v>
      </c>
      <c r="AE6" s="92">
        <v>0</v>
      </c>
      <c r="AF6" s="92">
        <v>0</v>
      </c>
      <c r="AG6" s="93">
        <v>0</v>
      </c>
      <c r="AH6" s="93">
        <v>0</v>
      </c>
      <c r="AI6" s="93">
        <v>0</v>
      </c>
      <c r="AJ6" s="93">
        <v>0</v>
      </c>
      <c r="AK6" s="93">
        <v>0</v>
      </c>
      <c r="AL6" s="93">
        <v>0</v>
      </c>
      <c r="AM6" s="93">
        <v>0</v>
      </c>
      <c r="AN6" s="93">
        <v>0</v>
      </c>
      <c r="AO6" s="93">
        <v>0</v>
      </c>
      <c r="AP6" s="93">
        <v>0</v>
      </c>
      <c r="AQ6" s="93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09">
        <v>0</v>
      </c>
      <c r="BC6" s="95">
        <v>0</v>
      </c>
      <c r="BD6" s="95">
        <v>0</v>
      </c>
      <c r="BE6" s="95">
        <v>0</v>
      </c>
      <c r="BF6" s="95">
        <v>0</v>
      </c>
      <c r="BG6" s="95">
        <v>0</v>
      </c>
      <c r="BH6" s="95">
        <v>0</v>
      </c>
      <c r="BI6" s="95">
        <v>0</v>
      </c>
      <c r="BJ6" s="95">
        <v>0</v>
      </c>
      <c r="BK6" s="95">
        <v>0</v>
      </c>
      <c r="BL6" s="95">
        <v>0</v>
      </c>
      <c r="BM6" s="95">
        <v>0</v>
      </c>
      <c r="BN6" s="34">
        <v>4</v>
      </c>
      <c r="BO6" s="34">
        <v>4</v>
      </c>
      <c r="BP6" s="34">
        <v>4</v>
      </c>
      <c r="BQ6" s="34">
        <v>4</v>
      </c>
      <c r="BR6" s="34">
        <v>4</v>
      </c>
      <c r="BS6" s="74">
        <v>4</v>
      </c>
      <c r="BT6" s="74">
        <v>4</v>
      </c>
      <c r="BU6" s="75" t="s">
        <v>48</v>
      </c>
      <c r="BV6" s="78" t="s">
        <v>49</v>
      </c>
      <c r="BW6" s="96" t="s">
        <v>48</v>
      </c>
      <c r="BX6" s="74">
        <v>5</v>
      </c>
    </row>
    <row r="7" spans="1:76" ht="27" customHeight="1" thickBot="1" x14ac:dyDescent="0.4">
      <c r="A7" s="97"/>
      <c r="B7" s="98" t="s">
        <v>10</v>
      </c>
      <c r="C7" s="98" t="s">
        <v>34</v>
      </c>
      <c r="D7" s="98" t="s">
        <v>11</v>
      </c>
      <c r="E7" s="98" t="s">
        <v>36</v>
      </c>
      <c r="F7" s="104">
        <v>5</v>
      </c>
      <c r="G7" s="104">
        <v>2</v>
      </c>
      <c r="H7" s="104">
        <v>1</v>
      </c>
      <c r="I7" s="104">
        <v>8</v>
      </c>
      <c r="J7" s="104">
        <v>4</v>
      </c>
      <c r="K7" s="91">
        <v>1</v>
      </c>
      <c r="L7" s="91">
        <v>1</v>
      </c>
      <c r="M7" s="91">
        <v>0</v>
      </c>
      <c r="N7" s="91">
        <v>0</v>
      </c>
      <c r="O7" s="91">
        <v>1</v>
      </c>
      <c r="P7" s="91">
        <v>0</v>
      </c>
      <c r="Q7" s="91">
        <v>0</v>
      </c>
      <c r="R7" s="91">
        <v>1</v>
      </c>
      <c r="S7" s="91">
        <v>0</v>
      </c>
      <c r="T7" s="91">
        <v>0</v>
      </c>
      <c r="U7" s="91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  <c r="AA7" s="92">
        <v>0</v>
      </c>
      <c r="AB7" s="92">
        <v>0</v>
      </c>
      <c r="AC7" s="92">
        <v>0</v>
      </c>
      <c r="AD7" s="92">
        <v>0</v>
      </c>
      <c r="AE7" s="92">
        <v>0</v>
      </c>
      <c r="AF7" s="92">
        <v>0</v>
      </c>
      <c r="AG7" s="93">
        <v>0</v>
      </c>
      <c r="AH7" s="93">
        <v>0</v>
      </c>
      <c r="AI7" s="93">
        <v>0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09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34">
        <v>5</v>
      </c>
      <c r="BO7" s="34">
        <v>4</v>
      </c>
      <c r="BP7" s="34">
        <v>5</v>
      </c>
      <c r="BQ7" s="34">
        <v>5</v>
      </c>
      <c r="BR7" s="34">
        <v>5</v>
      </c>
      <c r="BS7" s="74">
        <v>5</v>
      </c>
      <c r="BT7" s="74">
        <v>5</v>
      </c>
      <c r="BU7" s="75" t="s">
        <v>48</v>
      </c>
      <c r="BV7" s="78" t="s">
        <v>49</v>
      </c>
      <c r="BW7" s="96" t="s">
        <v>49</v>
      </c>
      <c r="BX7" s="74">
        <v>5</v>
      </c>
    </row>
    <row r="8" spans="1:76" ht="27" customHeight="1" thickBot="1" x14ac:dyDescent="0.4">
      <c r="A8" s="97"/>
      <c r="B8" s="98" t="s">
        <v>10</v>
      </c>
      <c r="C8" s="98" t="s">
        <v>34</v>
      </c>
      <c r="D8" s="98" t="s">
        <v>11</v>
      </c>
      <c r="E8" s="98" t="s">
        <v>36</v>
      </c>
      <c r="F8" s="103">
        <v>5</v>
      </c>
      <c r="G8" s="103">
        <v>9</v>
      </c>
      <c r="H8" s="103">
        <v>11</v>
      </c>
      <c r="I8" s="103">
        <v>4</v>
      </c>
      <c r="J8" s="103">
        <v>8</v>
      </c>
      <c r="K8" s="91">
        <v>0</v>
      </c>
      <c r="L8" s="91">
        <v>0</v>
      </c>
      <c r="M8" s="91">
        <v>0</v>
      </c>
      <c r="N8" s="91">
        <v>1</v>
      </c>
      <c r="O8" s="91">
        <v>1</v>
      </c>
      <c r="P8" s="91">
        <v>0</v>
      </c>
      <c r="Q8" s="91">
        <v>0</v>
      </c>
      <c r="R8" s="91">
        <v>1</v>
      </c>
      <c r="S8" s="91">
        <v>1</v>
      </c>
      <c r="T8" s="91">
        <v>0</v>
      </c>
      <c r="U8" s="91">
        <v>1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3">
        <v>0</v>
      </c>
      <c r="AH8" s="93">
        <v>0</v>
      </c>
      <c r="AI8" s="93">
        <v>0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3">
        <v>0</v>
      </c>
      <c r="AQ8" s="93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09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34">
        <v>3</v>
      </c>
      <c r="BO8" s="34">
        <v>3</v>
      </c>
      <c r="BP8" s="34">
        <v>3</v>
      </c>
      <c r="BQ8" s="34">
        <v>3</v>
      </c>
      <c r="BR8" s="34">
        <v>5</v>
      </c>
      <c r="BS8" s="74">
        <v>4</v>
      </c>
      <c r="BT8" s="74">
        <v>4</v>
      </c>
      <c r="BU8" s="75" t="s">
        <v>48</v>
      </c>
      <c r="BV8" s="78" t="s">
        <v>49</v>
      </c>
      <c r="BW8" s="96" t="s">
        <v>48</v>
      </c>
      <c r="BX8" s="74">
        <v>5</v>
      </c>
    </row>
    <row r="9" spans="1:76" ht="27" customHeight="1" thickBot="1" x14ac:dyDescent="0.4">
      <c r="A9" s="97"/>
      <c r="B9" s="98" t="s">
        <v>10</v>
      </c>
      <c r="C9" s="98" t="s">
        <v>34</v>
      </c>
      <c r="D9" s="98" t="s">
        <v>11</v>
      </c>
      <c r="E9" s="98" t="s">
        <v>36</v>
      </c>
      <c r="F9" s="104">
        <v>2</v>
      </c>
      <c r="G9" s="104">
        <v>3</v>
      </c>
      <c r="H9" s="104">
        <v>6</v>
      </c>
      <c r="I9" s="104">
        <v>4</v>
      </c>
      <c r="J9" s="104">
        <v>5</v>
      </c>
      <c r="K9" s="91">
        <v>0</v>
      </c>
      <c r="L9" s="91">
        <v>1</v>
      </c>
      <c r="M9" s="91">
        <v>1</v>
      </c>
      <c r="N9" s="91">
        <v>1</v>
      </c>
      <c r="O9" s="91">
        <v>1</v>
      </c>
      <c r="P9" s="91">
        <v>1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3">
        <v>0</v>
      </c>
      <c r="AH9" s="93">
        <v>0</v>
      </c>
      <c r="AI9" s="93">
        <v>0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09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34">
        <v>3</v>
      </c>
      <c r="BO9" s="34">
        <v>3</v>
      </c>
      <c r="BP9" s="34">
        <v>4</v>
      </c>
      <c r="BQ9" s="34">
        <v>4</v>
      </c>
      <c r="BR9" s="34">
        <v>5</v>
      </c>
      <c r="BS9" s="74">
        <v>4</v>
      </c>
      <c r="BT9" s="74">
        <v>4</v>
      </c>
      <c r="BU9" s="75" t="s">
        <v>48</v>
      </c>
      <c r="BV9" s="78" t="s">
        <v>49</v>
      </c>
      <c r="BW9" s="96" t="s">
        <v>48</v>
      </c>
      <c r="BX9" s="74">
        <v>4</v>
      </c>
    </row>
    <row r="10" spans="1:76" ht="27" customHeight="1" thickBot="1" x14ac:dyDescent="0.4">
      <c r="A10" s="97"/>
      <c r="B10" s="98" t="s">
        <v>13</v>
      </c>
      <c r="C10" s="98" t="s">
        <v>34</v>
      </c>
      <c r="D10" s="98" t="s">
        <v>14</v>
      </c>
      <c r="E10" s="98" t="s">
        <v>64</v>
      </c>
      <c r="F10" s="103">
        <v>1</v>
      </c>
      <c r="G10" s="103">
        <v>3</v>
      </c>
      <c r="H10" s="103">
        <v>10</v>
      </c>
      <c r="I10" s="103">
        <v>9</v>
      </c>
      <c r="J10" s="103">
        <v>6</v>
      </c>
      <c r="K10" s="91">
        <v>1</v>
      </c>
      <c r="L10" s="91">
        <v>0</v>
      </c>
      <c r="M10" s="91">
        <v>1</v>
      </c>
      <c r="N10" s="91">
        <v>0</v>
      </c>
      <c r="O10" s="91">
        <v>0</v>
      </c>
      <c r="P10" s="91">
        <v>1</v>
      </c>
      <c r="Q10" s="91">
        <v>0</v>
      </c>
      <c r="R10" s="91">
        <v>0</v>
      </c>
      <c r="S10" s="91">
        <v>1</v>
      </c>
      <c r="T10" s="91">
        <v>0</v>
      </c>
      <c r="U10" s="91">
        <v>1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3">
        <v>0</v>
      </c>
      <c r="AH10" s="93">
        <v>0</v>
      </c>
      <c r="AI10" s="93">
        <v>0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09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34">
        <v>4</v>
      </c>
      <c r="BO10" s="34">
        <v>4</v>
      </c>
      <c r="BP10" s="34">
        <v>4</v>
      </c>
      <c r="BQ10" s="34">
        <v>4</v>
      </c>
      <c r="BR10" s="34">
        <v>4</v>
      </c>
      <c r="BS10" s="74">
        <v>4</v>
      </c>
      <c r="BT10" s="74">
        <v>4</v>
      </c>
      <c r="BU10" s="75" t="s">
        <v>48</v>
      </c>
      <c r="BV10" s="78" t="s">
        <v>49</v>
      </c>
      <c r="BW10" s="96" t="s">
        <v>48</v>
      </c>
      <c r="BX10" s="74">
        <v>4</v>
      </c>
    </row>
    <row r="11" spans="1:76" ht="27" customHeight="1" thickBot="1" x14ac:dyDescent="0.4">
      <c r="A11" s="97"/>
      <c r="B11" s="98" t="s">
        <v>10</v>
      </c>
      <c r="C11" s="98" t="s">
        <v>34</v>
      </c>
      <c r="D11" s="98" t="s">
        <v>11</v>
      </c>
      <c r="E11" s="98" t="s">
        <v>36</v>
      </c>
      <c r="F11" s="103">
        <v>5</v>
      </c>
      <c r="G11" s="103">
        <v>7</v>
      </c>
      <c r="H11" s="103">
        <v>2</v>
      </c>
      <c r="I11" s="103">
        <v>9</v>
      </c>
      <c r="J11" s="103">
        <v>6</v>
      </c>
      <c r="K11" s="91">
        <v>0</v>
      </c>
      <c r="L11" s="91">
        <v>1</v>
      </c>
      <c r="M11" s="91">
        <v>0</v>
      </c>
      <c r="N11" s="91">
        <v>0</v>
      </c>
      <c r="O11" s="91">
        <v>1</v>
      </c>
      <c r="P11" s="91">
        <v>1</v>
      </c>
      <c r="Q11" s="91">
        <v>1</v>
      </c>
      <c r="R11" s="91">
        <v>0</v>
      </c>
      <c r="S11" s="91">
        <v>1</v>
      </c>
      <c r="T11" s="91">
        <v>0</v>
      </c>
      <c r="U11" s="91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09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34">
        <v>3</v>
      </c>
      <c r="BO11" s="34">
        <v>2</v>
      </c>
      <c r="BP11" s="34">
        <v>3</v>
      </c>
      <c r="BQ11" s="34">
        <v>3</v>
      </c>
      <c r="BR11" s="34">
        <v>3</v>
      </c>
      <c r="BS11" s="74">
        <v>4</v>
      </c>
      <c r="BT11" s="74">
        <v>5</v>
      </c>
      <c r="BU11" s="75" t="s">
        <v>48</v>
      </c>
      <c r="BV11" s="78" t="s">
        <v>49</v>
      </c>
      <c r="BW11" s="96" t="s">
        <v>48</v>
      </c>
      <c r="BX11" s="74">
        <v>5</v>
      </c>
    </row>
    <row r="12" spans="1:76" ht="27" customHeight="1" thickBot="1" x14ac:dyDescent="0.4">
      <c r="A12" s="97"/>
      <c r="B12" s="98" t="s">
        <v>13</v>
      </c>
      <c r="C12" s="98" t="s">
        <v>35</v>
      </c>
      <c r="D12" s="98" t="s">
        <v>14</v>
      </c>
      <c r="E12" s="98" t="s">
        <v>64</v>
      </c>
      <c r="F12" s="104">
        <v>1</v>
      </c>
      <c r="G12" s="104">
        <v>8</v>
      </c>
      <c r="H12" s="104">
        <v>11</v>
      </c>
      <c r="I12" s="104">
        <v>5</v>
      </c>
      <c r="J12" s="104">
        <v>10</v>
      </c>
      <c r="K12" s="91">
        <v>1</v>
      </c>
      <c r="L12" s="91">
        <v>0</v>
      </c>
      <c r="M12" s="91">
        <v>0</v>
      </c>
      <c r="N12" s="91">
        <v>0</v>
      </c>
      <c r="O12" s="91">
        <v>1</v>
      </c>
      <c r="P12" s="91">
        <v>0</v>
      </c>
      <c r="Q12" s="91">
        <v>0</v>
      </c>
      <c r="R12" s="91">
        <v>1</v>
      </c>
      <c r="S12" s="91">
        <v>0</v>
      </c>
      <c r="T12" s="91">
        <v>1</v>
      </c>
      <c r="U12" s="91">
        <v>1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09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34">
        <v>1</v>
      </c>
      <c r="BO12" s="34">
        <v>1</v>
      </c>
      <c r="BP12" s="34">
        <v>3</v>
      </c>
      <c r="BQ12" s="34">
        <v>3</v>
      </c>
      <c r="BR12" s="34">
        <v>3</v>
      </c>
      <c r="BS12" s="74">
        <v>2</v>
      </c>
      <c r="BT12" s="74">
        <v>2</v>
      </c>
      <c r="BU12" s="75" t="s">
        <v>48</v>
      </c>
      <c r="BV12" s="78" t="s">
        <v>49</v>
      </c>
      <c r="BW12" s="96" t="s">
        <v>48</v>
      </c>
      <c r="BX12" s="74">
        <v>4</v>
      </c>
    </row>
    <row r="13" spans="1:76" ht="27" customHeight="1" thickBot="1" x14ac:dyDescent="0.4">
      <c r="A13" s="99"/>
      <c r="B13" s="98" t="s">
        <v>10</v>
      </c>
      <c r="C13" s="98" t="s">
        <v>35</v>
      </c>
      <c r="D13" s="98" t="s">
        <v>15</v>
      </c>
      <c r="E13" s="98" t="s">
        <v>64</v>
      </c>
      <c r="F13" s="104">
        <v>5</v>
      </c>
      <c r="G13" s="104">
        <v>7</v>
      </c>
      <c r="H13" s="104">
        <v>4</v>
      </c>
      <c r="I13" s="104">
        <v>9</v>
      </c>
      <c r="J13" s="104">
        <v>10</v>
      </c>
      <c r="K13" s="91">
        <v>0</v>
      </c>
      <c r="L13" s="91">
        <v>0</v>
      </c>
      <c r="M13" s="91">
        <v>0</v>
      </c>
      <c r="N13" s="91">
        <v>1</v>
      </c>
      <c r="O13" s="91">
        <v>1</v>
      </c>
      <c r="P13" s="91">
        <v>0</v>
      </c>
      <c r="Q13" s="91">
        <v>1</v>
      </c>
      <c r="R13" s="91">
        <v>0</v>
      </c>
      <c r="S13" s="91">
        <v>1</v>
      </c>
      <c r="T13" s="91">
        <v>1</v>
      </c>
      <c r="U13" s="91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34">
        <v>4</v>
      </c>
      <c r="BO13" s="34">
        <v>4</v>
      </c>
      <c r="BP13" s="34">
        <v>4</v>
      </c>
      <c r="BQ13" s="34">
        <v>4</v>
      </c>
      <c r="BR13" s="34">
        <v>4</v>
      </c>
      <c r="BS13" s="74">
        <v>4</v>
      </c>
      <c r="BT13" s="74">
        <v>4</v>
      </c>
      <c r="BU13" s="75" t="s">
        <v>48</v>
      </c>
      <c r="BV13" s="78" t="s">
        <v>49</v>
      </c>
      <c r="BW13" s="96" t="s">
        <v>48</v>
      </c>
      <c r="BX13" s="74">
        <v>5</v>
      </c>
    </row>
    <row r="14" spans="1:76" ht="27" customHeight="1" thickBot="1" x14ac:dyDescent="0.4">
      <c r="A14" s="99"/>
      <c r="B14" s="98" t="s">
        <v>13</v>
      </c>
      <c r="C14" s="98" t="s">
        <v>34</v>
      </c>
      <c r="D14" s="98" t="s">
        <v>12</v>
      </c>
      <c r="E14" s="98" t="s">
        <v>36</v>
      </c>
      <c r="F14" s="104">
        <v>7</v>
      </c>
      <c r="G14" s="104">
        <v>4</v>
      </c>
      <c r="H14" s="104">
        <v>10</v>
      </c>
      <c r="I14" s="104">
        <v>3</v>
      </c>
      <c r="J14" s="104">
        <v>2</v>
      </c>
      <c r="K14" s="91">
        <v>0</v>
      </c>
      <c r="L14" s="91">
        <v>1</v>
      </c>
      <c r="M14" s="91">
        <v>1</v>
      </c>
      <c r="N14" s="91">
        <v>1</v>
      </c>
      <c r="O14" s="91">
        <v>0</v>
      </c>
      <c r="P14" s="91">
        <v>0</v>
      </c>
      <c r="Q14" s="91">
        <v>1</v>
      </c>
      <c r="R14" s="91">
        <v>0</v>
      </c>
      <c r="S14" s="91">
        <v>0</v>
      </c>
      <c r="T14" s="91">
        <v>1</v>
      </c>
      <c r="U14" s="91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3">
        <v>0</v>
      </c>
      <c r="AH14" s="93">
        <v>0</v>
      </c>
      <c r="AI14" s="93">
        <v>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09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34">
        <v>5</v>
      </c>
      <c r="BO14" s="34">
        <v>4</v>
      </c>
      <c r="BP14" s="34">
        <v>5</v>
      </c>
      <c r="BQ14" s="34">
        <v>5</v>
      </c>
      <c r="BR14" s="34">
        <v>4</v>
      </c>
      <c r="BS14" s="74">
        <v>5</v>
      </c>
      <c r="BT14" s="74">
        <v>5</v>
      </c>
      <c r="BU14" s="75" t="s">
        <v>48</v>
      </c>
      <c r="BV14" s="78" t="s">
        <v>49</v>
      </c>
      <c r="BW14" s="96" t="s">
        <v>48</v>
      </c>
      <c r="BX14" s="74">
        <v>5</v>
      </c>
    </row>
    <row r="15" spans="1:76" ht="27" customHeight="1" thickBot="1" x14ac:dyDescent="0.4">
      <c r="A15" s="97"/>
      <c r="B15" s="98" t="s">
        <v>10</v>
      </c>
      <c r="C15" s="98" t="s">
        <v>34</v>
      </c>
      <c r="D15" s="98" t="s">
        <v>11</v>
      </c>
      <c r="E15" s="98" t="s">
        <v>63</v>
      </c>
      <c r="F15" s="102">
        <v>2</v>
      </c>
      <c r="G15" s="102">
        <v>5</v>
      </c>
      <c r="H15" s="102">
        <v>7</v>
      </c>
      <c r="I15" s="102">
        <v>8</v>
      </c>
      <c r="J15" s="102">
        <v>11</v>
      </c>
      <c r="K15" s="91">
        <v>0</v>
      </c>
      <c r="L15" s="91">
        <v>1</v>
      </c>
      <c r="M15" s="91">
        <v>0</v>
      </c>
      <c r="N15" s="91">
        <v>0</v>
      </c>
      <c r="O15" s="91">
        <v>1</v>
      </c>
      <c r="P15" s="91">
        <v>0</v>
      </c>
      <c r="Q15" s="91">
        <v>1</v>
      </c>
      <c r="R15" s="91">
        <v>1</v>
      </c>
      <c r="S15" s="91">
        <v>0</v>
      </c>
      <c r="T15" s="91">
        <v>0</v>
      </c>
      <c r="U15" s="91">
        <v>1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3">
        <v>0</v>
      </c>
      <c r="AH15" s="93">
        <v>0</v>
      </c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09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34">
        <v>5</v>
      </c>
      <c r="BO15" s="34">
        <v>5</v>
      </c>
      <c r="BP15" s="34">
        <v>5</v>
      </c>
      <c r="BQ15" s="34">
        <v>5</v>
      </c>
      <c r="BR15" s="34">
        <v>5</v>
      </c>
      <c r="BS15" s="74">
        <v>5</v>
      </c>
      <c r="BT15" s="74">
        <v>5</v>
      </c>
      <c r="BU15" s="75" t="s">
        <v>48</v>
      </c>
      <c r="BV15" s="78" t="s">
        <v>49</v>
      </c>
      <c r="BW15" s="96" t="s">
        <v>48</v>
      </c>
      <c r="BX15" s="74">
        <v>5</v>
      </c>
    </row>
    <row r="16" spans="1:76" ht="27" customHeight="1" thickBot="1" x14ac:dyDescent="0.4">
      <c r="A16" s="97"/>
      <c r="B16" s="98" t="s">
        <v>10</v>
      </c>
      <c r="C16" s="98" t="s">
        <v>34</v>
      </c>
      <c r="D16" s="98" t="s">
        <v>11</v>
      </c>
      <c r="E16" s="98" t="s">
        <v>36</v>
      </c>
      <c r="F16" s="102">
        <v>5</v>
      </c>
      <c r="G16" s="102">
        <v>3</v>
      </c>
      <c r="H16" s="102">
        <v>10</v>
      </c>
      <c r="I16" s="102">
        <v>2</v>
      </c>
      <c r="J16" s="102">
        <v>4</v>
      </c>
      <c r="K16" s="91">
        <v>0</v>
      </c>
      <c r="L16" s="91">
        <v>1</v>
      </c>
      <c r="M16" s="91">
        <v>1</v>
      </c>
      <c r="N16" s="91">
        <v>1</v>
      </c>
      <c r="O16" s="91">
        <v>1</v>
      </c>
      <c r="P16" s="91">
        <v>0</v>
      </c>
      <c r="Q16" s="91">
        <v>0</v>
      </c>
      <c r="R16" s="91">
        <v>0</v>
      </c>
      <c r="S16" s="91">
        <v>1</v>
      </c>
      <c r="T16" s="91">
        <v>0</v>
      </c>
      <c r="U16" s="91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3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09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34">
        <v>5</v>
      </c>
      <c r="BO16" s="34">
        <v>5</v>
      </c>
      <c r="BP16" s="34">
        <v>5</v>
      </c>
      <c r="BQ16" s="34">
        <v>5</v>
      </c>
      <c r="BR16" s="34">
        <v>5</v>
      </c>
      <c r="BS16" s="74">
        <v>5</v>
      </c>
      <c r="BT16" s="74">
        <v>5</v>
      </c>
      <c r="BU16" s="75" t="s">
        <v>48</v>
      </c>
      <c r="BV16" s="78" t="s">
        <v>49</v>
      </c>
      <c r="BW16" s="96" t="s">
        <v>48</v>
      </c>
      <c r="BX16" s="74">
        <v>5</v>
      </c>
    </row>
    <row r="17" spans="1:77" ht="27" customHeight="1" thickBot="1" x14ac:dyDescent="0.4">
      <c r="A17" s="79"/>
      <c r="B17" s="33" t="s">
        <v>10</v>
      </c>
      <c r="C17" s="33" t="s">
        <v>34</v>
      </c>
      <c r="D17" s="33" t="s">
        <v>11</v>
      </c>
      <c r="E17" s="33" t="s">
        <v>36</v>
      </c>
      <c r="F17" s="102">
        <v>2</v>
      </c>
      <c r="G17" s="102">
        <v>5</v>
      </c>
      <c r="H17" s="102">
        <v>7</v>
      </c>
      <c r="I17" s="102">
        <v>8</v>
      </c>
      <c r="J17" s="102">
        <v>11</v>
      </c>
      <c r="K17" s="91">
        <v>0</v>
      </c>
      <c r="L17" s="91">
        <v>1</v>
      </c>
      <c r="M17" s="91">
        <v>0</v>
      </c>
      <c r="N17" s="91">
        <v>0</v>
      </c>
      <c r="O17" s="91">
        <v>1</v>
      </c>
      <c r="P17" s="91">
        <v>0</v>
      </c>
      <c r="Q17" s="91">
        <v>1</v>
      </c>
      <c r="R17" s="91">
        <v>1</v>
      </c>
      <c r="S17" s="91">
        <v>0</v>
      </c>
      <c r="T17" s="91">
        <v>0</v>
      </c>
      <c r="U17" s="91">
        <v>1</v>
      </c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34">
        <v>5</v>
      </c>
      <c r="BO17" s="34">
        <v>4</v>
      </c>
      <c r="BP17" s="34">
        <v>4</v>
      </c>
      <c r="BQ17" s="34">
        <v>4</v>
      </c>
      <c r="BR17" s="34">
        <v>5</v>
      </c>
      <c r="BS17" s="74">
        <v>4</v>
      </c>
      <c r="BT17" s="74">
        <v>4</v>
      </c>
      <c r="BU17" s="75" t="s">
        <v>48</v>
      </c>
      <c r="BV17" s="78" t="s">
        <v>49</v>
      </c>
      <c r="BW17" s="96" t="s">
        <v>48</v>
      </c>
      <c r="BX17" s="74">
        <v>5</v>
      </c>
    </row>
    <row r="18" spans="1:77" ht="27" customHeight="1" thickBot="1" x14ac:dyDescent="0.4">
      <c r="A18" s="79"/>
      <c r="B18" s="33" t="s">
        <v>10</v>
      </c>
      <c r="C18" s="33" t="s">
        <v>35</v>
      </c>
      <c r="D18" s="33" t="s">
        <v>15</v>
      </c>
      <c r="E18" s="33" t="s">
        <v>64</v>
      </c>
      <c r="F18" s="102">
        <v>5</v>
      </c>
      <c r="G18" s="102">
        <v>3</v>
      </c>
      <c r="H18" s="102">
        <v>10</v>
      </c>
      <c r="I18" s="102">
        <v>2</v>
      </c>
      <c r="J18" s="102">
        <v>4</v>
      </c>
      <c r="K18" s="91">
        <v>0</v>
      </c>
      <c r="L18" s="91">
        <v>1</v>
      </c>
      <c r="M18" s="91">
        <v>1</v>
      </c>
      <c r="N18" s="91">
        <v>1</v>
      </c>
      <c r="O18" s="91">
        <v>1</v>
      </c>
      <c r="P18" s="91">
        <v>0</v>
      </c>
      <c r="Q18" s="91">
        <v>0</v>
      </c>
      <c r="R18" s="91">
        <v>0</v>
      </c>
      <c r="S18" s="91">
        <v>0</v>
      </c>
      <c r="T18" s="91">
        <v>1</v>
      </c>
      <c r="U18" s="91">
        <v>0</v>
      </c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34">
        <v>4</v>
      </c>
      <c r="BO18" s="34">
        <v>3</v>
      </c>
      <c r="BP18" s="34">
        <v>4</v>
      </c>
      <c r="BQ18" s="34">
        <v>4</v>
      </c>
      <c r="BR18" s="34">
        <v>4</v>
      </c>
      <c r="BS18" s="74">
        <v>4</v>
      </c>
      <c r="BT18" s="74">
        <v>4</v>
      </c>
      <c r="BU18" s="75" t="s">
        <v>48</v>
      </c>
      <c r="BV18" s="78" t="s">
        <v>49</v>
      </c>
      <c r="BW18" s="96" t="s">
        <v>48</v>
      </c>
      <c r="BX18" s="74">
        <v>4</v>
      </c>
    </row>
    <row r="19" spans="1:77" ht="27" customHeight="1" thickBot="1" x14ac:dyDescent="0.4">
      <c r="A19" s="79"/>
      <c r="B19" s="33" t="s">
        <v>13</v>
      </c>
      <c r="C19" s="33" t="s">
        <v>35</v>
      </c>
      <c r="D19" s="33" t="s">
        <v>15</v>
      </c>
      <c r="E19" s="33" t="s">
        <v>63</v>
      </c>
      <c r="F19" s="103">
        <v>5</v>
      </c>
      <c r="G19" s="103">
        <v>1</v>
      </c>
      <c r="H19" s="103">
        <v>3</v>
      </c>
      <c r="I19" s="103">
        <v>4</v>
      </c>
      <c r="J19" s="103">
        <v>10</v>
      </c>
      <c r="K19" s="91">
        <v>1</v>
      </c>
      <c r="L19" s="91">
        <v>0</v>
      </c>
      <c r="M19" s="91">
        <v>1</v>
      </c>
      <c r="N19" s="91">
        <v>1</v>
      </c>
      <c r="O19" s="91">
        <v>1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1</v>
      </c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34">
        <v>4</v>
      </c>
      <c r="BO19" s="34">
        <v>4</v>
      </c>
      <c r="BP19" s="34">
        <v>4</v>
      </c>
      <c r="BQ19" s="34">
        <v>4</v>
      </c>
      <c r="BR19" s="34">
        <v>4</v>
      </c>
      <c r="BS19" s="74">
        <v>4</v>
      </c>
      <c r="BT19" s="74">
        <v>4</v>
      </c>
      <c r="BU19" s="75" t="s">
        <v>48</v>
      </c>
      <c r="BV19" s="78" t="s">
        <v>49</v>
      </c>
      <c r="BW19" s="96" t="s">
        <v>48</v>
      </c>
      <c r="BX19" s="74">
        <v>5</v>
      </c>
    </row>
    <row r="20" spans="1:77" ht="27" customHeight="1" thickBot="1" x14ac:dyDescent="0.4">
      <c r="A20" s="79"/>
      <c r="B20" s="33" t="s">
        <v>10</v>
      </c>
      <c r="C20" s="33" t="s">
        <v>35</v>
      </c>
      <c r="D20" s="33" t="s">
        <v>15</v>
      </c>
      <c r="E20" s="33" t="s">
        <v>36</v>
      </c>
      <c r="F20" s="103">
        <v>5</v>
      </c>
      <c r="G20" s="103">
        <v>2</v>
      </c>
      <c r="H20" s="103">
        <v>6</v>
      </c>
      <c r="I20" s="103">
        <v>3</v>
      </c>
      <c r="J20" s="103">
        <v>9</v>
      </c>
      <c r="K20" s="91">
        <v>0</v>
      </c>
      <c r="L20" s="91">
        <v>1</v>
      </c>
      <c r="M20" s="91">
        <v>1</v>
      </c>
      <c r="N20" s="91">
        <v>0</v>
      </c>
      <c r="O20" s="91">
        <v>1</v>
      </c>
      <c r="P20" s="91">
        <v>1</v>
      </c>
      <c r="Q20" s="91">
        <v>0</v>
      </c>
      <c r="R20" s="91">
        <v>0</v>
      </c>
      <c r="S20" s="91">
        <v>1</v>
      </c>
      <c r="T20" s="91">
        <v>0</v>
      </c>
      <c r="U20" s="91">
        <v>0</v>
      </c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34">
        <v>5</v>
      </c>
      <c r="BO20" s="34">
        <v>4</v>
      </c>
      <c r="BP20" s="34">
        <v>5</v>
      </c>
      <c r="BQ20" s="34">
        <v>5</v>
      </c>
      <c r="BR20" s="34">
        <v>5</v>
      </c>
      <c r="BS20" s="74">
        <v>5</v>
      </c>
      <c r="BT20" s="74">
        <v>5</v>
      </c>
      <c r="BU20" s="75" t="s">
        <v>48</v>
      </c>
      <c r="BV20" s="78" t="s">
        <v>49</v>
      </c>
      <c r="BW20" s="96" t="s">
        <v>49</v>
      </c>
      <c r="BX20" s="74">
        <v>5</v>
      </c>
    </row>
    <row r="21" spans="1:77" ht="27" customHeight="1" thickBot="1" x14ac:dyDescent="0.4">
      <c r="A21" s="79"/>
      <c r="B21" s="33" t="s">
        <v>10</v>
      </c>
      <c r="C21" s="33" t="s">
        <v>34</v>
      </c>
      <c r="D21" s="33" t="s">
        <v>11</v>
      </c>
      <c r="E21" s="33" t="s">
        <v>36</v>
      </c>
      <c r="F21" s="104">
        <v>1</v>
      </c>
      <c r="G21" s="104">
        <v>5</v>
      </c>
      <c r="H21" s="104">
        <v>2</v>
      </c>
      <c r="I21" s="104">
        <v>7</v>
      </c>
      <c r="J21" s="104">
        <v>9</v>
      </c>
      <c r="K21" s="91">
        <v>1</v>
      </c>
      <c r="L21" s="91">
        <v>1</v>
      </c>
      <c r="M21" s="91">
        <v>0</v>
      </c>
      <c r="N21" s="91">
        <v>0</v>
      </c>
      <c r="O21" s="91">
        <v>1</v>
      </c>
      <c r="P21" s="91">
        <v>0</v>
      </c>
      <c r="Q21" s="91">
        <v>1</v>
      </c>
      <c r="R21" s="91">
        <v>0</v>
      </c>
      <c r="S21" s="91">
        <v>1</v>
      </c>
      <c r="T21" s="91">
        <v>0</v>
      </c>
      <c r="U21" s="91">
        <v>0</v>
      </c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34">
        <v>3</v>
      </c>
      <c r="BO21" s="34">
        <v>3</v>
      </c>
      <c r="BP21" s="34">
        <v>3</v>
      </c>
      <c r="BQ21" s="34">
        <v>3</v>
      </c>
      <c r="BR21" s="34">
        <v>5</v>
      </c>
      <c r="BS21" s="74">
        <v>4</v>
      </c>
      <c r="BT21" s="74">
        <v>4</v>
      </c>
      <c r="BU21" s="75" t="s">
        <v>48</v>
      </c>
      <c r="BV21" s="78" t="s">
        <v>49</v>
      </c>
      <c r="BW21" s="96" t="s">
        <v>48</v>
      </c>
      <c r="BX21" s="74">
        <v>5</v>
      </c>
    </row>
    <row r="22" spans="1:77" ht="27" customHeight="1" thickBot="1" x14ac:dyDescent="0.4">
      <c r="A22" s="79"/>
      <c r="B22" s="33" t="s">
        <v>10</v>
      </c>
      <c r="C22" s="33" t="s">
        <v>34</v>
      </c>
      <c r="D22" s="33" t="s">
        <v>11</v>
      </c>
      <c r="E22" s="33" t="s">
        <v>36</v>
      </c>
      <c r="F22" s="104">
        <v>5</v>
      </c>
      <c r="G22" s="104">
        <v>2</v>
      </c>
      <c r="H22" s="104">
        <v>1</v>
      </c>
      <c r="I22" s="104">
        <v>8</v>
      </c>
      <c r="J22" s="104">
        <v>4</v>
      </c>
      <c r="K22" s="91">
        <v>1</v>
      </c>
      <c r="L22" s="91">
        <v>1</v>
      </c>
      <c r="M22" s="91">
        <v>0</v>
      </c>
      <c r="N22" s="91">
        <v>0</v>
      </c>
      <c r="O22" s="91">
        <v>1</v>
      </c>
      <c r="P22" s="91">
        <v>0</v>
      </c>
      <c r="Q22" s="91">
        <v>0</v>
      </c>
      <c r="R22" s="91">
        <v>1</v>
      </c>
      <c r="S22" s="91">
        <v>1</v>
      </c>
      <c r="T22" s="91">
        <v>0</v>
      </c>
      <c r="U22" s="91">
        <v>0</v>
      </c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34">
        <v>3</v>
      </c>
      <c r="BO22" s="34">
        <v>3</v>
      </c>
      <c r="BP22" s="34">
        <v>4</v>
      </c>
      <c r="BQ22" s="34">
        <v>4</v>
      </c>
      <c r="BR22" s="34">
        <v>5</v>
      </c>
      <c r="BS22" s="74">
        <v>4</v>
      </c>
      <c r="BT22" s="74">
        <v>4</v>
      </c>
      <c r="BU22" s="75" t="s">
        <v>48</v>
      </c>
      <c r="BV22" s="78" t="s">
        <v>49</v>
      </c>
      <c r="BW22" s="96" t="s">
        <v>48</v>
      </c>
      <c r="BX22" s="74">
        <v>4</v>
      </c>
    </row>
    <row r="23" spans="1:77" ht="27" customHeight="1" thickBot="1" x14ac:dyDescent="0.4">
      <c r="A23" s="79"/>
      <c r="B23" s="33" t="s">
        <v>13</v>
      </c>
      <c r="C23" s="33" t="s">
        <v>34</v>
      </c>
      <c r="D23" s="33" t="s">
        <v>14</v>
      </c>
      <c r="E23" s="33" t="s">
        <v>64</v>
      </c>
      <c r="F23" s="103">
        <v>5</v>
      </c>
      <c r="G23" s="103">
        <v>9</v>
      </c>
      <c r="H23" s="103">
        <v>11</v>
      </c>
      <c r="I23" s="103">
        <v>4</v>
      </c>
      <c r="J23" s="103">
        <v>8</v>
      </c>
      <c r="K23" s="91">
        <v>0</v>
      </c>
      <c r="L23" s="91">
        <v>0</v>
      </c>
      <c r="M23" s="91">
        <v>0</v>
      </c>
      <c r="N23" s="91">
        <v>1</v>
      </c>
      <c r="O23" s="91">
        <v>1</v>
      </c>
      <c r="P23" s="91">
        <v>0</v>
      </c>
      <c r="Q23" s="91">
        <v>0</v>
      </c>
      <c r="R23" s="91">
        <v>1</v>
      </c>
      <c r="S23" s="91">
        <v>1</v>
      </c>
      <c r="T23" s="91">
        <v>0</v>
      </c>
      <c r="U23" s="91">
        <v>1</v>
      </c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34">
        <v>4</v>
      </c>
      <c r="BO23" s="34">
        <v>4</v>
      </c>
      <c r="BP23" s="34">
        <v>4</v>
      </c>
      <c r="BQ23" s="34">
        <v>4</v>
      </c>
      <c r="BR23" s="34">
        <v>4</v>
      </c>
      <c r="BS23" s="74">
        <v>4</v>
      </c>
      <c r="BT23" s="74">
        <v>4</v>
      </c>
      <c r="BU23" s="75" t="s">
        <v>48</v>
      </c>
      <c r="BV23" s="78" t="s">
        <v>49</v>
      </c>
      <c r="BW23" s="96" t="s">
        <v>48</v>
      </c>
      <c r="BX23" s="74">
        <v>4</v>
      </c>
    </row>
    <row r="24" spans="1:77" ht="27" customHeight="1" thickBot="1" x14ac:dyDescent="0.4">
      <c r="A24" s="79"/>
      <c r="B24" s="33" t="s">
        <v>10</v>
      </c>
      <c r="C24" s="33" t="s">
        <v>34</v>
      </c>
      <c r="D24" s="33" t="s">
        <v>11</v>
      </c>
      <c r="E24" s="33" t="s">
        <v>36</v>
      </c>
      <c r="F24" s="104">
        <v>2</v>
      </c>
      <c r="G24" s="104">
        <v>3</v>
      </c>
      <c r="H24" s="104">
        <v>6</v>
      </c>
      <c r="I24" s="104">
        <v>4</v>
      </c>
      <c r="J24" s="104">
        <v>10</v>
      </c>
      <c r="K24" s="91">
        <v>0</v>
      </c>
      <c r="L24" s="91">
        <v>1</v>
      </c>
      <c r="M24" s="91">
        <v>1</v>
      </c>
      <c r="N24" s="91">
        <v>1</v>
      </c>
      <c r="O24" s="91">
        <v>1</v>
      </c>
      <c r="P24" s="91">
        <v>1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34">
        <v>3</v>
      </c>
      <c r="BO24" s="34">
        <v>2</v>
      </c>
      <c r="BP24" s="34">
        <v>3</v>
      </c>
      <c r="BQ24" s="34">
        <v>3</v>
      </c>
      <c r="BR24" s="34">
        <v>3</v>
      </c>
      <c r="BS24" s="74">
        <v>4</v>
      </c>
      <c r="BT24" s="74">
        <v>5</v>
      </c>
      <c r="BU24" s="75" t="s">
        <v>48</v>
      </c>
      <c r="BV24" s="78" t="s">
        <v>49</v>
      </c>
      <c r="BW24" s="96" t="s">
        <v>48</v>
      </c>
      <c r="BX24" s="74">
        <v>5</v>
      </c>
    </row>
    <row r="25" spans="1:77" ht="27" customHeight="1" thickBot="1" x14ac:dyDescent="0.4">
      <c r="A25" s="79"/>
      <c r="B25" s="33" t="s">
        <v>13</v>
      </c>
      <c r="C25" s="33" t="s">
        <v>35</v>
      </c>
      <c r="D25" s="33" t="s">
        <v>14</v>
      </c>
      <c r="E25" s="33" t="s">
        <v>64</v>
      </c>
      <c r="F25" s="103">
        <v>1</v>
      </c>
      <c r="G25" s="103">
        <v>3</v>
      </c>
      <c r="H25" s="103">
        <v>10</v>
      </c>
      <c r="I25" s="103">
        <v>9</v>
      </c>
      <c r="J25" s="103">
        <v>11</v>
      </c>
      <c r="K25" s="91">
        <v>1</v>
      </c>
      <c r="L25" s="91">
        <v>0</v>
      </c>
      <c r="M25" s="91">
        <v>1</v>
      </c>
      <c r="N25" s="91">
        <v>0</v>
      </c>
      <c r="O25" s="91">
        <v>0</v>
      </c>
      <c r="P25" s="91">
        <v>1</v>
      </c>
      <c r="Q25" s="91">
        <v>0</v>
      </c>
      <c r="R25" s="91">
        <v>0</v>
      </c>
      <c r="S25" s="91">
        <v>1</v>
      </c>
      <c r="T25" s="91">
        <v>0</v>
      </c>
      <c r="U25" s="91">
        <v>1</v>
      </c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34">
        <v>1</v>
      </c>
      <c r="BO25" s="34">
        <v>1</v>
      </c>
      <c r="BP25" s="34">
        <v>3</v>
      </c>
      <c r="BQ25" s="34">
        <v>3</v>
      </c>
      <c r="BR25" s="34">
        <v>3</v>
      </c>
      <c r="BS25" s="74">
        <v>2</v>
      </c>
      <c r="BT25" s="74">
        <v>2</v>
      </c>
      <c r="BU25" s="75" t="s">
        <v>48</v>
      </c>
      <c r="BV25" s="78" t="s">
        <v>49</v>
      </c>
      <c r="BW25" s="96" t="s">
        <v>48</v>
      </c>
      <c r="BX25" s="74">
        <v>4</v>
      </c>
    </row>
    <row r="26" spans="1:77" ht="27" customHeight="1" thickBot="1" x14ac:dyDescent="0.4">
      <c r="A26" s="80"/>
      <c r="B26" s="33" t="s">
        <v>13</v>
      </c>
      <c r="C26" s="33" t="s">
        <v>102</v>
      </c>
      <c r="D26" s="33" t="s">
        <v>15</v>
      </c>
      <c r="E26" s="33" t="s">
        <v>64</v>
      </c>
      <c r="F26" s="103">
        <v>5</v>
      </c>
      <c r="G26" s="103">
        <v>7</v>
      </c>
      <c r="H26" s="103">
        <v>2</v>
      </c>
      <c r="I26" s="103">
        <v>9</v>
      </c>
      <c r="J26" s="103">
        <v>11</v>
      </c>
      <c r="K26" s="91">
        <v>0</v>
      </c>
      <c r="L26" s="91">
        <v>1</v>
      </c>
      <c r="M26" s="91">
        <v>0</v>
      </c>
      <c r="N26" s="91">
        <v>0</v>
      </c>
      <c r="O26" s="91">
        <v>1</v>
      </c>
      <c r="P26" s="91">
        <v>1</v>
      </c>
      <c r="Q26" s="91">
        <v>1</v>
      </c>
      <c r="R26" s="91">
        <v>0</v>
      </c>
      <c r="S26" s="91">
        <v>1</v>
      </c>
      <c r="T26" s="91">
        <v>0</v>
      </c>
      <c r="U26" s="91">
        <v>0</v>
      </c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34">
        <v>4</v>
      </c>
      <c r="BO26" s="34">
        <v>4</v>
      </c>
      <c r="BP26" s="34">
        <v>4</v>
      </c>
      <c r="BQ26" s="34">
        <v>4</v>
      </c>
      <c r="BR26" s="34">
        <v>4</v>
      </c>
      <c r="BS26" s="74">
        <v>4</v>
      </c>
      <c r="BT26" s="74">
        <v>4</v>
      </c>
      <c r="BU26" s="75" t="s">
        <v>48</v>
      </c>
      <c r="BV26" s="78" t="s">
        <v>49</v>
      </c>
      <c r="BW26" s="96" t="s">
        <v>48</v>
      </c>
      <c r="BX26" s="74">
        <v>5</v>
      </c>
    </row>
    <row r="27" spans="1:77" ht="24" x14ac:dyDescent="0.55000000000000004">
      <c r="E27" s="44" t="s">
        <v>124</v>
      </c>
      <c r="F27" s="120">
        <v>5</v>
      </c>
      <c r="G27" s="120">
        <v>3</v>
      </c>
      <c r="H27" s="120">
        <v>10</v>
      </c>
      <c r="I27" s="120">
        <v>4</v>
      </c>
      <c r="J27" s="120">
        <v>11</v>
      </c>
      <c r="K27" s="101">
        <f t="shared" ref="K27:AP27" si="0">COUNTIF(K2:K26,1)</f>
        <v>9</v>
      </c>
      <c r="L27" s="101">
        <f t="shared" si="0"/>
        <v>17</v>
      </c>
      <c r="M27" s="101">
        <f t="shared" si="0"/>
        <v>12</v>
      </c>
      <c r="N27" s="101">
        <f t="shared" si="0"/>
        <v>11</v>
      </c>
      <c r="O27" s="101">
        <f t="shared" si="0"/>
        <v>22</v>
      </c>
      <c r="P27" s="101">
        <f t="shared" si="0"/>
        <v>8</v>
      </c>
      <c r="Q27" s="101">
        <f t="shared" si="0"/>
        <v>9</v>
      </c>
      <c r="R27" s="101">
        <f t="shared" si="0"/>
        <v>8</v>
      </c>
      <c r="S27" s="101">
        <f t="shared" si="0"/>
        <v>13</v>
      </c>
      <c r="T27" s="101">
        <f t="shared" si="0"/>
        <v>5</v>
      </c>
      <c r="U27" s="101">
        <f t="shared" si="0"/>
        <v>10</v>
      </c>
      <c r="V27" s="101">
        <f t="shared" si="0"/>
        <v>0</v>
      </c>
      <c r="W27" s="101">
        <f t="shared" si="0"/>
        <v>0</v>
      </c>
      <c r="X27" s="101">
        <f t="shared" si="0"/>
        <v>0</v>
      </c>
      <c r="Y27" s="101">
        <f t="shared" si="0"/>
        <v>0</v>
      </c>
      <c r="Z27" s="101">
        <f t="shared" si="0"/>
        <v>0</v>
      </c>
      <c r="AA27" s="101">
        <f t="shared" si="0"/>
        <v>0</v>
      </c>
      <c r="AB27" s="101">
        <f t="shared" si="0"/>
        <v>0</v>
      </c>
      <c r="AC27" s="101">
        <f t="shared" si="0"/>
        <v>0</v>
      </c>
      <c r="AD27" s="101">
        <f t="shared" si="0"/>
        <v>0</v>
      </c>
      <c r="AE27" s="101">
        <f t="shared" si="0"/>
        <v>0</v>
      </c>
      <c r="AF27" s="101">
        <f t="shared" si="0"/>
        <v>0</v>
      </c>
      <c r="AG27" s="101">
        <f t="shared" si="0"/>
        <v>0</v>
      </c>
      <c r="AH27" s="101">
        <f t="shared" si="0"/>
        <v>0</v>
      </c>
      <c r="AI27" s="101">
        <f t="shared" si="0"/>
        <v>0</v>
      </c>
      <c r="AJ27" s="101">
        <f t="shared" si="0"/>
        <v>0</v>
      </c>
      <c r="AK27" s="101">
        <f t="shared" si="0"/>
        <v>0</v>
      </c>
      <c r="AL27" s="101">
        <f t="shared" si="0"/>
        <v>0</v>
      </c>
      <c r="AM27" s="101">
        <f t="shared" si="0"/>
        <v>0</v>
      </c>
      <c r="AN27" s="101">
        <f t="shared" si="0"/>
        <v>0</v>
      </c>
      <c r="AO27" s="101">
        <f t="shared" si="0"/>
        <v>0</v>
      </c>
      <c r="AP27" s="101">
        <f t="shared" si="0"/>
        <v>0</v>
      </c>
      <c r="AQ27" s="101">
        <f t="shared" ref="AQ27:BM27" si="1">COUNTIF(AQ2:AQ26,1)</f>
        <v>0</v>
      </c>
      <c r="AR27" s="101">
        <f t="shared" si="1"/>
        <v>0</v>
      </c>
      <c r="AS27" s="101">
        <f t="shared" si="1"/>
        <v>0</v>
      </c>
      <c r="AT27" s="101">
        <f t="shared" si="1"/>
        <v>0</v>
      </c>
      <c r="AU27" s="101">
        <f t="shared" si="1"/>
        <v>0</v>
      </c>
      <c r="AV27" s="101">
        <f t="shared" si="1"/>
        <v>0</v>
      </c>
      <c r="AW27" s="101">
        <f t="shared" si="1"/>
        <v>0</v>
      </c>
      <c r="AX27" s="101">
        <f t="shared" si="1"/>
        <v>0</v>
      </c>
      <c r="AY27" s="101">
        <f t="shared" si="1"/>
        <v>0</v>
      </c>
      <c r="AZ27" s="101">
        <f t="shared" si="1"/>
        <v>0</v>
      </c>
      <c r="BA27" s="101">
        <f t="shared" si="1"/>
        <v>0</v>
      </c>
      <c r="BB27" s="101">
        <f t="shared" si="1"/>
        <v>0</v>
      </c>
      <c r="BC27" s="101">
        <f t="shared" si="1"/>
        <v>0</v>
      </c>
      <c r="BD27" s="101">
        <f t="shared" si="1"/>
        <v>0</v>
      </c>
      <c r="BE27" s="101">
        <f t="shared" si="1"/>
        <v>0</v>
      </c>
      <c r="BF27" s="101">
        <f t="shared" si="1"/>
        <v>0</v>
      </c>
      <c r="BG27" s="101">
        <f t="shared" si="1"/>
        <v>0</v>
      </c>
      <c r="BH27" s="101">
        <f t="shared" si="1"/>
        <v>0</v>
      </c>
      <c r="BI27" s="101">
        <f t="shared" si="1"/>
        <v>0</v>
      </c>
      <c r="BJ27" s="101">
        <f t="shared" si="1"/>
        <v>0</v>
      </c>
      <c r="BK27" s="101">
        <f t="shared" si="1"/>
        <v>0</v>
      </c>
      <c r="BL27" s="101">
        <f t="shared" si="1"/>
        <v>0</v>
      </c>
      <c r="BM27" s="101">
        <f t="shared" si="1"/>
        <v>0</v>
      </c>
      <c r="BN27" s="76">
        <f t="shared" ref="BN27:BX27" si="2">AVERAGE(BN2:BN26)</f>
        <v>3.88</v>
      </c>
      <c r="BO27" s="76">
        <f t="shared" si="2"/>
        <v>3.52</v>
      </c>
      <c r="BP27" s="76">
        <f t="shared" si="2"/>
        <v>4.04</v>
      </c>
      <c r="BQ27" s="76">
        <f t="shared" si="2"/>
        <v>4.04</v>
      </c>
      <c r="BR27" s="76">
        <f t="shared" si="2"/>
        <v>4.32</v>
      </c>
      <c r="BS27" s="76">
        <f t="shared" si="2"/>
        <v>4.12</v>
      </c>
      <c r="BT27" s="76">
        <f t="shared" si="2"/>
        <v>4.2</v>
      </c>
      <c r="BU27" s="76" t="e">
        <f t="shared" si="2"/>
        <v>#DIV/0!</v>
      </c>
      <c r="BV27" s="76" t="e">
        <f t="shared" si="2"/>
        <v>#DIV/0!</v>
      </c>
      <c r="BW27" s="76" t="e">
        <f t="shared" si="2"/>
        <v>#DIV/0!</v>
      </c>
      <c r="BX27" s="76">
        <f t="shared" si="2"/>
        <v>4.68</v>
      </c>
      <c r="BY27" s="35">
        <f>AVERAGE(BN2:BT26,BX2:BX26)</f>
        <v>4.0999999999999996</v>
      </c>
    </row>
    <row r="28" spans="1:77" ht="27" x14ac:dyDescent="0.6">
      <c r="E28" s="121" t="s">
        <v>123</v>
      </c>
      <c r="F28" s="121">
        <v>14</v>
      </c>
      <c r="G28" s="121">
        <v>7</v>
      </c>
      <c r="H28" s="121">
        <v>6</v>
      </c>
      <c r="I28" s="121">
        <v>6</v>
      </c>
      <c r="J28" s="121">
        <v>5</v>
      </c>
      <c r="K28" s="100">
        <f>K27*100/36</f>
        <v>25</v>
      </c>
      <c r="L28" s="100">
        <f>L27*100/36</f>
        <v>47.222222222222221</v>
      </c>
      <c r="M28" s="100">
        <f>M27*100/36</f>
        <v>33.333333333333336</v>
      </c>
      <c r="N28" s="100">
        <f t="shared" ref="N28:BM28" si="3">N27*100/36</f>
        <v>30.555555555555557</v>
      </c>
      <c r="O28" s="100">
        <f>O27*100/36</f>
        <v>61.111111111111114</v>
      </c>
      <c r="P28" s="100">
        <f t="shared" si="3"/>
        <v>22.222222222222221</v>
      </c>
      <c r="Q28" s="100">
        <f t="shared" si="3"/>
        <v>25</v>
      </c>
      <c r="R28" s="100">
        <f t="shared" si="3"/>
        <v>22.222222222222221</v>
      </c>
      <c r="S28" s="100">
        <f t="shared" si="3"/>
        <v>36.111111111111114</v>
      </c>
      <c r="T28" s="100">
        <f t="shared" si="3"/>
        <v>13.888888888888889</v>
      </c>
      <c r="U28" s="100">
        <f>U27*100/36</f>
        <v>27.777777777777779</v>
      </c>
      <c r="V28" s="100">
        <f t="shared" si="3"/>
        <v>0</v>
      </c>
      <c r="W28" s="100">
        <f t="shared" si="3"/>
        <v>0</v>
      </c>
      <c r="X28" s="100">
        <f t="shared" si="3"/>
        <v>0</v>
      </c>
      <c r="Y28" s="100">
        <f t="shared" si="3"/>
        <v>0</v>
      </c>
      <c r="Z28" s="100">
        <f t="shared" si="3"/>
        <v>0</v>
      </c>
      <c r="AA28" s="100">
        <f t="shared" si="3"/>
        <v>0</v>
      </c>
      <c r="AB28" s="100">
        <f t="shared" si="3"/>
        <v>0</v>
      </c>
      <c r="AC28" s="100">
        <f t="shared" si="3"/>
        <v>0</v>
      </c>
      <c r="AD28" s="100">
        <f t="shared" si="3"/>
        <v>0</v>
      </c>
      <c r="AE28" s="100">
        <f t="shared" si="3"/>
        <v>0</v>
      </c>
      <c r="AF28" s="100">
        <f t="shared" si="3"/>
        <v>0</v>
      </c>
      <c r="AG28" s="100">
        <f t="shared" si="3"/>
        <v>0</v>
      </c>
      <c r="AH28" s="100">
        <f t="shared" si="3"/>
        <v>0</v>
      </c>
      <c r="AI28" s="100">
        <f t="shared" si="3"/>
        <v>0</v>
      </c>
      <c r="AJ28" s="100">
        <f t="shared" si="3"/>
        <v>0</v>
      </c>
      <c r="AK28" s="100">
        <f t="shared" si="3"/>
        <v>0</v>
      </c>
      <c r="AL28" s="100">
        <f t="shared" si="3"/>
        <v>0</v>
      </c>
      <c r="AM28" s="100">
        <f t="shared" si="3"/>
        <v>0</v>
      </c>
      <c r="AN28" s="100">
        <f t="shared" si="3"/>
        <v>0</v>
      </c>
      <c r="AO28" s="100">
        <f t="shared" si="3"/>
        <v>0</v>
      </c>
      <c r="AP28" s="100">
        <f t="shared" si="3"/>
        <v>0</v>
      </c>
      <c r="AQ28" s="100">
        <f t="shared" si="3"/>
        <v>0</v>
      </c>
      <c r="AR28" s="100">
        <f t="shared" si="3"/>
        <v>0</v>
      </c>
      <c r="AS28" s="100">
        <f t="shared" si="3"/>
        <v>0</v>
      </c>
      <c r="AT28" s="100">
        <f t="shared" si="3"/>
        <v>0</v>
      </c>
      <c r="AU28" s="100">
        <f t="shared" si="3"/>
        <v>0</v>
      </c>
      <c r="AV28" s="100">
        <f t="shared" si="3"/>
        <v>0</v>
      </c>
      <c r="AW28" s="100">
        <f t="shared" si="3"/>
        <v>0</v>
      </c>
      <c r="AX28" s="100">
        <f t="shared" si="3"/>
        <v>0</v>
      </c>
      <c r="AY28" s="100">
        <f t="shared" si="3"/>
        <v>0</v>
      </c>
      <c r="AZ28" s="100">
        <f t="shared" si="3"/>
        <v>0</v>
      </c>
      <c r="BA28" s="100">
        <f t="shared" si="3"/>
        <v>0</v>
      </c>
      <c r="BB28" s="100">
        <f t="shared" si="3"/>
        <v>0</v>
      </c>
      <c r="BC28" s="100">
        <f t="shared" si="3"/>
        <v>0</v>
      </c>
      <c r="BD28" s="100">
        <f t="shared" si="3"/>
        <v>0</v>
      </c>
      <c r="BE28" s="100">
        <f t="shared" si="3"/>
        <v>0</v>
      </c>
      <c r="BF28" s="100">
        <f t="shared" si="3"/>
        <v>0</v>
      </c>
      <c r="BG28" s="100">
        <f t="shared" si="3"/>
        <v>0</v>
      </c>
      <c r="BH28" s="100">
        <f t="shared" si="3"/>
        <v>0</v>
      </c>
      <c r="BI28" s="100">
        <f t="shared" si="3"/>
        <v>0</v>
      </c>
      <c r="BJ28" s="100">
        <f t="shared" si="3"/>
        <v>0</v>
      </c>
      <c r="BK28" s="100">
        <f t="shared" si="3"/>
        <v>0</v>
      </c>
      <c r="BL28" s="100">
        <f t="shared" si="3"/>
        <v>0</v>
      </c>
      <c r="BM28" s="100">
        <f t="shared" si="3"/>
        <v>0</v>
      </c>
      <c r="BN28" s="77">
        <f>STDEV(BN2:BN26)</f>
        <v>1.1661903789690597</v>
      </c>
      <c r="BO28" s="77">
        <f t="shared" ref="BO28:BW28" si="4">STDEV(BO2:BO26)</f>
        <v>1.1224972160321827</v>
      </c>
      <c r="BP28" s="77">
        <f t="shared" si="4"/>
        <v>0.7348469228349529</v>
      </c>
      <c r="BQ28" s="77">
        <f t="shared" si="4"/>
        <v>0.7348469228349529</v>
      </c>
      <c r="BR28" s="77">
        <f t="shared" si="4"/>
        <v>0.74833147735478822</v>
      </c>
      <c r="BS28" s="77">
        <f t="shared" si="4"/>
        <v>0.78102496759066509</v>
      </c>
      <c r="BT28" s="77">
        <f t="shared" si="4"/>
        <v>0.81649658092772603</v>
      </c>
      <c r="BU28" s="77" t="e">
        <f t="shared" si="4"/>
        <v>#DIV/0!</v>
      </c>
      <c r="BV28" s="77" t="e">
        <f t="shared" si="4"/>
        <v>#DIV/0!</v>
      </c>
      <c r="BW28" s="77" t="e">
        <f t="shared" si="4"/>
        <v>#DIV/0!</v>
      </c>
      <c r="BX28" s="77">
        <f>STDEV(BX2:BX26)</f>
        <v>0.47609522856952335</v>
      </c>
      <c r="BY28" s="35">
        <f>STDEV(BN2:BT26,BX2:BX26)</f>
        <v>0.89104985789024804</v>
      </c>
    </row>
    <row r="29" spans="1:77" ht="24" x14ac:dyDescent="0.55000000000000004">
      <c r="BR29" s="36">
        <f>STDEV(BN2:BR26)</f>
        <v>0.94527688382651875</v>
      </c>
      <c r="BT29" s="36">
        <f>STDEV(BS2:BT26)</f>
        <v>0.79179465488862999</v>
      </c>
      <c r="BU29" s="36" t="e">
        <f>STDEV(BU2:BU26)</f>
        <v>#DIV/0!</v>
      </c>
      <c r="BV29" s="36" t="e">
        <f>STDEV(BV2:BV26)</f>
        <v>#DIV/0!</v>
      </c>
      <c r="BW29" s="36" t="e">
        <f>STDEV(BW2:BW26)</f>
        <v>#DIV/0!</v>
      </c>
      <c r="BX29" s="36">
        <f>STDEV(BX2:BX26)</f>
        <v>0.47609522856952335</v>
      </c>
    </row>
    <row r="30" spans="1:77" ht="24" x14ac:dyDescent="0.55000000000000004">
      <c r="A30" s="37" t="s">
        <v>17</v>
      </c>
      <c r="B30" s="38"/>
      <c r="L30" s="33">
        <v>2</v>
      </c>
      <c r="N30" s="33">
        <v>4</v>
      </c>
      <c r="O30" s="33">
        <v>1</v>
      </c>
      <c r="S30" s="33">
        <v>3</v>
      </c>
      <c r="U30" s="33">
        <v>5</v>
      </c>
      <c r="AB30" s="33">
        <v>3</v>
      </c>
      <c r="AJ30" s="33">
        <v>5</v>
      </c>
      <c r="AZ30" s="33">
        <v>4</v>
      </c>
      <c r="BL30" s="33">
        <v>2</v>
      </c>
      <c r="BR30" s="39">
        <f>AVERAGE(BN2:BR26)</f>
        <v>3.96</v>
      </c>
      <c r="BT30" s="39">
        <f>AVERAGE(BS2:BT26)</f>
        <v>4.16</v>
      </c>
      <c r="BU30" s="39" t="e">
        <f>AVERAGE(BU2:BU26)</f>
        <v>#DIV/0!</v>
      </c>
      <c r="BV30" s="39" t="e">
        <f>AVERAGE(BV2:BV26)</f>
        <v>#DIV/0!</v>
      </c>
      <c r="BW30" s="39" t="e">
        <f>AVERAGE(BW2:BW26)</f>
        <v>#DIV/0!</v>
      </c>
      <c r="BX30" s="39">
        <f>AVERAGE(BX2:BX26)</f>
        <v>4.68</v>
      </c>
    </row>
    <row r="31" spans="1:77" x14ac:dyDescent="0.35">
      <c r="A31" s="40" t="s">
        <v>23</v>
      </c>
      <c r="B31" s="41">
        <f>COUNTIF(B2:B26,"ชาย")</f>
        <v>8</v>
      </c>
    </row>
    <row r="32" spans="1:77" x14ac:dyDescent="0.35">
      <c r="A32" s="40" t="s">
        <v>21</v>
      </c>
      <c r="B32" s="41">
        <f>COUNTIF(B2:B26,"หญิง")</f>
        <v>17</v>
      </c>
    </row>
    <row r="33" spans="1:2" ht="23.25" x14ac:dyDescent="0.5">
      <c r="A33" s="42" t="s">
        <v>8</v>
      </c>
      <c r="B33" s="42">
        <f>SUM(B30:B32)</f>
        <v>25</v>
      </c>
    </row>
    <row r="35" spans="1:2" ht="23.25" x14ac:dyDescent="0.5">
      <c r="A35" s="37" t="s">
        <v>20</v>
      </c>
      <c r="B35" s="38"/>
    </row>
    <row r="36" spans="1:2" x14ac:dyDescent="0.35">
      <c r="A36" s="40" t="s">
        <v>35</v>
      </c>
      <c r="B36" s="41">
        <v>5</v>
      </c>
    </row>
    <row r="37" spans="1:2" x14ac:dyDescent="0.35">
      <c r="A37" s="40" t="s">
        <v>22</v>
      </c>
      <c r="B37" s="41">
        <v>3</v>
      </c>
    </row>
    <row r="38" spans="1:2" x14ac:dyDescent="0.35">
      <c r="A38" s="40" t="s">
        <v>34</v>
      </c>
      <c r="B38" s="41">
        <v>16</v>
      </c>
    </row>
    <row r="39" spans="1:2" x14ac:dyDescent="0.35">
      <c r="A39" s="40" t="s">
        <v>24</v>
      </c>
      <c r="B39" s="41">
        <v>1</v>
      </c>
    </row>
    <row r="40" spans="1:2" ht="23.25" x14ac:dyDescent="0.5">
      <c r="A40" s="42" t="s">
        <v>8</v>
      </c>
      <c r="B40" s="42">
        <f>SUM(B35:B39)</f>
        <v>25</v>
      </c>
    </row>
    <row r="42" spans="1:2" ht="23.25" x14ac:dyDescent="0.5">
      <c r="A42" s="37" t="s">
        <v>18</v>
      </c>
      <c r="B42" s="38"/>
    </row>
    <row r="43" spans="1:2" x14ac:dyDescent="0.35">
      <c r="A43" s="40" t="s">
        <v>101</v>
      </c>
      <c r="B43" s="41">
        <v>4</v>
      </c>
    </row>
    <row r="44" spans="1:2" x14ac:dyDescent="0.35">
      <c r="A44" s="40" t="s">
        <v>11</v>
      </c>
      <c r="B44" s="41">
        <v>18</v>
      </c>
    </row>
    <row r="45" spans="1:2" x14ac:dyDescent="0.35">
      <c r="A45" s="40" t="s">
        <v>60</v>
      </c>
      <c r="B45" s="41">
        <v>2</v>
      </c>
    </row>
    <row r="46" spans="1:2" x14ac:dyDescent="0.35">
      <c r="A46" s="40" t="s">
        <v>12</v>
      </c>
      <c r="B46" s="41">
        <v>1</v>
      </c>
    </row>
    <row r="47" spans="1:2" ht="23.25" x14ac:dyDescent="0.5">
      <c r="A47" s="42" t="s">
        <v>8</v>
      </c>
      <c r="B47" s="42">
        <f>SUM(B42:B46)</f>
        <v>25</v>
      </c>
    </row>
    <row r="49" spans="1:2" ht="23.25" x14ac:dyDescent="0.5">
      <c r="A49" s="37" t="s">
        <v>17</v>
      </c>
      <c r="B49" s="38"/>
    </row>
    <row r="50" spans="1:2" x14ac:dyDescent="0.35">
      <c r="A50" s="40" t="s">
        <v>61</v>
      </c>
      <c r="B50" s="41">
        <v>8</v>
      </c>
    </row>
    <row r="51" spans="1:2" x14ac:dyDescent="0.35">
      <c r="A51" s="40" t="s">
        <v>62</v>
      </c>
      <c r="B51" s="41">
        <v>13</v>
      </c>
    </row>
    <row r="52" spans="1:2" x14ac:dyDescent="0.35">
      <c r="A52" s="40" t="s">
        <v>63</v>
      </c>
      <c r="B52" s="41">
        <v>4</v>
      </c>
    </row>
    <row r="53" spans="1:2" ht="23.25" x14ac:dyDescent="0.5">
      <c r="A53" s="42" t="s">
        <v>8</v>
      </c>
      <c r="B53" s="42">
        <f>SUM(B50:B52)</f>
        <v>25</v>
      </c>
    </row>
    <row r="54" spans="1:2" ht="15.75" customHeight="1" x14ac:dyDescent="0.35"/>
    <row r="55" spans="1:2" ht="15.75" customHeight="1" x14ac:dyDescent="0.35"/>
    <row r="56" spans="1:2" ht="15.75" customHeight="1" x14ac:dyDescent="0.35"/>
    <row r="57" spans="1:2" ht="15.75" customHeight="1" x14ac:dyDescent="0.35"/>
    <row r="58" spans="1:2" ht="15.75" customHeight="1" x14ac:dyDescent="0.35"/>
    <row r="59" spans="1:2" ht="15.75" customHeight="1" x14ac:dyDescent="0.35"/>
    <row r="60" spans="1:2" ht="15.75" customHeight="1" x14ac:dyDescent="0.35"/>
    <row r="61" spans="1:2" ht="15.75" customHeight="1" x14ac:dyDescent="0.35"/>
    <row r="62" spans="1:2" ht="15.75" customHeight="1" x14ac:dyDescent="0.35"/>
    <row r="63" spans="1:2" ht="15.75" customHeight="1" x14ac:dyDescent="0.35"/>
    <row r="64" spans="1: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06D9-91D5-4309-81C4-20D8926F0EEF}">
  <dimension ref="A1:IU27"/>
  <sheetViews>
    <sheetView workbookViewId="0">
      <selection activeCell="C12" sqref="C12"/>
    </sheetView>
  </sheetViews>
  <sheetFormatPr defaultRowHeight="19.5" x14ac:dyDescent="0.3"/>
  <cols>
    <col min="1" max="1" width="9" style="62"/>
    <col min="2" max="2" width="43" style="62" customWidth="1"/>
    <col min="3" max="3" width="13.125" style="62" customWidth="1"/>
    <col min="4" max="4" width="14.125" style="62" customWidth="1"/>
    <col min="5" max="16384" width="9" style="62"/>
  </cols>
  <sheetData>
    <row r="1" spans="1:255" x14ac:dyDescent="0.3">
      <c r="B1" s="175" t="s">
        <v>57</v>
      </c>
      <c r="C1" s="175"/>
      <c r="D1" s="175"/>
      <c r="E1" s="59"/>
      <c r="F1" s="59"/>
      <c r="G1" s="5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</row>
    <row r="2" spans="1:255" x14ac:dyDescent="0.3">
      <c r="B2" s="115"/>
      <c r="C2" s="115"/>
      <c r="D2" s="115"/>
      <c r="E2" s="59"/>
      <c r="F2" s="59"/>
      <c r="G2" s="5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</row>
    <row r="3" spans="1:255" ht="22.5" x14ac:dyDescent="0.5">
      <c r="A3" s="223" t="s">
        <v>50</v>
      </c>
      <c r="B3" s="223"/>
      <c r="C3" s="223"/>
      <c r="D3" s="223"/>
      <c r="E3" s="115"/>
      <c r="F3" s="115"/>
      <c r="G3" s="115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</row>
    <row r="4" spans="1:255" ht="22.5" x14ac:dyDescent="0.5">
      <c r="B4" s="63" t="s">
        <v>51</v>
      </c>
    </row>
    <row r="5" spans="1:255" ht="22.5" x14ac:dyDescent="0.3">
      <c r="A5" s="64"/>
      <c r="B5" s="65" t="s">
        <v>52</v>
      </c>
      <c r="C5" s="66" t="s">
        <v>2</v>
      </c>
      <c r="D5" s="65" t="s">
        <v>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</row>
    <row r="6" spans="1:255" x14ac:dyDescent="0.3">
      <c r="B6" s="13" t="s">
        <v>48</v>
      </c>
      <c r="C6" s="67">
        <v>26</v>
      </c>
      <c r="D6" s="12">
        <v>100</v>
      </c>
    </row>
    <row r="7" spans="1:255" ht="22.5" x14ac:dyDescent="0.5">
      <c r="B7" s="68" t="s">
        <v>8</v>
      </c>
      <c r="C7" s="68">
        <f>SUM(C6)</f>
        <v>26</v>
      </c>
      <c r="D7" s="69">
        <v>100</v>
      </c>
    </row>
    <row r="9" spans="1:255" x14ac:dyDescent="0.3">
      <c r="B9" s="70" t="s">
        <v>118</v>
      </c>
    </row>
    <row r="10" spans="1:255" x14ac:dyDescent="0.3">
      <c r="B10" s="70" t="s">
        <v>104</v>
      </c>
    </row>
    <row r="12" spans="1:255" ht="22.5" x14ac:dyDescent="0.5">
      <c r="B12" s="52" t="s">
        <v>54</v>
      </c>
    </row>
    <row r="13" spans="1:255" ht="22.5" x14ac:dyDescent="0.3">
      <c r="A13" s="64"/>
      <c r="B13" s="65" t="s">
        <v>53</v>
      </c>
      <c r="C13" s="72" t="s">
        <v>2</v>
      </c>
      <c r="D13" s="71" t="s">
        <v>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</row>
    <row r="14" spans="1:255" x14ac:dyDescent="0.3">
      <c r="B14" s="13" t="s">
        <v>49</v>
      </c>
      <c r="C14" s="67">
        <v>26</v>
      </c>
      <c r="D14" s="12">
        <v>100</v>
      </c>
    </row>
    <row r="15" spans="1:255" ht="22.5" x14ac:dyDescent="0.5">
      <c r="B15" s="68" t="s">
        <v>8</v>
      </c>
      <c r="C15" s="68">
        <f>SUM(C14)</f>
        <v>26</v>
      </c>
      <c r="D15" s="69">
        <v>100</v>
      </c>
    </row>
    <row r="17" spans="1:255" x14ac:dyDescent="0.3">
      <c r="B17" s="70" t="s">
        <v>119</v>
      </c>
    </row>
    <row r="18" spans="1:255" x14ac:dyDescent="0.3">
      <c r="B18" s="70" t="s">
        <v>104</v>
      </c>
    </row>
    <row r="20" spans="1:255" ht="22.5" x14ac:dyDescent="0.5">
      <c r="B20" s="52" t="s">
        <v>55</v>
      </c>
    </row>
    <row r="21" spans="1:255" ht="22.5" x14ac:dyDescent="0.3">
      <c r="A21" s="64"/>
      <c r="B21" s="65" t="s">
        <v>56</v>
      </c>
      <c r="C21" s="72" t="s">
        <v>2</v>
      </c>
      <c r="D21" s="71" t="s">
        <v>4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</row>
    <row r="22" spans="1:255" x14ac:dyDescent="0.3">
      <c r="B22" s="13" t="s">
        <v>48</v>
      </c>
      <c r="C22" s="67">
        <v>23</v>
      </c>
      <c r="D22" s="12">
        <v>92</v>
      </c>
    </row>
    <row r="23" spans="1:255" x14ac:dyDescent="0.3">
      <c r="B23" s="13" t="s">
        <v>49</v>
      </c>
      <c r="C23" s="67">
        <v>2</v>
      </c>
      <c r="D23" s="12">
        <v>8</v>
      </c>
    </row>
    <row r="24" spans="1:255" ht="22.5" x14ac:dyDescent="0.5">
      <c r="B24" s="68" t="s">
        <v>8</v>
      </c>
      <c r="C24" s="68">
        <f>SUM(C22:C23)</f>
        <v>25</v>
      </c>
      <c r="D24" s="69">
        <v>100</v>
      </c>
    </row>
    <row r="26" spans="1:255" x14ac:dyDescent="0.3">
      <c r="B26" s="70" t="s">
        <v>120</v>
      </c>
    </row>
    <row r="27" spans="1:255" x14ac:dyDescent="0.3">
      <c r="B27" s="70" t="s">
        <v>105</v>
      </c>
    </row>
  </sheetData>
  <mergeCells count="2">
    <mergeCell ref="B1:D1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9709-EB68-4ED0-9BDF-8E062165A0EA}">
  <sheetPr>
    <tabColor rgb="FF00B0F0"/>
  </sheetPr>
  <dimension ref="A1:BY157"/>
  <sheetViews>
    <sheetView zoomScale="60" zoomScaleNormal="60" workbookViewId="0">
      <selection activeCell="E27" sqref="E27"/>
    </sheetView>
  </sheetViews>
  <sheetFormatPr defaultColWidth="12.625" defaultRowHeight="21" x14ac:dyDescent="0.35"/>
  <cols>
    <col min="1" max="1" width="29.25" style="33" bestFit="1" customWidth="1"/>
    <col min="2" max="2" width="7.25" style="33" customWidth="1"/>
    <col min="3" max="3" width="24.875" style="33" customWidth="1"/>
    <col min="4" max="4" width="13" style="33" customWidth="1"/>
    <col min="5" max="5" width="9.25" style="33" customWidth="1"/>
    <col min="6" max="9" width="6.625" style="33" customWidth="1"/>
    <col min="10" max="10" width="6.875" style="33" customWidth="1"/>
    <col min="11" max="14" width="5.875" style="33" hidden="1" customWidth="1"/>
    <col min="15" max="15" width="7.125" style="33" hidden="1" customWidth="1"/>
    <col min="16" max="21" width="5.875" style="33" hidden="1" customWidth="1"/>
    <col min="22" max="22" width="5.125" style="33" hidden="1" customWidth="1"/>
    <col min="23" max="24" width="6.125" style="33" hidden="1" customWidth="1"/>
    <col min="25" max="25" width="5.125" style="33" hidden="1" customWidth="1"/>
    <col min="26" max="26" width="6.125" style="33" hidden="1" customWidth="1"/>
    <col min="27" max="27" width="5" style="33" hidden="1" customWidth="1"/>
    <col min="28" max="28" width="6.125" style="33" hidden="1" customWidth="1"/>
    <col min="29" max="30" width="5.125" style="33" hidden="1" customWidth="1"/>
    <col min="31" max="32" width="5" style="33" hidden="1" customWidth="1"/>
    <col min="33" max="33" width="5.125" style="33" hidden="1" customWidth="1"/>
    <col min="34" max="34" width="6.125" style="33" hidden="1" customWidth="1"/>
    <col min="35" max="35" width="5.125" style="33" hidden="1" customWidth="1"/>
    <col min="36" max="36" width="6.125" style="33" hidden="1" customWidth="1"/>
    <col min="37" max="37" width="5" style="33" hidden="1" customWidth="1"/>
    <col min="38" max="38" width="6.125" style="33" hidden="1" customWidth="1"/>
    <col min="39" max="39" width="5.125" style="33" hidden="1" customWidth="1"/>
    <col min="40" max="41" width="5" style="33" hidden="1" customWidth="1"/>
    <col min="42" max="43" width="6.125" style="33" hidden="1" customWidth="1"/>
    <col min="44" max="45" width="5" style="33" hidden="1" customWidth="1"/>
    <col min="46" max="47" width="6.125" style="33" hidden="1" customWidth="1"/>
    <col min="48" max="48" width="5.125" style="33" hidden="1" customWidth="1"/>
    <col min="49" max="49" width="5" style="33" hidden="1" customWidth="1"/>
    <col min="50" max="50" width="5.125" style="33" hidden="1" customWidth="1"/>
    <col min="51" max="52" width="6.125" style="33" hidden="1" customWidth="1"/>
    <col min="53" max="53" width="5.125" style="33" hidden="1" customWidth="1"/>
    <col min="54" max="55" width="5" style="33" hidden="1" customWidth="1"/>
    <col min="56" max="56" width="5.125" style="33" hidden="1" customWidth="1"/>
    <col min="57" max="57" width="5" style="33" hidden="1" customWidth="1"/>
    <col min="58" max="58" width="6.125" style="33" hidden="1" customWidth="1"/>
    <col min="59" max="59" width="5.125" style="33" hidden="1" customWidth="1"/>
    <col min="60" max="60" width="6.125" style="33" hidden="1" customWidth="1"/>
    <col min="61" max="61" width="5" style="33" hidden="1" customWidth="1"/>
    <col min="62" max="63" width="5.125" style="33" hidden="1" customWidth="1"/>
    <col min="64" max="65" width="6.125" style="33" hidden="1" customWidth="1"/>
    <col min="66" max="69" width="4.875" style="33" bestFit="1" customWidth="1"/>
    <col min="70" max="70" width="4.875" style="33" customWidth="1"/>
    <col min="71" max="71" width="4.875" style="33" bestFit="1" customWidth="1"/>
    <col min="72" max="72" width="5.125" style="33" bestFit="1" customWidth="1"/>
    <col min="73" max="76" width="7.625" style="33" customWidth="1"/>
    <col min="77" max="16384" width="12.625" style="33"/>
  </cols>
  <sheetData>
    <row r="1" spans="1:76" s="44" customFormat="1" ht="24" thickBot="1" x14ac:dyDescent="0.55000000000000004">
      <c r="A1" s="43" t="s">
        <v>9</v>
      </c>
      <c r="B1" s="43" t="s">
        <v>19</v>
      </c>
      <c r="C1" s="43" t="s">
        <v>20</v>
      </c>
      <c r="D1" s="43" t="s">
        <v>18</v>
      </c>
      <c r="E1" s="43" t="s">
        <v>30</v>
      </c>
      <c r="F1" s="89"/>
      <c r="G1" s="89"/>
      <c r="H1" s="89"/>
      <c r="I1" s="89"/>
      <c r="J1" s="89"/>
      <c r="K1" s="83">
        <v>1</v>
      </c>
      <c r="L1" s="83">
        <v>2</v>
      </c>
      <c r="M1" s="83">
        <v>3</v>
      </c>
      <c r="N1" s="83">
        <v>4</v>
      </c>
      <c r="O1" s="83">
        <v>5</v>
      </c>
      <c r="P1" s="83">
        <v>6</v>
      </c>
      <c r="Q1" s="83">
        <v>7</v>
      </c>
      <c r="R1" s="83">
        <v>8</v>
      </c>
      <c r="S1" s="83">
        <v>9</v>
      </c>
      <c r="T1" s="83">
        <v>10</v>
      </c>
      <c r="U1" s="83">
        <v>11</v>
      </c>
      <c r="V1" s="84">
        <v>1</v>
      </c>
      <c r="W1" s="84">
        <v>2</v>
      </c>
      <c r="X1" s="84">
        <v>3</v>
      </c>
      <c r="Y1" s="84">
        <v>4</v>
      </c>
      <c r="Z1" s="84">
        <v>5</v>
      </c>
      <c r="AA1" s="84">
        <v>6</v>
      </c>
      <c r="AB1" s="84">
        <v>7</v>
      </c>
      <c r="AC1" s="84">
        <v>8</v>
      </c>
      <c r="AD1" s="84">
        <v>9</v>
      </c>
      <c r="AE1" s="84">
        <v>10</v>
      </c>
      <c r="AF1" s="84">
        <v>11</v>
      </c>
      <c r="AG1" s="85">
        <v>1</v>
      </c>
      <c r="AH1" s="85">
        <v>2</v>
      </c>
      <c r="AI1" s="85">
        <v>3</v>
      </c>
      <c r="AJ1" s="85">
        <v>4</v>
      </c>
      <c r="AK1" s="85">
        <v>5</v>
      </c>
      <c r="AL1" s="85">
        <v>6</v>
      </c>
      <c r="AM1" s="85">
        <v>7</v>
      </c>
      <c r="AN1" s="85">
        <v>8</v>
      </c>
      <c r="AO1" s="85">
        <v>9</v>
      </c>
      <c r="AP1" s="85">
        <v>10</v>
      </c>
      <c r="AQ1" s="85">
        <v>11</v>
      </c>
      <c r="AR1" s="87">
        <v>1</v>
      </c>
      <c r="AS1" s="87">
        <v>2</v>
      </c>
      <c r="AT1" s="87">
        <v>3</v>
      </c>
      <c r="AU1" s="87">
        <v>4</v>
      </c>
      <c r="AV1" s="87">
        <v>5</v>
      </c>
      <c r="AW1" s="87">
        <v>6</v>
      </c>
      <c r="AX1" s="87">
        <v>7</v>
      </c>
      <c r="AY1" s="87">
        <v>8</v>
      </c>
      <c r="AZ1" s="87">
        <v>9</v>
      </c>
      <c r="BA1" s="87">
        <v>10</v>
      </c>
      <c r="BB1" s="87">
        <v>11</v>
      </c>
      <c r="BC1" s="86">
        <v>1</v>
      </c>
      <c r="BD1" s="86">
        <v>2</v>
      </c>
      <c r="BE1" s="86">
        <v>3</v>
      </c>
      <c r="BF1" s="86">
        <v>4</v>
      </c>
      <c r="BG1" s="86">
        <v>5</v>
      </c>
      <c r="BH1" s="86">
        <v>6</v>
      </c>
      <c r="BI1" s="86">
        <v>7</v>
      </c>
      <c r="BJ1" s="86">
        <v>8</v>
      </c>
      <c r="BK1" s="86">
        <v>9</v>
      </c>
      <c r="BL1" s="86">
        <v>10</v>
      </c>
      <c r="BM1" s="86">
        <v>11</v>
      </c>
      <c r="BN1" s="44">
        <v>1</v>
      </c>
      <c r="BO1" s="44">
        <v>2</v>
      </c>
      <c r="BP1" s="44">
        <v>3</v>
      </c>
      <c r="BQ1" s="44">
        <v>4</v>
      </c>
      <c r="BR1" s="44">
        <v>5</v>
      </c>
      <c r="BS1" s="44">
        <v>6</v>
      </c>
      <c r="BT1" s="44">
        <v>7</v>
      </c>
      <c r="BU1" s="44" t="s">
        <v>58</v>
      </c>
      <c r="BV1" s="44" t="s">
        <v>53</v>
      </c>
      <c r="BW1" s="44" t="s">
        <v>56</v>
      </c>
      <c r="BX1" s="44" t="s">
        <v>59</v>
      </c>
    </row>
    <row r="2" spans="1:76" ht="27" customHeight="1" thickBot="1" x14ac:dyDescent="0.4">
      <c r="A2" s="97"/>
      <c r="B2" s="98" t="s">
        <v>10</v>
      </c>
      <c r="C2" s="98" t="s">
        <v>22</v>
      </c>
      <c r="D2" s="98" t="s">
        <v>11</v>
      </c>
      <c r="E2" s="98" t="s">
        <v>63</v>
      </c>
      <c r="F2" s="102">
        <v>2</v>
      </c>
      <c r="G2" s="102">
        <v>3</v>
      </c>
      <c r="H2" s="102">
        <v>7</v>
      </c>
      <c r="I2" s="102">
        <v>8</v>
      </c>
      <c r="J2" s="102">
        <v>11</v>
      </c>
      <c r="K2" s="91">
        <v>0</v>
      </c>
      <c r="L2" s="91">
        <v>1</v>
      </c>
      <c r="M2" s="91">
        <v>0</v>
      </c>
      <c r="N2" s="91">
        <v>0</v>
      </c>
      <c r="O2" s="91">
        <v>1</v>
      </c>
      <c r="P2" s="91">
        <v>0</v>
      </c>
      <c r="Q2" s="91">
        <v>1</v>
      </c>
      <c r="R2" s="91">
        <v>1</v>
      </c>
      <c r="S2" s="91">
        <v>0</v>
      </c>
      <c r="T2" s="91">
        <v>0</v>
      </c>
      <c r="U2" s="91">
        <v>1</v>
      </c>
      <c r="V2" s="92">
        <v>0</v>
      </c>
      <c r="W2" s="92">
        <v>0</v>
      </c>
      <c r="X2" s="92">
        <v>0</v>
      </c>
      <c r="Y2" s="92">
        <v>0</v>
      </c>
      <c r="Z2" s="92">
        <v>0</v>
      </c>
      <c r="AA2" s="92">
        <v>0</v>
      </c>
      <c r="AB2" s="92">
        <v>0</v>
      </c>
      <c r="AC2" s="92">
        <v>0</v>
      </c>
      <c r="AD2" s="92">
        <v>0</v>
      </c>
      <c r="AE2" s="92">
        <v>0</v>
      </c>
      <c r="AF2" s="92">
        <v>0</v>
      </c>
      <c r="AG2" s="93">
        <v>0</v>
      </c>
      <c r="AH2" s="93">
        <v>0</v>
      </c>
      <c r="AI2" s="93">
        <v>0</v>
      </c>
      <c r="AJ2" s="93">
        <v>0</v>
      </c>
      <c r="AK2" s="93">
        <v>0</v>
      </c>
      <c r="AL2" s="93">
        <v>0</v>
      </c>
      <c r="AM2" s="93">
        <v>0</v>
      </c>
      <c r="AN2" s="93">
        <v>0</v>
      </c>
      <c r="AO2" s="93">
        <v>0</v>
      </c>
      <c r="AP2" s="93">
        <v>0</v>
      </c>
      <c r="AQ2" s="93">
        <v>0</v>
      </c>
      <c r="AR2" s="109">
        <v>0</v>
      </c>
      <c r="AS2" s="109">
        <v>0</v>
      </c>
      <c r="AT2" s="109">
        <v>0</v>
      </c>
      <c r="AU2" s="109">
        <v>0</v>
      </c>
      <c r="AV2" s="109">
        <v>0</v>
      </c>
      <c r="AW2" s="109">
        <v>0</v>
      </c>
      <c r="AX2" s="109">
        <v>0</v>
      </c>
      <c r="AY2" s="109">
        <v>0</v>
      </c>
      <c r="AZ2" s="109">
        <v>0</v>
      </c>
      <c r="BA2" s="109">
        <v>0</v>
      </c>
      <c r="BB2" s="109">
        <v>0</v>
      </c>
      <c r="BC2" s="95">
        <v>0</v>
      </c>
      <c r="BD2" s="95">
        <v>0</v>
      </c>
      <c r="BE2" s="95">
        <v>0</v>
      </c>
      <c r="BF2" s="95">
        <v>0</v>
      </c>
      <c r="BG2" s="95">
        <v>0</v>
      </c>
      <c r="BH2" s="95">
        <v>0</v>
      </c>
      <c r="BI2" s="95">
        <v>0</v>
      </c>
      <c r="BJ2" s="95">
        <v>0</v>
      </c>
      <c r="BK2" s="95">
        <v>0</v>
      </c>
      <c r="BL2" s="95">
        <v>0</v>
      </c>
      <c r="BM2" s="95">
        <v>0</v>
      </c>
      <c r="BN2" s="34">
        <v>5</v>
      </c>
      <c r="BO2" s="34">
        <v>5</v>
      </c>
      <c r="BP2" s="34">
        <v>5</v>
      </c>
      <c r="BQ2" s="34">
        <v>5</v>
      </c>
      <c r="BR2" s="34">
        <v>5</v>
      </c>
      <c r="BS2" s="74">
        <v>5</v>
      </c>
      <c r="BT2" s="74">
        <v>5</v>
      </c>
      <c r="BU2" s="75" t="s">
        <v>48</v>
      </c>
      <c r="BV2" s="78" t="s">
        <v>49</v>
      </c>
      <c r="BW2" s="96" t="s">
        <v>48</v>
      </c>
      <c r="BX2" s="74">
        <v>5</v>
      </c>
    </row>
    <row r="3" spans="1:76" ht="27" customHeight="1" thickBot="1" x14ac:dyDescent="0.4">
      <c r="A3" s="97"/>
      <c r="B3" s="98" t="s">
        <v>10</v>
      </c>
      <c r="C3" s="98" t="s">
        <v>22</v>
      </c>
      <c r="D3" s="98" t="s">
        <v>11</v>
      </c>
      <c r="E3" s="98" t="s">
        <v>36</v>
      </c>
      <c r="F3" s="102">
        <v>5</v>
      </c>
      <c r="G3" s="102">
        <v>3</v>
      </c>
      <c r="H3" s="102">
        <v>10</v>
      </c>
      <c r="I3" s="102">
        <v>2</v>
      </c>
      <c r="J3" s="102">
        <v>4</v>
      </c>
      <c r="K3" s="91">
        <v>0</v>
      </c>
      <c r="L3" s="91">
        <v>1</v>
      </c>
      <c r="M3" s="91">
        <v>1</v>
      </c>
      <c r="N3" s="91">
        <v>1</v>
      </c>
      <c r="O3" s="91">
        <v>1</v>
      </c>
      <c r="P3" s="91">
        <v>0</v>
      </c>
      <c r="Q3" s="91">
        <v>0</v>
      </c>
      <c r="R3" s="91">
        <v>0</v>
      </c>
      <c r="S3" s="91">
        <v>0</v>
      </c>
      <c r="T3" s="91">
        <v>1</v>
      </c>
      <c r="U3" s="91">
        <v>0</v>
      </c>
      <c r="V3" s="92">
        <v>0</v>
      </c>
      <c r="W3" s="92">
        <v>0</v>
      </c>
      <c r="X3" s="92">
        <v>0</v>
      </c>
      <c r="Y3" s="92">
        <v>0</v>
      </c>
      <c r="Z3" s="92">
        <v>0</v>
      </c>
      <c r="AA3" s="92">
        <v>0</v>
      </c>
      <c r="AB3" s="92">
        <v>0</v>
      </c>
      <c r="AC3" s="92">
        <v>0</v>
      </c>
      <c r="AD3" s="92">
        <v>0</v>
      </c>
      <c r="AE3" s="92">
        <v>0</v>
      </c>
      <c r="AF3" s="92">
        <v>0</v>
      </c>
      <c r="AG3" s="93">
        <v>0</v>
      </c>
      <c r="AH3" s="93">
        <v>0</v>
      </c>
      <c r="AI3" s="93">
        <v>0</v>
      </c>
      <c r="AJ3" s="93">
        <v>0</v>
      </c>
      <c r="AK3" s="93">
        <v>0</v>
      </c>
      <c r="AL3" s="93">
        <v>0</v>
      </c>
      <c r="AM3" s="93">
        <v>0</v>
      </c>
      <c r="AN3" s="93">
        <v>0</v>
      </c>
      <c r="AO3" s="93">
        <v>0</v>
      </c>
      <c r="AP3" s="93">
        <v>0</v>
      </c>
      <c r="AQ3" s="93">
        <v>0</v>
      </c>
      <c r="AR3" s="109">
        <v>0</v>
      </c>
      <c r="AS3" s="109">
        <v>0</v>
      </c>
      <c r="AT3" s="109">
        <v>0</v>
      </c>
      <c r="AU3" s="109">
        <v>0</v>
      </c>
      <c r="AV3" s="109">
        <v>0</v>
      </c>
      <c r="AW3" s="109">
        <v>0</v>
      </c>
      <c r="AX3" s="109">
        <v>0</v>
      </c>
      <c r="AY3" s="109">
        <v>0</v>
      </c>
      <c r="AZ3" s="109">
        <v>0</v>
      </c>
      <c r="BA3" s="109">
        <v>0</v>
      </c>
      <c r="BB3" s="109">
        <v>0</v>
      </c>
      <c r="BC3" s="95">
        <v>0</v>
      </c>
      <c r="BD3" s="95">
        <v>0</v>
      </c>
      <c r="BE3" s="95">
        <v>0</v>
      </c>
      <c r="BF3" s="95">
        <v>0</v>
      </c>
      <c r="BG3" s="95">
        <v>0</v>
      </c>
      <c r="BH3" s="95">
        <v>0</v>
      </c>
      <c r="BI3" s="95">
        <v>0</v>
      </c>
      <c r="BJ3" s="95">
        <v>0</v>
      </c>
      <c r="BK3" s="95">
        <v>0</v>
      </c>
      <c r="BL3" s="95">
        <v>0</v>
      </c>
      <c r="BM3" s="95">
        <v>0</v>
      </c>
      <c r="BN3" s="34">
        <v>5</v>
      </c>
      <c r="BO3" s="34">
        <v>5</v>
      </c>
      <c r="BP3" s="34">
        <v>5</v>
      </c>
      <c r="BQ3" s="34">
        <v>5</v>
      </c>
      <c r="BR3" s="34">
        <v>5</v>
      </c>
      <c r="BS3" s="74">
        <v>5</v>
      </c>
      <c r="BT3" s="74">
        <v>5</v>
      </c>
      <c r="BU3" s="75" t="s">
        <v>48</v>
      </c>
      <c r="BV3" s="78" t="s">
        <v>49</v>
      </c>
      <c r="BW3" s="96" t="s">
        <v>48</v>
      </c>
      <c r="BX3" s="74">
        <v>5</v>
      </c>
    </row>
    <row r="4" spans="1:76" ht="27" customHeight="1" thickBot="1" x14ac:dyDescent="0.4">
      <c r="A4" s="97"/>
      <c r="B4" s="98" t="s">
        <v>10</v>
      </c>
      <c r="C4" s="98" t="s">
        <v>22</v>
      </c>
      <c r="D4" s="98" t="s">
        <v>11</v>
      </c>
      <c r="E4" s="98" t="s">
        <v>36</v>
      </c>
      <c r="F4" s="103">
        <v>5</v>
      </c>
      <c r="G4" s="103">
        <v>1</v>
      </c>
      <c r="H4" s="103">
        <v>2</v>
      </c>
      <c r="I4" s="103">
        <v>4</v>
      </c>
      <c r="J4" s="103">
        <v>10</v>
      </c>
      <c r="K4" s="91">
        <v>1</v>
      </c>
      <c r="L4" s="91">
        <v>0</v>
      </c>
      <c r="M4" s="91">
        <v>1</v>
      </c>
      <c r="N4" s="91">
        <v>1</v>
      </c>
      <c r="O4" s="91">
        <v>1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</v>
      </c>
      <c r="V4" s="92">
        <v>0</v>
      </c>
      <c r="W4" s="92">
        <v>0</v>
      </c>
      <c r="X4" s="92">
        <v>0</v>
      </c>
      <c r="Y4" s="92">
        <v>0</v>
      </c>
      <c r="Z4" s="92">
        <v>0</v>
      </c>
      <c r="AA4" s="92">
        <v>0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3">
        <v>0</v>
      </c>
      <c r="AH4" s="93">
        <v>0</v>
      </c>
      <c r="AI4" s="93">
        <v>0</v>
      </c>
      <c r="AJ4" s="93">
        <v>0</v>
      </c>
      <c r="AK4" s="93">
        <v>0</v>
      </c>
      <c r="AL4" s="93">
        <v>0</v>
      </c>
      <c r="AM4" s="93">
        <v>0</v>
      </c>
      <c r="AN4" s="93">
        <v>0</v>
      </c>
      <c r="AO4" s="93">
        <v>0</v>
      </c>
      <c r="AP4" s="93">
        <v>0</v>
      </c>
      <c r="AQ4" s="93">
        <v>0</v>
      </c>
      <c r="AR4" s="109">
        <v>0</v>
      </c>
      <c r="AS4" s="109">
        <v>0</v>
      </c>
      <c r="AT4" s="109">
        <v>0</v>
      </c>
      <c r="AU4" s="109">
        <v>0</v>
      </c>
      <c r="AV4" s="109">
        <v>0</v>
      </c>
      <c r="AW4" s="109">
        <v>0</v>
      </c>
      <c r="AX4" s="109">
        <v>0</v>
      </c>
      <c r="AY4" s="109">
        <v>0</v>
      </c>
      <c r="AZ4" s="109">
        <v>0</v>
      </c>
      <c r="BA4" s="109">
        <v>0</v>
      </c>
      <c r="BB4" s="109">
        <v>0</v>
      </c>
      <c r="BC4" s="95">
        <v>0</v>
      </c>
      <c r="BD4" s="95">
        <v>0</v>
      </c>
      <c r="BE4" s="95">
        <v>0</v>
      </c>
      <c r="BF4" s="95">
        <v>0</v>
      </c>
      <c r="BG4" s="95">
        <v>0</v>
      </c>
      <c r="BH4" s="95">
        <v>0</v>
      </c>
      <c r="BI4" s="95">
        <v>0</v>
      </c>
      <c r="BJ4" s="95">
        <v>0</v>
      </c>
      <c r="BK4" s="95">
        <v>0</v>
      </c>
      <c r="BL4" s="95">
        <v>0</v>
      </c>
      <c r="BM4" s="95">
        <v>0</v>
      </c>
      <c r="BN4" s="34">
        <v>5</v>
      </c>
      <c r="BO4" s="34">
        <v>4</v>
      </c>
      <c r="BP4" s="34">
        <v>4</v>
      </c>
      <c r="BQ4" s="34">
        <v>4</v>
      </c>
      <c r="BR4" s="34">
        <v>5</v>
      </c>
      <c r="BS4" s="74">
        <v>4</v>
      </c>
      <c r="BT4" s="74">
        <v>4</v>
      </c>
      <c r="BU4" s="75" t="s">
        <v>48</v>
      </c>
      <c r="BV4" s="78" t="s">
        <v>49</v>
      </c>
      <c r="BW4" s="96" t="s">
        <v>48</v>
      </c>
      <c r="BX4" s="74">
        <v>5</v>
      </c>
    </row>
    <row r="5" spans="1:76" ht="27" customHeight="1" thickBot="1" x14ac:dyDescent="0.4">
      <c r="A5" s="97"/>
      <c r="B5" s="98" t="s">
        <v>10</v>
      </c>
      <c r="C5" s="98" t="s">
        <v>35</v>
      </c>
      <c r="D5" s="98" t="s">
        <v>12</v>
      </c>
      <c r="E5" s="98" t="s">
        <v>64</v>
      </c>
      <c r="F5" s="103">
        <v>5</v>
      </c>
      <c r="G5" s="103">
        <v>2</v>
      </c>
      <c r="H5" s="103">
        <v>6</v>
      </c>
      <c r="I5" s="103">
        <v>3</v>
      </c>
      <c r="J5" s="103">
        <v>9</v>
      </c>
      <c r="K5" s="91">
        <v>0</v>
      </c>
      <c r="L5" s="91">
        <v>1</v>
      </c>
      <c r="M5" s="91">
        <v>1</v>
      </c>
      <c r="N5" s="91">
        <v>0</v>
      </c>
      <c r="O5" s="91">
        <v>1</v>
      </c>
      <c r="P5" s="91">
        <v>1</v>
      </c>
      <c r="Q5" s="91">
        <v>0</v>
      </c>
      <c r="R5" s="91">
        <v>0</v>
      </c>
      <c r="S5" s="91">
        <v>1</v>
      </c>
      <c r="T5" s="91">
        <v>0</v>
      </c>
      <c r="U5" s="91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92">
        <v>0</v>
      </c>
      <c r="AD5" s="92">
        <v>0</v>
      </c>
      <c r="AE5" s="92">
        <v>0</v>
      </c>
      <c r="AF5" s="92">
        <v>0</v>
      </c>
      <c r="AG5" s="93">
        <v>0</v>
      </c>
      <c r="AH5" s="93">
        <v>0</v>
      </c>
      <c r="AI5" s="93">
        <v>0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3">
        <v>0</v>
      </c>
      <c r="AQ5" s="93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09">
        <v>0</v>
      </c>
      <c r="BC5" s="95">
        <v>0</v>
      </c>
      <c r="BD5" s="95">
        <v>0</v>
      </c>
      <c r="BE5" s="95">
        <v>0</v>
      </c>
      <c r="BF5" s="95">
        <v>0</v>
      </c>
      <c r="BG5" s="95">
        <v>0</v>
      </c>
      <c r="BH5" s="95">
        <v>0</v>
      </c>
      <c r="BI5" s="95">
        <v>0</v>
      </c>
      <c r="BJ5" s="95">
        <v>0</v>
      </c>
      <c r="BK5" s="95">
        <v>0</v>
      </c>
      <c r="BL5" s="95">
        <v>0</v>
      </c>
      <c r="BM5" s="95">
        <v>0</v>
      </c>
      <c r="BN5" s="34">
        <v>4</v>
      </c>
      <c r="BO5" s="34">
        <v>3</v>
      </c>
      <c r="BP5" s="34">
        <v>4</v>
      </c>
      <c r="BQ5" s="34">
        <v>4</v>
      </c>
      <c r="BR5" s="34">
        <v>4</v>
      </c>
      <c r="BS5" s="74">
        <v>4</v>
      </c>
      <c r="BT5" s="74">
        <v>4</v>
      </c>
      <c r="BU5" s="75" t="s">
        <v>48</v>
      </c>
      <c r="BV5" s="78" t="s">
        <v>49</v>
      </c>
      <c r="BW5" s="96" t="s">
        <v>48</v>
      </c>
      <c r="BX5" s="74">
        <v>4</v>
      </c>
    </row>
    <row r="6" spans="1:76" ht="27" customHeight="1" thickBot="1" x14ac:dyDescent="0.4">
      <c r="A6" s="97"/>
      <c r="B6" s="98" t="s">
        <v>13</v>
      </c>
      <c r="C6" s="98" t="s">
        <v>34</v>
      </c>
      <c r="D6" s="98" t="s">
        <v>11</v>
      </c>
      <c r="E6" s="98" t="s">
        <v>63</v>
      </c>
      <c r="F6" s="104">
        <v>1</v>
      </c>
      <c r="G6" s="104">
        <v>5</v>
      </c>
      <c r="H6" s="104">
        <v>2</v>
      </c>
      <c r="I6" s="104">
        <v>7</v>
      </c>
      <c r="J6" s="104">
        <v>9</v>
      </c>
      <c r="K6" s="91">
        <v>1</v>
      </c>
      <c r="L6" s="91">
        <v>1</v>
      </c>
      <c r="M6" s="91">
        <v>0</v>
      </c>
      <c r="N6" s="91">
        <v>0</v>
      </c>
      <c r="O6" s="91">
        <v>1</v>
      </c>
      <c r="P6" s="91">
        <v>0</v>
      </c>
      <c r="Q6" s="91">
        <v>1</v>
      </c>
      <c r="R6" s="91">
        <v>0</v>
      </c>
      <c r="S6" s="91">
        <v>1</v>
      </c>
      <c r="T6" s="91">
        <v>0</v>
      </c>
      <c r="U6" s="91">
        <v>0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  <c r="AA6" s="92">
        <v>0</v>
      </c>
      <c r="AB6" s="92">
        <v>0</v>
      </c>
      <c r="AC6" s="92">
        <v>0</v>
      </c>
      <c r="AD6" s="92">
        <v>0</v>
      </c>
      <c r="AE6" s="92">
        <v>0</v>
      </c>
      <c r="AF6" s="92">
        <v>0</v>
      </c>
      <c r="AG6" s="93">
        <v>0</v>
      </c>
      <c r="AH6" s="93">
        <v>0</v>
      </c>
      <c r="AI6" s="93">
        <v>0</v>
      </c>
      <c r="AJ6" s="93">
        <v>0</v>
      </c>
      <c r="AK6" s="93">
        <v>0</v>
      </c>
      <c r="AL6" s="93">
        <v>0</v>
      </c>
      <c r="AM6" s="93">
        <v>0</v>
      </c>
      <c r="AN6" s="93">
        <v>0</v>
      </c>
      <c r="AO6" s="93">
        <v>0</v>
      </c>
      <c r="AP6" s="93">
        <v>0</v>
      </c>
      <c r="AQ6" s="93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09">
        <v>0</v>
      </c>
      <c r="BC6" s="95">
        <v>0</v>
      </c>
      <c r="BD6" s="95">
        <v>0</v>
      </c>
      <c r="BE6" s="95">
        <v>0</v>
      </c>
      <c r="BF6" s="95">
        <v>0</v>
      </c>
      <c r="BG6" s="95">
        <v>0</v>
      </c>
      <c r="BH6" s="95">
        <v>0</v>
      </c>
      <c r="BI6" s="95">
        <v>0</v>
      </c>
      <c r="BJ6" s="95">
        <v>0</v>
      </c>
      <c r="BK6" s="95">
        <v>0</v>
      </c>
      <c r="BL6" s="95">
        <v>0</v>
      </c>
      <c r="BM6" s="95">
        <v>0</v>
      </c>
      <c r="BN6" s="34">
        <v>4</v>
      </c>
      <c r="BO6" s="34">
        <v>4</v>
      </c>
      <c r="BP6" s="34">
        <v>4</v>
      </c>
      <c r="BQ6" s="34">
        <v>4</v>
      </c>
      <c r="BR6" s="34">
        <v>4</v>
      </c>
      <c r="BS6" s="74">
        <v>4</v>
      </c>
      <c r="BT6" s="74">
        <v>4</v>
      </c>
      <c r="BU6" s="75" t="s">
        <v>48</v>
      </c>
      <c r="BV6" s="78" t="s">
        <v>49</v>
      </c>
      <c r="BW6" s="96" t="s">
        <v>48</v>
      </c>
      <c r="BX6" s="74">
        <v>5</v>
      </c>
    </row>
    <row r="7" spans="1:76" ht="27" customHeight="1" thickBot="1" x14ac:dyDescent="0.4">
      <c r="A7" s="97"/>
      <c r="B7" s="98" t="s">
        <v>10</v>
      </c>
      <c r="C7" s="98" t="s">
        <v>34</v>
      </c>
      <c r="D7" s="98" t="s">
        <v>11</v>
      </c>
      <c r="E7" s="98" t="s">
        <v>36</v>
      </c>
      <c r="F7" s="104">
        <v>5</v>
      </c>
      <c r="G7" s="104">
        <v>2</v>
      </c>
      <c r="H7" s="104">
        <v>1</v>
      </c>
      <c r="I7" s="104">
        <v>8</v>
      </c>
      <c r="J7" s="104">
        <v>4</v>
      </c>
      <c r="K7" s="91">
        <v>1</v>
      </c>
      <c r="L7" s="91">
        <v>1</v>
      </c>
      <c r="M7" s="91">
        <v>0</v>
      </c>
      <c r="N7" s="91">
        <v>0</v>
      </c>
      <c r="O7" s="91">
        <v>1</v>
      </c>
      <c r="P7" s="91">
        <v>0</v>
      </c>
      <c r="Q7" s="91">
        <v>0</v>
      </c>
      <c r="R7" s="91">
        <v>1</v>
      </c>
      <c r="S7" s="91">
        <v>0</v>
      </c>
      <c r="T7" s="91">
        <v>0</v>
      </c>
      <c r="U7" s="91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  <c r="AA7" s="92">
        <v>0</v>
      </c>
      <c r="AB7" s="92">
        <v>0</v>
      </c>
      <c r="AC7" s="92">
        <v>0</v>
      </c>
      <c r="AD7" s="92">
        <v>0</v>
      </c>
      <c r="AE7" s="92">
        <v>0</v>
      </c>
      <c r="AF7" s="92">
        <v>0</v>
      </c>
      <c r="AG7" s="93">
        <v>0</v>
      </c>
      <c r="AH7" s="93">
        <v>0</v>
      </c>
      <c r="AI7" s="93">
        <v>0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09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34">
        <v>5</v>
      </c>
      <c r="BO7" s="34">
        <v>4</v>
      </c>
      <c r="BP7" s="34">
        <v>5</v>
      </c>
      <c r="BQ7" s="34">
        <v>5</v>
      </c>
      <c r="BR7" s="34">
        <v>5</v>
      </c>
      <c r="BS7" s="74">
        <v>5</v>
      </c>
      <c r="BT7" s="74">
        <v>5</v>
      </c>
      <c r="BU7" s="75" t="s">
        <v>48</v>
      </c>
      <c r="BV7" s="78" t="s">
        <v>49</v>
      </c>
      <c r="BW7" s="96" t="s">
        <v>49</v>
      </c>
      <c r="BX7" s="74">
        <v>5</v>
      </c>
    </row>
    <row r="8" spans="1:76" ht="27" customHeight="1" thickBot="1" x14ac:dyDescent="0.4">
      <c r="A8" s="97"/>
      <c r="B8" s="98" t="s">
        <v>10</v>
      </c>
      <c r="C8" s="98" t="s">
        <v>34</v>
      </c>
      <c r="D8" s="98" t="s">
        <v>11</v>
      </c>
      <c r="E8" s="98" t="s">
        <v>36</v>
      </c>
      <c r="F8" s="103">
        <v>5</v>
      </c>
      <c r="G8" s="103">
        <v>9</v>
      </c>
      <c r="H8" s="103">
        <v>11</v>
      </c>
      <c r="I8" s="103">
        <v>4</v>
      </c>
      <c r="J8" s="103">
        <v>8</v>
      </c>
      <c r="K8" s="91">
        <v>0</v>
      </c>
      <c r="L8" s="91">
        <v>0</v>
      </c>
      <c r="M8" s="91">
        <v>0</v>
      </c>
      <c r="N8" s="91">
        <v>1</v>
      </c>
      <c r="O8" s="91">
        <v>1</v>
      </c>
      <c r="P8" s="91">
        <v>0</v>
      </c>
      <c r="Q8" s="91">
        <v>0</v>
      </c>
      <c r="R8" s="91">
        <v>1</v>
      </c>
      <c r="S8" s="91">
        <v>1</v>
      </c>
      <c r="T8" s="91">
        <v>0</v>
      </c>
      <c r="U8" s="91">
        <v>1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3">
        <v>0</v>
      </c>
      <c r="AH8" s="93">
        <v>0</v>
      </c>
      <c r="AI8" s="93">
        <v>0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3">
        <v>0</v>
      </c>
      <c r="AQ8" s="93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09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34">
        <v>3</v>
      </c>
      <c r="BO8" s="34">
        <v>3</v>
      </c>
      <c r="BP8" s="34">
        <v>3</v>
      </c>
      <c r="BQ8" s="34">
        <v>3</v>
      </c>
      <c r="BR8" s="34">
        <v>5</v>
      </c>
      <c r="BS8" s="74">
        <v>4</v>
      </c>
      <c r="BT8" s="74">
        <v>4</v>
      </c>
      <c r="BU8" s="75" t="s">
        <v>48</v>
      </c>
      <c r="BV8" s="78" t="s">
        <v>49</v>
      </c>
      <c r="BW8" s="96" t="s">
        <v>48</v>
      </c>
      <c r="BX8" s="74">
        <v>5</v>
      </c>
    </row>
    <row r="9" spans="1:76" ht="27" customHeight="1" thickBot="1" x14ac:dyDescent="0.4">
      <c r="A9" s="97"/>
      <c r="B9" s="98" t="s">
        <v>10</v>
      </c>
      <c r="C9" s="98" t="s">
        <v>34</v>
      </c>
      <c r="D9" s="98" t="s">
        <v>11</v>
      </c>
      <c r="E9" s="98" t="s">
        <v>36</v>
      </c>
      <c r="F9" s="104">
        <v>2</v>
      </c>
      <c r="G9" s="104">
        <v>3</v>
      </c>
      <c r="H9" s="104">
        <v>6</v>
      </c>
      <c r="I9" s="104">
        <v>4</v>
      </c>
      <c r="J9" s="104">
        <v>5</v>
      </c>
      <c r="K9" s="91">
        <v>0</v>
      </c>
      <c r="L9" s="91">
        <v>1</v>
      </c>
      <c r="M9" s="91">
        <v>1</v>
      </c>
      <c r="N9" s="91">
        <v>1</v>
      </c>
      <c r="O9" s="91">
        <v>1</v>
      </c>
      <c r="P9" s="91">
        <v>1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3">
        <v>0</v>
      </c>
      <c r="AH9" s="93">
        <v>0</v>
      </c>
      <c r="AI9" s="93">
        <v>0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09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34">
        <v>3</v>
      </c>
      <c r="BO9" s="34">
        <v>3</v>
      </c>
      <c r="BP9" s="34">
        <v>4</v>
      </c>
      <c r="BQ9" s="34">
        <v>4</v>
      </c>
      <c r="BR9" s="34">
        <v>5</v>
      </c>
      <c r="BS9" s="74">
        <v>4</v>
      </c>
      <c r="BT9" s="74">
        <v>4</v>
      </c>
      <c r="BU9" s="75" t="s">
        <v>48</v>
      </c>
      <c r="BV9" s="78" t="s">
        <v>49</v>
      </c>
      <c r="BW9" s="96" t="s">
        <v>48</v>
      </c>
      <c r="BX9" s="74">
        <v>4</v>
      </c>
    </row>
    <row r="10" spans="1:76" ht="27" customHeight="1" thickBot="1" x14ac:dyDescent="0.4">
      <c r="A10" s="97"/>
      <c r="B10" s="98" t="s">
        <v>13</v>
      </c>
      <c r="C10" s="98" t="s">
        <v>34</v>
      </c>
      <c r="D10" s="98" t="s">
        <v>14</v>
      </c>
      <c r="E10" s="98" t="s">
        <v>64</v>
      </c>
      <c r="F10" s="103">
        <v>1</v>
      </c>
      <c r="G10" s="103">
        <v>3</v>
      </c>
      <c r="H10" s="103">
        <v>10</v>
      </c>
      <c r="I10" s="103">
        <v>9</v>
      </c>
      <c r="J10" s="103">
        <v>6</v>
      </c>
      <c r="K10" s="91">
        <v>1</v>
      </c>
      <c r="L10" s="91">
        <v>0</v>
      </c>
      <c r="M10" s="91">
        <v>1</v>
      </c>
      <c r="N10" s="91">
        <v>0</v>
      </c>
      <c r="O10" s="91">
        <v>0</v>
      </c>
      <c r="P10" s="91">
        <v>1</v>
      </c>
      <c r="Q10" s="91">
        <v>0</v>
      </c>
      <c r="R10" s="91">
        <v>0</v>
      </c>
      <c r="S10" s="91">
        <v>1</v>
      </c>
      <c r="T10" s="91">
        <v>0</v>
      </c>
      <c r="U10" s="91">
        <v>1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3">
        <v>0</v>
      </c>
      <c r="AH10" s="93">
        <v>0</v>
      </c>
      <c r="AI10" s="93">
        <v>0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09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34">
        <v>4</v>
      </c>
      <c r="BO10" s="34">
        <v>4</v>
      </c>
      <c r="BP10" s="34">
        <v>4</v>
      </c>
      <c r="BQ10" s="34">
        <v>4</v>
      </c>
      <c r="BR10" s="34">
        <v>4</v>
      </c>
      <c r="BS10" s="74">
        <v>4</v>
      </c>
      <c r="BT10" s="74">
        <v>4</v>
      </c>
      <c r="BU10" s="75" t="s">
        <v>48</v>
      </c>
      <c r="BV10" s="78" t="s">
        <v>49</v>
      </c>
      <c r="BW10" s="96" t="s">
        <v>48</v>
      </c>
      <c r="BX10" s="74">
        <v>4</v>
      </c>
    </row>
    <row r="11" spans="1:76" ht="27" customHeight="1" thickBot="1" x14ac:dyDescent="0.4">
      <c r="A11" s="97"/>
      <c r="B11" s="98" t="s">
        <v>10</v>
      </c>
      <c r="C11" s="98" t="s">
        <v>34</v>
      </c>
      <c r="D11" s="98" t="s">
        <v>11</v>
      </c>
      <c r="E11" s="98" t="s">
        <v>36</v>
      </c>
      <c r="F11" s="103">
        <v>5</v>
      </c>
      <c r="G11" s="103">
        <v>7</v>
      </c>
      <c r="H11" s="103">
        <v>2</v>
      </c>
      <c r="I11" s="103">
        <v>9</v>
      </c>
      <c r="J11" s="103">
        <v>6</v>
      </c>
      <c r="K11" s="91">
        <v>0</v>
      </c>
      <c r="L11" s="91">
        <v>1</v>
      </c>
      <c r="M11" s="91">
        <v>0</v>
      </c>
      <c r="N11" s="91">
        <v>0</v>
      </c>
      <c r="O11" s="91">
        <v>1</v>
      </c>
      <c r="P11" s="91">
        <v>1</v>
      </c>
      <c r="Q11" s="91">
        <v>1</v>
      </c>
      <c r="R11" s="91">
        <v>0</v>
      </c>
      <c r="S11" s="91">
        <v>1</v>
      </c>
      <c r="T11" s="91">
        <v>0</v>
      </c>
      <c r="U11" s="91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09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34">
        <v>3</v>
      </c>
      <c r="BO11" s="34">
        <v>2</v>
      </c>
      <c r="BP11" s="34">
        <v>3</v>
      </c>
      <c r="BQ11" s="34">
        <v>3</v>
      </c>
      <c r="BR11" s="34">
        <v>3</v>
      </c>
      <c r="BS11" s="74">
        <v>4</v>
      </c>
      <c r="BT11" s="74">
        <v>5</v>
      </c>
      <c r="BU11" s="75" t="s">
        <v>48</v>
      </c>
      <c r="BV11" s="78" t="s">
        <v>49</v>
      </c>
      <c r="BW11" s="96" t="s">
        <v>48</v>
      </c>
      <c r="BX11" s="74">
        <v>5</v>
      </c>
    </row>
    <row r="12" spans="1:76" ht="27" customHeight="1" thickBot="1" x14ac:dyDescent="0.4">
      <c r="A12" s="97"/>
      <c r="B12" s="98" t="s">
        <v>13</v>
      </c>
      <c r="C12" s="98" t="s">
        <v>35</v>
      </c>
      <c r="D12" s="98" t="s">
        <v>14</v>
      </c>
      <c r="E12" s="98" t="s">
        <v>64</v>
      </c>
      <c r="F12" s="104">
        <v>1</v>
      </c>
      <c r="G12" s="104">
        <v>8</v>
      </c>
      <c r="H12" s="104">
        <v>11</v>
      </c>
      <c r="I12" s="104">
        <v>5</v>
      </c>
      <c r="J12" s="104">
        <v>10</v>
      </c>
      <c r="K12" s="91">
        <v>1</v>
      </c>
      <c r="L12" s="91">
        <v>0</v>
      </c>
      <c r="M12" s="91">
        <v>0</v>
      </c>
      <c r="N12" s="91">
        <v>0</v>
      </c>
      <c r="O12" s="91">
        <v>1</v>
      </c>
      <c r="P12" s="91">
        <v>0</v>
      </c>
      <c r="Q12" s="91">
        <v>0</v>
      </c>
      <c r="R12" s="91">
        <v>1</v>
      </c>
      <c r="S12" s="91">
        <v>0</v>
      </c>
      <c r="T12" s="91">
        <v>1</v>
      </c>
      <c r="U12" s="91">
        <v>1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09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34">
        <v>1</v>
      </c>
      <c r="BO12" s="34">
        <v>1</v>
      </c>
      <c r="BP12" s="34">
        <v>3</v>
      </c>
      <c r="BQ12" s="34">
        <v>3</v>
      </c>
      <c r="BR12" s="34">
        <v>3</v>
      </c>
      <c r="BS12" s="74">
        <v>2</v>
      </c>
      <c r="BT12" s="74">
        <v>2</v>
      </c>
      <c r="BU12" s="75" t="s">
        <v>48</v>
      </c>
      <c r="BV12" s="78" t="s">
        <v>49</v>
      </c>
      <c r="BW12" s="96" t="s">
        <v>48</v>
      </c>
      <c r="BX12" s="74">
        <v>4</v>
      </c>
    </row>
    <row r="13" spans="1:76" ht="27" customHeight="1" thickBot="1" x14ac:dyDescent="0.4">
      <c r="A13" s="99"/>
      <c r="B13" s="98" t="s">
        <v>10</v>
      </c>
      <c r="C13" s="98" t="s">
        <v>35</v>
      </c>
      <c r="D13" s="98" t="s">
        <v>15</v>
      </c>
      <c r="E13" s="98" t="s">
        <v>64</v>
      </c>
      <c r="F13" s="104">
        <v>5</v>
      </c>
      <c r="G13" s="104">
        <v>7</v>
      </c>
      <c r="H13" s="104">
        <v>4</v>
      </c>
      <c r="I13" s="104">
        <v>9</v>
      </c>
      <c r="J13" s="104">
        <v>10</v>
      </c>
      <c r="K13" s="91">
        <v>0</v>
      </c>
      <c r="L13" s="91">
        <v>0</v>
      </c>
      <c r="M13" s="91">
        <v>0</v>
      </c>
      <c r="N13" s="91">
        <v>1</v>
      </c>
      <c r="O13" s="91">
        <v>1</v>
      </c>
      <c r="P13" s="91">
        <v>0</v>
      </c>
      <c r="Q13" s="91">
        <v>1</v>
      </c>
      <c r="R13" s="91">
        <v>0</v>
      </c>
      <c r="S13" s="91">
        <v>1</v>
      </c>
      <c r="T13" s="91">
        <v>1</v>
      </c>
      <c r="U13" s="91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34">
        <v>4</v>
      </c>
      <c r="BO13" s="34">
        <v>4</v>
      </c>
      <c r="BP13" s="34">
        <v>4</v>
      </c>
      <c r="BQ13" s="34">
        <v>4</v>
      </c>
      <c r="BR13" s="34">
        <v>4</v>
      </c>
      <c r="BS13" s="74">
        <v>4</v>
      </c>
      <c r="BT13" s="74">
        <v>4</v>
      </c>
      <c r="BU13" s="75" t="s">
        <v>48</v>
      </c>
      <c r="BV13" s="78" t="s">
        <v>49</v>
      </c>
      <c r="BW13" s="96" t="s">
        <v>48</v>
      </c>
      <c r="BX13" s="74">
        <v>5</v>
      </c>
    </row>
    <row r="14" spans="1:76" ht="27" customHeight="1" thickBot="1" x14ac:dyDescent="0.4">
      <c r="A14" s="99"/>
      <c r="B14" s="98" t="s">
        <v>13</v>
      </c>
      <c r="C14" s="98" t="s">
        <v>34</v>
      </c>
      <c r="D14" s="98" t="s">
        <v>12</v>
      </c>
      <c r="E14" s="98" t="s">
        <v>36</v>
      </c>
      <c r="F14" s="104">
        <v>7</v>
      </c>
      <c r="G14" s="104">
        <v>4</v>
      </c>
      <c r="H14" s="104">
        <v>10</v>
      </c>
      <c r="I14" s="104">
        <v>3</v>
      </c>
      <c r="J14" s="104">
        <v>2</v>
      </c>
      <c r="K14" s="91">
        <v>0</v>
      </c>
      <c r="L14" s="91">
        <v>1</v>
      </c>
      <c r="M14" s="91">
        <v>1</v>
      </c>
      <c r="N14" s="91">
        <v>1</v>
      </c>
      <c r="O14" s="91">
        <v>0</v>
      </c>
      <c r="P14" s="91">
        <v>0</v>
      </c>
      <c r="Q14" s="91">
        <v>1</v>
      </c>
      <c r="R14" s="91">
        <v>0</v>
      </c>
      <c r="S14" s="91">
        <v>0</v>
      </c>
      <c r="T14" s="91">
        <v>1</v>
      </c>
      <c r="U14" s="91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3">
        <v>0</v>
      </c>
      <c r="AH14" s="93">
        <v>0</v>
      </c>
      <c r="AI14" s="93">
        <v>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09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34">
        <v>5</v>
      </c>
      <c r="BO14" s="34">
        <v>4</v>
      </c>
      <c r="BP14" s="34">
        <v>5</v>
      </c>
      <c r="BQ14" s="34">
        <v>5</v>
      </c>
      <c r="BR14" s="34">
        <v>4</v>
      </c>
      <c r="BS14" s="74">
        <v>5</v>
      </c>
      <c r="BT14" s="74">
        <v>5</v>
      </c>
      <c r="BU14" s="75" t="s">
        <v>48</v>
      </c>
      <c r="BV14" s="78" t="s">
        <v>49</v>
      </c>
      <c r="BW14" s="96" t="s">
        <v>48</v>
      </c>
      <c r="BX14" s="74">
        <v>5</v>
      </c>
    </row>
    <row r="15" spans="1:76" ht="27" customHeight="1" thickBot="1" x14ac:dyDescent="0.4">
      <c r="A15" s="97"/>
      <c r="B15" s="98" t="s">
        <v>10</v>
      </c>
      <c r="C15" s="98" t="s">
        <v>34</v>
      </c>
      <c r="D15" s="98" t="s">
        <v>11</v>
      </c>
      <c r="E15" s="98" t="s">
        <v>63</v>
      </c>
      <c r="F15" s="102">
        <v>2</v>
      </c>
      <c r="G15" s="102">
        <v>5</v>
      </c>
      <c r="H15" s="102">
        <v>7</v>
      </c>
      <c r="I15" s="102">
        <v>8</v>
      </c>
      <c r="J15" s="102">
        <v>11</v>
      </c>
      <c r="K15" s="91">
        <v>0</v>
      </c>
      <c r="L15" s="91">
        <v>1</v>
      </c>
      <c r="M15" s="91">
        <v>0</v>
      </c>
      <c r="N15" s="91">
        <v>0</v>
      </c>
      <c r="O15" s="91">
        <v>1</v>
      </c>
      <c r="P15" s="91">
        <v>0</v>
      </c>
      <c r="Q15" s="91">
        <v>1</v>
      </c>
      <c r="R15" s="91">
        <v>1</v>
      </c>
      <c r="S15" s="91">
        <v>0</v>
      </c>
      <c r="T15" s="91">
        <v>0</v>
      </c>
      <c r="U15" s="91">
        <v>1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3">
        <v>0</v>
      </c>
      <c r="AH15" s="93">
        <v>0</v>
      </c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09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34">
        <v>5</v>
      </c>
      <c r="BO15" s="34">
        <v>5</v>
      </c>
      <c r="BP15" s="34">
        <v>5</v>
      </c>
      <c r="BQ15" s="34">
        <v>5</v>
      </c>
      <c r="BR15" s="34">
        <v>5</v>
      </c>
      <c r="BS15" s="74">
        <v>5</v>
      </c>
      <c r="BT15" s="74">
        <v>5</v>
      </c>
      <c r="BU15" s="75" t="s">
        <v>48</v>
      </c>
      <c r="BV15" s="78" t="s">
        <v>49</v>
      </c>
      <c r="BW15" s="96" t="s">
        <v>48</v>
      </c>
      <c r="BX15" s="74">
        <v>5</v>
      </c>
    </row>
    <row r="16" spans="1:76" ht="27" customHeight="1" thickBot="1" x14ac:dyDescent="0.4">
      <c r="A16" s="97"/>
      <c r="B16" s="98" t="s">
        <v>10</v>
      </c>
      <c r="C16" s="98" t="s">
        <v>34</v>
      </c>
      <c r="D16" s="98" t="s">
        <v>11</v>
      </c>
      <c r="E16" s="98" t="s">
        <v>36</v>
      </c>
      <c r="F16" s="102">
        <v>5</v>
      </c>
      <c r="G16" s="102">
        <v>3</v>
      </c>
      <c r="H16" s="102">
        <v>10</v>
      </c>
      <c r="I16" s="102">
        <v>2</v>
      </c>
      <c r="J16" s="102">
        <v>4</v>
      </c>
      <c r="K16" s="91">
        <v>0</v>
      </c>
      <c r="L16" s="91">
        <v>1</v>
      </c>
      <c r="M16" s="91">
        <v>1</v>
      </c>
      <c r="N16" s="91">
        <v>1</v>
      </c>
      <c r="O16" s="91">
        <v>1</v>
      </c>
      <c r="P16" s="91">
        <v>0</v>
      </c>
      <c r="Q16" s="91">
        <v>0</v>
      </c>
      <c r="R16" s="91">
        <v>0</v>
      </c>
      <c r="S16" s="91">
        <v>1</v>
      </c>
      <c r="T16" s="91">
        <v>0</v>
      </c>
      <c r="U16" s="91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3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09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34">
        <v>5</v>
      </c>
      <c r="BO16" s="34">
        <v>5</v>
      </c>
      <c r="BP16" s="34">
        <v>5</v>
      </c>
      <c r="BQ16" s="34">
        <v>5</v>
      </c>
      <c r="BR16" s="34">
        <v>5</v>
      </c>
      <c r="BS16" s="74">
        <v>5</v>
      </c>
      <c r="BT16" s="74">
        <v>5</v>
      </c>
      <c r="BU16" s="75" t="s">
        <v>48</v>
      </c>
      <c r="BV16" s="78" t="s">
        <v>49</v>
      </c>
      <c r="BW16" s="96" t="s">
        <v>48</v>
      </c>
      <c r="BX16" s="74">
        <v>5</v>
      </c>
    </row>
    <row r="17" spans="1:77" ht="27" customHeight="1" thickBot="1" x14ac:dyDescent="0.4">
      <c r="A17" s="79"/>
      <c r="B17" s="33" t="s">
        <v>10</v>
      </c>
      <c r="C17" s="33" t="s">
        <v>34</v>
      </c>
      <c r="D17" s="33" t="s">
        <v>11</v>
      </c>
      <c r="E17" s="33" t="s">
        <v>36</v>
      </c>
      <c r="F17" s="102">
        <v>2</v>
      </c>
      <c r="G17" s="102">
        <v>5</v>
      </c>
      <c r="H17" s="102">
        <v>7</v>
      </c>
      <c r="I17" s="102">
        <v>8</v>
      </c>
      <c r="J17" s="102">
        <v>11</v>
      </c>
      <c r="K17" s="91">
        <v>0</v>
      </c>
      <c r="L17" s="91">
        <v>1</v>
      </c>
      <c r="M17" s="91">
        <v>0</v>
      </c>
      <c r="N17" s="91">
        <v>0</v>
      </c>
      <c r="O17" s="91">
        <v>1</v>
      </c>
      <c r="P17" s="91">
        <v>0</v>
      </c>
      <c r="Q17" s="91">
        <v>1</v>
      </c>
      <c r="R17" s="91">
        <v>1</v>
      </c>
      <c r="S17" s="91">
        <v>0</v>
      </c>
      <c r="T17" s="91">
        <v>0</v>
      </c>
      <c r="U17" s="91">
        <v>1</v>
      </c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34">
        <v>5</v>
      </c>
      <c r="BO17" s="34">
        <v>4</v>
      </c>
      <c r="BP17" s="34">
        <v>4</v>
      </c>
      <c r="BQ17" s="34">
        <v>4</v>
      </c>
      <c r="BR17" s="34">
        <v>5</v>
      </c>
      <c r="BS17" s="74">
        <v>4</v>
      </c>
      <c r="BT17" s="74">
        <v>4</v>
      </c>
      <c r="BU17" s="75" t="s">
        <v>48</v>
      </c>
      <c r="BV17" s="78" t="s">
        <v>49</v>
      </c>
      <c r="BW17" s="96" t="s">
        <v>48</v>
      </c>
      <c r="BX17" s="74">
        <v>5</v>
      </c>
    </row>
    <row r="18" spans="1:77" ht="27" customHeight="1" thickBot="1" x14ac:dyDescent="0.4">
      <c r="A18" s="79"/>
      <c r="B18" s="33" t="s">
        <v>10</v>
      </c>
      <c r="C18" s="33" t="s">
        <v>35</v>
      </c>
      <c r="D18" s="33" t="s">
        <v>15</v>
      </c>
      <c r="E18" s="33" t="s">
        <v>64</v>
      </c>
      <c r="F18" s="102">
        <v>5</v>
      </c>
      <c r="G18" s="102">
        <v>3</v>
      </c>
      <c r="H18" s="102">
        <v>10</v>
      </c>
      <c r="I18" s="102">
        <v>2</v>
      </c>
      <c r="J18" s="102">
        <v>4</v>
      </c>
      <c r="K18" s="91">
        <v>0</v>
      </c>
      <c r="L18" s="91">
        <v>1</v>
      </c>
      <c r="M18" s="91">
        <v>1</v>
      </c>
      <c r="N18" s="91">
        <v>1</v>
      </c>
      <c r="O18" s="91">
        <v>1</v>
      </c>
      <c r="P18" s="91">
        <v>0</v>
      </c>
      <c r="Q18" s="91">
        <v>0</v>
      </c>
      <c r="R18" s="91">
        <v>0</v>
      </c>
      <c r="S18" s="91">
        <v>0</v>
      </c>
      <c r="T18" s="91">
        <v>1</v>
      </c>
      <c r="U18" s="91">
        <v>0</v>
      </c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34">
        <v>4</v>
      </c>
      <c r="BO18" s="34">
        <v>3</v>
      </c>
      <c r="BP18" s="34">
        <v>4</v>
      </c>
      <c r="BQ18" s="34">
        <v>4</v>
      </c>
      <c r="BR18" s="34">
        <v>4</v>
      </c>
      <c r="BS18" s="74">
        <v>4</v>
      </c>
      <c r="BT18" s="74">
        <v>4</v>
      </c>
      <c r="BU18" s="75" t="s">
        <v>48</v>
      </c>
      <c r="BV18" s="78" t="s">
        <v>49</v>
      </c>
      <c r="BW18" s="96" t="s">
        <v>48</v>
      </c>
      <c r="BX18" s="74">
        <v>4</v>
      </c>
    </row>
    <row r="19" spans="1:77" ht="27" customHeight="1" thickBot="1" x14ac:dyDescent="0.4">
      <c r="A19" s="79"/>
      <c r="B19" s="33" t="s">
        <v>13</v>
      </c>
      <c r="C19" s="33" t="s">
        <v>35</v>
      </c>
      <c r="D19" s="33" t="s">
        <v>15</v>
      </c>
      <c r="E19" s="33" t="s">
        <v>63</v>
      </c>
      <c r="F19" s="103">
        <v>5</v>
      </c>
      <c r="G19" s="103">
        <v>1</v>
      </c>
      <c r="H19" s="103">
        <v>3</v>
      </c>
      <c r="I19" s="103">
        <v>4</v>
      </c>
      <c r="J19" s="103">
        <v>10</v>
      </c>
      <c r="K19" s="91">
        <v>1</v>
      </c>
      <c r="L19" s="91">
        <v>0</v>
      </c>
      <c r="M19" s="91">
        <v>1</v>
      </c>
      <c r="N19" s="91">
        <v>1</v>
      </c>
      <c r="O19" s="91">
        <v>1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1</v>
      </c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34">
        <v>4</v>
      </c>
      <c r="BO19" s="34">
        <v>4</v>
      </c>
      <c r="BP19" s="34">
        <v>4</v>
      </c>
      <c r="BQ19" s="34">
        <v>4</v>
      </c>
      <c r="BR19" s="34">
        <v>4</v>
      </c>
      <c r="BS19" s="74">
        <v>4</v>
      </c>
      <c r="BT19" s="74">
        <v>4</v>
      </c>
      <c r="BU19" s="75" t="s">
        <v>48</v>
      </c>
      <c r="BV19" s="78" t="s">
        <v>49</v>
      </c>
      <c r="BW19" s="96" t="s">
        <v>48</v>
      </c>
      <c r="BX19" s="74">
        <v>5</v>
      </c>
    </row>
    <row r="20" spans="1:77" ht="27" customHeight="1" thickBot="1" x14ac:dyDescent="0.4">
      <c r="A20" s="79"/>
      <c r="B20" s="33" t="s">
        <v>10</v>
      </c>
      <c r="C20" s="33" t="s">
        <v>35</v>
      </c>
      <c r="D20" s="33" t="s">
        <v>15</v>
      </c>
      <c r="E20" s="33" t="s">
        <v>36</v>
      </c>
      <c r="F20" s="103">
        <v>5</v>
      </c>
      <c r="G20" s="103">
        <v>2</v>
      </c>
      <c r="H20" s="103">
        <v>6</v>
      </c>
      <c r="I20" s="103">
        <v>3</v>
      </c>
      <c r="J20" s="103">
        <v>9</v>
      </c>
      <c r="K20" s="91">
        <v>0</v>
      </c>
      <c r="L20" s="91">
        <v>1</v>
      </c>
      <c r="M20" s="91">
        <v>1</v>
      </c>
      <c r="N20" s="91">
        <v>0</v>
      </c>
      <c r="O20" s="91">
        <v>1</v>
      </c>
      <c r="P20" s="91">
        <v>1</v>
      </c>
      <c r="Q20" s="91">
        <v>0</v>
      </c>
      <c r="R20" s="91">
        <v>0</v>
      </c>
      <c r="S20" s="91">
        <v>1</v>
      </c>
      <c r="T20" s="91">
        <v>0</v>
      </c>
      <c r="U20" s="91">
        <v>0</v>
      </c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34">
        <v>5</v>
      </c>
      <c r="BO20" s="34">
        <v>4</v>
      </c>
      <c r="BP20" s="34">
        <v>5</v>
      </c>
      <c r="BQ20" s="34">
        <v>5</v>
      </c>
      <c r="BR20" s="34">
        <v>5</v>
      </c>
      <c r="BS20" s="74">
        <v>5</v>
      </c>
      <c r="BT20" s="74">
        <v>5</v>
      </c>
      <c r="BU20" s="75" t="s">
        <v>48</v>
      </c>
      <c r="BV20" s="78" t="s">
        <v>49</v>
      </c>
      <c r="BW20" s="96" t="s">
        <v>48</v>
      </c>
      <c r="BX20" s="74">
        <v>5</v>
      </c>
    </row>
    <row r="21" spans="1:77" ht="27" customHeight="1" thickBot="1" x14ac:dyDescent="0.4">
      <c r="A21" s="79"/>
      <c r="B21" s="33" t="s">
        <v>10</v>
      </c>
      <c r="C21" s="33" t="s">
        <v>34</v>
      </c>
      <c r="D21" s="33" t="s">
        <v>11</v>
      </c>
      <c r="E21" s="33" t="s">
        <v>36</v>
      </c>
      <c r="F21" s="104">
        <v>1</v>
      </c>
      <c r="G21" s="104">
        <v>5</v>
      </c>
      <c r="H21" s="104">
        <v>2</v>
      </c>
      <c r="I21" s="104">
        <v>7</v>
      </c>
      <c r="J21" s="104">
        <v>9</v>
      </c>
      <c r="K21" s="91">
        <v>1</v>
      </c>
      <c r="L21" s="91">
        <v>1</v>
      </c>
      <c r="M21" s="91">
        <v>0</v>
      </c>
      <c r="N21" s="91">
        <v>0</v>
      </c>
      <c r="O21" s="91">
        <v>1</v>
      </c>
      <c r="P21" s="91">
        <v>0</v>
      </c>
      <c r="Q21" s="91">
        <v>1</v>
      </c>
      <c r="R21" s="91">
        <v>0</v>
      </c>
      <c r="S21" s="91">
        <v>1</v>
      </c>
      <c r="T21" s="91">
        <v>0</v>
      </c>
      <c r="U21" s="91">
        <v>0</v>
      </c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34">
        <v>3</v>
      </c>
      <c r="BO21" s="34">
        <v>3</v>
      </c>
      <c r="BP21" s="34">
        <v>3</v>
      </c>
      <c r="BQ21" s="34">
        <v>3</v>
      </c>
      <c r="BR21" s="34">
        <v>5</v>
      </c>
      <c r="BS21" s="74">
        <v>4</v>
      </c>
      <c r="BT21" s="74">
        <v>4</v>
      </c>
      <c r="BU21" s="75" t="s">
        <v>48</v>
      </c>
      <c r="BV21" s="78" t="s">
        <v>49</v>
      </c>
      <c r="BW21" s="96" t="s">
        <v>48</v>
      </c>
      <c r="BX21" s="74">
        <v>5</v>
      </c>
    </row>
    <row r="22" spans="1:77" ht="27" customHeight="1" thickBot="1" x14ac:dyDescent="0.4">
      <c r="A22" s="79"/>
      <c r="B22" s="33" t="s">
        <v>10</v>
      </c>
      <c r="C22" s="33" t="s">
        <v>34</v>
      </c>
      <c r="D22" s="33" t="s">
        <v>11</v>
      </c>
      <c r="E22" s="33" t="s">
        <v>36</v>
      </c>
      <c r="F22" s="104">
        <v>5</v>
      </c>
      <c r="G22" s="104">
        <v>2</v>
      </c>
      <c r="H22" s="104">
        <v>1</v>
      </c>
      <c r="I22" s="104">
        <v>8</v>
      </c>
      <c r="J22" s="104">
        <v>4</v>
      </c>
      <c r="K22" s="91">
        <v>1</v>
      </c>
      <c r="L22" s="91">
        <v>1</v>
      </c>
      <c r="M22" s="91">
        <v>0</v>
      </c>
      <c r="N22" s="91">
        <v>0</v>
      </c>
      <c r="O22" s="91">
        <v>1</v>
      </c>
      <c r="P22" s="91">
        <v>0</v>
      </c>
      <c r="Q22" s="91">
        <v>0</v>
      </c>
      <c r="R22" s="91">
        <v>1</v>
      </c>
      <c r="S22" s="91">
        <v>1</v>
      </c>
      <c r="T22" s="91">
        <v>0</v>
      </c>
      <c r="U22" s="91">
        <v>0</v>
      </c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34">
        <v>3</v>
      </c>
      <c r="BO22" s="34">
        <v>3</v>
      </c>
      <c r="BP22" s="34">
        <v>4</v>
      </c>
      <c r="BQ22" s="34">
        <v>4</v>
      </c>
      <c r="BR22" s="34">
        <v>5</v>
      </c>
      <c r="BS22" s="74">
        <v>4</v>
      </c>
      <c r="BT22" s="74">
        <v>4</v>
      </c>
      <c r="BU22" s="75" t="s">
        <v>48</v>
      </c>
      <c r="BV22" s="78" t="s">
        <v>49</v>
      </c>
      <c r="BW22" s="96" t="s">
        <v>48</v>
      </c>
      <c r="BX22" s="74">
        <v>4</v>
      </c>
    </row>
    <row r="23" spans="1:77" ht="27" customHeight="1" thickBot="1" x14ac:dyDescent="0.4">
      <c r="A23" s="79"/>
      <c r="B23" s="33" t="s">
        <v>13</v>
      </c>
      <c r="C23" s="33" t="s">
        <v>34</v>
      </c>
      <c r="D23" s="33" t="s">
        <v>14</v>
      </c>
      <c r="E23" s="33" t="s">
        <v>36</v>
      </c>
      <c r="F23" s="103">
        <v>5</v>
      </c>
      <c r="G23" s="103">
        <v>9</v>
      </c>
      <c r="H23" s="103">
        <v>11</v>
      </c>
      <c r="I23" s="103">
        <v>4</v>
      </c>
      <c r="J23" s="103">
        <v>8</v>
      </c>
      <c r="K23" s="91">
        <v>0</v>
      </c>
      <c r="L23" s="91">
        <v>0</v>
      </c>
      <c r="M23" s="91">
        <v>0</v>
      </c>
      <c r="N23" s="91">
        <v>1</v>
      </c>
      <c r="O23" s="91">
        <v>1</v>
      </c>
      <c r="P23" s="91">
        <v>0</v>
      </c>
      <c r="Q23" s="91">
        <v>0</v>
      </c>
      <c r="R23" s="91">
        <v>1</v>
      </c>
      <c r="S23" s="91">
        <v>1</v>
      </c>
      <c r="T23" s="91">
        <v>0</v>
      </c>
      <c r="U23" s="91">
        <v>1</v>
      </c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34">
        <v>4</v>
      </c>
      <c r="BO23" s="34">
        <v>4</v>
      </c>
      <c r="BP23" s="34">
        <v>4</v>
      </c>
      <c r="BQ23" s="34">
        <v>4</v>
      </c>
      <c r="BR23" s="34">
        <v>4</v>
      </c>
      <c r="BS23" s="74">
        <v>4</v>
      </c>
      <c r="BT23" s="74">
        <v>4</v>
      </c>
      <c r="BU23" s="75" t="s">
        <v>48</v>
      </c>
      <c r="BV23" s="78" t="s">
        <v>49</v>
      </c>
      <c r="BW23" s="96" t="s">
        <v>48</v>
      </c>
      <c r="BX23" s="74">
        <v>4</v>
      </c>
    </row>
    <row r="24" spans="1:77" ht="27" customHeight="1" thickBot="1" x14ac:dyDescent="0.4">
      <c r="A24" s="79"/>
      <c r="B24" s="33" t="s">
        <v>10</v>
      </c>
      <c r="C24" s="33" t="s">
        <v>34</v>
      </c>
      <c r="D24" s="33" t="s">
        <v>11</v>
      </c>
      <c r="E24" s="33" t="s">
        <v>36</v>
      </c>
      <c r="F24" s="104">
        <v>2</v>
      </c>
      <c r="G24" s="104">
        <v>3</v>
      </c>
      <c r="H24" s="104">
        <v>6</v>
      </c>
      <c r="I24" s="104">
        <v>4</v>
      </c>
      <c r="J24" s="104">
        <v>2</v>
      </c>
      <c r="K24" s="91">
        <v>0</v>
      </c>
      <c r="L24" s="91">
        <v>1</v>
      </c>
      <c r="M24" s="91">
        <v>1</v>
      </c>
      <c r="N24" s="91">
        <v>1</v>
      </c>
      <c r="O24" s="91">
        <v>1</v>
      </c>
      <c r="P24" s="91">
        <v>1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34">
        <v>3</v>
      </c>
      <c r="BO24" s="34">
        <v>2</v>
      </c>
      <c r="BP24" s="34">
        <v>3</v>
      </c>
      <c r="BQ24" s="34">
        <v>3</v>
      </c>
      <c r="BR24" s="34">
        <v>3</v>
      </c>
      <c r="BS24" s="74">
        <v>4</v>
      </c>
      <c r="BT24" s="74">
        <v>5</v>
      </c>
      <c r="BU24" s="75" t="s">
        <v>48</v>
      </c>
      <c r="BV24" s="78" t="s">
        <v>49</v>
      </c>
      <c r="BW24" s="96" t="s">
        <v>48</v>
      </c>
      <c r="BX24" s="74">
        <v>5</v>
      </c>
    </row>
    <row r="25" spans="1:77" ht="27" customHeight="1" thickBot="1" x14ac:dyDescent="0.4">
      <c r="A25" s="79"/>
      <c r="B25" s="33" t="s">
        <v>13</v>
      </c>
      <c r="C25" s="33" t="s">
        <v>35</v>
      </c>
      <c r="D25" s="33" t="s">
        <v>14</v>
      </c>
      <c r="E25" s="33" t="s">
        <v>64</v>
      </c>
      <c r="F25" s="103">
        <v>1</v>
      </c>
      <c r="G25" s="103">
        <v>3</v>
      </c>
      <c r="H25" s="103">
        <v>10</v>
      </c>
      <c r="I25" s="103">
        <v>9</v>
      </c>
      <c r="J25" s="103">
        <v>11</v>
      </c>
      <c r="K25" s="91">
        <v>1</v>
      </c>
      <c r="L25" s="91">
        <v>0</v>
      </c>
      <c r="M25" s="91">
        <v>1</v>
      </c>
      <c r="N25" s="91">
        <v>0</v>
      </c>
      <c r="O25" s="91">
        <v>0</v>
      </c>
      <c r="P25" s="91">
        <v>1</v>
      </c>
      <c r="Q25" s="91">
        <v>0</v>
      </c>
      <c r="R25" s="91">
        <v>0</v>
      </c>
      <c r="S25" s="91">
        <v>1</v>
      </c>
      <c r="T25" s="91">
        <v>0</v>
      </c>
      <c r="U25" s="91">
        <v>1</v>
      </c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34">
        <v>1</v>
      </c>
      <c r="BO25" s="34">
        <v>1</v>
      </c>
      <c r="BP25" s="34">
        <v>3</v>
      </c>
      <c r="BQ25" s="34">
        <v>3</v>
      </c>
      <c r="BR25" s="34">
        <v>3</v>
      </c>
      <c r="BS25" s="74">
        <v>2</v>
      </c>
      <c r="BT25" s="74">
        <v>2</v>
      </c>
      <c r="BU25" s="75" t="s">
        <v>48</v>
      </c>
      <c r="BV25" s="78" t="s">
        <v>49</v>
      </c>
      <c r="BW25" s="96" t="s">
        <v>48</v>
      </c>
      <c r="BX25" s="74">
        <v>4</v>
      </c>
    </row>
    <row r="26" spans="1:77" ht="27" customHeight="1" thickBot="1" x14ac:dyDescent="0.4">
      <c r="A26" s="80"/>
      <c r="B26" s="33" t="s">
        <v>13</v>
      </c>
      <c r="C26" s="33" t="s">
        <v>102</v>
      </c>
      <c r="D26" s="33" t="s">
        <v>15</v>
      </c>
      <c r="E26" s="33" t="s">
        <v>64</v>
      </c>
      <c r="F26" s="103">
        <v>5</v>
      </c>
      <c r="G26" s="103">
        <v>7</v>
      </c>
      <c r="H26" s="103">
        <v>2</v>
      </c>
      <c r="I26" s="103">
        <v>9</v>
      </c>
      <c r="J26" s="103">
        <v>11</v>
      </c>
      <c r="K26" s="91">
        <v>0</v>
      </c>
      <c r="L26" s="91">
        <v>1</v>
      </c>
      <c r="M26" s="91">
        <v>0</v>
      </c>
      <c r="N26" s="91">
        <v>0</v>
      </c>
      <c r="O26" s="91">
        <v>1</v>
      </c>
      <c r="P26" s="91">
        <v>1</v>
      </c>
      <c r="Q26" s="91">
        <v>1</v>
      </c>
      <c r="R26" s="91">
        <v>0</v>
      </c>
      <c r="S26" s="91">
        <v>1</v>
      </c>
      <c r="T26" s="91">
        <v>0</v>
      </c>
      <c r="U26" s="91">
        <v>0</v>
      </c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34">
        <v>4</v>
      </c>
      <c r="BO26" s="34">
        <v>4</v>
      </c>
      <c r="BP26" s="34">
        <v>4</v>
      </c>
      <c r="BQ26" s="34">
        <v>4</v>
      </c>
      <c r="BR26" s="34">
        <v>4</v>
      </c>
      <c r="BS26" s="74">
        <v>4</v>
      </c>
      <c r="BT26" s="74">
        <v>4</v>
      </c>
      <c r="BU26" s="75" t="s">
        <v>48</v>
      </c>
      <c r="BV26" s="78" t="s">
        <v>49</v>
      </c>
      <c r="BW26" s="96" t="s">
        <v>48</v>
      </c>
      <c r="BX26" s="74">
        <v>5</v>
      </c>
    </row>
    <row r="27" spans="1:77" ht="27" customHeight="1" x14ac:dyDescent="0.35">
      <c r="A27" s="134"/>
      <c r="B27" s="33" t="s">
        <v>10</v>
      </c>
      <c r="C27" s="33" t="s">
        <v>22</v>
      </c>
      <c r="D27" s="33" t="s">
        <v>11</v>
      </c>
      <c r="E27" s="33" t="s">
        <v>36</v>
      </c>
      <c r="F27" s="103">
        <v>1</v>
      </c>
      <c r="G27" s="103">
        <v>5</v>
      </c>
      <c r="H27" s="103">
        <v>9</v>
      </c>
      <c r="I27" s="103">
        <v>10</v>
      </c>
      <c r="J27" s="103">
        <v>8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34">
        <v>4</v>
      </c>
      <c r="BO27" s="34">
        <v>4</v>
      </c>
      <c r="BP27" s="34">
        <v>4</v>
      </c>
      <c r="BQ27" s="34">
        <v>4</v>
      </c>
      <c r="BR27" s="34">
        <v>5</v>
      </c>
      <c r="BS27" s="74">
        <v>4</v>
      </c>
      <c r="BT27" s="74">
        <v>4</v>
      </c>
      <c r="BU27" s="75" t="s">
        <v>48</v>
      </c>
      <c r="BV27" s="78" t="s">
        <v>49</v>
      </c>
      <c r="BW27" s="96" t="s">
        <v>48</v>
      </c>
      <c r="BX27" s="74">
        <v>5</v>
      </c>
    </row>
    <row r="28" spans="1:77" ht="27" customHeight="1" x14ac:dyDescent="0.35">
      <c r="A28" s="134"/>
      <c r="B28" s="33" t="s">
        <v>13</v>
      </c>
      <c r="C28" s="33" t="s">
        <v>177</v>
      </c>
      <c r="D28" s="33" t="s">
        <v>14</v>
      </c>
      <c r="E28" s="33" t="s">
        <v>36</v>
      </c>
      <c r="F28" s="103">
        <v>1</v>
      </c>
      <c r="G28" s="103">
        <v>2</v>
      </c>
      <c r="H28" s="103">
        <v>3</v>
      </c>
      <c r="I28" s="103">
        <v>4</v>
      </c>
      <c r="J28" s="103">
        <v>5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34">
        <v>5</v>
      </c>
      <c r="BO28" s="34">
        <v>5</v>
      </c>
      <c r="BP28" s="34">
        <v>5</v>
      </c>
      <c r="BQ28" s="34">
        <v>5</v>
      </c>
      <c r="BR28" s="34">
        <v>4</v>
      </c>
      <c r="BS28" s="74">
        <v>5</v>
      </c>
      <c r="BT28" s="74">
        <v>5</v>
      </c>
      <c r="BU28" s="75" t="s">
        <v>48</v>
      </c>
      <c r="BV28" s="78" t="s">
        <v>49</v>
      </c>
      <c r="BW28" s="96" t="s">
        <v>48</v>
      </c>
      <c r="BX28" s="74">
        <v>5</v>
      </c>
    </row>
    <row r="29" spans="1:77" ht="27" customHeight="1" x14ac:dyDescent="0.35">
      <c r="A29" s="134"/>
      <c r="B29" s="33" t="s">
        <v>13</v>
      </c>
      <c r="C29" s="33" t="s">
        <v>177</v>
      </c>
      <c r="D29" s="33" t="s">
        <v>14</v>
      </c>
      <c r="E29" s="33" t="s">
        <v>63</v>
      </c>
      <c r="F29" s="103">
        <v>2</v>
      </c>
      <c r="G29" s="103">
        <v>0</v>
      </c>
      <c r="H29" s="103">
        <v>0</v>
      </c>
      <c r="I29" s="103">
        <v>0</v>
      </c>
      <c r="J29" s="103">
        <v>0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34">
        <v>4</v>
      </c>
      <c r="BO29" s="34">
        <v>5</v>
      </c>
      <c r="BP29" s="34">
        <v>2</v>
      </c>
      <c r="BQ29" s="34">
        <v>2</v>
      </c>
      <c r="BR29" s="34">
        <v>2</v>
      </c>
      <c r="BS29" s="74">
        <v>4</v>
      </c>
      <c r="BT29" s="74">
        <v>3</v>
      </c>
      <c r="BU29" s="75" t="s">
        <v>48</v>
      </c>
      <c r="BV29" s="78" t="s">
        <v>49</v>
      </c>
      <c r="BW29" s="96" t="s">
        <v>48</v>
      </c>
      <c r="BX29" s="74">
        <v>6</v>
      </c>
    </row>
    <row r="30" spans="1:77" ht="24" x14ac:dyDescent="0.55000000000000004">
      <c r="E30" s="44" t="s">
        <v>124</v>
      </c>
      <c r="F30" s="120">
        <v>5</v>
      </c>
      <c r="G30" s="120">
        <v>3</v>
      </c>
      <c r="H30" s="120">
        <v>10</v>
      </c>
      <c r="I30" s="120">
        <v>4</v>
      </c>
      <c r="J30" s="120">
        <v>11</v>
      </c>
      <c r="K30" s="101">
        <f t="shared" ref="K30:AP30" si="0">COUNTIF(K2:K26,1)</f>
        <v>9</v>
      </c>
      <c r="L30" s="101">
        <f t="shared" si="0"/>
        <v>17</v>
      </c>
      <c r="M30" s="101">
        <f t="shared" si="0"/>
        <v>12</v>
      </c>
      <c r="N30" s="101">
        <f t="shared" si="0"/>
        <v>11</v>
      </c>
      <c r="O30" s="101">
        <f t="shared" si="0"/>
        <v>22</v>
      </c>
      <c r="P30" s="101">
        <f t="shared" si="0"/>
        <v>8</v>
      </c>
      <c r="Q30" s="101">
        <f t="shared" si="0"/>
        <v>9</v>
      </c>
      <c r="R30" s="101">
        <f t="shared" si="0"/>
        <v>8</v>
      </c>
      <c r="S30" s="101">
        <f t="shared" si="0"/>
        <v>13</v>
      </c>
      <c r="T30" s="101">
        <f t="shared" si="0"/>
        <v>5</v>
      </c>
      <c r="U30" s="101">
        <f t="shared" si="0"/>
        <v>10</v>
      </c>
      <c r="V30" s="101">
        <f t="shared" si="0"/>
        <v>0</v>
      </c>
      <c r="W30" s="101">
        <f t="shared" si="0"/>
        <v>0</v>
      </c>
      <c r="X30" s="101">
        <f t="shared" si="0"/>
        <v>0</v>
      </c>
      <c r="Y30" s="101">
        <f t="shared" si="0"/>
        <v>0</v>
      </c>
      <c r="Z30" s="101">
        <f t="shared" si="0"/>
        <v>0</v>
      </c>
      <c r="AA30" s="101">
        <f t="shared" si="0"/>
        <v>0</v>
      </c>
      <c r="AB30" s="101">
        <f t="shared" si="0"/>
        <v>0</v>
      </c>
      <c r="AC30" s="101">
        <f t="shared" si="0"/>
        <v>0</v>
      </c>
      <c r="AD30" s="101">
        <f t="shared" si="0"/>
        <v>0</v>
      </c>
      <c r="AE30" s="101">
        <f t="shared" si="0"/>
        <v>0</v>
      </c>
      <c r="AF30" s="101">
        <f t="shared" si="0"/>
        <v>0</v>
      </c>
      <c r="AG30" s="101">
        <f t="shared" si="0"/>
        <v>0</v>
      </c>
      <c r="AH30" s="101">
        <f t="shared" si="0"/>
        <v>0</v>
      </c>
      <c r="AI30" s="101">
        <f t="shared" si="0"/>
        <v>0</v>
      </c>
      <c r="AJ30" s="101">
        <f t="shared" si="0"/>
        <v>0</v>
      </c>
      <c r="AK30" s="101">
        <f t="shared" si="0"/>
        <v>0</v>
      </c>
      <c r="AL30" s="101">
        <f t="shared" si="0"/>
        <v>0</v>
      </c>
      <c r="AM30" s="101">
        <f t="shared" si="0"/>
        <v>0</v>
      </c>
      <c r="AN30" s="101">
        <f t="shared" si="0"/>
        <v>0</v>
      </c>
      <c r="AO30" s="101">
        <f t="shared" si="0"/>
        <v>0</v>
      </c>
      <c r="AP30" s="101">
        <f t="shared" si="0"/>
        <v>0</v>
      </c>
      <c r="AQ30" s="101">
        <f t="shared" ref="AQ30:BM30" si="1">COUNTIF(AQ2:AQ26,1)</f>
        <v>0</v>
      </c>
      <c r="AR30" s="101">
        <f t="shared" si="1"/>
        <v>0</v>
      </c>
      <c r="AS30" s="101">
        <f t="shared" si="1"/>
        <v>0</v>
      </c>
      <c r="AT30" s="101">
        <f t="shared" si="1"/>
        <v>0</v>
      </c>
      <c r="AU30" s="101">
        <f t="shared" si="1"/>
        <v>0</v>
      </c>
      <c r="AV30" s="101">
        <f t="shared" si="1"/>
        <v>0</v>
      </c>
      <c r="AW30" s="101">
        <f t="shared" si="1"/>
        <v>0</v>
      </c>
      <c r="AX30" s="101">
        <f t="shared" si="1"/>
        <v>0</v>
      </c>
      <c r="AY30" s="101">
        <f t="shared" si="1"/>
        <v>0</v>
      </c>
      <c r="AZ30" s="101">
        <f t="shared" si="1"/>
        <v>0</v>
      </c>
      <c r="BA30" s="101">
        <f t="shared" si="1"/>
        <v>0</v>
      </c>
      <c r="BB30" s="101">
        <f t="shared" si="1"/>
        <v>0</v>
      </c>
      <c r="BC30" s="101">
        <f t="shared" si="1"/>
        <v>0</v>
      </c>
      <c r="BD30" s="101">
        <f t="shared" si="1"/>
        <v>0</v>
      </c>
      <c r="BE30" s="101">
        <f t="shared" si="1"/>
        <v>0</v>
      </c>
      <c r="BF30" s="101">
        <f t="shared" si="1"/>
        <v>0</v>
      </c>
      <c r="BG30" s="101">
        <f t="shared" si="1"/>
        <v>0</v>
      </c>
      <c r="BH30" s="101">
        <f t="shared" si="1"/>
        <v>0</v>
      </c>
      <c r="BI30" s="101">
        <f t="shared" si="1"/>
        <v>0</v>
      </c>
      <c r="BJ30" s="101">
        <f t="shared" si="1"/>
        <v>0</v>
      </c>
      <c r="BK30" s="101">
        <f t="shared" si="1"/>
        <v>0</v>
      </c>
      <c r="BL30" s="101">
        <f t="shared" si="1"/>
        <v>0</v>
      </c>
      <c r="BM30" s="101">
        <f t="shared" si="1"/>
        <v>0</v>
      </c>
      <c r="BN30" s="76">
        <f>AVERAGE(BN2:BN29)</f>
        <v>3.9285714285714284</v>
      </c>
      <c r="BO30" s="76">
        <f t="shared" ref="BO30:BT30" si="2">AVERAGE(BO2:BO29)</f>
        <v>3.6428571428571428</v>
      </c>
      <c r="BP30" s="76">
        <f t="shared" si="2"/>
        <v>4</v>
      </c>
      <c r="BQ30" s="76">
        <f t="shared" si="2"/>
        <v>4</v>
      </c>
      <c r="BR30" s="76">
        <f t="shared" si="2"/>
        <v>4.25</v>
      </c>
      <c r="BS30" s="76">
        <f t="shared" si="2"/>
        <v>4.1428571428571432</v>
      </c>
      <c r="BT30" s="76">
        <f t="shared" si="2"/>
        <v>4.1785714285714288</v>
      </c>
      <c r="BU30" s="76" t="e">
        <f>AVERAGE(BU2:BU26)</f>
        <v>#DIV/0!</v>
      </c>
      <c r="BV30" s="76" t="e">
        <f>AVERAGE(BV2:BV26)</f>
        <v>#DIV/0!</v>
      </c>
      <c r="BW30" s="76" t="e">
        <f>AVERAGE(BW2:BW26)</f>
        <v>#DIV/0!</v>
      </c>
      <c r="BX30" s="76">
        <f>AVERAGE(BX2:BX29)</f>
        <v>4.75</v>
      </c>
      <c r="BY30" s="35">
        <f>AVERAGE(BN2:BT29,BX2:BX29)</f>
        <v>4.1116071428571432</v>
      </c>
    </row>
    <row r="31" spans="1:77" ht="27" x14ac:dyDescent="0.6">
      <c r="E31" s="121" t="s">
        <v>123</v>
      </c>
      <c r="F31" s="121">
        <v>14</v>
      </c>
      <c r="G31" s="121">
        <v>7</v>
      </c>
      <c r="H31" s="121">
        <v>6</v>
      </c>
      <c r="I31" s="121">
        <v>7</v>
      </c>
      <c r="J31" s="121">
        <v>5</v>
      </c>
      <c r="K31" s="100">
        <f>K30*100/36</f>
        <v>25</v>
      </c>
      <c r="L31" s="100">
        <f>L30*100/36</f>
        <v>47.222222222222221</v>
      </c>
      <c r="M31" s="100">
        <f>M30*100/36</f>
        <v>33.333333333333336</v>
      </c>
      <c r="N31" s="100">
        <f t="shared" ref="N31:BM31" si="3">N30*100/36</f>
        <v>30.555555555555557</v>
      </c>
      <c r="O31" s="100">
        <f>O30*100/36</f>
        <v>61.111111111111114</v>
      </c>
      <c r="P31" s="100">
        <f t="shared" si="3"/>
        <v>22.222222222222221</v>
      </c>
      <c r="Q31" s="100">
        <f t="shared" si="3"/>
        <v>25</v>
      </c>
      <c r="R31" s="100">
        <f t="shared" si="3"/>
        <v>22.222222222222221</v>
      </c>
      <c r="S31" s="100">
        <f t="shared" si="3"/>
        <v>36.111111111111114</v>
      </c>
      <c r="T31" s="100">
        <f t="shared" si="3"/>
        <v>13.888888888888889</v>
      </c>
      <c r="U31" s="100">
        <f>U30*100/36</f>
        <v>27.777777777777779</v>
      </c>
      <c r="V31" s="100">
        <f t="shared" si="3"/>
        <v>0</v>
      </c>
      <c r="W31" s="100">
        <f t="shared" si="3"/>
        <v>0</v>
      </c>
      <c r="X31" s="100">
        <f t="shared" si="3"/>
        <v>0</v>
      </c>
      <c r="Y31" s="100">
        <f t="shared" si="3"/>
        <v>0</v>
      </c>
      <c r="Z31" s="100">
        <f t="shared" si="3"/>
        <v>0</v>
      </c>
      <c r="AA31" s="100">
        <f t="shared" si="3"/>
        <v>0</v>
      </c>
      <c r="AB31" s="100">
        <f t="shared" si="3"/>
        <v>0</v>
      </c>
      <c r="AC31" s="100">
        <f t="shared" si="3"/>
        <v>0</v>
      </c>
      <c r="AD31" s="100">
        <f t="shared" si="3"/>
        <v>0</v>
      </c>
      <c r="AE31" s="100">
        <f t="shared" si="3"/>
        <v>0</v>
      </c>
      <c r="AF31" s="100">
        <f t="shared" si="3"/>
        <v>0</v>
      </c>
      <c r="AG31" s="100">
        <f t="shared" si="3"/>
        <v>0</v>
      </c>
      <c r="AH31" s="100">
        <f t="shared" si="3"/>
        <v>0</v>
      </c>
      <c r="AI31" s="100">
        <f t="shared" si="3"/>
        <v>0</v>
      </c>
      <c r="AJ31" s="100">
        <f t="shared" si="3"/>
        <v>0</v>
      </c>
      <c r="AK31" s="100">
        <f t="shared" si="3"/>
        <v>0</v>
      </c>
      <c r="AL31" s="100">
        <f t="shared" si="3"/>
        <v>0</v>
      </c>
      <c r="AM31" s="100">
        <f t="shared" si="3"/>
        <v>0</v>
      </c>
      <c r="AN31" s="100">
        <f t="shared" si="3"/>
        <v>0</v>
      </c>
      <c r="AO31" s="100">
        <f t="shared" si="3"/>
        <v>0</v>
      </c>
      <c r="AP31" s="100">
        <f t="shared" si="3"/>
        <v>0</v>
      </c>
      <c r="AQ31" s="100">
        <f t="shared" si="3"/>
        <v>0</v>
      </c>
      <c r="AR31" s="100">
        <f t="shared" si="3"/>
        <v>0</v>
      </c>
      <c r="AS31" s="100">
        <f t="shared" si="3"/>
        <v>0</v>
      </c>
      <c r="AT31" s="100">
        <f t="shared" si="3"/>
        <v>0</v>
      </c>
      <c r="AU31" s="100">
        <f t="shared" si="3"/>
        <v>0</v>
      </c>
      <c r="AV31" s="100">
        <f t="shared" si="3"/>
        <v>0</v>
      </c>
      <c r="AW31" s="100">
        <f t="shared" si="3"/>
        <v>0</v>
      </c>
      <c r="AX31" s="100">
        <f t="shared" si="3"/>
        <v>0</v>
      </c>
      <c r="AY31" s="100">
        <f t="shared" si="3"/>
        <v>0</v>
      </c>
      <c r="AZ31" s="100">
        <f t="shared" si="3"/>
        <v>0</v>
      </c>
      <c r="BA31" s="100">
        <f t="shared" si="3"/>
        <v>0</v>
      </c>
      <c r="BB31" s="100">
        <f t="shared" si="3"/>
        <v>0</v>
      </c>
      <c r="BC31" s="100">
        <f t="shared" si="3"/>
        <v>0</v>
      </c>
      <c r="BD31" s="100">
        <f t="shared" si="3"/>
        <v>0</v>
      </c>
      <c r="BE31" s="100">
        <f t="shared" si="3"/>
        <v>0</v>
      </c>
      <c r="BF31" s="100">
        <f t="shared" si="3"/>
        <v>0</v>
      </c>
      <c r="BG31" s="100">
        <f t="shared" si="3"/>
        <v>0</v>
      </c>
      <c r="BH31" s="100">
        <f t="shared" si="3"/>
        <v>0</v>
      </c>
      <c r="BI31" s="100">
        <f t="shared" si="3"/>
        <v>0</v>
      </c>
      <c r="BJ31" s="100">
        <f t="shared" si="3"/>
        <v>0</v>
      </c>
      <c r="BK31" s="100">
        <f t="shared" si="3"/>
        <v>0</v>
      </c>
      <c r="BL31" s="100">
        <f t="shared" si="3"/>
        <v>0</v>
      </c>
      <c r="BM31" s="100">
        <f t="shared" si="3"/>
        <v>0</v>
      </c>
      <c r="BN31" s="77">
        <f>STDEV(BN2:BN29)</f>
        <v>1.1198072396480803</v>
      </c>
      <c r="BO31" s="77">
        <f t="shared" ref="BO31:BT31" si="4">STDEV(BO2:BO29)</f>
        <v>1.1292175499576136</v>
      </c>
      <c r="BP31" s="77">
        <f t="shared" si="4"/>
        <v>0.81649658092772603</v>
      </c>
      <c r="BQ31" s="77">
        <f t="shared" si="4"/>
        <v>0.81649658092772603</v>
      </c>
      <c r="BR31" s="77">
        <f t="shared" si="4"/>
        <v>0.84437134186503682</v>
      </c>
      <c r="BS31" s="77">
        <f t="shared" si="4"/>
        <v>0.75592894601845484</v>
      </c>
      <c r="BT31" s="77">
        <f t="shared" si="4"/>
        <v>0.81892302485332513</v>
      </c>
      <c r="BU31" s="77" t="e">
        <f t="shared" ref="BU31:BW31" si="5">STDEV(BU2:BU26)</f>
        <v>#DIV/0!</v>
      </c>
      <c r="BV31" s="77" t="e">
        <f t="shared" si="5"/>
        <v>#DIV/0!</v>
      </c>
      <c r="BW31" s="77" t="e">
        <f t="shared" si="5"/>
        <v>#DIV/0!</v>
      </c>
      <c r="BX31" s="77">
        <f>STDEV(BX2:BX29)</f>
        <v>0.51818772517160083</v>
      </c>
      <c r="BY31" s="35">
        <f>STDEV(BN2:BT29,BX2:BX29)</f>
        <v>0.90887458479729499</v>
      </c>
    </row>
    <row r="32" spans="1:77" ht="24" x14ac:dyDescent="0.55000000000000004">
      <c r="BR32" s="36">
        <f>STDEV(BN2:BR29)</f>
        <v>0.96269043176939728</v>
      </c>
      <c r="BT32" s="36">
        <f>STDEV(BS2:BT29)</f>
        <v>0.78106653689998484</v>
      </c>
      <c r="BU32" s="36" t="e">
        <f>STDEV(BU2:BU26)</f>
        <v>#DIV/0!</v>
      </c>
      <c r="BV32" s="36" t="e">
        <f>STDEV(BV2:BV26)</f>
        <v>#DIV/0!</v>
      </c>
      <c r="BW32" s="36" t="e">
        <f>STDEV(BW2:BW26)</f>
        <v>#DIV/0!</v>
      </c>
      <c r="BX32" s="36">
        <f>STDEV(BX2:BX29)</f>
        <v>0.51818772517160083</v>
      </c>
    </row>
    <row r="33" spans="1:76" ht="24" x14ac:dyDescent="0.55000000000000004">
      <c r="A33" s="37" t="s">
        <v>17</v>
      </c>
      <c r="B33" s="38"/>
      <c r="L33" s="33">
        <v>2</v>
      </c>
      <c r="N33" s="33">
        <v>4</v>
      </c>
      <c r="O33" s="33">
        <v>1</v>
      </c>
      <c r="S33" s="33">
        <v>3</v>
      </c>
      <c r="U33" s="33">
        <v>5</v>
      </c>
      <c r="AB33" s="33">
        <v>3</v>
      </c>
      <c r="AJ33" s="33">
        <v>5</v>
      </c>
      <c r="AZ33" s="33">
        <v>4</v>
      </c>
      <c r="BL33" s="33">
        <v>2</v>
      </c>
      <c r="BR33" s="39">
        <f>AVERAGE(BN2:BR29)</f>
        <v>3.9642857142857144</v>
      </c>
      <c r="BT33" s="39">
        <f>AVERAGE(BS2:BT29)</f>
        <v>4.1607142857142856</v>
      </c>
      <c r="BU33" s="39" t="e">
        <f>AVERAGE(BU2:BU26)</f>
        <v>#DIV/0!</v>
      </c>
      <c r="BV33" s="39" t="e">
        <f>AVERAGE(BV2:BV26)</f>
        <v>#DIV/0!</v>
      </c>
      <c r="BW33" s="39" t="e">
        <f>AVERAGE(BW2:BW26)</f>
        <v>#DIV/0!</v>
      </c>
      <c r="BX33" s="39">
        <f>AVERAGE(BX2:BX29)</f>
        <v>4.75</v>
      </c>
    </row>
    <row r="34" spans="1:76" x14ac:dyDescent="0.35">
      <c r="A34" s="40" t="s">
        <v>23</v>
      </c>
      <c r="B34" s="41">
        <f>COUNTIF(B2:B29,"ชาย")</f>
        <v>10</v>
      </c>
    </row>
    <row r="35" spans="1:76" x14ac:dyDescent="0.35">
      <c r="A35" s="40" t="s">
        <v>21</v>
      </c>
      <c r="B35" s="41">
        <f>COUNTIF(B2:B29,"หญิง")</f>
        <v>18</v>
      </c>
    </row>
    <row r="36" spans="1:76" ht="23.25" x14ac:dyDescent="0.5">
      <c r="A36" s="42" t="s">
        <v>8</v>
      </c>
      <c r="B36" s="42">
        <f>SUM(B33:B35)</f>
        <v>28</v>
      </c>
    </row>
    <row r="38" spans="1:76" ht="23.25" x14ac:dyDescent="0.5">
      <c r="A38" s="37" t="s">
        <v>20</v>
      </c>
      <c r="B38" s="38"/>
    </row>
    <row r="39" spans="1:76" x14ac:dyDescent="0.35">
      <c r="A39" s="40" t="s">
        <v>35</v>
      </c>
      <c r="B39" s="41">
        <f>COUNTIF(C2:C27,"พนักงานมหาวิทยาลัยเงินรายได้")</f>
        <v>7</v>
      </c>
    </row>
    <row r="40" spans="1:76" x14ac:dyDescent="0.35">
      <c r="A40" s="40" t="s">
        <v>22</v>
      </c>
      <c r="B40" s="41">
        <f>COUNTIF(C2:C30,"ข้าราชการ")</f>
        <v>4</v>
      </c>
    </row>
    <row r="41" spans="1:76" x14ac:dyDescent="0.35">
      <c r="A41" s="40" t="s">
        <v>34</v>
      </c>
      <c r="B41" s="41">
        <f>COUNTIF(C4:C31,"พนักงานมหาวิทยาลัยเงินแผ่นดิน")</f>
        <v>14</v>
      </c>
    </row>
    <row r="42" spans="1:76" x14ac:dyDescent="0.35">
      <c r="A42" s="40" t="s">
        <v>24</v>
      </c>
      <c r="B42" s="41">
        <v>1</v>
      </c>
    </row>
    <row r="43" spans="1:76" x14ac:dyDescent="0.35">
      <c r="A43" s="40" t="s">
        <v>177</v>
      </c>
      <c r="B43" s="41">
        <v>2</v>
      </c>
    </row>
    <row r="44" spans="1:76" ht="23.25" x14ac:dyDescent="0.5">
      <c r="A44" s="42" t="s">
        <v>8</v>
      </c>
      <c r="B44" s="42">
        <f>SUM(B38:B43)</f>
        <v>28</v>
      </c>
    </row>
    <row r="46" spans="1:76" ht="23.25" x14ac:dyDescent="0.5">
      <c r="A46" s="37" t="s">
        <v>18</v>
      </c>
      <c r="B46" s="38"/>
    </row>
    <row r="47" spans="1:76" x14ac:dyDescent="0.35">
      <c r="A47" s="40" t="s">
        <v>101</v>
      </c>
      <c r="B47" s="41">
        <v>5</v>
      </c>
    </row>
    <row r="48" spans="1:76" x14ac:dyDescent="0.35">
      <c r="A48" s="40" t="s">
        <v>11</v>
      </c>
      <c r="B48" s="41">
        <v>15</v>
      </c>
    </row>
    <row r="49" spans="1:2" x14ac:dyDescent="0.35">
      <c r="A49" s="40" t="s">
        <v>60</v>
      </c>
      <c r="B49" s="41">
        <v>6</v>
      </c>
    </row>
    <row r="50" spans="1:2" x14ac:dyDescent="0.35">
      <c r="A50" s="40" t="s">
        <v>12</v>
      </c>
      <c r="B50" s="41">
        <v>2</v>
      </c>
    </row>
    <row r="51" spans="1:2" ht="23.25" x14ac:dyDescent="0.5">
      <c r="A51" s="42" t="s">
        <v>8</v>
      </c>
      <c r="B51" s="42">
        <f>SUM(B46:B50)</f>
        <v>28</v>
      </c>
    </row>
    <row r="53" spans="1:2" ht="23.25" x14ac:dyDescent="0.5">
      <c r="A53" s="37" t="s">
        <v>17</v>
      </c>
      <c r="B53" s="38"/>
    </row>
    <row r="54" spans="1:2" x14ac:dyDescent="0.35">
      <c r="A54" s="40" t="s">
        <v>61</v>
      </c>
      <c r="B54" s="41">
        <v>8</v>
      </c>
    </row>
    <row r="55" spans="1:2" x14ac:dyDescent="0.35">
      <c r="A55" s="40" t="s">
        <v>62</v>
      </c>
      <c r="B55" s="41">
        <v>14</v>
      </c>
    </row>
    <row r="56" spans="1:2" x14ac:dyDescent="0.35">
      <c r="A56" s="40" t="s">
        <v>63</v>
      </c>
      <c r="B56" s="41">
        <v>6</v>
      </c>
    </row>
    <row r="57" spans="1:2" ht="23.25" x14ac:dyDescent="0.5">
      <c r="A57" s="42" t="s">
        <v>8</v>
      </c>
      <c r="B57" s="42">
        <f>SUM(B54:B56)</f>
        <v>28</v>
      </c>
    </row>
    <row r="58" spans="1:2" ht="15.75" customHeight="1" x14ac:dyDescent="0.35"/>
    <row r="59" spans="1:2" ht="15.75" customHeight="1" x14ac:dyDescent="0.35"/>
    <row r="60" spans="1:2" ht="15.75" customHeight="1" x14ac:dyDescent="0.35"/>
    <row r="61" spans="1:2" ht="15.75" customHeight="1" x14ac:dyDescent="0.35"/>
    <row r="62" spans="1:2" ht="15.75" customHeight="1" x14ac:dyDescent="0.35"/>
    <row r="63" spans="1:2" ht="15.75" customHeight="1" x14ac:dyDescent="0.35"/>
    <row r="64" spans="1: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</sheetData>
  <autoFilter ref="C1:C157" xr:uid="{181FCACF-3E0B-49C0-ABC5-42ACB6459C7B}"/>
  <pageMargins left="0" right="0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K44"/>
  <sheetViews>
    <sheetView tabSelected="1" topLeftCell="A25" zoomScale="130" zoomScaleNormal="130" workbookViewId="0">
      <selection activeCell="B41" sqref="B41:J41"/>
    </sheetView>
  </sheetViews>
  <sheetFormatPr defaultColWidth="9" defaultRowHeight="21" x14ac:dyDescent="0.35"/>
  <cols>
    <col min="1" max="1" width="6.75" style="5" customWidth="1"/>
    <col min="2" max="2" width="9" style="5" customWidth="1"/>
    <col min="3" max="8" width="9" style="5"/>
    <col min="9" max="9" width="12.5" style="5" customWidth="1"/>
    <col min="10" max="10" width="9.625" style="5" customWidth="1"/>
    <col min="11" max="16384" width="9" style="5"/>
  </cols>
  <sheetData>
    <row r="2" spans="2:10" ht="27" x14ac:dyDescent="0.6">
      <c r="B2" s="161" t="s">
        <v>1</v>
      </c>
      <c r="C2" s="161"/>
      <c r="D2" s="161"/>
      <c r="E2" s="161"/>
      <c r="F2" s="161"/>
      <c r="G2" s="161"/>
      <c r="H2" s="161"/>
      <c r="I2" s="161"/>
    </row>
    <row r="3" spans="2:10" s="7" customFormat="1" ht="27" customHeight="1" x14ac:dyDescent="0.6">
      <c r="B3" s="165" t="s">
        <v>202</v>
      </c>
      <c r="C3" s="165"/>
      <c r="D3" s="165"/>
      <c r="E3" s="165"/>
      <c r="F3" s="165"/>
      <c r="G3" s="165"/>
      <c r="H3" s="165"/>
      <c r="I3" s="165"/>
      <c r="J3" s="165"/>
    </row>
    <row r="4" spans="2:10" s="7" customFormat="1" ht="27" customHeight="1" x14ac:dyDescent="0.6">
      <c r="B4" s="165" t="s">
        <v>32</v>
      </c>
      <c r="C4" s="165"/>
      <c r="D4" s="165"/>
      <c r="E4" s="165"/>
      <c r="F4" s="165"/>
      <c r="G4" s="165"/>
      <c r="H4" s="165"/>
      <c r="I4" s="165"/>
      <c r="J4" s="165"/>
    </row>
    <row r="5" spans="2:10" s="7" customFormat="1" ht="27" x14ac:dyDescent="0.6">
      <c r="B5" s="162" t="s">
        <v>33</v>
      </c>
      <c r="C5" s="162"/>
      <c r="D5" s="162"/>
      <c r="E5" s="162"/>
      <c r="F5" s="162"/>
      <c r="G5" s="162"/>
      <c r="H5" s="162"/>
      <c r="I5" s="162"/>
    </row>
    <row r="6" spans="2:10" x14ac:dyDescent="0.35">
      <c r="B6" s="6"/>
      <c r="C6" s="6"/>
      <c r="D6" s="6"/>
      <c r="E6" s="6"/>
      <c r="F6" s="6"/>
      <c r="G6" s="6"/>
      <c r="H6" s="6"/>
      <c r="I6" s="6"/>
    </row>
    <row r="7" spans="2:10" x14ac:dyDescent="0.35">
      <c r="B7" s="163" t="s">
        <v>203</v>
      </c>
      <c r="C7" s="164"/>
      <c r="D7" s="164"/>
      <c r="E7" s="164"/>
      <c r="F7" s="164"/>
      <c r="G7" s="164"/>
      <c r="H7" s="164"/>
      <c r="I7" s="164"/>
      <c r="J7" s="164"/>
    </row>
    <row r="8" spans="2:10" x14ac:dyDescent="0.35">
      <c r="B8" s="159" t="s">
        <v>109</v>
      </c>
      <c r="C8" s="159"/>
      <c r="D8" s="159"/>
      <c r="E8" s="159"/>
      <c r="F8" s="159"/>
      <c r="G8" s="159"/>
      <c r="H8" s="159"/>
      <c r="I8" s="159"/>
      <c r="J8" s="159"/>
    </row>
    <row r="9" spans="2:10" x14ac:dyDescent="0.35">
      <c r="B9" s="160" t="s">
        <v>190</v>
      </c>
      <c r="C9" s="160"/>
      <c r="D9" s="160"/>
      <c r="E9" s="160"/>
      <c r="F9" s="160"/>
      <c r="G9" s="160"/>
      <c r="H9" s="160"/>
      <c r="I9" s="160"/>
      <c r="J9" s="160"/>
    </row>
    <row r="10" spans="2:10" x14ac:dyDescent="0.35">
      <c r="B10" s="2" t="s">
        <v>204</v>
      </c>
      <c r="C10" s="2"/>
      <c r="D10" s="6"/>
      <c r="E10" s="2"/>
      <c r="F10" s="2"/>
      <c r="G10" s="2"/>
      <c r="H10" s="2"/>
      <c r="I10" s="2"/>
    </row>
    <row r="11" spans="2:10" s="1" customFormat="1" x14ac:dyDescent="0.35">
      <c r="B11" s="47" t="s">
        <v>112</v>
      </c>
      <c r="C11" s="47"/>
      <c r="D11" s="47"/>
      <c r="E11" s="47"/>
      <c r="F11" s="47"/>
      <c r="G11" s="47"/>
      <c r="H11" s="47"/>
      <c r="I11" s="47"/>
      <c r="J11" s="47"/>
    </row>
    <row r="12" spans="2:10" s="1" customFormat="1" x14ac:dyDescent="0.35">
      <c r="B12" s="47" t="s">
        <v>201</v>
      </c>
      <c r="C12" s="47"/>
      <c r="D12" s="47"/>
      <c r="E12" s="47"/>
      <c r="F12" s="47"/>
      <c r="G12" s="47"/>
      <c r="H12" s="47"/>
      <c r="I12" s="47"/>
      <c r="J12" s="47"/>
    </row>
    <row r="13" spans="2:10" s="53" customFormat="1" x14ac:dyDescent="0.35">
      <c r="B13" s="110" t="s">
        <v>205</v>
      </c>
      <c r="C13" s="110"/>
      <c r="D13" s="110"/>
      <c r="E13" s="110"/>
      <c r="F13" s="110"/>
      <c r="G13" s="110"/>
      <c r="H13" s="110"/>
      <c r="I13" s="110"/>
      <c r="J13" s="110"/>
    </row>
    <row r="14" spans="2:10" s="1" customFormat="1" x14ac:dyDescent="0.35">
      <c r="B14" s="18" t="s">
        <v>113</v>
      </c>
      <c r="C14" s="18"/>
      <c r="D14" s="18"/>
      <c r="E14" s="18"/>
      <c r="F14" s="18"/>
      <c r="G14" s="18"/>
      <c r="H14" s="18"/>
      <c r="I14" s="18"/>
      <c r="J14" s="18"/>
    </row>
    <row r="15" spans="2:10" s="1" customFormat="1" x14ac:dyDescent="0.35">
      <c r="B15" s="18" t="s">
        <v>206</v>
      </c>
      <c r="C15" s="18"/>
      <c r="D15" s="18"/>
      <c r="E15" s="18"/>
      <c r="F15" s="18"/>
      <c r="G15" s="18"/>
      <c r="H15" s="18"/>
      <c r="I15" s="18"/>
      <c r="J15" s="18"/>
    </row>
    <row r="16" spans="2:10" s="1" customFormat="1" x14ac:dyDescent="0.35">
      <c r="B16" s="47" t="s">
        <v>143</v>
      </c>
      <c r="C16" s="47"/>
      <c r="D16" s="47"/>
      <c r="E16" s="47"/>
      <c r="F16" s="47"/>
      <c r="G16" s="47"/>
      <c r="H16" s="47"/>
      <c r="I16" s="47"/>
      <c r="J16" s="47"/>
    </row>
    <row r="17" spans="2:11" s="1" customFormat="1" x14ac:dyDescent="0.35">
      <c r="B17" s="47" t="s">
        <v>239</v>
      </c>
      <c r="C17" s="47"/>
      <c r="D17" s="47"/>
      <c r="E17" s="47"/>
      <c r="F17" s="47"/>
      <c r="G17" s="47"/>
      <c r="H17" s="47"/>
      <c r="I17" s="47"/>
      <c r="J17" s="47"/>
    </row>
    <row r="18" spans="2:11" s="1" customFormat="1" x14ac:dyDescent="0.35">
      <c r="B18" s="14" t="s">
        <v>207</v>
      </c>
      <c r="C18" s="14"/>
      <c r="D18" s="14"/>
      <c r="E18" s="14"/>
      <c r="F18" s="14"/>
      <c r="G18" s="14"/>
      <c r="H18" s="14"/>
      <c r="I18" s="14"/>
    </row>
    <row r="19" spans="2:11" s="53" customFormat="1" x14ac:dyDescent="0.35">
      <c r="B19" s="156" t="s">
        <v>125</v>
      </c>
      <c r="C19" s="156"/>
      <c r="D19" s="156"/>
      <c r="E19" s="156"/>
      <c r="F19" s="156"/>
      <c r="G19" s="156"/>
      <c r="H19" s="156"/>
      <c r="I19" s="114"/>
      <c r="J19" s="114"/>
    </row>
    <row r="20" spans="2:11" s="53" customFormat="1" x14ac:dyDescent="0.35">
      <c r="B20" s="156" t="s">
        <v>126</v>
      </c>
      <c r="C20" s="156"/>
      <c r="D20" s="156"/>
      <c r="E20" s="156"/>
      <c r="F20" s="156"/>
      <c r="G20" s="156"/>
      <c r="H20" s="156"/>
      <c r="I20" s="114"/>
      <c r="J20" s="114"/>
    </row>
    <row r="21" spans="2:11" s="53" customFormat="1" x14ac:dyDescent="0.35">
      <c r="B21" s="156" t="s">
        <v>191</v>
      </c>
      <c r="C21" s="156"/>
      <c r="D21" s="156"/>
      <c r="E21" s="156"/>
      <c r="F21" s="156"/>
      <c r="G21" s="156"/>
      <c r="H21" s="156"/>
      <c r="I21" s="114"/>
      <c r="J21" s="114"/>
    </row>
    <row r="22" spans="2:11" s="53" customFormat="1" x14ac:dyDescent="0.35">
      <c r="B22" s="156" t="s">
        <v>192</v>
      </c>
      <c r="C22" s="156"/>
      <c r="D22" s="156"/>
      <c r="E22" s="156"/>
      <c r="F22" s="156"/>
      <c r="G22" s="156"/>
      <c r="H22" s="156"/>
      <c r="I22" s="114"/>
      <c r="J22" s="114"/>
    </row>
    <row r="23" spans="2:11" s="53" customFormat="1" x14ac:dyDescent="0.35">
      <c r="B23" s="156" t="s">
        <v>127</v>
      </c>
      <c r="C23" s="156"/>
      <c r="D23" s="156"/>
      <c r="E23" s="156"/>
      <c r="F23" s="156"/>
      <c r="G23" s="156"/>
      <c r="H23" s="156"/>
      <c r="I23" s="114"/>
      <c r="J23" s="114"/>
    </row>
    <row r="24" spans="2:11" s="1" customFormat="1" x14ac:dyDescent="0.35">
      <c r="B24" s="156" t="s">
        <v>241</v>
      </c>
      <c r="C24" s="156"/>
      <c r="D24" s="156"/>
      <c r="E24" s="156"/>
      <c r="F24" s="156"/>
      <c r="G24" s="156"/>
      <c r="H24" s="156"/>
      <c r="I24" s="156"/>
      <c r="J24" s="156"/>
      <c r="K24" s="156"/>
    </row>
    <row r="25" spans="2:11" s="1" customFormat="1" x14ac:dyDescent="0.35">
      <c r="B25" s="18" t="s">
        <v>147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2:11" s="53" customFormat="1" x14ac:dyDescent="0.35">
      <c r="B26" s="156" t="s">
        <v>193</v>
      </c>
      <c r="C26" s="156"/>
      <c r="D26" s="156"/>
      <c r="E26" s="156"/>
      <c r="F26" s="156"/>
      <c r="G26" s="156"/>
      <c r="H26" s="156"/>
      <c r="I26" s="156"/>
      <c r="J26" s="156"/>
      <c r="K26" s="156"/>
    </row>
    <row r="27" spans="2:11" s="53" customFormat="1" x14ac:dyDescent="0.35">
      <c r="B27" s="110" t="s">
        <v>194</v>
      </c>
      <c r="C27" s="110"/>
      <c r="D27" s="110"/>
      <c r="E27" s="110"/>
      <c r="F27" s="110"/>
      <c r="G27" s="110"/>
      <c r="H27" s="110"/>
      <c r="I27" s="110"/>
      <c r="J27" s="110"/>
      <c r="K27" s="110"/>
    </row>
    <row r="28" spans="2:11" s="53" customFormat="1" x14ac:dyDescent="0.35">
      <c r="B28" s="156" t="s">
        <v>208</v>
      </c>
      <c r="C28" s="156"/>
      <c r="D28" s="156"/>
      <c r="E28" s="156"/>
      <c r="F28" s="156"/>
      <c r="G28" s="156"/>
      <c r="H28" s="156"/>
      <c r="I28" s="156"/>
      <c r="J28" s="156"/>
      <c r="K28" s="114"/>
    </row>
    <row r="29" spans="2:11" s="53" customFormat="1" x14ac:dyDescent="0.35">
      <c r="B29" s="114" t="s">
        <v>211</v>
      </c>
      <c r="C29" s="114"/>
      <c r="D29" s="114"/>
      <c r="E29" s="114"/>
      <c r="F29" s="114"/>
      <c r="G29" s="114"/>
      <c r="H29" s="114"/>
      <c r="I29" s="114"/>
      <c r="J29" s="114"/>
      <c r="K29" s="114"/>
    </row>
    <row r="30" spans="2:11" s="53" customFormat="1" x14ac:dyDescent="0.35">
      <c r="B30" s="114" t="s">
        <v>210</v>
      </c>
      <c r="C30" s="114"/>
      <c r="D30" s="114"/>
      <c r="E30" s="114"/>
      <c r="F30" s="114"/>
      <c r="G30" s="114"/>
      <c r="H30" s="114"/>
      <c r="I30" s="114"/>
      <c r="J30" s="114"/>
      <c r="K30" s="114"/>
    </row>
    <row r="31" spans="2:11" s="53" customFormat="1" x14ac:dyDescent="0.35">
      <c r="B31" s="114" t="s">
        <v>209</v>
      </c>
      <c r="C31" s="114"/>
      <c r="D31" s="114"/>
      <c r="E31" s="114"/>
      <c r="F31" s="114"/>
      <c r="G31" s="114"/>
      <c r="H31" s="114"/>
      <c r="I31" s="114"/>
      <c r="J31" s="114"/>
      <c r="K31" s="114"/>
    </row>
    <row r="32" spans="2:11" s="53" customFormat="1" x14ac:dyDescent="0.35"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2:11" s="53" customFormat="1" x14ac:dyDescent="0.35"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  <row r="34" spans="2:11" s="53" customFormat="1" x14ac:dyDescent="0.35"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2:11" s="53" customFormat="1" x14ac:dyDescent="0.35">
      <c r="B35" s="146"/>
      <c r="C35" s="146"/>
      <c r="D35" s="146"/>
      <c r="E35" s="146"/>
      <c r="F35" s="146"/>
      <c r="G35" s="146"/>
      <c r="H35" s="146"/>
      <c r="I35" s="146"/>
      <c r="J35" s="146"/>
      <c r="K35" s="146"/>
    </row>
    <row r="36" spans="2:11" s="53" customFormat="1" x14ac:dyDescent="0.35">
      <c r="B36" s="146" t="s">
        <v>238</v>
      </c>
      <c r="C36" s="146"/>
      <c r="D36" s="146"/>
      <c r="E36" s="146"/>
      <c r="F36" s="146"/>
      <c r="G36" s="146"/>
      <c r="H36" s="146"/>
      <c r="I36" s="146"/>
      <c r="J36" s="146"/>
      <c r="K36" s="146"/>
    </row>
    <row r="37" spans="2:11" s="53" customFormat="1" x14ac:dyDescent="0.35">
      <c r="B37" s="146" t="s">
        <v>242</v>
      </c>
      <c r="C37" s="146"/>
      <c r="D37" s="146"/>
      <c r="E37" s="146"/>
      <c r="F37" s="146"/>
      <c r="G37" s="146"/>
      <c r="H37" s="146"/>
      <c r="I37" s="146"/>
      <c r="J37" s="146"/>
      <c r="K37" s="146"/>
    </row>
    <row r="38" spans="2:11" s="53" customFormat="1" x14ac:dyDescent="0.35">
      <c r="B38" s="146" t="s">
        <v>243</v>
      </c>
      <c r="C38" s="146"/>
      <c r="D38" s="146"/>
      <c r="E38" s="146"/>
      <c r="F38" s="146"/>
      <c r="G38" s="146"/>
      <c r="H38" s="146"/>
      <c r="I38" s="146"/>
      <c r="J38" s="146"/>
      <c r="K38" s="146"/>
    </row>
    <row r="39" spans="2:11" s="53" customFormat="1" x14ac:dyDescent="0.35">
      <c r="B39" s="146" t="s">
        <v>244</v>
      </c>
      <c r="C39" s="146"/>
      <c r="D39" s="146"/>
      <c r="E39" s="146"/>
      <c r="F39" s="146"/>
      <c r="G39" s="146"/>
      <c r="H39" s="146"/>
      <c r="I39" s="146"/>
      <c r="J39" s="146"/>
      <c r="K39" s="146"/>
    </row>
    <row r="40" spans="2:11" s="53" customFormat="1" x14ac:dyDescent="0.35"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2:11" s="1" customFormat="1" ht="23.25" x14ac:dyDescent="0.5">
      <c r="B41" s="156" t="s">
        <v>31</v>
      </c>
      <c r="C41" s="156"/>
      <c r="D41" s="156"/>
      <c r="E41" s="156"/>
      <c r="F41" s="156"/>
      <c r="G41" s="156"/>
      <c r="H41" s="156"/>
      <c r="I41" s="156"/>
      <c r="J41" s="156"/>
      <c r="K41" s="48"/>
    </row>
    <row r="42" spans="2:11" s="1" customFormat="1" x14ac:dyDescent="0.35">
      <c r="B42" s="49" t="s">
        <v>110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2:11" s="1" customFormat="1" x14ac:dyDescent="0.35">
      <c r="B43" s="157" t="s">
        <v>212</v>
      </c>
      <c r="C43" s="157"/>
      <c r="D43" s="157"/>
      <c r="E43" s="157"/>
      <c r="F43" s="157"/>
      <c r="G43" s="157"/>
      <c r="H43" s="157"/>
      <c r="I43" s="157"/>
      <c r="J43" s="157"/>
    </row>
    <row r="44" spans="2:11" s="1" customFormat="1" x14ac:dyDescent="0.35">
      <c r="B44" s="158" t="s">
        <v>111</v>
      </c>
      <c r="C44" s="158"/>
      <c r="D44" s="158"/>
      <c r="E44" s="158"/>
      <c r="F44" s="158"/>
      <c r="G44" s="158"/>
      <c r="H44" s="158"/>
      <c r="I44" s="158"/>
      <c r="J44" s="158"/>
    </row>
  </sheetData>
  <mergeCells count="18">
    <mergeCell ref="B19:H19"/>
    <mergeCell ref="B20:H20"/>
    <mergeCell ref="B21:H21"/>
    <mergeCell ref="B22:H22"/>
    <mergeCell ref="B23:H23"/>
    <mergeCell ref="B8:J8"/>
    <mergeCell ref="B9:J9"/>
    <mergeCell ref="B2:I2"/>
    <mergeCell ref="B5:I5"/>
    <mergeCell ref="B7:J7"/>
    <mergeCell ref="B4:J4"/>
    <mergeCell ref="B3:J3"/>
    <mergeCell ref="B41:J41"/>
    <mergeCell ref="B43:J43"/>
    <mergeCell ref="B44:J44"/>
    <mergeCell ref="B24:K24"/>
    <mergeCell ref="B26:K26"/>
    <mergeCell ref="B28:J28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H70"/>
  <sheetViews>
    <sheetView workbookViewId="0">
      <selection activeCell="B15" sqref="B15"/>
    </sheetView>
  </sheetViews>
  <sheetFormatPr defaultRowHeight="21" x14ac:dyDescent="0.35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1.875" style="1" customWidth="1"/>
    <col min="9" max="254" width="9" style="1"/>
    <col min="255" max="255" width="4.625" style="1" customWidth="1"/>
    <col min="256" max="256" width="3.125" style="1" customWidth="1"/>
    <col min="257" max="257" width="59.375" style="1" customWidth="1"/>
    <col min="258" max="258" width="9.875" style="1" customWidth="1"/>
    <col min="259" max="259" width="8.875" style="1" customWidth="1"/>
    <col min="260" max="260" width="13.125" style="1" customWidth="1"/>
    <col min="261" max="261" width="10.625" style="1" customWidth="1"/>
    <col min="262" max="264" width="9.125" style="1" customWidth="1"/>
    <col min="265" max="510" width="9" style="1"/>
    <col min="511" max="511" width="4.625" style="1" customWidth="1"/>
    <col min="512" max="512" width="3.125" style="1" customWidth="1"/>
    <col min="513" max="513" width="59.375" style="1" customWidth="1"/>
    <col min="514" max="514" width="9.875" style="1" customWidth="1"/>
    <col min="515" max="515" width="8.875" style="1" customWidth="1"/>
    <col min="516" max="516" width="13.125" style="1" customWidth="1"/>
    <col min="517" max="517" width="10.625" style="1" customWidth="1"/>
    <col min="518" max="520" width="9.125" style="1" customWidth="1"/>
    <col min="521" max="766" width="9" style="1"/>
    <col min="767" max="767" width="4.625" style="1" customWidth="1"/>
    <col min="768" max="768" width="3.125" style="1" customWidth="1"/>
    <col min="769" max="769" width="59.375" style="1" customWidth="1"/>
    <col min="770" max="770" width="9.875" style="1" customWidth="1"/>
    <col min="771" max="771" width="8.875" style="1" customWidth="1"/>
    <col min="772" max="772" width="13.125" style="1" customWidth="1"/>
    <col min="773" max="773" width="10.625" style="1" customWidth="1"/>
    <col min="774" max="776" width="9.125" style="1" customWidth="1"/>
    <col min="777" max="1022" width="9" style="1"/>
    <col min="1023" max="1023" width="4.625" style="1" customWidth="1"/>
    <col min="1024" max="1024" width="3.125" style="1" customWidth="1"/>
    <col min="1025" max="1025" width="59.375" style="1" customWidth="1"/>
    <col min="1026" max="1026" width="9.875" style="1" customWidth="1"/>
    <col min="1027" max="1027" width="8.875" style="1" customWidth="1"/>
    <col min="1028" max="1028" width="13.125" style="1" customWidth="1"/>
    <col min="1029" max="1029" width="10.625" style="1" customWidth="1"/>
    <col min="1030" max="1032" width="9.125" style="1" customWidth="1"/>
    <col min="1033" max="1278" width="9" style="1"/>
    <col min="1279" max="1279" width="4.625" style="1" customWidth="1"/>
    <col min="1280" max="1280" width="3.125" style="1" customWidth="1"/>
    <col min="1281" max="1281" width="59.375" style="1" customWidth="1"/>
    <col min="1282" max="1282" width="9.875" style="1" customWidth="1"/>
    <col min="1283" max="1283" width="8.875" style="1" customWidth="1"/>
    <col min="1284" max="1284" width="13.125" style="1" customWidth="1"/>
    <col min="1285" max="1285" width="10.625" style="1" customWidth="1"/>
    <col min="1286" max="1288" width="9.125" style="1" customWidth="1"/>
    <col min="1289" max="1534" width="9" style="1"/>
    <col min="1535" max="1535" width="4.625" style="1" customWidth="1"/>
    <col min="1536" max="1536" width="3.125" style="1" customWidth="1"/>
    <col min="1537" max="1537" width="59.375" style="1" customWidth="1"/>
    <col min="1538" max="1538" width="9.875" style="1" customWidth="1"/>
    <col min="1539" max="1539" width="8.875" style="1" customWidth="1"/>
    <col min="1540" max="1540" width="13.125" style="1" customWidth="1"/>
    <col min="1541" max="1541" width="10.625" style="1" customWidth="1"/>
    <col min="1542" max="1544" width="9.125" style="1" customWidth="1"/>
    <col min="1545" max="1790" width="9" style="1"/>
    <col min="1791" max="1791" width="4.625" style="1" customWidth="1"/>
    <col min="1792" max="1792" width="3.125" style="1" customWidth="1"/>
    <col min="1793" max="1793" width="59.375" style="1" customWidth="1"/>
    <col min="1794" max="1794" width="9.875" style="1" customWidth="1"/>
    <col min="1795" max="1795" width="8.875" style="1" customWidth="1"/>
    <col min="1796" max="1796" width="13.125" style="1" customWidth="1"/>
    <col min="1797" max="1797" width="10.625" style="1" customWidth="1"/>
    <col min="1798" max="1800" width="9.125" style="1" customWidth="1"/>
    <col min="1801" max="2046" width="9" style="1"/>
    <col min="2047" max="2047" width="4.625" style="1" customWidth="1"/>
    <col min="2048" max="2048" width="3.125" style="1" customWidth="1"/>
    <col min="2049" max="2049" width="59.375" style="1" customWidth="1"/>
    <col min="2050" max="2050" width="9.875" style="1" customWidth="1"/>
    <col min="2051" max="2051" width="8.875" style="1" customWidth="1"/>
    <col min="2052" max="2052" width="13.125" style="1" customWidth="1"/>
    <col min="2053" max="2053" width="10.625" style="1" customWidth="1"/>
    <col min="2054" max="2056" width="9.125" style="1" customWidth="1"/>
    <col min="2057" max="2302" width="9" style="1"/>
    <col min="2303" max="2303" width="4.625" style="1" customWidth="1"/>
    <col min="2304" max="2304" width="3.125" style="1" customWidth="1"/>
    <col min="2305" max="2305" width="59.375" style="1" customWidth="1"/>
    <col min="2306" max="2306" width="9.875" style="1" customWidth="1"/>
    <col min="2307" max="2307" width="8.875" style="1" customWidth="1"/>
    <col min="2308" max="2308" width="13.125" style="1" customWidth="1"/>
    <col min="2309" max="2309" width="10.625" style="1" customWidth="1"/>
    <col min="2310" max="2312" width="9.125" style="1" customWidth="1"/>
    <col min="2313" max="2558" width="9" style="1"/>
    <col min="2559" max="2559" width="4.625" style="1" customWidth="1"/>
    <col min="2560" max="2560" width="3.125" style="1" customWidth="1"/>
    <col min="2561" max="2561" width="59.375" style="1" customWidth="1"/>
    <col min="2562" max="2562" width="9.875" style="1" customWidth="1"/>
    <col min="2563" max="2563" width="8.875" style="1" customWidth="1"/>
    <col min="2564" max="2564" width="13.125" style="1" customWidth="1"/>
    <col min="2565" max="2565" width="10.625" style="1" customWidth="1"/>
    <col min="2566" max="2568" width="9.125" style="1" customWidth="1"/>
    <col min="2569" max="2814" width="9" style="1"/>
    <col min="2815" max="2815" width="4.625" style="1" customWidth="1"/>
    <col min="2816" max="2816" width="3.125" style="1" customWidth="1"/>
    <col min="2817" max="2817" width="59.375" style="1" customWidth="1"/>
    <col min="2818" max="2818" width="9.875" style="1" customWidth="1"/>
    <col min="2819" max="2819" width="8.875" style="1" customWidth="1"/>
    <col min="2820" max="2820" width="13.125" style="1" customWidth="1"/>
    <col min="2821" max="2821" width="10.625" style="1" customWidth="1"/>
    <col min="2822" max="2824" width="9.125" style="1" customWidth="1"/>
    <col min="2825" max="3070" width="9" style="1"/>
    <col min="3071" max="3071" width="4.625" style="1" customWidth="1"/>
    <col min="3072" max="3072" width="3.125" style="1" customWidth="1"/>
    <col min="3073" max="3073" width="59.375" style="1" customWidth="1"/>
    <col min="3074" max="3074" width="9.875" style="1" customWidth="1"/>
    <col min="3075" max="3075" width="8.875" style="1" customWidth="1"/>
    <col min="3076" max="3076" width="13.125" style="1" customWidth="1"/>
    <col min="3077" max="3077" width="10.625" style="1" customWidth="1"/>
    <col min="3078" max="3080" width="9.125" style="1" customWidth="1"/>
    <col min="3081" max="3326" width="9" style="1"/>
    <col min="3327" max="3327" width="4.625" style="1" customWidth="1"/>
    <col min="3328" max="3328" width="3.125" style="1" customWidth="1"/>
    <col min="3329" max="3329" width="59.375" style="1" customWidth="1"/>
    <col min="3330" max="3330" width="9.875" style="1" customWidth="1"/>
    <col min="3331" max="3331" width="8.875" style="1" customWidth="1"/>
    <col min="3332" max="3332" width="13.125" style="1" customWidth="1"/>
    <col min="3333" max="3333" width="10.625" style="1" customWidth="1"/>
    <col min="3334" max="3336" width="9.125" style="1" customWidth="1"/>
    <col min="3337" max="3582" width="9" style="1"/>
    <col min="3583" max="3583" width="4.625" style="1" customWidth="1"/>
    <col min="3584" max="3584" width="3.125" style="1" customWidth="1"/>
    <col min="3585" max="3585" width="59.375" style="1" customWidth="1"/>
    <col min="3586" max="3586" width="9.875" style="1" customWidth="1"/>
    <col min="3587" max="3587" width="8.875" style="1" customWidth="1"/>
    <col min="3588" max="3588" width="13.125" style="1" customWidth="1"/>
    <col min="3589" max="3589" width="10.625" style="1" customWidth="1"/>
    <col min="3590" max="3592" width="9.125" style="1" customWidth="1"/>
    <col min="3593" max="3838" width="9" style="1"/>
    <col min="3839" max="3839" width="4.625" style="1" customWidth="1"/>
    <col min="3840" max="3840" width="3.125" style="1" customWidth="1"/>
    <col min="3841" max="3841" width="59.375" style="1" customWidth="1"/>
    <col min="3842" max="3842" width="9.875" style="1" customWidth="1"/>
    <col min="3843" max="3843" width="8.875" style="1" customWidth="1"/>
    <col min="3844" max="3844" width="13.125" style="1" customWidth="1"/>
    <col min="3845" max="3845" width="10.625" style="1" customWidth="1"/>
    <col min="3846" max="3848" width="9.125" style="1" customWidth="1"/>
    <col min="3849" max="4094" width="9" style="1"/>
    <col min="4095" max="4095" width="4.625" style="1" customWidth="1"/>
    <col min="4096" max="4096" width="3.125" style="1" customWidth="1"/>
    <col min="4097" max="4097" width="59.375" style="1" customWidth="1"/>
    <col min="4098" max="4098" width="9.875" style="1" customWidth="1"/>
    <col min="4099" max="4099" width="8.875" style="1" customWidth="1"/>
    <col min="4100" max="4100" width="13.125" style="1" customWidth="1"/>
    <col min="4101" max="4101" width="10.625" style="1" customWidth="1"/>
    <col min="4102" max="4104" width="9.125" style="1" customWidth="1"/>
    <col min="4105" max="4350" width="9" style="1"/>
    <col min="4351" max="4351" width="4.625" style="1" customWidth="1"/>
    <col min="4352" max="4352" width="3.125" style="1" customWidth="1"/>
    <col min="4353" max="4353" width="59.375" style="1" customWidth="1"/>
    <col min="4354" max="4354" width="9.875" style="1" customWidth="1"/>
    <col min="4355" max="4355" width="8.875" style="1" customWidth="1"/>
    <col min="4356" max="4356" width="13.125" style="1" customWidth="1"/>
    <col min="4357" max="4357" width="10.625" style="1" customWidth="1"/>
    <col min="4358" max="4360" width="9.125" style="1" customWidth="1"/>
    <col min="4361" max="4606" width="9" style="1"/>
    <col min="4607" max="4607" width="4.625" style="1" customWidth="1"/>
    <col min="4608" max="4608" width="3.125" style="1" customWidth="1"/>
    <col min="4609" max="4609" width="59.375" style="1" customWidth="1"/>
    <col min="4610" max="4610" width="9.875" style="1" customWidth="1"/>
    <col min="4611" max="4611" width="8.875" style="1" customWidth="1"/>
    <col min="4612" max="4612" width="13.125" style="1" customWidth="1"/>
    <col min="4613" max="4613" width="10.625" style="1" customWidth="1"/>
    <col min="4614" max="4616" width="9.125" style="1" customWidth="1"/>
    <col min="4617" max="4862" width="9" style="1"/>
    <col min="4863" max="4863" width="4.625" style="1" customWidth="1"/>
    <col min="4864" max="4864" width="3.125" style="1" customWidth="1"/>
    <col min="4865" max="4865" width="59.375" style="1" customWidth="1"/>
    <col min="4866" max="4866" width="9.875" style="1" customWidth="1"/>
    <col min="4867" max="4867" width="8.875" style="1" customWidth="1"/>
    <col min="4868" max="4868" width="13.125" style="1" customWidth="1"/>
    <col min="4869" max="4869" width="10.625" style="1" customWidth="1"/>
    <col min="4870" max="4872" width="9.125" style="1" customWidth="1"/>
    <col min="4873" max="5118" width="9" style="1"/>
    <col min="5119" max="5119" width="4.625" style="1" customWidth="1"/>
    <col min="5120" max="5120" width="3.125" style="1" customWidth="1"/>
    <col min="5121" max="5121" width="59.375" style="1" customWidth="1"/>
    <col min="5122" max="5122" width="9.875" style="1" customWidth="1"/>
    <col min="5123" max="5123" width="8.875" style="1" customWidth="1"/>
    <col min="5124" max="5124" width="13.125" style="1" customWidth="1"/>
    <col min="5125" max="5125" width="10.625" style="1" customWidth="1"/>
    <col min="5126" max="5128" width="9.125" style="1" customWidth="1"/>
    <col min="5129" max="5374" width="9" style="1"/>
    <col min="5375" max="5375" width="4.625" style="1" customWidth="1"/>
    <col min="5376" max="5376" width="3.125" style="1" customWidth="1"/>
    <col min="5377" max="5377" width="59.375" style="1" customWidth="1"/>
    <col min="5378" max="5378" width="9.875" style="1" customWidth="1"/>
    <col min="5379" max="5379" width="8.875" style="1" customWidth="1"/>
    <col min="5380" max="5380" width="13.125" style="1" customWidth="1"/>
    <col min="5381" max="5381" width="10.625" style="1" customWidth="1"/>
    <col min="5382" max="5384" width="9.125" style="1" customWidth="1"/>
    <col min="5385" max="5630" width="9" style="1"/>
    <col min="5631" max="5631" width="4.625" style="1" customWidth="1"/>
    <col min="5632" max="5632" width="3.125" style="1" customWidth="1"/>
    <col min="5633" max="5633" width="59.375" style="1" customWidth="1"/>
    <col min="5634" max="5634" width="9.875" style="1" customWidth="1"/>
    <col min="5635" max="5635" width="8.875" style="1" customWidth="1"/>
    <col min="5636" max="5636" width="13.125" style="1" customWidth="1"/>
    <col min="5637" max="5637" width="10.625" style="1" customWidth="1"/>
    <col min="5638" max="5640" width="9.125" style="1" customWidth="1"/>
    <col min="5641" max="5886" width="9" style="1"/>
    <col min="5887" max="5887" width="4.625" style="1" customWidth="1"/>
    <col min="5888" max="5888" width="3.125" style="1" customWidth="1"/>
    <col min="5889" max="5889" width="59.375" style="1" customWidth="1"/>
    <col min="5890" max="5890" width="9.875" style="1" customWidth="1"/>
    <col min="5891" max="5891" width="8.875" style="1" customWidth="1"/>
    <col min="5892" max="5892" width="13.125" style="1" customWidth="1"/>
    <col min="5893" max="5893" width="10.625" style="1" customWidth="1"/>
    <col min="5894" max="5896" width="9.125" style="1" customWidth="1"/>
    <col min="5897" max="6142" width="9" style="1"/>
    <col min="6143" max="6143" width="4.625" style="1" customWidth="1"/>
    <col min="6144" max="6144" width="3.125" style="1" customWidth="1"/>
    <col min="6145" max="6145" width="59.375" style="1" customWidth="1"/>
    <col min="6146" max="6146" width="9.875" style="1" customWidth="1"/>
    <col min="6147" max="6147" width="8.875" style="1" customWidth="1"/>
    <col min="6148" max="6148" width="13.125" style="1" customWidth="1"/>
    <col min="6149" max="6149" width="10.625" style="1" customWidth="1"/>
    <col min="6150" max="6152" width="9.125" style="1" customWidth="1"/>
    <col min="6153" max="6398" width="9" style="1"/>
    <col min="6399" max="6399" width="4.625" style="1" customWidth="1"/>
    <col min="6400" max="6400" width="3.125" style="1" customWidth="1"/>
    <col min="6401" max="6401" width="59.375" style="1" customWidth="1"/>
    <col min="6402" max="6402" width="9.875" style="1" customWidth="1"/>
    <col min="6403" max="6403" width="8.875" style="1" customWidth="1"/>
    <col min="6404" max="6404" width="13.125" style="1" customWidth="1"/>
    <col min="6405" max="6405" width="10.625" style="1" customWidth="1"/>
    <col min="6406" max="6408" width="9.125" style="1" customWidth="1"/>
    <col min="6409" max="6654" width="9" style="1"/>
    <col min="6655" max="6655" width="4.625" style="1" customWidth="1"/>
    <col min="6656" max="6656" width="3.125" style="1" customWidth="1"/>
    <col min="6657" max="6657" width="59.375" style="1" customWidth="1"/>
    <col min="6658" max="6658" width="9.875" style="1" customWidth="1"/>
    <col min="6659" max="6659" width="8.875" style="1" customWidth="1"/>
    <col min="6660" max="6660" width="13.125" style="1" customWidth="1"/>
    <col min="6661" max="6661" width="10.625" style="1" customWidth="1"/>
    <col min="6662" max="6664" width="9.125" style="1" customWidth="1"/>
    <col min="6665" max="6910" width="9" style="1"/>
    <col min="6911" max="6911" width="4.625" style="1" customWidth="1"/>
    <col min="6912" max="6912" width="3.125" style="1" customWidth="1"/>
    <col min="6913" max="6913" width="59.375" style="1" customWidth="1"/>
    <col min="6914" max="6914" width="9.875" style="1" customWidth="1"/>
    <col min="6915" max="6915" width="8.875" style="1" customWidth="1"/>
    <col min="6916" max="6916" width="13.125" style="1" customWidth="1"/>
    <col min="6917" max="6917" width="10.625" style="1" customWidth="1"/>
    <col min="6918" max="6920" width="9.125" style="1" customWidth="1"/>
    <col min="6921" max="7166" width="9" style="1"/>
    <col min="7167" max="7167" width="4.625" style="1" customWidth="1"/>
    <col min="7168" max="7168" width="3.125" style="1" customWidth="1"/>
    <col min="7169" max="7169" width="59.375" style="1" customWidth="1"/>
    <col min="7170" max="7170" width="9.875" style="1" customWidth="1"/>
    <col min="7171" max="7171" width="8.875" style="1" customWidth="1"/>
    <col min="7172" max="7172" width="13.125" style="1" customWidth="1"/>
    <col min="7173" max="7173" width="10.625" style="1" customWidth="1"/>
    <col min="7174" max="7176" width="9.125" style="1" customWidth="1"/>
    <col min="7177" max="7422" width="9" style="1"/>
    <col min="7423" max="7423" width="4.625" style="1" customWidth="1"/>
    <col min="7424" max="7424" width="3.125" style="1" customWidth="1"/>
    <col min="7425" max="7425" width="59.375" style="1" customWidth="1"/>
    <col min="7426" max="7426" width="9.875" style="1" customWidth="1"/>
    <col min="7427" max="7427" width="8.875" style="1" customWidth="1"/>
    <col min="7428" max="7428" width="13.125" style="1" customWidth="1"/>
    <col min="7429" max="7429" width="10.625" style="1" customWidth="1"/>
    <col min="7430" max="7432" width="9.125" style="1" customWidth="1"/>
    <col min="7433" max="7678" width="9" style="1"/>
    <col min="7679" max="7679" width="4.625" style="1" customWidth="1"/>
    <col min="7680" max="7680" width="3.125" style="1" customWidth="1"/>
    <col min="7681" max="7681" width="59.375" style="1" customWidth="1"/>
    <col min="7682" max="7682" width="9.875" style="1" customWidth="1"/>
    <col min="7683" max="7683" width="8.875" style="1" customWidth="1"/>
    <col min="7684" max="7684" width="13.125" style="1" customWidth="1"/>
    <col min="7685" max="7685" width="10.625" style="1" customWidth="1"/>
    <col min="7686" max="7688" width="9.125" style="1" customWidth="1"/>
    <col min="7689" max="7934" width="9" style="1"/>
    <col min="7935" max="7935" width="4.625" style="1" customWidth="1"/>
    <col min="7936" max="7936" width="3.125" style="1" customWidth="1"/>
    <col min="7937" max="7937" width="59.375" style="1" customWidth="1"/>
    <col min="7938" max="7938" width="9.875" style="1" customWidth="1"/>
    <col min="7939" max="7939" width="8.875" style="1" customWidth="1"/>
    <col min="7940" max="7940" width="13.125" style="1" customWidth="1"/>
    <col min="7941" max="7941" width="10.625" style="1" customWidth="1"/>
    <col min="7942" max="7944" width="9.125" style="1" customWidth="1"/>
    <col min="7945" max="8190" width="9" style="1"/>
    <col min="8191" max="8191" width="4.625" style="1" customWidth="1"/>
    <col min="8192" max="8192" width="3.125" style="1" customWidth="1"/>
    <col min="8193" max="8193" width="59.375" style="1" customWidth="1"/>
    <col min="8194" max="8194" width="9.875" style="1" customWidth="1"/>
    <col min="8195" max="8195" width="8.875" style="1" customWidth="1"/>
    <col min="8196" max="8196" width="13.125" style="1" customWidth="1"/>
    <col min="8197" max="8197" width="10.625" style="1" customWidth="1"/>
    <col min="8198" max="8200" width="9.125" style="1" customWidth="1"/>
    <col min="8201" max="8446" width="9" style="1"/>
    <col min="8447" max="8447" width="4.625" style="1" customWidth="1"/>
    <col min="8448" max="8448" width="3.125" style="1" customWidth="1"/>
    <col min="8449" max="8449" width="59.375" style="1" customWidth="1"/>
    <col min="8450" max="8450" width="9.875" style="1" customWidth="1"/>
    <col min="8451" max="8451" width="8.875" style="1" customWidth="1"/>
    <col min="8452" max="8452" width="13.125" style="1" customWidth="1"/>
    <col min="8453" max="8453" width="10.625" style="1" customWidth="1"/>
    <col min="8454" max="8456" width="9.125" style="1" customWidth="1"/>
    <col min="8457" max="8702" width="9" style="1"/>
    <col min="8703" max="8703" width="4.625" style="1" customWidth="1"/>
    <col min="8704" max="8704" width="3.125" style="1" customWidth="1"/>
    <col min="8705" max="8705" width="59.375" style="1" customWidth="1"/>
    <col min="8706" max="8706" width="9.875" style="1" customWidth="1"/>
    <col min="8707" max="8707" width="8.875" style="1" customWidth="1"/>
    <col min="8708" max="8708" width="13.125" style="1" customWidth="1"/>
    <col min="8709" max="8709" width="10.625" style="1" customWidth="1"/>
    <col min="8710" max="8712" width="9.125" style="1" customWidth="1"/>
    <col min="8713" max="8958" width="9" style="1"/>
    <col min="8959" max="8959" width="4.625" style="1" customWidth="1"/>
    <col min="8960" max="8960" width="3.125" style="1" customWidth="1"/>
    <col min="8961" max="8961" width="59.375" style="1" customWidth="1"/>
    <col min="8962" max="8962" width="9.875" style="1" customWidth="1"/>
    <col min="8963" max="8963" width="8.875" style="1" customWidth="1"/>
    <col min="8964" max="8964" width="13.125" style="1" customWidth="1"/>
    <col min="8965" max="8965" width="10.625" style="1" customWidth="1"/>
    <col min="8966" max="8968" width="9.125" style="1" customWidth="1"/>
    <col min="8969" max="9214" width="9" style="1"/>
    <col min="9215" max="9215" width="4.625" style="1" customWidth="1"/>
    <col min="9216" max="9216" width="3.125" style="1" customWidth="1"/>
    <col min="9217" max="9217" width="59.375" style="1" customWidth="1"/>
    <col min="9218" max="9218" width="9.875" style="1" customWidth="1"/>
    <col min="9219" max="9219" width="8.875" style="1" customWidth="1"/>
    <col min="9220" max="9220" width="13.125" style="1" customWidth="1"/>
    <col min="9221" max="9221" width="10.625" style="1" customWidth="1"/>
    <col min="9222" max="9224" width="9.125" style="1" customWidth="1"/>
    <col min="9225" max="9470" width="9" style="1"/>
    <col min="9471" max="9471" width="4.625" style="1" customWidth="1"/>
    <col min="9472" max="9472" width="3.125" style="1" customWidth="1"/>
    <col min="9473" max="9473" width="59.375" style="1" customWidth="1"/>
    <col min="9474" max="9474" width="9.875" style="1" customWidth="1"/>
    <col min="9475" max="9475" width="8.875" style="1" customWidth="1"/>
    <col min="9476" max="9476" width="13.125" style="1" customWidth="1"/>
    <col min="9477" max="9477" width="10.625" style="1" customWidth="1"/>
    <col min="9478" max="9480" width="9.125" style="1" customWidth="1"/>
    <col min="9481" max="9726" width="9" style="1"/>
    <col min="9727" max="9727" width="4.625" style="1" customWidth="1"/>
    <col min="9728" max="9728" width="3.125" style="1" customWidth="1"/>
    <col min="9729" max="9729" width="59.375" style="1" customWidth="1"/>
    <col min="9730" max="9730" width="9.875" style="1" customWidth="1"/>
    <col min="9731" max="9731" width="8.875" style="1" customWidth="1"/>
    <col min="9732" max="9732" width="13.125" style="1" customWidth="1"/>
    <col min="9733" max="9733" width="10.625" style="1" customWidth="1"/>
    <col min="9734" max="9736" width="9.125" style="1" customWidth="1"/>
    <col min="9737" max="9982" width="9" style="1"/>
    <col min="9983" max="9983" width="4.625" style="1" customWidth="1"/>
    <col min="9984" max="9984" width="3.125" style="1" customWidth="1"/>
    <col min="9985" max="9985" width="59.375" style="1" customWidth="1"/>
    <col min="9986" max="9986" width="9.875" style="1" customWidth="1"/>
    <col min="9987" max="9987" width="8.875" style="1" customWidth="1"/>
    <col min="9988" max="9988" width="13.125" style="1" customWidth="1"/>
    <col min="9989" max="9989" width="10.625" style="1" customWidth="1"/>
    <col min="9990" max="9992" width="9.125" style="1" customWidth="1"/>
    <col min="9993" max="10238" width="9" style="1"/>
    <col min="10239" max="10239" width="4.625" style="1" customWidth="1"/>
    <col min="10240" max="10240" width="3.125" style="1" customWidth="1"/>
    <col min="10241" max="10241" width="59.375" style="1" customWidth="1"/>
    <col min="10242" max="10242" width="9.875" style="1" customWidth="1"/>
    <col min="10243" max="10243" width="8.875" style="1" customWidth="1"/>
    <col min="10244" max="10244" width="13.125" style="1" customWidth="1"/>
    <col min="10245" max="10245" width="10.625" style="1" customWidth="1"/>
    <col min="10246" max="10248" width="9.125" style="1" customWidth="1"/>
    <col min="10249" max="10494" width="9" style="1"/>
    <col min="10495" max="10495" width="4.625" style="1" customWidth="1"/>
    <col min="10496" max="10496" width="3.125" style="1" customWidth="1"/>
    <col min="10497" max="10497" width="59.375" style="1" customWidth="1"/>
    <col min="10498" max="10498" width="9.875" style="1" customWidth="1"/>
    <col min="10499" max="10499" width="8.875" style="1" customWidth="1"/>
    <col min="10500" max="10500" width="13.125" style="1" customWidth="1"/>
    <col min="10501" max="10501" width="10.625" style="1" customWidth="1"/>
    <col min="10502" max="10504" width="9.125" style="1" customWidth="1"/>
    <col min="10505" max="10750" width="9" style="1"/>
    <col min="10751" max="10751" width="4.625" style="1" customWidth="1"/>
    <col min="10752" max="10752" width="3.125" style="1" customWidth="1"/>
    <col min="10753" max="10753" width="59.375" style="1" customWidth="1"/>
    <col min="10754" max="10754" width="9.875" style="1" customWidth="1"/>
    <col min="10755" max="10755" width="8.875" style="1" customWidth="1"/>
    <col min="10756" max="10756" width="13.125" style="1" customWidth="1"/>
    <col min="10757" max="10757" width="10.625" style="1" customWidth="1"/>
    <col min="10758" max="10760" width="9.125" style="1" customWidth="1"/>
    <col min="10761" max="11006" width="9" style="1"/>
    <col min="11007" max="11007" width="4.625" style="1" customWidth="1"/>
    <col min="11008" max="11008" width="3.125" style="1" customWidth="1"/>
    <col min="11009" max="11009" width="59.375" style="1" customWidth="1"/>
    <col min="11010" max="11010" width="9.875" style="1" customWidth="1"/>
    <col min="11011" max="11011" width="8.875" style="1" customWidth="1"/>
    <col min="11012" max="11012" width="13.125" style="1" customWidth="1"/>
    <col min="11013" max="11013" width="10.625" style="1" customWidth="1"/>
    <col min="11014" max="11016" width="9.125" style="1" customWidth="1"/>
    <col min="11017" max="11262" width="9" style="1"/>
    <col min="11263" max="11263" width="4.625" style="1" customWidth="1"/>
    <col min="11264" max="11264" width="3.125" style="1" customWidth="1"/>
    <col min="11265" max="11265" width="59.375" style="1" customWidth="1"/>
    <col min="11266" max="11266" width="9.875" style="1" customWidth="1"/>
    <col min="11267" max="11267" width="8.875" style="1" customWidth="1"/>
    <col min="11268" max="11268" width="13.125" style="1" customWidth="1"/>
    <col min="11269" max="11269" width="10.625" style="1" customWidth="1"/>
    <col min="11270" max="11272" width="9.125" style="1" customWidth="1"/>
    <col min="11273" max="11518" width="9" style="1"/>
    <col min="11519" max="11519" width="4.625" style="1" customWidth="1"/>
    <col min="11520" max="11520" width="3.125" style="1" customWidth="1"/>
    <col min="11521" max="11521" width="59.375" style="1" customWidth="1"/>
    <col min="11522" max="11522" width="9.875" style="1" customWidth="1"/>
    <col min="11523" max="11523" width="8.875" style="1" customWidth="1"/>
    <col min="11524" max="11524" width="13.125" style="1" customWidth="1"/>
    <col min="11525" max="11525" width="10.625" style="1" customWidth="1"/>
    <col min="11526" max="11528" width="9.125" style="1" customWidth="1"/>
    <col min="11529" max="11774" width="9" style="1"/>
    <col min="11775" max="11775" width="4.625" style="1" customWidth="1"/>
    <col min="11776" max="11776" width="3.125" style="1" customWidth="1"/>
    <col min="11777" max="11777" width="59.375" style="1" customWidth="1"/>
    <col min="11778" max="11778" width="9.875" style="1" customWidth="1"/>
    <col min="11779" max="11779" width="8.875" style="1" customWidth="1"/>
    <col min="11780" max="11780" width="13.125" style="1" customWidth="1"/>
    <col min="11781" max="11781" width="10.625" style="1" customWidth="1"/>
    <col min="11782" max="11784" width="9.125" style="1" customWidth="1"/>
    <col min="11785" max="12030" width="9" style="1"/>
    <col min="12031" max="12031" width="4.625" style="1" customWidth="1"/>
    <col min="12032" max="12032" width="3.125" style="1" customWidth="1"/>
    <col min="12033" max="12033" width="59.375" style="1" customWidth="1"/>
    <col min="12034" max="12034" width="9.875" style="1" customWidth="1"/>
    <col min="12035" max="12035" width="8.875" style="1" customWidth="1"/>
    <col min="12036" max="12036" width="13.125" style="1" customWidth="1"/>
    <col min="12037" max="12037" width="10.625" style="1" customWidth="1"/>
    <col min="12038" max="12040" width="9.125" style="1" customWidth="1"/>
    <col min="12041" max="12286" width="9" style="1"/>
    <col min="12287" max="12287" width="4.625" style="1" customWidth="1"/>
    <col min="12288" max="12288" width="3.125" style="1" customWidth="1"/>
    <col min="12289" max="12289" width="59.375" style="1" customWidth="1"/>
    <col min="12290" max="12290" width="9.875" style="1" customWidth="1"/>
    <col min="12291" max="12291" width="8.875" style="1" customWidth="1"/>
    <col min="12292" max="12292" width="13.125" style="1" customWidth="1"/>
    <col min="12293" max="12293" width="10.625" style="1" customWidth="1"/>
    <col min="12294" max="12296" width="9.125" style="1" customWidth="1"/>
    <col min="12297" max="12542" width="9" style="1"/>
    <col min="12543" max="12543" width="4.625" style="1" customWidth="1"/>
    <col min="12544" max="12544" width="3.125" style="1" customWidth="1"/>
    <col min="12545" max="12545" width="59.375" style="1" customWidth="1"/>
    <col min="12546" max="12546" width="9.875" style="1" customWidth="1"/>
    <col min="12547" max="12547" width="8.875" style="1" customWidth="1"/>
    <col min="12548" max="12548" width="13.125" style="1" customWidth="1"/>
    <col min="12549" max="12549" width="10.625" style="1" customWidth="1"/>
    <col min="12550" max="12552" width="9.125" style="1" customWidth="1"/>
    <col min="12553" max="12798" width="9" style="1"/>
    <col min="12799" max="12799" width="4.625" style="1" customWidth="1"/>
    <col min="12800" max="12800" width="3.125" style="1" customWidth="1"/>
    <col min="12801" max="12801" width="59.375" style="1" customWidth="1"/>
    <col min="12802" max="12802" width="9.875" style="1" customWidth="1"/>
    <col min="12803" max="12803" width="8.875" style="1" customWidth="1"/>
    <col min="12804" max="12804" width="13.125" style="1" customWidth="1"/>
    <col min="12805" max="12805" width="10.625" style="1" customWidth="1"/>
    <col min="12806" max="12808" width="9.125" style="1" customWidth="1"/>
    <col min="12809" max="13054" width="9" style="1"/>
    <col min="13055" max="13055" width="4.625" style="1" customWidth="1"/>
    <col min="13056" max="13056" width="3.125" style="1" customWidth="1"/>
    <col min="13057" max="13057" width="59.375" style="1" customWidth="1"/>
    <col min="13058" max="13058" width="9.875" style="1" customWidth="1"/>
    <col min="13059" max="13059" width="8.875" style="1" customWidth="1"/>
    <col min="13060" max="13060" width="13.125" style="1" customWidth="1"/>
    <col min="13061" max="13061" width="10.625" style="1" customWidth="1"/>
    <col min="13062" max="13064" width="9.125" style="1" customWidth="1"/>
    <col min="13065" max="13310" width="9" style="1"/>
    <col min="13311" max="13311" width="4.625" style="1" customWidth="1"/>
    <col min="13312" max="13312" width="3.125" style="1" customWidth="1"/>
    <col min="13313" max="13313" width="59.375" style="1" customWidth="1"/>
    <col min="13314" max="13314" width="9.875" style="1" customWidth="1"/>
    <col min="13315" max="13315" width="8.875" style="1" customWidth="1"/>
    <col min="13316" max="13316" width="13.125" style="1" customWidth="1"/>
    <col min="13317" max="13317" width="10.625" style="1" customWidth="1"/>
    <col min="13318" max="13320" width="9.125" style="1" customWidth="1"/>
    <col min="13321" max="13566" width="9" style="1"/>
    <col min="13567" max="13567" width="4.625" style="1" customWidth="1"/>
    <col min="13568" max="13568" width="3.125" style="1" customWidth="1"/>
    <col min="13569" max="13569" width="59.375" style="1" customWidth="1"/>
    <col min="13570" max="13570" width="9.875" style="1" customWidth="1"/>
    <col min="13571" max="13571" width="8.875" style="1" customWidth="1"/>
    <col min="13572" max="13572" width="13.125" style="1" customWidth="1"/>
    <col min="13573" max="13573" width="10.625" style="1" customWidth="1"/>
    <col min="13574" max="13576" width="9.125" style="1" customWidth="1"/>
    <col min="13577" max="13822" width="9" style="1"/>
    <col min="13823" max="13823" width="4.625" style="1" customWidth="1"/>
    <col min="13824" max="13824" width="3.125" style="1" customWidth="1"/>
    <col min="13825" max="13825" width="59.375" style="1" customWidth="1"/>
    <col min="13826" max="13826" width="9.875" style="1" customWidth="1"/>
    <col min="13827" max="13827" width="8.875" style="1" customWidth="1"/>
    <col min="13828" max="13828" width="13.125" style="1" customWidth="1"/>
    <col min="13829" max="13829" width="10.625" style="1" customWidth="1"/>
    <col min="13830" max="13832" width="9.125" style="1" customWidth="1"/>
    <col min="13833" max="14078" width="9" style="1"/>
    <col min="14079" max="14079" width="4.625" style="1" customWidth="1"/>
    <col min="14080" max="14080" width="3.125" style="1" customWidth="1"/>
    <col min="14081" max="14081" width="59.375" style="1" customWidth="1"/>
    <col min="14082" max="14082" width="9.875" style="1" customWidth="1"/>
    <col min="14083" max="14083" width="8.875" style="1" customWidth="1"/>
    <col min="14084" max="14084" width="13.125" style="1" customWidth="1"/>
    <col min="14085" max="14085" width="10.625" style="1" customWidth="1"/>
    <col min="14086" max="14088" width="9.125" style="1" customWidth="1"/>
    <col min="14089" max="14334" width="9" style="1"/>
    <col min="14335" max="14335" width="4.625" style="1" customWidth="1"/>
    <col min="14336" max="14336" width="3.125" style="1" customWidth="1"/>
    <col min="14337" max="14337" width="59.375" style="1" customWidth="1"/>
    <col min="14338" max="14338" width="9.875" style="1" customWidth="1"/>
    <col min="14339" max="14339" width="8.875" style="1" customWidth="1"/>
    <col min="14340" max="14340" width="13.125" style="1" customWidth="1"/>
    <col min="14341" max="14341" width="10.625" style="1" customWidth="1"/>
    <col min="14342" max="14344" width="9.125" style="1" customWidth="1"/>
    <col min="14345" max="14590" width="9" style="1"/>
    <col min="14591" max="14591" width="4.625" style="1" customWidth="1"/>
    <col min="14592" max="14592" width="3.125" style="1" customWidth="1"/>
    <col min="14593" max="14593" width="59.375" style="1" customWidth="1"/>
    <col min="14594" max="14594" width="9.875" style="1" customWidth="1"/>
    <col min="14595" max="14595" width="8.875" style="1" customWidth="1"/>
    <col min="14596" max="14596" width="13.125" style="1" customWidth="1"/>
    <col min="14597" max="14597" width="10.625" style="1" customWidth="1"/>
    <col min="14598" max="14600" width="9.125" style="1" customWidth="1"/>
    <col min="14601" max="14846" width="9" style="1"/>
    <col min="14847" max="14847" width="4.625" style="1" customWidth="1"/>
    <col min="14848" max="14848" width="3.125" style="1" customWidth="1"/>
    <col min="14849" max="14849" width="59.375" style="1" customWidth="1"/>
    <col min="14850" max="14850" width="9.875" style="1" customWidth="1"/>
    <col min="14851" max="14851" width="8.875" style="1" customWidth="1"/>
    <col min="14852" max="14852" width="13.125" style="1" customWidth="1"/>
    <col min="14853" max="14853" width="10.625" style="1" customWidth="1"/>
    <col min="14854" max="14856" width="9.125" style="1" customWidth="1"/>
    <col min="14857" max="15102" width="9" style="1"/>
    <col min="15103" max="15103" width="4.625" style="1" customWidth="1"/>
    <col min="15104" max="15104" width="3.125" style="1" customWidth="1"/>
    <col min="15105" max="15105" width="59.375" style="1" customWidth="1"/>
    <col min="15106" max="15106" width="9.875" style="1" customWidth="1"/>
    <col min="15107" max="15107" width="8.875" style="1" customWidth="1"/>
    <col min="15108" max="15108" width="13.125" style="1" customWidth="1"/>
    <col min="15109" max="15109" width="10.625" style="1" customWidth="1"/>
    <col min="15110" max="15112" width="9.125" style="1" customWidth="1"/>
    <col min="15113" max="15358" width="9" style="1"/>
    <col min="15359" max="15359" width="4.625" style="1" customWidth="1"/>
    <col min="15360" max="15360" width="3.125" style="1" customWidth="1"/>
    <col min="15361" max="15361" width="59.375" style="1" customWidth="1"/>
    <col min="15362" max="15362" width="9.875" style="1" customWidth="1"/>
    <col min="15363" max="15363" width="8.875" style="1" customWidth="1"/>
    <col min="15364" max="15364" width="13.125" style="1" customWidth="1"/>
    <col min="15365" max="15365" width="10.625" style="1" customWidth="1"/>
    <col min="15366" max="15368" width="9.125" style="1" customWidth="1"/>
    <col min="15369" max="15614" width="9" style="1"/>
    <col min="15615" max="15615" width="4.625" style="1" customWidth="1"/>
    <col min="15616" max="15616" width="3.125" style="1" customWidth="1"/>
    <col min="15617" max="15617" width="59.375" style="1" customWidth="1"/>
    <col min="15618" max="15618" width="9.875" style="1" customWidth="1"/>
    <col min="15619" max="15619" width="8.875" style="1" customWidth="1"/>
    <col min="15620" max="15620" width="13.125" style="1" customWidth="1"/>
    <col min="15621" max="15621" width="10.625" style="1" customWidth="1"/>
    <col min="15622" max="15624" width="9.125" style="1" customWidth="1"/>
    <col min="15625" max="15870" width="9" style="1"/>
    <col min="15871" max="15871" width="4.625" style="1" customWidth="1"/>
    <col min="15872" max="15872" width="3.125" style="1" customWidth="1"/>
    <col min="15873" max="15873" width="59.375" style="1" customWidth="1"/>
    <col min="15874" max="15874" width="9.875" style="1" customWidth="1"/>
    <col min="15875" max="15875" width="8.875" style="1" customWidth="1"/>
    <col min="15876" max="15876" width="13.125" style="1" customWidth="1"/>
    <col min="15877" max="15877" width="10.625" style="1" customWidth="1"/>
    <col min="15878" max="15880" width="9.125" style="1" customWidth="1"/>
    <col min="15881" max="16126" width="9" style="1"/>
    <col min="16127" max="16127" width="4.625" style="1" customWidth="1"/>
    <col min="16128" max="16128" width="3.125" style="1" customWidth="1"/>
    <col min="16129" max="16129" width="59.375" style="1" customWidth="1"/>
    <col min="16130" max="16130" width="9.875" style="1" customWidth="1"/>
    <col min="16131" max="16131" width="8.875" style="1" customWidth="1"/>
    <col min="16132" max="16132" width="13.125" style="1" customWidth="1"/>
    <col min="16133" max="16133" width="10.625" style="1" customWidth="1"/>
    <col min="16134" max="16136" width="9.125" style="1" customWidth="1"/>
    <col min="16137" max="16384" width="9" style="1"/>
  </cols>
  <sheetData>
    <row r="1" spans="2:8" x14ac:dyDescent="0.35">
      <c r="B1" s="168" t="s">
        <v>5</v>
      </c>
      <c r="C1" s="168"/>
      <c r="D1" s="168"/>
      <c r="E1" s="168"/>
      <c r="F1" s="168"/>
      <c r="G1" s="168"/>
      <c r="H1" s="168"/>
    </row>
    <row r="2" spans="2:8" x14ac:dyDescent="0.35">
      <c r="B2" s="17"/>
      <c r="C2" s="17"/>
      <c r="D2" s="17"/>
      <c r="E2" s="17"/>
      <c r="F2" s="17"/>
      <c r="G2" s="17"/>
      <c r="H2" s="17"/>
    </row>
    <row r="3" spans="2:8" s="7" customFormat="1" ht="27" customHeight="1" x14ac:dyDescent="0.6">
      <c r="B3" s="165" t="s">
        <v>202</v>
      </c>
      <c r="C3" s="165"/>
      <c r="D3" s="165"/>
      <c r="E3" s="165"/>
      <c r="F3" s="165"/>
      <c r="G3" s="165"/>
      <c r="H3" s="165"/>
    </row>
    <row r="4" spans="2:8" s="7" customFormat="1" ht="27" customHeight="1" x14ac:dyDescent="0.6">
      <c r="B4" s="165" t="s">
        <v>32</v>
      </c>
      <c r="C4" s="165"/>
      <c r="D4" s="165"/>
      <c r="E4" s="165"/>
      <c r="F4" s="165"/>
      <c r="G4" s="165"/>
      <c r="H4" s="165"/>
    </row>
    <row r="5" spans="2:8" s="7" customFormat="1" ht="27" x14ac:dyDescent="0.6">
      <c r="B5" s="162" t="s">
        <v>33</v>
      </c>
      <c r="C5" s="162"/>
      <c r="D5" s="162"/>
      <c r="E5" s="162"/>
      <c r="F5" s="162"/>
      <c r="G5" s="162"/>
      <c r="H5" s="162"/>
    </row>
    <row r="6" spans="2:8" s="8" customFormat="1" ht="27" x14ac:dyDescent="0.6">
      <c r="B6" s="50"/>
      <c r="C6" s="50"/>
      <c r="D6" s="50"/>
      <c r="E6" s="50"/>
      <c r="F6" s="50"/>
      <c r="G6" s="50"/>
      <c r="H6" s="16"/>
    </row>
    <row r="7" spans="2:8" ht="23.25" x14ac:dyDescent="0.5">
      <c r="B7" s="19" t="s">
        <v>213</v>
      </c>
      <c r="F7" s="11"/>
      <c r="G7" s="11"/>
      <c r="H7" s="11"/>
    </row>
    <row r="8" spans="2:8" ht="23.25" x14ac:dyDescent="0.5">
      <c r="B8" s="53" t="s">
        <v>214</v>
      </c>
      <c r="C8" s="31"/>
      <c r="D8" s="31"/>
      <c r="E8" s="31"/>
      <c r="F8" s="32"/>
      <c r="G8" s="32"/>
      <c r="H8" s="11"/>
    </row>
    <row r="9" spans="2:8" ht="24" thickBot="1" x14ac:dyDescent="0.55000000000000004">
      <c r="B9" s="20"/>
      <c r="C9" s="167" t="s">
        <v>16</v>
      </c>
      <c r="D9" s="167"/>
      <c r="E9" s="167"/>
      <c r="F9" s="21" t="s">
        <v>2</v>
      </c>
      <c r="G9" s="21" t="s">
        <v>4</v>
      </c>
      <c r="H9" s="11"/>
    </row>
    <row r="10" spans="2:8" ht="24" thickTop="1" x14ac:dyDescent="0.5">
      <c r="B10" s="20"/>
      <c r="C10" s="169" t="s">
        <v>13</v>
      </c>
      <c r="D10" s="170"/>
      <c r="E10" s="171"/>
      <c r="F10" s="22">
        <f>DATA.!B34</f>
        <v>10</v>
      </c>
      <c r="G10" s="23">
        <f>F10*100/F$12</f>
        <v>35.714285714285715</v>
      </c>
      <c r="H10" s="11"/>
    </row>
    <row r="11" spans="2:8" ht="23.25" x14ac:dyDescent="0.5">
      <c r="B11" s="20"/>
      <c r="C11" s="172" t="s">
        <v>10</v>
      </c>
      <c r="D11" s="173"/>
      <c r="E11" s="174"/>
      <c r="F11" s="24">
        <f>DATA.!B35</f>
        <v>18</v>
      </c>
      <c r="G11" s="25">
        <f>F11*100/F$12</f>
        <v>64.285714285714292</v>
      </c>
      <c r="H11" s="11"/>
    </row>
    <row r="12" spans="2:8" ht="24" thickBot="1" x14ac:dyDescent="0.55000000000000004">
      <c r="B12" s="20"/>
      <c r="C12" s="167" t="s">
        <v>8</v>
      </c>
      <c r="D12" s="167"/>
      <c r="E12" s="167"/>
      <c r="F12" s="26">
        <f>SUM(F10:F11)</f>
        <v>28</v>
      </c>
      <c r="G12" s="27">
        <f>SUM(G10:G11)</f>
        <v>100</v>
      </c>
    </row>
    <row r="13" spans="2:8" ht="24" thickTop="1" x14ac:dyDescent="0.5">
      <c r="B13" s="20"/>
      <c r="C13" s="28"/>
      <c r="D13" s="28"/>
      <c r="E13" s="28"/>
      <c r="F13" s="29"/>
      <c r="G13" s="30"/>
    </row>
    <row r="14" spans="2:8" x14ac:dyDescent="0.35">
      <c r="B14" s="10" t="s">
        <v>215</v>
      </c>
      <c r="C14" s="10"/>
      <c r="D14" s="10"/>
    </row>
    <row r="15" spans="2:8" x14ac:dyDescent="0.35">
      <c r="B15" s="1" t="s">
        <v>240</v>
      </c>
      <c r="C15" s="11"/>
      <c r="D15" s="11"/>
    </row>
    <row r="16" spans="2:8" x14ac:dyDescent="0.35">
      <c r="C16" s="11"/>
      <c r="D16" s="11"/>
    </row>
    <row r="17" spans="2:8" ht="23.25" x14ac:dyDescent="0.5">
      <c r="B17" s="53" t="s">
        <v>114</v>
      </c>
      <c r="C17" s="31"/>
      <c r="D17" s="31"/>
      <c r="E17" s="31"/>
      <c r="F17" s="32"/>
      <c r="G17" s="32"/>
      <c r="H17" s="11"/>
    </row>
    <row r="18" spans="2:8" ht="24" thickBot="1" x14ac:dyDescent="0.55000000000000004">
      <c r="B18" s="20"/>
      <c r="C18" s="166" t="s">
        <v>27</v>
      </c>
      <c r="D18" s="166"/>
      <c r="E18" s="166"/>
      <c r="F18" s="108" t="s">
        <v>2</v>
      </c>
      <c r="G18" s="45" t="s">
        <v>4</v>
      </c>
      <c r="H18" s="11"/>
    </row>
    <row r="19" spans="2:8" ht="24" thickTop="1" x14ac:dyDescent="0.5">
      <c r="B19" s="20"/>
      <c r="C19" s="106" t="s">
        <v>197</v>
      </c>
      <c r="D19" s="107">
        <v>16</v>
      </c>
      <c r="E19" s="106" t="s">
        <v>34</v>
      </c>
      <c r="F19" s="107">
        <v>4</v>
      </c>
      <c r="G19" s="23">
        <f>F19*100/F$12</f>
        <v>14.285714285714286</v>
      </c>
      <c r="H19" s="11"/>
    </row>
    <row r="20" spans="2:8" ht="23.25" x14ac:dyDescent="0.5">
      <c r="B20" s="20"/>
      <c r="C20" s="90" t="s">
        <v>198</v>
      </c>
      <c r="D20" s="105">
        <v>10</v>
      </c>
      <c r="E20" s="90" t="s">
        <v>35</v>
      </c>
      <c r="F20" s="105">
        <v>15</v>
      </c>
      <c r="G20" s="23">
        <f>F20*100/F$12</f>
        <v>53.571428571428569</v>
      </c>
      <c r="H20" s="11"/>
    </row>
    <row r="21" spans="2:8" s="53" customFormat="1" ht="23.25" x14ac:dyDescent="0.5">
      <c r="B21" s="20"/>
      <c r="C21" s="90" t="s">
        <v>199</v>
      </c>
      <c r="D21" s="105">
        <v>4</v>
      </c>
      <c r="E21" s="90" t="s">
        <v>22</v>
      </c>
      <c r="F21" s="105">
        <v>7</v>
      </c>
      <c r="G21" s="23">
        <f>F21*100/F$12</f>
        <v>25</v>
      </c>
      <c r="H21" s="56"/>
    </row>
    <row r="22" spans="2:8" s="53" customFormat="1" ht="23.25" x14ac:dyDescent="0.5">
      <c r="B22" s="20"/>
      <c r="C22" s="145" t="s">
        <v>177</v>
      </c>
      <c r="D22" s="105"/>
      <c r="E22" s="90"/>
      <c r="F22" s="105">
        <v>2</v>
      </c>
      <c r="G22" s="25">
        <f t="shared" ref="G22" si="0">F22*100/F$12</f>
        <v>7.1428571428571432</v>
      </c>
      <c r="H22" s="56"/>
    </row>
    <row r="23" spans="2:8" ht="24" thickBot="1" x14ac:dyDescent="0.55000000000000004">
      <c r="B23" s="20"/>
      <c r="C23" s="167" t="s">
        <v>8</v>
      </c>
      <c r="D23" s="167"/>
      <c r="E23" s="167"/>
      <c r="F23" s="26">
        <f>SUM(F19:F22)</f>
        <v>28</v>
      </c>
      <c r="G23" s="27">
        <f>SUM(G19:G22)</f>
        <v>100</v>
      </c>
    </row>
    <row r="24" spans="2:8" ht="24" thickTop="1" x14ac:dyDescent="0.5">
      <c r="B24" s="20"/>
      <c r="C24" s="28"/>
      <c r="D24" s="28"/>
      <c r="E24" s="28"/>
      <c r="F24" s="29"/>
      <c r="G24" s="30"/>
    </row>
    <row r="25" spans="2:8" x14ac:dyDescent="0.35">
      <c r="B25" s="10" t="s">
        <v>115</v>
      </c>
      <c r="C25" s="10"/>
      <c r="D25" s="10"/>
    </row>
    <row r="26" spans="2:8" x14ac:dyDescent="0.35">
      <c r="B26" s="1" t="s">
        <v>200</v>
      </c>
      <c r="C26" s="11"/>
      <c r="D26" s="11"/>
    </row>
    <row r="27" spans="2:8" x14ac:dyDescent="0.35">
      <c r="B27" s="1" t="s">
        <v>216</v>
      </c>
      <c r="C27" s="11"/>
      <c r="D27" s="11"/>
    </row>
    <row r="28" spans="2:8" x14ac:dyDescent="0.35">
      <c r="B28" s="1" t="s">
        <v>217</v>
      </c>
      <c r="C28" s="11"/>
      <c r="D28" s="11"/>
    </row>
    <row r="29" spans="2:8" x14ac:dyDescent="0.35">
      <c r="C29" s="11"/>
      <c r="D29" s="11"/>
    </row>
    <row r="30" spans="2:8" x14ac:dyDescent="0.35">
      <c r="C30" s="11"/>
      <c r="D30" s="11"/>
    </row>
    <row r="31" spans="2:8" x14ac:dyDescent="0.35">
      <c r="C31" s="11"/>
      <c r="D31" s="11"/>
    </row>
    <row r="32" spans="2:8" s="53" customFormat="1" x14ac:dyDescent="0.35">
      <c r="C32" s="56"/>
      <c r="D32" s="56"/>
    </row>
    <row r="33" spans="2:8" x14ac:dyDescent="0.35">
      <c r="B33" s="175" t="s">
        <v>7</v>
      </c>
      <c r="C33" s="175"/>
      <c r="D33" s="175"/>
      <c r="E33" s="175"/>
      <c r="F33" s="175"/>
      <c r="G33" s="175"/>
      <c r="H33" s="175"/>
    </row>
    <row r="34" spans="2:8" x14ac:dyDescent="0.35">
      <c r="C34" s="11"/>
      <c r="D34" s="11"/>
    </row>
    <row r="35" spans="2:8" ht="23.25" x14ac:dyDescent="0.5">
      <c r="B35" s="53" t="s">
        <v>218</v>
      </c>
      <c r="C35" s="31"/>
      <c r="D35" s="31"/>
      <c r="E35" s="31"/>
      <c r="F35" s="32"/>
      <c r="G35" s="32"/>
      <c r="H35" s="11"/>
    </row>
    <row r="36" spans="2:8" ht="24" thickBot="1" x14ac:dyDescent="0.55000000000000004">
      <c r="B36" s="20"/>
      <c r="C36" s="166" t="s">
        <v>18</v>
      </c>
      <c r="D36" s="166"/>
      <c r="E36" s="166"/>
      <c r="F36" s="108" t="s">
        <v>2</v>
      </c>
      <c r="G36" s="51" t="s">
        <v>4</v>
      </c>
      <c r="H36" s="11"/>
    </row>
    <row r="37" spans="2:8" ht="24" thickTop="1" x14ac:dyDescent="0.5">
      <c r="B37" s="20"/>
      <c r="C37" s="106" t="s">
        <v>11</v>
      </c>
      <c r="D37" s="107">
        <v>18</v>
      </c>
      <c r="E37" s="106" t="s">
        <v>11</v>
      </c>
      <c r="F37" s="107">
        <v>15</v>
      </c>
      <c r="G37" s="23">
        <f>F37*100/F$12</f>
        <v>53.571428571428569</v>
      </c>
      <c r="H37" s="11"/>
    </row>
    <row r="38" spans="2:8" ht="23.25" x14ac:dyDescent="0.5">
      <c r="B38" s="20"/>
      <c r="C38" s="90" t="s">
        <v>101</v>
      </c>
      <c r="D38" s="105">
        <v>4</v>
      </c>
      <c r="E38" s="90" t="s">
        <v>101</v>
      </c>
      <c r="F38" s="105">
        <v>5</v>
      </c>
      <c r="G38" s="23">
        <f>F38*100/F$12</f>
        <v>17.857142857142858</v>
      </c>
      <c r="H38" s="11"/>
    </row>
    <row r="39" spans="2:8" ht="23.25" x14ac:dyDescent="0.5">
      <c r="B39" s="20"/>
      <c r="C39" s="90" t="s">
        <v>60</v>
      </c>
      <c r="D39" s="105">
        <v>2</v>
      </c>
      <c r="E39" s="90" t="s">
        <v>60</v>
      </c>
      <c r="F39" s="105">
        <v>6</v>
      </c>
      <c r="G39" s="23">
        <f t="shared" ref="G39" si="1">F39*100/F$12</f>
        <v>21.428571428571427</v>
      </c>
      <c r="H39" s="11"/>
    </row>
    <row r="40" spans="2:8" ht="23.25" x14ac:dyDescent="0.5">
      <c r="B40" s="20"/>
      <c r="C40" s="90" t="s">
        <v>12</v>
      </c>
      <c r="D40" s="105">
        <v>1</v>
      </c>
      <c r="E40" s="90" t="s">
        <v>12</v>
      </c>
      <c r="F40" s="105">
        <v>2</v>
      </c>
      <c r="G40" s="23">
        <f>F40*100/F$12</f>
        <v>7.1428571428571432</v>
      </c>
      <c r="H40" s="11"/>
    </row>
    <row r="41" spans="2:8" ht="24" thickBot="1" x14ac:dyDescent="0.55000000000000004">
      <c r="B41" s="20"/>
      <c r="C41" s="167" t="s">
        <v>8</v>
      </c>
      <c r="D41" s="167"/>
      <c r="E41" s="167"/>
      <c r="F41" s="26">
        <f>SUM(F37:F40)</f>
        <v>28</v>
      </c>
      <c r="G41" s="27">
        <f>SUM(G37:G40)</f>
        <v>100</v>
      </c>
    </row>
    <row r="42" spans="2:8" ht="24" thickTop="1" x14ac:dyDescent="0.5">
      <c r="B42" s="20"/>
      <c r="C42" s="28"/>
      <c r="D42" s="28"/>
      <c r="E42" s="28"/>
      <c r="F42" s="29"/>
      <c r="G42" s="30"/>
    </row>
    <row r="43" spans="2:8" x14ac:dyDescent="0.35">
      <c r="B43" s="10" t="s">
        <v>219</v>
      </c>
      <c r="C43" s="10"/>
      <c r="D43" s="10"/>
    </row>
    <row r="44" spans="2:8" x14ac:dyDescent="0.35">
      <c r="B44" s="1" t="s">
        <v>220</v>
      </c>
      <c r="C44" s="11"/>
      <c r="D44" s="11"/>
    </row>
    <row r="45" spans="2:8" s="53" customFormat="1" x14ac:dyDescent="0.35">
      <c r="B45" s="53" t="s">
        <v>221</v>
      </c>
      <c r="C45" s="56"/>
      <c r="D45" s="56"/>
    </row>
    <row r="46" spans="2:8" x14ac:dyDescent="0.35">
      <c r="C46" s="11"/>
      <c r="D46" s="11"/>
    </row>
    <row r="47" spans="2:8" ht="23.25" x14ac:dyDescent="0.5">
      <c r="B47" s="53" t="s">
        <v>116</v>
      </c>
      <c r="C47" s="31"/>
      <c r="D47" s="31"/>
      <c r="E47" s="31"/>
      <c r="F47" s="32"/>
      <c r="G47" s="32"/>
      <c r="H47" s="11"/>
    </row>
    <row r="48" spans="2:8" ht="24" thickBot="1" x14ac:dyDescent="0.55000000000000004">
      <c r="B48" s="20"/>
      <c r="C48" s="167" t="s">
        <v>30</v>
      </c>
      <c r="D48" s="167"/>
      <c r="E48" s="167"/>
      <c r="F48" s="46" t="s">
        <v>2</v>
      </c>
      <c r="G48" s="46" t="s">
        <v>4</v>
      </c>
      <c r="H48" s="11"/>
    </row>
    <row r="49" spans="2:8" ht="24" thickTop="1" x14ac:dyDescent="0.5">
      <c r="B49" s="20"/>
      <c r="C49" s="169" t="s">
        <v>36</v>
      </c>
      <c r="D49" s="170"/>
      <c r="E49" s="171"/>
      <c r="F49" s="24">
        <v>16</v>
      </c>
      <c r="G49" s="23">
        <f>F49*100/F$12</f>
        <v>57.142857142857146</v>
      </c>
      <c r="H49" s="11"/>
    </row>
    <row r="50" spans="2:8" ht="23.25" x14ac:dyDescent="0.5">
      <c r="B50" s="20"/>
      <c r="C50" s="169" t="s">
        <v>64</v>
      </c>
      <c r="D50" s="170"/>
      <c r="E50" s="171"/>
      <c r="F50" s="24">
        <v>8</v>
      </c>
      <c r="G50" s="23">
        <f>F50*100/F$12</f>
        <v>28.571428571428573</v>
      </c>
      <c r="H50" s="11"/>
    </row>
    <row r="51" spans="2:8" ht="23.25" x14ac:dyDescent="0.5">
      <c r="B51" s="20"/>
      <c r="C51" s="169" t="s">
        <v>37</v>
      </c>
      <c r="D51" s="170"/>
      <c r="E51" s="171"/>
      <c r="F51" s="22">
        <v>4</v>
      </c>
      <c r="G51" s="23">
        <f t="shared" ref="G51" si="2">F51*100/F$12</f>
        <v>14.285714285714286</v>
      </c>
      <c r="H51" s="11"/>
    </row>
    <row r="52" spans="2:8" ht="24" thickBot="1" x14ac:dyDescent="0.55000000000000004">
      <c r="B52" s="20"/>
      <c r="C52" s="167" t="s">
        <v>8</v>
      </c>
      <c r="D52" s="167"/>
      <c r="E52" s="167"/>
      <c r="F52" s="26">
        <f>SUM(F49:F51)</f>
        <v>28</v>
      </c>
      <c r="G52" s="27">
        <f>SUM(G49:G51)</f>
        <v>100.00000000000001</v>
      </c>
    </row>
    <row r="53" spans="2:8" ht="24" thickTop="1" x14ac:dyDescent="0.5">
      <c r="B53" s="20"/>
      <c r="C53" s="28"/>
      <c r="D53" s="28"/>
      <c r="E53" s="28"/>
      <c r="F53" s="29"/>
      <c r="G53" s="30"/>
    </row>
    <row r="54" spans="2:8" x14ac:dyDescent="0.35">
      <c r="B54" s="10" t="s">
        <v>117</v>
      </c>
      <c r="C54" s="10"/>
      <c r="D54" s="10"/>
    </row>
    <row r="55" spans="2:8" x14ac:dyDescent="0.35">
      <c r="B55" s="1" t="s">
        <v>222</v>
      </c>
      <c r="C55" s="11"/>
      <c r="D55" s="11"/>
    </row>
    <row r="56" spans="2:8" x14ac:dyDescent="0.35">
      <c r="B56" s="1" t="s">
        <v>223</v>
      </c>
      <c r="C56" s="11"/>
      <c r="D56" s="11"/>
    </row>
    <row r="57" spans="2:8" x14ac:dyDescent="0.35">
      <c r="C57" s="11"/>
      <c r="D57" s="11"/>
    </row>
    <row r="58" spans="2:8" x14ac:dyDescent="0.35">
      <c r="B58" s="3"/>
      <c r="C58" s="3"/>
    </row>
    <row r="59" spans="2:8" x14ac:dyDescent="0.35">
      <c r="B59" s="3"/>
      <c r="C59" s="3"/>
    </row>
    <row r="60" spans="2:8" x14ac:dyDescent="0.35">
      <c r="B60" s="3"/>
      <c r="C60" s="3"/>
    </row>
    <row r="61" spans="2:8" x14ac:dyDescent="0.35">
      <c r="B61" s="3"/>
      <c r="C61" s="3"/>
    </row>
    <row r="62" spans="2:8" x14ac:dyDescent="0.35">
      <c r="B62" s="3"/>
      <c r="C62" s="3"/>
    </row>
    <row r="63" spans="2:8" x14ac:dyDescent="0.35">
      <c r="B63" s="3"/>
      <c r="C63" s="3"/>
    </row>
    <row r="64" spans="2:8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</sheetData>
  <mergeCells count="18">
    <mergeCell ref="C52:E52"/>
    <mergeCell ref="C50:E50"/>
    <mergeCell ref="B33:H33"/>
    <mergeCell ref="C48:E48"/>
    <mergeCell ref="C51:E51"/>
    <mergeCell ref="C49:E49"/>
    <mergeCell ref="C41:E41"/>
    <mergeCell ref="C36:E36"/>
    <mergeCell ref="C18:E18"/>
    <mergeCell ref="C23:E23"/>
    <mergeCell ref="B1:H1"/>
    <mergeCell ref="C9:E9"/>
    <mergeCell ref="C10:E10"/>
    <mergeCell ref="C11:E11"/>
    <mergeCell ref="C12:E12"/>
    <mergeCell ref="B3:H3"/>
    <mergeCell ref="B4:H4"/>
    <mergeCell ref="B5:H5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0070C0"/>
  </sheetPr>
  <dimension ref="B1:J36"/>
  <sheetViews>
    <sheetView zoomScaleNormal="100" workbookViewId="0">
      <selection activeCell="C9" sqref="C8:E9"/>
    </sheetView>
  </sheetViews>
  <sheetFormatPr defaultRowHeight="21" x14ac:dyDescent="0.35"/>
  <cols>
    <col min="1" max="1" width="2" style="53" customWidth="1"/>
    <col min="2" max="2" width="10.375" style="53" customWidth="1"/>
    <col min="3" max="3" width="9" style="53"/>
    <col min="4" max="4" width="15.375" style="53" customWidth="1"/>
    <col min="5" max="5" width="20.375" style="53" customWidth="1"/>
    <col min="6" max="7" width="7" style="56" customWidth="1"/>
    <col min="8" max="8" width="20" style="56" customWidth="1"/>
    <col min="9" max="257" width="9" style="53"/>
    <col min="258" max="258" width="10.875" style="53" customWidth="1"/>
    <col min="259" max="259" width="9" style="53"/>
    <col min="260" max="260" width="15.375" style="53" customWidth="1"/>
    <col min="261" max="261" width="30.875" style="53" customWidth="1"/>
    <col min="262" max="262" width="6.875" style="53" customWidth="1"/>
    <col min="263" max="263" width="7" style="53" customWidth="1"/>
    <col min="264" max="264" width="13.75" style="53" customWidth="1"/>
    <col min="265" max="513" width="9" style="53"/>
    <col min="514" max="514" width="10.875" style="53" customWidth="1"/>
    <col min="515" max="515" width="9" style="53"/>
    <col min="516" max="516" width="15.375" style="53" customWidth="1"/>
    <col min="517" max="517" width="30.875" style="53" customWidth="1"/>
    <col min="518" max="518" width="6.875" style="53" customWidth="1"/>
    <col min="519" max="519" width="7" style="53" customWidth="1"/>
    <col min="520" max="520" width="13.75" style="53" customWidth="1"/>
    <col min="521" max="769" width="9" style="53"/>
    <col min="770" max="770" width="10.875" style="53" customWidth="1"/>
    <col min="771" max="771" width="9" style="53"/>
    <col min="772" max="772" width="15.375" style="53" customWidth="1"/>
    <col min="773" max="773" width="30.875" style="53" customWidth="1"/>
    <col min="774" max="774" width="6.875" style="53" customWidth="1"/>
    <col min="775" max="775" width="7" style="53" customWidth="1"/>
    <col min="776" max="776" width="13.75" style="53" customWidth="1"/>
    <col min="777" max="1025" width="9" style="53"/>
    <col min="1026" max="1026" width="10.875" style="53" customWidth="1"/>
    <col min="1027" max="1027" width="9" style="53"/>
    <col min="1028" max="1028" width="15.375" style="53" customWidth="1"/>
    <col min="1029" max="1029" width="30.875" style="53" customWidth="1"/>
    <col min="1030" max="1030" width="6.875" style="53" customWidth="1"/>
    <col min="1031" max="1031" width="7" style="53" customWidth="1"/>
    <col min="1032" max="1032" width="13.75" style="53" customWidth="1"/>
    <col min="1033" max="1281" width="9" style="53"/>
    <col min="1282" max="1282" width="10.875" style="53" customWidth="1"/>
    <col min="1283" max="1283" width="9" style="53"/>
    <col min="1284" max="1284" width="15.375" style="53" customWidth="1"/>
    <col min="1285" max="1285" width="30.875" style="53" customWidth="1"/>
    <col min="1286" max="1286" width="6.875" style="53" customWidth="1"/>
    <col min="1287" max="1287" width="7" style="53" customWidth="1"/>
    <col min="1288" max="1288" width="13.75" style="53" customWidth="1"/>
    <col min="1289" max="1537" width="9" style="53"/>
    <col min="1538" max="1538" width="10.875" style="53" customWidth="1"/>
    <col min="1539" max="1539" width="9" style="53"/>
    <col min="1540" max="1540" width="15.375" style="53" customWidth="1"/>
    <col min="1541" max="1541" width="30.875" style="53" customWidth="1"/>
    <col min="1542" max="1542" width="6.875" style="53" customWidth="1"/>
    <col min="1543" max="1543" width="7" style="53" customWidth="1"/>
    <col min="1544" max="1544" width="13.75" style="53" customWidth="1"/>
    <col min="1545" max="1793" width="9" style="53"/>
    <col min="1794" max="1794" width="10.875" style="53" customWidth="1"/>
    <col min="1795" max="1795" width="9" style="53"/>
    <col min="1796" max="1796" width="15.375" style="53" customWidth="1"/>
    <col min="1797" max="1797" width="30.875" style="53" customWidth="1"/>
    <col min="1798" max="1798" width="6.875" style="53" customWidth="1"/>
    <col min="1799" max="1799" width="7" style="53" customWidth="1"/>
    <col min="1800" max="1800" width="13.75" style="53" customWidth="1"/>
    <col min="1801" max="2049" width="9" style="53"/>
    <col min="2050" max="2050" width="10.875" style="53" customWidth="1"/>
    <col min="2051" max="2051" width="9" style="53"/>
    <col min="2052" max="2052" width="15.375" style="53" customWidth="1"/>
    <col min="2053" max="2053" width="30.875" style="53" customWidth="1"/>
    <col min="2054" max="2054" width="6.875" style="53" customWidth="1"/>
    <col min="2055" max="2055" width="7" style="53" customWidth="1"/>
    <col min="2056" max="2056" width="13.75" style="53" customWidth="1"/>
    <col min="2057" max="2305" width="9" style="53"/>
    <col min="2306" max="2306" width="10.875" style="53" customWidth="1"/>
    <col min="2307" max="2307" width="9" style="53"/>
    <col min="2308" max="2308" width="15.375" style="53" customWidth="1"/>
    <col min="2309" max="2309" width="30.875" style="53" customWidth="1"/>
    <col min="2310" max="2310" width="6.875" style="53" customWidth="1"/>
    <col min="2311" max="2311" width="7" style="53" customWidth="1"/>
    <col min="2312" max="2312" width="13.75" style="53" customWidth="1"/>
    <col min="2313" max="2561" width="9" style="53"/>
    <col min="2562" max="2562" width="10.875" style="53" customWidth="1"/>
    <col min="2563" max="2563" width="9" style="53"/>
    <col min="2564" max="2564" width="15.375" style="53" customWidth="1"/>
    <col min="2565" max="2565" width="30.875" style="53" customWidth="1"/>
    <col min="2566" max="2566" width="6.875" style="53" customWidth="1"/>
    <col min="2567" max="2567" width="7" style="53" customWidth="1"/>
    <col min="2568" max="2568" width="13.75" style="53" customWidth="1"/>
    <col min="2569" max="2817" width="9" style="53"/>
    <col min="2818" max="2818" width="10.875" style="53" customWidth="1"/>
    <col min="2819" max="2819" width="9" style="53"/>
    <col min="2820" max="2820" width="15.375" style="53" customWidth="1"/>
    <col min="2821" max="2821" width="30.875" style="53" customWidth="1"/>
    <col min="2822" max="2822" width="6.875" style="53" customWidth="1"/>
    <col min="2823" max="2823" width="7" style="53" customWidth="1"/>
    <col min="2824" max="2824" width="13.75" style="53" customWidth="1"/>
    <col min="2825" max="3073" width="9" style="53"/>
    <col min="3074" max="3074" width="10.875" style="53" customWidth="1"/>
    <col min="3075" max="3075" width="9" style="53"/>
    <col min="3076" max="3076" width="15.375" style="53" customWidth="1"/>
    <col min="3077" max="3077" width="30.875" style="53" customWidth="1"/>
    <col min="3078" max="3078" width="6.875" style="53" customWidth="1"/>
    <col min="3079" max="3079" width="7" style="53" customWidth="1"/>
    <col min="3080" max="3080" width="13.75" style="53" customWidth="1"/>
    <col min="3081" max="3329" width="9" style="53"/>
    <col min="3330" max="3330" width="10.875" style="53" customWidth="1"/>
    <col min="3331" max="3331" width="9" style="53"/>
    <col min="3332" max="3332" width="15.375" style="53" customWidth="1"/>
    <col min="3333" max="3333" width="30.875" style="53" customWidth="1"/>
    <col min="3334" max="3334" width="6.875" style="53" customWidth="1"/>
    <col min="3335" max="3335" width="7" style="53" customWidth="1"/>
    <col min="3336" max="3336" width="13.75" style="53" customWidth="1"/>
    <col min="3337" max="3585" width="9" style="53"/>
    <col min="3586" max="3586" width="10.875" style="53" customWidth="1"/>
    <col min="3587" max="3587" width="9" style="53"/>
    <col min="3588" max="3588" width="15.375" style="53" customWidth="1"/>
    <col min="3589" max="3589" width="30.875" style="53" customWidth="1"/>
    <col min="3590" max="3590" width="6.875" style="53" customWidth="1"/>
    <col min="3591" max="3591" width="7" style="53" customWidth="1"/>
    <col min="3592" max="3592" width="13.75" style="53" customWidth="1"/>
    <col min="3593" max="3841" width="9" style="53"/>
    <col min="3842" max="3842" width="10.875" style="53" customWidth="1"/>
    <col min="3843" max="3843" width="9" style="53"/>
    <col min="3844" max="3844" width="15.375" style="53" customWidth="1"/>
    <col min="3845" max="3845" width="30.875" style="53" customWidth="1"/>
    <col min="3846" max="3846" width="6.875" style="53" customWidth="1"/>
    <col min="3847" max="3847" width="7" style="53" customWidth="1"/>
    <col min="3848" max="3848" width="13.75" style="53" customWidth="1"/>
    <col min="3849" max="4097" width="9" style="53"/>
    <col min="4098" max="4098" width="10.875" style="53" customWidth="1"/>
    <col min="4099" max="4099" width="9" style="53"/>
    <col min="4100" max="4100" width="15.375" style="53" customWidth="1"/>
    <col min="4101" max="4101" width="30.875" style="53" customWidth="1"/>
    <col min="4102" max="4102" width="6.875" style="53" customWidth="1"/>
    <col min="4103" max="4103" width="7" style="53" customWidth="1"/>
    <col min="4104" max="4104" width="13.75" style="53" customWidth="1"/>
    <col min="4105" max="4353" width="9" style="53"/>
    <col min="4354" max="4354" width="10.875" style="53" customWidth="1"/>
    <col min="4355" max="4355" width="9" style="53"/>
    <col min="4356" max="4356" width="15.375" style="53" customWidth="1"/>
    <col min="4357" max="4357" width="30.875" style="53" customWidth="1"/>
    <col min="4358" max="4358" width="6.875" style="53" customWidth="1"/>
    <col min="4359" max="4359" width="7" style="53" customWidth="1"/>
    <col min="4360" max="4360" width="13.75" style="53" customWidth="1"/>
    <col min="4361" max="4609" width="9" style="53"/>
    <col min="4610" max="4610" width="10.875" style="53" customWidth="1"/>
    <col min="4611" max="4611" width="9" style="53"/>
    <col min="4612" max="4612" width="15.375" style="53" customWidth="1"/>
    <col min="4613" max="4613" width="30.875" style="53" customWidth="1"/>
    <col min="4614" max="4614" width="6.875" style="53" customWidth="1"/>
    <col min="4615" max="4615" width="7" style="53" customWidth="1"/>
    <col min="4616" max="4616" width="13.75" style="53" customWidth="1"/>
    <col min="4617" max="4865" width="9" style="53"/>
    <col min="4866" max="4866" width="10.875" style="53" customWidth="1"/>
    <col min="4867" max="4867" width="9" style="53"/>
    <col min="4868" max="4868" width="15.375" style="53" customWidth="1"/>
    <col min="4869" max="4869" width="30.875" style="53" customWidth="1"/>
    <col min="4870" max="4870" width="6.875" style="53" customWidth="1"/>
    <col min="4871" max="4871" width="7" style="53" customWidth="1"/>
    <col min="4872" max="4872" width="13.75" style="53" customWidth="1"/>
    <col min="4873" max="5121" width="9" style="53"/>
    <col min="5122" max="5122" width="10.875" style="53" customWidth="1"/>
    <col min="5123" max="5123" width="9" style="53"/>
    <col min="5124" max="5124" width="15.375" style="53" customWidth="1"/>
    <col min="5125" max="5125" width="30.875" style="53" customWidth="1"/>
    <col min="5126" max="5126" width="6.875" style="53" customWidth="1"/>
    <col min="5127" max="5127" width="7" style="53" customWidth="1"/>
    <col min="5128" max="5128" width="13.75" style="53" customWidth="1"/>
    <col min="5129" max="5377" width="9" style="53"/>
    <col min="5378" max="5378" width="10.875" style="53" customWidth="1"/>
    <col min="5379" max="5379" width="9" style="53"/>
    <col min="5380" max="5380" width="15.375" style="53" customWidth="1"/>
    <col min="5381" max="5381" width="30.875" style="53" customWidth="1"/>
    <col min="5382" max="5382" width="6.875" style="53" customWidth="1"/>
    <col min="5383" max="5383" width="7" style="53" customWidth="1"/>
    <col min="5384" max="5384" width="13.75" style="53" customWidth="1"/>
    <col min="5385" max="5633" width="9" style="53"/>
    <col min="5634" max="5634" width="10.875" style="53" customWidth="1"/>
    <col min="5635" max="5635" width="9" style="53"/>
    <col min="5636" max="5636" width="15.375" style="53" customWidth="1"/>
    <col min="5637" max="5637" width="30.875" style="53" customWidth="1"/>
    <col min="5638" max="5638" width="6.875" style="53" customWidth="1"/>
    <col min="5639" max="5639" width="7" style="53" customWidth="1"/>
    <col min="5640" max="5640" width="13.75" style="53" customWidth="1"/>
    <col min="5641" max="5889" width="9" style="53"/>
    <col min="5890" max="5890" width="10.875" style="53" customWidth="1"/>
    <col min="5891" max="5891" width="9" style="53"/>
    <col min="5892" max="5892" width="15.375" style="53" customWidth="1"/>
    <col min="5893" max="5893" width="30.875" style="53" customWidth="1"/>
    <col min="5894" max="5894" width="6.875" style="53" customWidth="1"/>
    <col min="5895" max="5895" width="7" style="53" customWidth="1"/>
    <col min="5896" max="5896" width="13.75" style="53" customWidth="1"/>
    <col min="5897" max="6145" width="9" style="53"/>
    <col min="6146" max="6146" width="10.875" style="53" customWidth="1"/>
    <col min="6147" max="6147" width="9" style="53"/>
    <col min="6148" max="6148" width="15.375" style="53" customWidth="1"/>
    <col min="6149" max="6149" width="30.875" style="53" customWidth="1"/>
    <col min="6150" max="6150" width="6.875" style="53" customWidth="1"/>
    <col min="6151" max="6151" width="7" style="53" customWidth="1"/>
    <col min="6152" max="6152" width="13.75" style="53" customWidth="1"/>
    <col min="6153" max="6401" width="9" style="53"/>
    <col min="6402" max="6402" width="10.875" style="53" customWidth="1"/>
    <col min="6403" max="6403" width="9" style="53"/>
    <col min="6404" max="6404" width="15.375" style="53" customWidth="1"/>
    <col min="6405" max="6405" width="30.875" style="53" customWidth="1"/>
    <col min="6406" max="6406" width="6.875" style="53" customWidth="1"/>
    <col min="6407" max="6407" width="7" style="53" customWidth="1"/>
    <col min="6408" max="6408" width="13.75" style="53" customWidth="1"/>
    <col min="6409" max="6657" width="9" style="53"/>
    <col min="6658" max="6658" width="10.875" style="53" customWidth="1"/>
    <col min="6659" max="6659" width="9" style="53"/>
    <col min="6660" max="6660" width="15.375" style="53" customWidth="1"/>
    <col min="6661" max="6661" width="30.875" style="53" customWidth="1"/>
    <col min="6662" max="6662" width="6.875" style="53" customWidth="1"/>
    <col min="6663" max="6663" width="7" style="53" customWidth="1"/>
    <col min="6664" max="6664" width="13.75" style="53" customWidth="1"/>
    <col min="6665" max="6913" width="9" style="53"/>
    <col min="6914" max="6914" width="10.875" style="53" customWidth="1"/>
    <col min="6915" max="6915" width="9" style="53"/>
    <col min="6916" max="6916" width="15.375" style="53" customWidth="1"/>
    <col min="6917" max="6917" width="30.875" style="53" customWidth="1"/>
    <col min="6918" max="6918" width="6.875" style="53" customWidth="1"/>
    <col min="6919" max="6919" width="7" style="53" customWidth="1"/>
    <col min="6920" max="6920" width="13.75" style="53" customWidth="1"/>
    <col min="6921" max="7169" width="9" style="53"/>
    <col min="7170" max="7170" width="10.875" style="53" customWidth="1"/>
    <col min="7171" max="7171" width="9" style="53"/>
    <col min="7172" max="7172" width="15.375" style="53" customWidth="1"/>
    <col min="7173" max="7173" width="30.875" style="53" customWidth="1"/>
    <col min="7174" max="7174" width="6.875" style="53" customWidth="1"/>
    <col min="7175" max="7175" width="7" style="53" customWidth="1"/>
    <col min="7176" max="7176" width="13.75" style="53" customWidth="1"/>
    <col min="7177" max="7425" width="9" style="53"/>
    <col min="7426" max="7426" width="10.875" style="53" customWidth="1"/>
    <col min="7427" max="7427" width="9" style="53"/>
    <col min="7428" max="7428" width="15.375" style="53" customWidth="1"/>
    <col min="7429" max="7429" width="30.875" style="53" customWidth="1"/>
    <col min="7430" max="7430" width="6.875" style="53" customWidth="1"/>
    <col min="7431" max="7431" width="7" style="53" customWidth="1"/>
    <col min="7432" max="7432" width="13.75" style="53" customWidth="1"/>
    <col min="7433" max="7681" width="9" style="53"/>
    <col min="7682" max="7682" width="10.875" style="53" customWidth="1"/>
    <col min="7683" max="7683" width="9" style="53"/>
    <col min="7684" max="7684" width="15.375" style="53" customWidth="1"/>
    <col min="7685" max="7685" width="30.875" style="53" customWidth="1"/>
    <col min="7686" max="7686" width="6.875" style="53" customWidth="1"/>
    <col min="7687" max="7687" width="7" style="53" customWidth="1"/>
    <col min="7688" max="7688" width="13.75" style="53" customWidth="1"/>
    <col min="7689" max="7937" width="9" style="53"/>
    <col min="7938" max="7938" width="10.875" style="53" customWidth="1"/>
    <col min="7939" max="7939" width="9" style="53"/>
    <col min="7940" max="7940" width="15.375" style="53" customWidth="1"/>
    <col min="7941" max="7941" width="30.875" style="53" customWidth="1"/>
    <col min="7942" max="7942" width="6.875" style="53" customWidth="1"/>
    <col min="7943" max="7943" width="7" style="53" customWidth="1"/>
    <col min="7944" max="7944" width="13.75" style="53" customWidth="1"/>
    <col min="7945" max="8193" width="9" style="53"/>
    <col min="8194" max="8194" width="10.875" style="53" customWidth="1"/>
    <col min="8195" max="8195" width="9" style="53"/>
    <col min="8196" max="8196" width="15.375" style="53" customWidth="1"/>
    <col min="8197" max="8197" width="30.875" style="53" customWidth="1"/>
    <col min="8198" max="8198" width="6.875" style="53" customWidth="1"/>
    <col min="8199" max="8199" width="7" style="53" customWidth="1"/>
    <col min="8200" max="8200" width="13.75" style="53" customWidth="1"/>
    <col min="8201" max="8449" width="9" style="53"/>
    <col min="8450" max="8450" width="10.875" style="53" customWidth="1"/>
    <col min="8451" max="8451" width="9" style="53"/>
    <col min="8452" max="8452" width="15.375" style="53" customWidth="1"/>
    <col min="8453" max="8453" width="30.875" style="53" customWidth="1"/>
    <col min="8454" max="8454" width="6.875" style="53" customWidth="1"/>
    <col min="8455" max="8455" width="7" style="53" customWidth="1"/>
    <col min="8456" max="8456" width="13.75" style="53" customWidth="1"/>
    <col min="8457" max="8705" width="9" style="53"/>
    <col min="8706" max="8706" width="10.875" style="53" customWidth="1"/>
    <col min="8707" max="8707" width="9" style="53"/>
    <col min="8708" max="8708" width="15.375" style="53" customWidth="1"/>
    <col min="8709" max="8709" width="30.875" style="53" customWidth="1"/>
    <col min="8710" max="8710" width="6.875" style="53" customWidth="1"/>
    <col min="8711" max="8711" width="7" style="53" customWidth="1"/>
    <col min="8712" max="8712" width="13.75" style="53" customWidth="1"/>
    <col min="8713" max="8961" width="9" style="53"/>
    <col min="8962" max="8962" width="10.875" style="53" customWidth="1"/>
    <col min="8963" max="8963" width="9" style="53"/>
    <col min="8964" max="8964" width="15.375" style="53" customWidth="1"/>
    <col min="8965" max="8965" width="30.875" style="53" customWidth="1"/>
    <col min="8966" max="8966" width="6.875" style="53" customWidth="1"/>
    <col min="8967" max="8967" width="7" style="53" customWidth="1"/>
    <col min="8968" max="8968" width="13.75" style="53" customWidth="1"/>
    <col min="8969" max="9217" width="9" style="53"/>
    <col min="9218" max="9218" width="10.875" style="53" customWidth="1"/>
    <col min="9219" max="9219" width="9" style="53"/>
    <col min="9220" max="9220" width="15.375" style="53" customWidth="1"/>
    <col min="9221" max="9221" width="30.875" style="53" customWidth="1"/>
    <col min="9222" max="9222" width="6.875" style="53" customWidth="1"/>
    <col min="9223" max="9223" width="7" style="53" customWidth="1"/>
    <col min="9224" max="9224" width="13.75" style="53" customWidth="1"/>
    <col min="9225" max="9473" width="9" style="53"/>
    <col min="9474" max="9474" width="10.875" style="53" customWidth="1"/>
    <col min="9475" max="9475" width="9" style="53"/>
    <col min="9476" max="9476" width="15.375" style="53" customWidth="1"/>
    <col min="9477" max="9477" width="30.875" style="53" customWidth="1"/>
    <col min="9478" max="9478" width="6.875" style="53" customWidth="1"/>
    <col min="9479" max="9479" width="7" style="53" customWidth="1"/>
    <col min="9480" max="9480" width="13.75" style="53" customWidth="1"/>
    <col min="9481" max="9729" width="9" style="53"/>
    <col min="9730" max="9730" width="10.875" style="53" customWidth="1"/>
    <col min="9731" max="9731" width="9" style="53"/>
    <col min="9732" max="9732" width="15.375" style="53" customWidth="1"/>
    <col min="9733" max="9733" width="30.875" style="53" customWidth="1"/>
    <col min="9734" max="9734" width="6.875" style="53" customWidth="1"/>
    <col min="9735" max="9735" width="7" style="53" customWidth="1"/>
    <col min="9736" max="9736" width="13.75" style="53" customWidth="1"/>
    <col min="9737" max="9985" width="9" style="53"/>
    <col min="9986" max="9986" width="10.875" style="53" customWidth="1"/>
    <col min="9987" max="9987" width="9" style="53"/>
    <col min="9988" max="9988" width="15.375" style="53" customWidth="1"/>
    <col min="9989" max="9989" width="30.875" style="53" customWidth="1"/>
    <col min="9990" max="9990" width="6.875" style="53" customWidth="1"/>
    <col min="9991" max="9991" width="7" style="53" customWidth="1"/>
    <col min="9992" max="9992" width="13.75" style="53" customWidth="1"/>
    <col min="9993" max="10241" width="9" style="53"/>
    <col min="10242" max="10242" width="10.875" style="53" customWidth="1"/>
    <col min="10243" max="10243" width="9" style="53"/>
    <col min="10244" max="10244" width="15.375" style="53" customWidth="1"/>
    <col min="10245" max="10245" width="30.875" style="53" customWidth="1"/>
    <col min="10246" max="10246" width="6.875" style="53" customWidth="1"/>
    <col min="10247" max="10247" width="7" style="53" customWidth="1"/>
    <col min="10248" max="10248" width="13.75" style="53" customWidth="1"/>
    <col min="10249" max="10497" width="9" style="53"/>
    <col min="10498" max="10498" width="10.875" style="53" customWidth="1"/>
    <col min="10499" max="10499" width="9" style="53"/>
    <col min="10500" max="10500" width="15.375" style="53" customWidth="1"/>
    <col min="10501" max="10501" width="30.875" style="53" customWidth="1"/>
    <col min="10502" max="10502" width="6.875" style="53" customWidth="1"/>
    <col min="10503" max="10503" width="7" style="53" customWidth="1"/>
    <col min="10504" max="10504" width="13.75" style="53" customWidth="1"/>
    <col min="10505" max="10753" width="9" style="53"/>
    <col min="10754" max="10754" width="10.875" style="53" customWidth="1"/>
    <col min="10755" max="10755" width="9" style="53"/>
    <col min="10756" max="10756" width="15.375" style="53" customWidth="1"/>
    <col min="10757" max="10757" width="30.875" style="53" customWidth="1"/>
    <col min="10758" max="10758" width="6.875" style="53" customWidth="1"/>
    <col min="10759" max="10759" width="7" style="53" customWidth="1"/>
    <col min="10760" max="10760" width="13.75" style="53" customWidth="1"/>
    <col min="10761" max="11009" width="9" style="53"/>
    <col min="11010" max="11010" width="10.875" style="53" customWidth="1"/>
    <col min="11011" max="11011" width="9" style="53"/>
    <col min="11012" max="11012" width="15.375" style="53" customWidth="1"/>
    <col min="11013" max="11013" width="30.875" style="53" customWidth="1"/>
    <col min="11014" max="11014" width="6.875" style="53" customWidth="1"/>
    <col min="11015" max="11015" width="7" style="53" customWidth="1"/>
    <col min="11016" max="11016" width="13.75" style="53" customWidth="1"/>
    <col min="11017" max="11265" width="9" style="53"/>
    <col min="11266" max="11266" width="10.875" style="53" customWidth="1"/>
    <col min="11267" max="11267" width="9" style="53"/>
    <col min="11268" max="11268" width="15.375" style="53" customWidth="1"/>
    <col min="11269" max="11269" width="30.875" style="53" customWidth="1"/>
    <col min="11270" max="11270" width="6.875" style="53" customWidth="1"/>
    <col min="11271" max="11271" width="7" style="53" customWidth="1"/>
    <col min="11272" max="11272" width="13.75" style="53" customWidth="1"/>
    <col min="11273" max="11521" width="9" style="53"/>
    <col min="11522" max="11522" width="10.875" style="53" customWidth="1"/>
    <col min="11523" max="11523" width="9" style="53"/>
    <col min="11524" max="11524" width="15.375" style="53" customWidth="1"/>
    <col min="11525" max="11525" width="30.875" style="53" customWidth="1"/>
    <col min="11526" max="11526" width="6.875" style="53" customWidth="1"/>
    <col min="11527" max="11527" width="7" style="53" customWidth="1"/>
    <col min="11528" max="11528" width="13.75" style="53" customWidth="1"/>
    <col min="11529" max="11777" width="9" style="53"/>
    <col min="11778" max="11778" width="10.875" style="53" customWidth="1"/>
    <col min="11779" max="11779" width="9" style="53"/>
    <col min="11780" max="11780" width="15.375" style="53" customWidth="1"/>
    <col min="11781" max="11781" width="30.875" style="53" customWidth="1"/>
    <col min="11782" max="11782" width="6.875" style="53" customWidth="1"/>
    <col min="11783" max="11783" width="7" style="53" customWidth="1"/>
    <col min="11784" max="11784" width="13.75" style="53" customWidth="1"/>
    <col min="11785" max="12033" width="9" style="53"/>
    <col min="12034" max="12034" width="10.875" style="53" customWidth="1"/>
    <col min="12035" max="12035" width="9" style="53"/>
    <col min="12036" max="12036" width="15.375" style="53" customWidth="1"/>
    <col min="12037" max="12037" width="30.875" style="53" customWidth="1"/>
    <col min="12038" max="12038" width="6.875" style="53" customWidth="1"/>
    <col min="12039" max="12039" width="7" style="53" customWidth="1"/>
    <col min="12040" max="12040" width="13.75" style="53" customWidth="1"/>
    <col min="12041" max="12289" width="9" style="53"/>
    <col min="12290" max="12290" width="10.875" style="53" customWidth="1"/>
    <col min="12291" max="12291" width="9" style="53"/>
    <col min="12292" max="12292" width="15.375" style="53" customWidth="1"/>
    <col min="12293" max="12293" width="30.875" style="53" customWidth="1"/>
    <col min="12294" max="12294" width="6.875" style="53" customWidth="1"/>
    <col min="12295" max="12295" width="7" style="53" customWidth="1"/>
    <col min="12296" max="12296" width="13.75" style="53" customWidth="1"/>
    <col min="12297" max="12545" width="9" style="53"/>
    <col min="12546" max="12546" width="10.875" style="53" customWidth="1"/>
    <col min="12547" max="12547" width="9" style="53"/>
    <col min="12548" max="12548" width="15.375" style="53" customWidth="1"/>
    <col min="12549" max="12549" width="30.875" style="53" customWidth="1"/>
    <col min="12550" max="12550" width="6.875" style="53" customWidth="1"/>
    <col min="12551" max="12551" width="7" style="53" customWidth="1"/>
    <col min="12552" max="12552" width="13.75" style="53" customWidth="1"/>
    <col min="12553" max="12801" width="9" style="53"/>
    <col min="12802" max="12802" width="10.875" style="53" customWidth="1"/>
    <col min="12803" max="12803" width="9" style="53"/>
    <col min="12804" max="12804" width="15.375" style="53" customWidth="1"/>
    <col min="12805" max="12805" width="30.875" style="53" customWidth="1"/>
    <col min="12806" max="12806" width="6.875" style="53" customWidth="1"/>
    <col min="12807" max="12807" width="7" style="53" customWidth="1"/>
    <col min="12808" max="12808" width="13.75" style="53" customWidth="1"/>
    <col min="12809" max="13057" width="9" style="53"/>
    <col min="13058" max="13058" width="10.875" style="53" customWidth="1"/>
    <col min="13059" max="13059" width="9" style="53"/>
    <col min="13060" max="13060" width="15.375" style="53" customWidth="1"/>
    <col min="13061" max="13061" width="30.875" style="53" customWidth="1"/>
    <col min="13062" max="13062" width="6.875" style="53" customWidth="1"/>
    <col min="13063" max="13063" width="7" style="53" customWidth="1"/>
    <col min="13064" max="13064" width="13.75" style="53" customWidth="1"/>
    <col min="13065" max="13313" width="9" style="53"/>
    <col min="13314" max="13314" width="10.875" style="53" customWidth="1"/>
    <col min="13315" max="13315" width="9" style="53"/>
    <col min="13316" max="13316" width="15.375" style="53" customWidth="1"/>
    <col min="13317" max="13317" width="30.875" style="53" customWidth="1"/>
    <col min="13318" max="13318" width="6.875" style="53" customWidth="1"/>
    <col min="13319" max="13319" width="7" style="53" customWidth="1"/>
    <col min="13320" max="13320" width="13.75" style="53" customWidth="1"/>
    <col min="13321" max="13569" width="9" style="53"/>
    <col min="13570" max="13570" width="10.875" style="53" customWidth="1"/>
    <col min="13571" max="13571" width="9" style="53"/>
    <col min="13572" max="13572" width="15.375" style="53" customWidth="1"/>
    <col min="13573" max="13573" width="30.875" style="53" customWidth="1"/>
    <col min="13574" max="13574" width="6.875" style="53" customWidth="1"/>
    <col min="13575" max="13575" width="7" style="53" customWidth="1"/>
    <col min="13576" max="13576" width="13.75" style="53" customWidth="1"/>
    <col min="13577" max="13825" width="9" style="53"/>
    <col min="13826" max="13826" width="10.875" style="53" customWidth="1"/>
    <col min="13827" max="13827" width="9" style="53"/>
    <col min="13828" max="13828" width="15.375" style="53" customWidth="1"/>
    <col min="13829" max="13829" width="30.875" style="53" customWidth="1"/>
    <col min="13830" max="13830" width="6.875" style="53" customWidth="1"/>
    <col min="13831" max="13831" width="7" style="53" customWidth="1"/>
    <col min="13832" max="13832" width="13.75" style="53" customWidth="1"/>
    <col min="13833" max="14081" width="9" style="53"/>
    <col min="14082" max="14082" width="10.875" style="53" customWidth="1"/>
    <col min="14083" max="14083" width="9" style="53"/>
    <col min="14084" max="14084" width="15.375" style="53" customWidth="1"/>
    <col min="14085" max="14085" width="30.875" style="53" customWidth="1"/>
    <col min="14086" max="14086" width="6.875" style="53" customWidth="1"/>
    <col min="14087" max="14087" width="7" style="53" customWidth="1"/>
    <col min="14088" max="14088" width="13.75" style="53" customWidth="1"/>
    <col min="14089" max="14337" width="9" style="53"/>
    <col min="14338" max="14338" width="10.875" style="53" customWidth="1"/>
    <col min="14339" max="14339" width="9" style="53"/>
    <col min="14340" max="14340" width="15.375" style="53" customWidth="1"/>
    <col min="14341" max="14341" width="30.875" style="53" customWidth="1"/>
    <col min="14342" max="14342" width="6.875" style="53" customWidth="1"/>
    <col min="14343" max="14343" width="7" style="53" customWidth="1"/>
    <col min="14344" max="14344" width="13.75" style="53" customWidth="1"/>
    <col min="14345" max="14593" width="9" style="53"/>
    <col min="14594" max="14594" width="10.875" style="53" customWidth="1"/>
    <col min="14595" max="14595" width="9" style="53"/>
    <col min="14596" max="14596" width="15.375" style="53" customWidth="1"/>
    <col min="14597" max="14597" width="30.875" style="53" customWidth="1"/>
    <col min="14598" max="14598" width="6.875" style="53" customWidth="1"/>
    <col min="14599" max="14599" width="7" style="53" customWidth="1"/>
    <col min="14600" max="14600" width="13.75" style="53" customWidth="1"/>
    <col min="14601" max="14849" width="9" style="53"/>
    <col min="14850" max="14850" width="10.875" style="53" customWidth="1"/>
    <col min="14851" max="14851" width="9" style="53"/>
    <col min="14852" max="14852" width="15.375" style="53" customWidth="1"/>
    <col min="14853" max="14853" width="30.875" style="53" customWidth="1"/>
    <col min="14854" max="14854" width="6.875" style="53" customWidth="1"/>
    <col min="14855" max="14855" width="7" style="53" customWidth="1"/>
    <col min="14856" max="14856" width="13.75" style="53" customWidth="1"/>
    <col min="14857" max="15105" width="9" style="53"/>
    <col min="15106" max="15106" width="10.875" style="53" customWidth="1"/>
    <col min="15107" max="15107" width="9" style="53"/>
    <col min="15108" max="15108" width="15.375" style="53" customWidth="1"/>
    <col min="15109" max="15109" width="30.875" style="53" customWidth="1"/>
    <col min="15110" max="15110" width="6.875" style="53" customWidth="1"/>
    <col min="15111" max="15111" width="7" style="53" customWidth="1"/>
    <col min="15112" max="15112" width="13.75" style="53" customWidth="1"/>
    <col min="15113" max="15361" width="9" style="53"/>
    <col min="15362" max="15362" width="10.875" style="53" customWidth="1"/>
    <col min="15363" max="15363" width="9" style="53"/>
    <col min="15364" max="15364" width="15.375" style="53" customWidth="1"/>
    <col min="15365" max="15365" width="30.875" style="53" customWidth="1"/>
    <col min="15366" max="15366" width="6.875" style="53" customWidth="1"/>
    <col min="15367" max="15367" width="7" style="53" customWidth="1"/>
    <col min="15368" max="15368" width="13.75" style="53" customWidth="1"/>
    <col min="15369" max="15617" width="9" style="53"/>
    <col min="15618" max="15618" width="10.875" style="53" customWidth="1"/>
    <col min="15619" max="15619" width="9" style="53"/>
    <col min="15620" max="15620" width="15.375" style="53" customWidth="1"/>
    <col min="15621" max="15621" width="30.875" style="53" customWidth="1"/>
    <col min="15622" max="15622" width="6.875" style="53" customWidth="1"/>
    <col min="15623" max="15623" width="7" style="53" customWidth="1"/>
    <col min="15624" max="15624" width="13.75" style="53" customWidth="1"/>
    <col min="15625" max="15873" width="9" style="53"/>
    <col min="15874" max="15874" width="10.875" style="53" customWidth="1"/>
    <col min="15875" max="15875" width="9" style="53"/>
    <col min="15876" max="15876" width="15.375" style="53" customWidth="1"/>
    <col min="15877" max="15877" width="30.875" style="53" customWidth="1"/>
    <col min="15878" max="15878" width="6.875" style="53" customWidth="1"/>
    <col min="15879" max="15879" width="7" style="53" customWidth="1"/>
    <col min="15880" max="15880" width="13.75" style="53" customWidth="1"/>
    <col min="15881" max="16129" width="9" style="53"/>
    <col min="16130" max="16130" width="10.875" style="53" customWidth="1"/>
    <col min="16131" max="16131" width="9" style="53"/>
    <col min="16132" max="16132" width="15.375" style="53" customWidth="1"/>
    <col min="16133" max="16133" width="30.875" style="53" customWidth="1"/>
    <col min="16134" max="16134" width="6.875" style="53" customWidth="1"/>
    <col min="16135" max="16135" width="7" style="53" customWidth="1"/>
    <col min="16136" max="16136" width="13.75" style="53" customWidth="1"/>
    <col min="16137" max="16383" width="9" style="53"/>
    <col min="16384" max="16384" width="9.125" style="53" customWidth="1"/>
  </cols>
  <sheetData>
    <row r="1" spans="2:8" s="54" customFormat="1" x14ac:dyDescent="0.35">
      <c r="B1" s="211" t="s">
        <v>235</v>
      </c>
      <c r="C1" s="211"/>
      <c r="D1" s="211"/>
      <c r="E1" s="211"/>
      <c r="F1" s="211"/>
      <c r="G1" s="211"/>
      <c r="H1" s="211"/>
    </row>
    <row r="2" spans="2:8" x14ac:dyDescent="0.35">
      <c r="H2" s="151"/>
    </row>
    <row r="3" spans="2:8" ht="23.25" customHeight="1" x14ac:dyDescent="0.35">
      <c r="B3" s="176" t="s">
        <v>107</v>
      </c>
      <c r="C3" s="176"/>
      <c r="D3" s="176"/>
      <c r="E3" s="176"/>
      <c r="F3" s="176"/>
      <c r="G3" s="176"/>
      <c r="H3" s="176"/>
    </row>
    <row r="4" spans="2:8" ht="23.25" customHeight="1" x14ac:dyDescent="0.35">
      <c r="B4" s="177" t="s">
        <v>229</v>
      </c>
      <c r="C4" s="177"/>
      <c r="D4" s="177"/>
      <c r="E4" s="177"/>
      <c r="F4" s="177"/>
      <c r="G4" s="177"/>
      <c r="H4" s="177"/>
    </row>
    <row r="5" spans="2:8" s="54" customFormat="1" ht="20.25" customHeight="1" x14ac:dyDescent="0.5">
      <c r="B5" s="148" t="s">
        <v>6</v>
      </c>
      <c r="C5" s="178" t="s">
        <v>0</v>
      </c>
      <c r="D5" s="179"/>
      <c r="E5" s="180"/>
      <c r="F5" s="184" t="s">
        <v>187</v>
      </c>
      <c r="G5" s="184"/>
      <c r="H5" s="222"/>
    </row>
    <row r="6" spans="2:8" s="54" customFormat="1" ht="23.25" x14ac:dyDescent="0.35">
      <c r="B6" s="149" t="s">
        <v>3</v>
      </c>
      <c r="C6" s="181"/>
      <c r="D6" s="182"/>
      <c r="E6" s="183"/>
      <c r="F6" s="4" t="s">
        <v>2</v>
      </c>
      <c r="G6" s="147" t="s">
        <v>4</v>
      </c>
      <c r="H6" s="222"/>
    </row>
    <row r="7" spans="2:8" s="54" customFormat="1" ht="21.75" customHeight="1" x14ac:dyDescent="0.35">
      <c r="B7" s="150">
        <v>1</v>
      </c>
      <c r="C7" s="122" t="s">
        <v>135</v>
      </c>
      <c r="D7" s="123"/>
      <c r="E7" s="124"/>
      <c r="F7" s="15">
        <v>14</v>
      </c>
      <c r="G7" s="12">
        <v>50</v>
      </c>
      <c r="H7" s="152"/>
    </row>
    <row r="8" spans="2:8" s="54" customFormat="1" ht="21.75" customHeight="1" x14ac:dyDescent="0.35">
      <c r="B8" s="136">
        <v>2</v>
      </c>
      <c r="C8" s="122" t="s">
        <v>136</v>
      </c>
      <c r="D8" s="123"/>
      <c r="E8" s="124"/>
      <c r="F8" s="15">
        <v>7</v>
      </c>
      <c r="G8" s="12">
        <v>25</v>
      </c>
      <c r="H8" s="153"/>
    </row>
    <row r="9" spans="2:8" s="54" customFormat="1" ht="21.75" customHeight="1" x14ac:dyDescent="0.35">
      <c r="B9" s="136">
        <v>3</v>
      </c>
      <c r="C9" s="185" t="s">
        <v>137</v>
      </c>
      <c r="D9" s="186"/>
      <c r="E9" s="187"/>
      <c r="F9" s="154">
        <v>7</v>
      </c>
      <c r="G9" s="155">
        <v>25</v>
      </c>
      <c r="H9" s="152"/>
    </row>
    <row r="10" spans="2:8" s="54" customFormat="1" ht="21.75" customHeight="1" x14ac:dyDescent="0.35">
      <c r="B10" s="136">
        <v>4</v>
      </c>
      <c r="C10" s="122" t="s">
        <v>139</v>
      </c>
      <c r="D10" s="123"/>
      <c r="E10" s="124"/>
      <c r="F10" s="15">
        <v>6</v>
      </c>
      <c r="G10" s="12">
        <v>21.42</v>
      </c>
      <c r="H10" s="153"/>
    </row>
    <row r="11" spans="2:8" s="54" customFormat="1" x14ac:dyDescent="0.35">
      <c r="B11" s="136">
        <v>5</v>
      </c>
      <c r="C11" s="188" t="s">
        <v>138</v>
      </c>
      <c r="D11" s="189"/>
      <c r="E11" s="190"/>
      <c r="F11" s="15">
        <v>5</v>
      </c>
      <c r="G11" s="12">
        <v>17.852</v>
      </c>
      <c r="H11" s="153"/>
    </row>
    <row r="13" spans="2:8" s="54" customFormat="1" ht="23.25" x14ac:dyDescent="0.5">
      <c r="B13" s="54" t="s">
        <v>144</v>
      </c>
      <c r="F13" s="125"/>
      <c r="G13" s="125"/>
      <c r="H13" s="125"/>
    </row>
    <row r="14" spans="2:8" s="54" customFormat="1" ht="24" thickBot="1" x14ac:dyDescent="0.55000000000000004">
      <c r="B14" s="73" t="s">
        <v>140</v>
      </c>
      <c r="F14" s="125"/>
      <c r="G14" s="125"/>
      <c r="H14" s="125"/>
    </row>
    <row r="15" spans="2:8" s="54" customFormat="1" ht="20.25" customHeight="1" thickTop="1" x14ac:dyDescent="0.35">
      <c r="B15" s="212" t="s">
        <v>0</v>
      </c>
      <c r="C15" s="213"/>
      <c r="D15" s="213"/>
      <c r="E15" s="214"/>
      <c r="F15" s="218"/>
      <c r="G15" s="220" t="s">
        <v>25</v>
      </c>
      <c r="H15" s="220" t="s">
        <v>26</v>
      </c>
    </row>
    <row r="16" spans="2:8" s="54" customFormat="1" ht="12" customHeight="1" thickBot="1" x14ac:dyDescent="0.4">
      <c r="B16" s="215"/>
      <c r="C16" s="216"/>
      <c r="D16" s="216"/>
      <c r="E16" s="217"/>
      <c r="F16" s="219"/>
      <c r="G16" s="221"/>
      <c r="H16" s="221"/>
    </row>
    <row r="17" spans="2:10" s="54" customFormat="1" ht="21.75" customHeight="1" thickTop="1" x14ac:dyDescent="0.35">
      <c r="B17" s="194" t="s">
        <v>38</v>
      </c>
      <c r="C17" s="195"/>
      <c r="D17" s="195"/>
      <c r="E17" s="196"/>
      <c r="F17" s="126"/>
      <c r="G17" s="127"/>
      <c r="H17" s="127"/>
    </row>
    <row r="18" spans="2:10" s="54" customFormat="1" ht="21.75" customHeight="1" x14ac:dyDescent="0.35">
      <c r="B18" s="197" t="s">
        <v>39</v>
      </c>
      <c r="C18" s="198"/>
      <c r="D18" s="198"/>
      <c r="E18" s="199"/>
      <c r="F18" s="128">
        <f>DATA.!BN30</f>
        <v>3.9285714285714284</v>
      </c>
      <c r="G18" s="129">
        <f>DATA.!BN31</f>
        <v>1.1198072396480803</v>
      </c>
      <c r="H18" s="130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2:10" s="54" customFormat="1" ht="21.75" customHeight="1" x14ac:dyDescent="0.35">
      <c r="B19" s="197" t="s">
        <v>40</v>
      </c>
      <c r="C19" s="198"/>
      <c r="D19" s="198"/>
      <c r="E19" s="199"/>
      <c r="F19" s="135">
        <f>DATA.!BO30</f>
        <v>3.6428571428571428</v>
      </c>
      <c r="G19" s="135">
        <f>DATA.!BO31</f>
        <v>1.1292175499576136</v>
      </c>
      <c r="H19" s="136" t="str">
        <f>IF(F19&gt;4.5,"มากที่สุด",IF(F19&gt;3.5,"มาก",IF(F19&gt;2.5,"ปานกลาง",IF(F19&gt;1.5,"น้อย",IF(F19&lt;=1.5,"น้อยที่สุด")))))</f>
        <v>มาก</v>
      </c>
    </row>
    <row r="20" spans="2:10" s="54" customFormat="1" ht="21.75" customHeight="1" x14ac:dyDescent="0.35">
      <c r="B20" s="197" t="s">
        <v>41</v>
      </c>
      <c r="C20" s="198"/>
      <c r="D20" s="198"/>
      <c r="E20" s="199"/>
      <c r="F20" s="129">
        <f>DATA.!BP30</f>
        <v>4</v>
      </c>
      <c r="G20" s="129">
        <f>DATA.!BP31</f>
        <v>0.81649658092772603</v>
      </c>
      <c r="H20" s="130" t="str">
        <f t="shared" ref="H20" si="0">IF(F20&gt;4.5,"มากที่สุด",IF(F20&gt;3.5,"มาก",IF(F20&gt;2.5,"ปานกลาง",IF(F20&gt;1.5,"น้อย",IF(F20&lt;=1.5,"น้อยที่สุด")))))</f>
        <v>มาก</v>
      </c>
    </row>
    <row r="21" spans="2:10" s="54" customFormat="1" x14ac:dyDescent="0.35">
      <c r="B21" s="197" t="s">
        <v>42</v>
      </c>
      <c r="C21" s="198"/>
      <c r="D21" s="198"/>
      <c r="E21" s="199"/>
      <c r="F21" s="129">
        <f>DATA.!BQ30</f>
        <v>4</v>
      </c>
      <c r="G21" s="129">
        <f>DATA.!BQ31</f>
        <v>0.81649658092772603</v>
      </c>
      <c r="H21" s="130" t="str">
        <f t="shared" ref="H21" si="1">IF(F21&gt;4.5,"มากที่สุด",IF(F21&gt;3.5,"มาก",IF(F21&gt;2.5,"ปานกลาง",IF(F21&gt;1.5,"น้อย",IF(F21&lt;=1.5,"น้อยที่สุด")))))</f>
        <v>มาก</v>
      </c>
    </row>
    <row r="22" spans="2:10" s="54" customFormat="1" x14ac:dyDescent="0.35">
      <c r="B22" s="203" t="s">
        <v>106</v>
      </c>
      <c r="C22" s="204"/>
      <c r="D22" s="204"/>
      <c r="E22" s="205"/>
      <c r="F22" s="129">
        <f>DATA.!BR30</f>
        <v>4.25</v>
      </c>
      <c r="G22" s="129">
        <f>DATA.!BR31</f>
        <v>0.84437134186503682</v>
      </c>
      <c r="H22" s="137" t="s">
        <v>122</v>
      </c>
    </row>
    <row r="23" spans="2:10" s="54" customFormat="1" ht="21.75" customHeight="1" thickBot="1" x14ac:dyDescent="0.55000000000000004">
      <c r="B23" s="206" t="s">
        <v>43</v>
      </c>
      <c r="C23" s="207"/>
      <c r="D23" s="207"/>
      <c r="E23" s="208"/>
      <c r="F23" s="138">
        <f>DATA.!BR33</f>
        <v>3.9642857142857144</v>
      </c>
      <c r="G23" s="138">
        <f>DATA.!BR32</f>
        <v>0.96269043176939728</v>
      </c>
      <c r="H23" s="139" t="str">
        <f>IF(F23&gt;4.5,"มากที่สุด",IF(F23&gt;3.5,"มาก",IF(F23&gt;2.5,"ปานกลาง",IF(F23&gt;1.5,"น้อย",IF(F23&lt;=1.5,"น้อยที่สุด")))))</f>
        <v>มาก</v>
      </c>
      <c r="J23" s="133"/>
    </row>
    <row r="24" spans="2:10" s="54" customFormat="1" ht="21.75" customHeight="1" thickTop="1" x14ac:dyDescent="0.35">
      <c r="B24" s="194" t="s">
        <v>44</v>
      </c>
      <c r="C24" s="195"/>
      <c r="D24" s="195"/>
      <c r="E24" s="196"/>
      <c r="F24" s="126"/>
      <c r="G24" s="127"/>
      <c r="H24" s="127"/>
    </row>
    <row r="25" spans="2:10" s="54" customFormat="1" ht="21.75" customHeight="1" x14ac:dyDescent="0.35">
      <c r="B25" s="197" t="s">
        <v>45</v>
      </c>
      <c r="C25" s="198"/>
      <c r="D25" s="198"/>
      <c r="E25" s="199"/>
      <c r="F25" s="128">
        <f>DATA.!BS30</f>
        <v>4.1428571428571432</v>
      </c>
      <c r="G25" s="129">
        <f>DATA.!BS31</f>
        <v>0.75592894601845484</v>
      </c>
      <c r="H25" s="130" t="str">
        <f>IF(F25&gt;4.5,"มากที่สุด",IF(F25&gt;3.5,"มาก",IF(F25&gt;2.5,"ปานกลาง",IF(F25&gt;1.5,"น้อย",IF(F25&lt;=1.5,"น้อยที่สุด")))))</f>
        <v>มาก</v>
      </c>
    </row>
    <row r="26" spans="2:10" s="54" customFormat="1" ht="21.75" customHeight="1" x14ac:dyDescent="0.35">
      <c r="B26" s="197" t="s">
        <v>46</v>
      </c>
      <c r="C26" s="198"/>
      <c r="D26" s="198"/>
      <c r="E26" s="199"/>
      <c r="F26" s="135">
        <f>DATA.!BT30</f>
        <v>4.1785714285714288</v>
      </c>
      <c r="G26" s="135">
        <f>DATA.!BT31</f>
        <v>0.81892302485332513</v>
      </c>
      <c r="H26" s="136" t="str">
        <f>IF(F26&gt;4.5,"มากที่สุด",IF(F26&gt;3.5,"มาก",IF(F26&gt;2.5,"ปานกลาง",IF(F26&gt;1.5,"น้อย",IF(F26&lt;=1.5,"น้อยที่สุด")))))</f>
        <v>มาก</v>
      </c>
    </row>
    <row r="27" spans="2:10" s="54" customFormat="1" ht="21.75" customHeight="1" thickBot="1" x14ac:dyDescent="0.55000000000000004">
      <c r="B27" s="200" t="s">
        <v>47</v>
      </c>
      <c r="C27" s="201"/>
      <c r="D27" s="201"/>
      <c r="E27" s="202"/>
      <c r="F27" s="138">
        <f>DATA.!BT33</f>
        <v>4.1607142857142856</v>
      </c>
      <c r="G27" s="138">
        <f>DATA.!BT32</f>
        <v>0.78106653689998484</v>
      </c>
      <c r="H27" s="139" t="str">
        <f>IF(F27&gt;4.5,"มากที่สุด",IF(F27&gt;3.5,"มาก",IF(F27&gt;2.5,"ปานกลาง",IF(F27&gt;1.5,"น้อย",IF(F27&lt;=1.5,"น้อยที่สุด")))))</f>
        <v>มาก</v>
      </c>
      <c r="J27" s="133"/>
    </row>
    <row r="28" spans="2:10" s="54" customFormat="1" ht="21.75" customHeight="1" thickTop="1" thickBot="1" x14ac:dyDescent="0.55000000000000004">
      <c r="B28" s="191" t="s">
        <v>103</v>
      </c>
      <c r="C28" s="192"/>
      <c r="D28" s="192"/>
      <c r="E28" s="193"/>
      <c r="F28" s="111">
        <f>DATA.!BY30</f>
        <v>4.1116071428571432</v>
      </c>
      <c r="G28" s="111">
        <f>DATA.!BY31</f>
        <v>0.90887458479729499</v>
      </c>
      <c r="H28" s="112" t="str">
        <f t="shared" ref="H28" si="2">IF(F28&gt;4.5,"มากที่สุด",IF(F28&gt;3.5,"มาก",IF(F28&gt;2.5,"ปานกลาง",IF(F28&gt;1.5,"น้อย",IF(F28&lt;=1.5,"น้อยที่สุด")))))</f>
        <v>มาก</v>
      </c>
      <c r="J28" s="133"/>
    </row>
    <row r="29" spans="2:10" s="55" customFormat="1" ht="21.75" thickTop="1" x14ac:dyDescent="0.35">
      <c r="B29" s="119"/>
      <c r="C29" s="119"/>
      <c r="D29" s="119"/>
      <c r="E29" s="119"/>
      <c r="F29" s="119"/>
      <c r="G29" s="119"/>
      <c r="H29" s="119"/>
      <c r="I29" s="61"/>
    </row>
    <row r="30" spans="2:10" ht="23.25" x14ac:dyDescent="0.5">
      <c r="B30" s="57"/>
      <c r="C30" s="209" t="s">
        <v>121</v>
      </c>
      <c r="D30" s="209"/>
      <c r="E30" s="209"/>
      <c r="F30" s="209"/>
      <c r="G30" s="209"/>
      <c r="H30" s="209"/>
    </row>
    <row r="31" spans="2:10" ht="23.25" x14ac:dyDescent="0.35">
      <c r="B31" s="157" t="s">
        <v>145</v>
      </c>
      <c r="C31" s="210"/>
      <c r="D31" s="210"/>
      <c r="E31" s="210"/>
      <c r="F31" s="210"/>
      <c r="G31" s="210"/>
      <c r="H31" s="210"/>
    </row>
    <row r="32" spans="2:10" x14ac:dyDescent="0.35">
      <c r="B32" s="58"/>
      <c r="C32" s="157" t="s">
        <v>225</v>
      </c>
      <c r="D32" s="157"/>
      <c r="E32" s="157"/>
      <c r="F32" s="157"/>
      <c r="G32" s="157"/>
      <c r="H32" s="157"/>
    </row>
    <row r="33" spans="2:8" x14ac:dyDescent="0.35">
      <c r="B33" s="58" t="s">
        <v>224</v>
      </c>
      <c r="C33" s="118"/>
      <c r="D33" s="118"/>
      <c r="E33" s="118"/>
      <c r="F33" s="118"/>
      <c r="G33" s="118"/>
      <c r="H33" s="118"/>
    </row>
    <row r="34" spans="2:8" x14ac:dyDescent="0.35">
      <c r="B34" s="58"/>
      <c r="C34" s="157" t="s">
        <v>226</v>
      </c>
      <c r="D34" s="157"/>
      <c r="E34" s="157"/>
      <c r="F34" s="157"/>
      <c r="G34" s="157"/>
      <c r="H34" s="157"/>
    </row>
    <row r="35" spans="2:8" x14ac:dyDescent="0.35">
      <c r="B35" s="53" t="s">
        <v>227</v>
      </c>
    </row>
    <row r="36" spans="2:8" x14ac:dyDescent="0.35">
      <c r="B36" s="156" t="s">
        <v>228</v>
      </c>
      <c r="C36" s="156"/>
      <c r="D36" s="156"/>
      <c r="E36" s="156"/>
      <c r="F36" s="156"/>
      <c r="G36" s="156"/>
      <c r="H36" s="156"/>
    </row>
  </sheetData>
  <mergeCells count="29">
    <mergeCell ref="C32:H32"/>
    <mergeCell ref="B26:E26"/>
    <mergeCell ref="B1:H1"/>
    <mergeCell ref="B15:E16"/>
    <mergeCell ref="F15:F16"/>
    <mergeCell ref="G15:G16"/>
    <mergeCell ref="H15:H16"/>
    <mergeCell ref="H5:H6"/>
    <mergeCell ref="C11:E11"/>
    <mergeCell ref="B28:E28"/>
    <mergeCell ref="B36:H36"/>
    <mergeCell ref="B17:E17"/>
    <mergeCell ref="B19:E19"/>
    <mergeCell ref="B18:E18"/>
    <mergeCell ref="B21:E21"/>
    <mergeCell ref="B27:E27"/>
    <mergeCell ref="C34:H34"/>
    <mergeCell ref="B22:E22"/>
    <mergeCell ref="B20:E20"/>
    <mergeCell ref="B25:E25"/>
    <mergeCell ref="B24:E24"/>
    <mergeCell ref="B23:E23"/>
    <mergeCell ref="C30:H30"/>
    <mergeCell ref="B31:H31"/>
    <mergeCell ref="B3:H3"/>
    <mergeCell ref="B4:H4"/>
    <mergeCell ref="C5:E6"/>
    <mergeCell ref="F5:G5"/>
    <mergeCell ref="C9:E9"/>
  </mergeCells>
  <pageMargins left="0.51181102362204722" right="0" top="0.55118110236220474" bottom="0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9" r:id="rId4">
          <objectPr defaultSize="0" autoPict="0" r:id="rId5">
            <anchor moveWithCells="1" sizeWithCells="1">
              <from>
                <xdr:col>5</xdr:col>
                <xdr:colOff>152400</xdr:colOff>
                <xdr:row>14</xdr:row>
                <xdr:rowOff>152400</xdr:rowOff>
              </from>
              <to>
                <xdr:col>5</xdr:col>
                <xdr:colOff>285750</xdr:colOff>
                <xdr:row>15</xdr:row>
                <xdr:rowOff>9525</xdr:rowOff>
              </to>
            </anchor>
          </objectPr>
        </oleObject>
      </mc:Choice>
      <mc:Fallback>
        <oleObject progId="Equation.3" shapeId="819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F851-533D-4572-A851-3EA665449753}">
  <sheetPr>
    <tabColor rgb="FF92D050"/>
  </sheetPr>
  <dimension ref="A1:IU15"/>
  <sheetViews>
    <sheetView zoomScale="110" zoomScaleNormal="110" workbookViewId="0">
      <selection activeCell="D19" sqref="D19"/>
    </sheetView>
  </sheetViews>
  <sheetFormatPr defaultRowHeight="19.5" x14ac:dyDescent="0.3"/>
  <cols>
    <col min="1" max="1" width="9" style="62"/>
    <col min="2" max="2" width="43" style="62" customWidth="1"/>
    <col min="3" max="3" width="13.125" style="62" customWidth="1"/>
    <col min="4" max="4" width="14.125" style="62" customWidth="1"/>
    <col min="5" max="16384" width="9" style="62"/>
  </cols>
  <sheetData>
    <row r="1" spans="1:255" x14ac:dyDescent="0.3">
      <c r="B1" s="175" t="s">
        <v>236</v>
      </c>
      <c r="C1" s="175"/>
      <c r="D1" s="175"/>
      <c r="E1" s="59"/>
      <c r="F1" s="59"/>
      <c r="G1" s="5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</row>
    <row r="2" spans="1:255" x14ac:dyDescent="0.3">
      <c r="B2" s="60"/>
      <c r="C2" s="60"/>
      <c r="D2" s="60"/>
      <c r="E2" s="59"/>
      <c r="F2" s="59"/>
      <c r="G2" s="5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</row>
    <row r="3" spans="1:255" ht="22.5" x14ac:dyDescent="0.5">
      <c r="A3" s="223" t="s">
        <v>50</v>
      </c>
      <c r="B3" s="223"/>
      <c r="C3" s="223"/>
      <c r="D3" s="223"/>
      <c r="E3" s="60"/>
      <c r="F3" s="60"/>
      <c r="G3" s="60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</row>
    <row r="4" spans="1:255" ht="22.5" x14ac:dyDescent="0.5">
      <c r="B4" s="63" t="s">
        <v>128</v>
      </c>
    </row>
    <row r="5" spans="1:255" ht="22.5" x14ac:dyDescent="0.5">
      <c r="B5" s="226" t="s">
        <v>0</v>
      </c>
      <c r="C5" s="224" t="s">
        <v>188</v>
      </c>
      <c r="D5" s="225"/>
    </row>
    <row r="6" spans="1:255" ht="22.5" x14ac:dyDescent="0.3">
      <c r="A6" s="64"/>
      <c r="B6" s="227"/>
      <c r="C6" s="66" t="s">
        <v>2</v>
      </c>
      <c r="D6" s="65" t="s">
        <v>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</row>
    <row r="7" spans="1:255" x14ac:dyDescent="0.3">
      <c r="B7" s="13" t="s">
        <v>129</v>
      </c>
      <c r="C7" s="67">
        <v>28</v>
      </c>
      <c r="D7" s="12">
        <v>100</v>
      </c>
    </row>
    <row r="8" spans="1:255" x14ac:dyDescent="0.3">
      <c r="B8" s="13" t="s">
        <v>141</v>
      </c>
      <c r="C8" s="67">
        <v>28</v>
      </c>
      <c r="D8" s="12">
        <v>100</v>
      </c>
    </row>
    <row r="9" spans="1:255" x14ac:dyDescent="0.3">
      <c r="B9" s="13" t="s">
        <v>130</v>
      </c>
      <c r="C9" s="67">
        <v>27</v>
      </c>
      <c r="D9" s="12">
        <v>96.42</v>
      </c>
    </row>
    <row r="10" spans="1:255" x14ac:dyDescent="0.3">
      <c r="B10" s="13" t="s">
        <v>131</v>
      </c>
      <c r="C10" s="67">
        <v>1</v>
      </c>
      <c r="D10" s="12">
        <v>3.57</v>
      </c>
    </row>
    <row r="12" spans="1:255" x14ac:dyDescent="0.3">
      <c r="B12" s="70" t="s">
        <v>230</v>
      </c>
    </row>
    <row r="13" spans="1:255" x14ac:dyDescent="0.3">
      <c r="B13" s="70" t="s">
        <v>231</v>
      </c>
    </row>
    <row r="14" spans="1:255" x14ac:dyDescent="0.3">
      <c r="B14" s="62" t="s">
        <v>232</v>
      </c>
    </row>
    <row r="15" spans="1:255" x14ac:dyDescent="0.3">
      <c r="B15" s="62" t="s">
        <v>233</v>
      </c>
    </row>
  </sheetData>
  <mergeCells count="4">
    <mergeCell ref="B1:D1"/>
    <mergeCell ref="A3:D3"/>
    <mergeCell ref="C5:D5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CA6E-660F-4C29-BC3F-E46C3185F73B}">
  <sheetPr>
    <tabColor theme="8" tint="-0.249977111117893"/>
  </sheetPr>
  <dimension ref="B1:J18"/>
  <sheetViews>
    <sheetView workbookViewId="0">
      <selection activeCell="B11" sqref="B11:H11"/>
    </sheetView>
  </sheetViews>
  <sheetFormatPr defaultRowHeight="21" x14ac:dyDescent="0.35"/>
  <cols>
    <col min="1" max="1" width="2" style="53" customWidth="1"/>
    <col min="2" max="2" width="7.75" style="53" customWidth="1"/>
    <col min="3" max="3" width="5.5" style="53" customWidth="1"/>
    <col min="4" max="4" width="28.875" style="53" customWidth="1"/>
    <col min="5" max="5" width="8.5" style="53" customWidth="1"/>
    <col min="6" max="6" width="6.25" style="56" customWidth="1"/>
    <col min="7" max="7" width="6" style="56" customWidth="1"/>
    <col min="8" max="8" width="15" style="56" customWidth="1"/>
    <col min="9" max="257" width="9" style="53"/>
    <col min="258" max="258" width="10.875" style="53" customWidth="1"/>
    <col min="259" max="259" width="9" style="53"/>
    <col min="260" max="260" width="15.375" style="53" customWidth="1"/>
    <col min="261" max="261" width="30.875" style="53" customWidth="1"/>
    <col min="262" max="262" width="6.875" style="53" customWidth="1"/>
    <col min="263" max="263" width="7" style="53" customWidth="1"/>
    <col min="264" max="264" width="13.75" style="53" customWidth="1"/>
    <col min="265" max="513" width="9" style="53"/>
    <col min="514" max="514" width="10.875" style="53" customWidth="1"/>
    <col min="515" max="515" width="9" style="53"/>
    <col min="516" max="516" width="15.375" style="53" customWidth="1"/>
    <col min="517" max="517" width="30.875" style="53" customWidth="1"/>
    <col min="518" max="518" width="6.875" style="53" customWidth="1"/>
    <col min="519" max="519" width="7" style="53" customWidth="1"/>
    <col min="520" max="520" width="13.75" style="53" customWidth="1"/>
    <col min="521" max="769" width="9" style="53"/>
    <col min="770" max="770" width="10.875" style="53" customWidth="1"/>
    <col min="771" max="771" width="9" style="53"/>
    <col min="772" max="772" width="15.375" style="53" customWidth="1"/>
    <col min="773" max="773" width="30.875" style="53" customWidth="1"/>
    <col min="774" max="774" width="6.875" style="53" customWidth="1"/>
    <col min="775" max="775" width="7" style="53" customWidth="1"/>
    <col min="776" max="776" width="13.75" style="53" customWidth="1"/>
    <col min="777" max="1025" width="9" style="53"/>
    <col min="1026" max="1026" width="10.875" style="53" customWidth="1"/>
    <col min="1027" max="1027" width="9" style="53"/>
    <col min="1028" max="1028" width="15.375" style="53" customWidth="1"/>
    <col min="1029" max="1029" width="30.875" style="53" customWidth="1"/>
    <col min="1030" max="1030" width="6.875" style="53" customWidth="1"/>
    <col min="1031" max="1031" width="7" style="53" customWidth="1"/>
    <col min="1032" max="1032" width="13.75" style="53" customWidth="1"/>
    <col min="1033" max="1281" width="9" style="53"/>
    <col min="1282" max="1282" width="10.875" style="53" customWidth="1"/>
    <col min="1283" max="1283" width="9" style="53"/>
    <col min="1284" max="1284" width="15.375" style="53" customWidth="1"/>
    <col min="1285" max="1285" width="30.875" style="53" customWidth="1"/>
    <col min="1286" max="1286" width="6.875" style="53" customWidth="1"/>
    <col min="1287" max="1287" width="7" style="53" customWidth="1"/>
    <col min="1288" max="1288" width="13.75" style="53" customWidth="1"/>
    <col min="1289" max="1537" width="9" style="53"/>
    <col min="1538" max="1538" width="10.875" style="53" customWidth="1"/>
    <col min="1539" max="1539" width="9" style="53"/>
    <col min="1540" max="1540" width="15.375" style="53" customWidth="1"/>
    <col min="1541" max="1541" width="30.875" style="53" customWidth="1"/>
    <col min="1542" max="1542" width="6.875" style="53" customWidth="1"/>
    <col min="1543" max="1543" width="7" style="53" customWidth="1"/>
    <col min="1544" max="1544" width="13.75" style="53" customWidth="1"/>
    <col min="1545" max="1793" width="9" style="53"/>
    <col min="1794" max="1794" width="10.875" style="53" customWidth="1"/>
    <col min="1795" max="1795" width="9" style="53"/>
    <col min="1796" max="1796" width="15.375" style="53" customWidth="1"/>
    <col min="1797" max="1797" width="30.875" style="53" customWidth="1"/>
    <col min="1798" max="1798" width="6.875" style="53" customWidth="1"/>
    <col min="1799" max="1799" width="7" style="53" customWidth="1"/>
    <col min="1800" max="1800" width="13.75" style="53" customWidth="1"/>
    <col min="1801" max="2049" width="9" style="53"/>
    <col min="2050" max="2050" width="10.875" style="53" customWidth="1"/>
    <col min="2051" max="2051" width="9" style="53"/>
    <col min="2052" max="2052" width="15.375" style="53" customWidth="1"/>
    <col min="2053" max="2053" width="30.875" style="53" customWidth="1"/>
    <col min="2054" max="2054" width="6.875" style="53" customWidth="1"/>
    <col min="2055" max="2055" width="7" style="53" customWidth="1"/>
    <col min="2056" max="2056" width="13.75" style="53" customWidth="1"/>
    <col min="2057" max="2305" width="9" style="53"/>
    <col min="2306" max="2306" width="10.875" style="53" customWidth="1"/>
    <col min="2307" max="2307" width="9" style="53"/>
    <col min="2308" max="2308" width="15.375" style="53" customWidth="1"/>
    <col min="2309" max="2309" width="30.875" style="53" customWidth="1"/>
    <col min="2310" max="2310" width="6.875" style="53" customWidth="1"/>
    <col min="2311" max="2311" width="7" style="53" customWidth="1"/>
    <col min="2312" max="2312" width="13.75" style="53" customWidth="1"/>
    <col min="2313" max="2561" width="9" style="53"/>
    <col min="2562" max="2562" width="10.875" style="53" customWidth="1"/>
    <col min="2563" max="2563" width="9" style="53"/>
    <col min="2564" max="2564" width="15.375" style="53" customWidth="1"/>
    <col min="2565" max="2565" width="30.875" style="53" customWidth="1"/>
    <col min="2566" max="2566" width="6.875" style="53" customWidth="1"/>
    <col min="2567" max="2567" width="7" style="53" customWidth="1"/>
    <col min="2568" max="2568" width="13.75" style="53" customWidth="1"/>
    <col min="2569" max="2817" width="9" style="53"/>
    <col min="2818" max="2818" width="10.875" style="53" customWidth="1"/>
    <col min="2819" max="2819" width="9" style="53"/>
    <col min="2820" max="2820" width="15.375" style="53" customWidth="1"/>
    <col min="2821" max="2821" width="30.875" style="53" customWidth="1"/>
    <col min="2822" max="2822" width="6.875" style="53" customWidth="1"/>
    <col min="2823" max="2823" width="7" style="53" customWidth="1"/>
    <col min="2824" max="2824" width="13.75" style="53" customWidth="1"/>
    <col min="2825" max="3073" width="9" style="53"/>
    <col min="3074" max="3074" width="10.875" style="53" customWidth="1"/>
    <col min="3075" max="3075" width="9" style="53"/>
    <col min="3076" max="3076" width="15.375" style="53" customWidth="1"/>
    <col min="3077" max="3077" width="30.875" style="53" customWidth="1"/>
    <col min="3078" max="3078" width="6.875" style="53" customWidth="1"/>
    <col min="3079" max="3079" width="7" style="53" customWidth="1"/>
    <col min="3080" max="3080" width="13.75" style="53" customWidth="1"/>
    <col min="3081" max="3329" width="9" style="53"/>
    <col min="3330" max="3330" width="10.875" style="53" customWidth="1"/>
    <col min="3331" max="3331" width="9" style="53"/>
    <col min="3332" max="3332" width="15.375" style="53" customWidth="1"/>
    <col min="3333" max="3333" width="30.875" style="53" customWidth="1"/>
    <col min="3334" max="3334" width="6.875" style="53" customWidth="1"/>
    <col min="3335" max="3335" width="7" style="53" customWidth="1"/>
    <col min="3336" max="3336" width="13.75" style="53" customWidth="1"/>
    <col min="3337" max="3585" width="9" style="53"/>
    <col min="3586" max="3586" width="10.875" style="53" customWidth="1"/>
    <col min="3587" max="3587" width="9" style="53"/>
    <col min="3588" max="3588" width="15.375" style="53" customWidth="1"/>
    <col min="3589" max="3589" width="30.875" style="53" customWidth="1"/>
    <col min="3590" max="3590" width="6.875" style="53" customWidth="1"/>
    <col min="3591" max="3591" width="7" style="53" customWidth="1"/>
    <col min="3592" max="3592" width="13.75" style="53" customWidth="1"/>
    <col min="3593" max="3841" width="9" style="53"/>
    <col min="3842" max="3842" width="10.875" style="53" customWidth="1"/>
    <col min="3843" max="3843" width="9" style="53"/>
    <col min="3844" max="3844" width="15.375" style="53" customWidth="1"/>
    <col min="3845" max="3845" width="30.875" style="53" customWidth="1"/>
    <col min="3846" max="3846" width="6.875" style="53" customWidth="1"/>
    <col min="3847" max="3847" width="7" style="53" customWidth="1"/>
    <col min="3848" max="3848" width="13.75" style="53" customWidth="1"/>
    <col min="3849" max="4097" width="9" style="53"/>
    <col min="4098" max="4098" width="10.875" style="53" customWidth="1"/>
    <col min="4099" max="4099" width="9" style="53"/>
    <col min="4100" max="4100" width="15.375" style="53" customWidth="1"/>
    <col min="4101" max="4101" width="30.875" style="53" customWidth="1"/>
    <col min="4102" max="4102" width="6.875" style="53" customWidth="1"/>
    <col min="4103" max="4103" width="7" style="53" customWidth="1"/>
    <col min="4104" max="4104" width="13.75" style="53" customWidth="1"/>
    <col min="4105" max="4353" width="9" style="53"/>
    <col min="4354" max="4354" width="10.875" style="53" customWidth="1"/>
    <col min="4355" max="4355" width="9" style="53"/>
    <col min="4356" max="4356" width="15.375" style="53" customWidth="1"/>
    <col min="4357" max="4357" width="30.875" style="53" customWidth="1"/>
    <col min="4358" max="4358" width="6.875" style="53" customWidth="1"/>
    <col min="4359" max="4359" width="7" style="53" customWidth="1"/>
    <col min="4360" max="4360" width="13.75" style="53" customWidth="1"/>
    <col min="4361" max="4609" width="9" style="53"/>
    <col min="4610" max="4610" width="10.875" style="53" customWidth="1"/>
    <col min="4611" max="4611" width="9" style="53"/>
    <col min="4612" max="4612" width="15.375" style="53" customWidth="1"/>
    <col min="4613" max="4613" width="30.875" style="53" customWidth="1"/>
    <col min="4614" max="4614" width="6.875" style="53" customWidth="1"/>
    <col min="4615" max="4615" width="7" style="53" customWidth="1"/>
    <col min="4616" max="4616" width="13.75" style="53" customWidth="1"/>
    <col min="4617" max="4865" width="9" style="53"/>
    <col min="4866" max="4866" width="10.875" style="53" customWidth="1"/>
    <col min="4867" max="4867" width="9" style="53"/>
    <col min="4868" max="4868" width="15.375" style="53" customWidth="1"/>
    <col min="4869" max="4869" width="30.875" style="53" customWidth="1"/>
    <col min="4870" max="4870" width="6.875" style="53" customWidth="1"/>
    <col min="4871" max="4871" width="7" style="53" customWidth="1"/>
    <col min="4872" max="4872" width="13.75" style="53" customWidth="1"/>
    <col min="4873" max="5121" width="9" style="53"/>
    <col min="5122" max="5122" width="10.875" style="53" customWidth="1"/>
    <col min="5123" max="5123" width="9" style="53"/>
    <col min="5124" max="5124" width="15.375" style="53" customWidth="1"/>
    <col min="5125" max="5125" width="30.875" style="53" customWidth="1"/>
    <col min="5126" max="5126" width="6.875" style="53" customWidth="1"/>
    <col min="5127" max="5127" width="7" style="53" customWidth="1"/>
    <col min="5128" max="5128" width="13.75" style="53" customWidth="1"/>
    <col min="5129" max="5377" width="9" style="53"/>
    <col min="5378" max="5378" width="10.875" style="53" customWidth="1"/>
    <col min="5379" max="5379" width="9" style="53"/>
    <col min="5380" max="5380" width="15.375" style="53" customWidth="1"/>
    <col min="5381" max="5381" width="30.875" style="53" customWidth="1"/>
    <col min="5382" max="5382" width="6.875" style="53" customWidth="1"/>
    <col min="5383" max="5383" width="7" style="53" customWidth="1"/>
    <col min="5384" max="5384" width="13.75" style="53" customWidth="1"/>
    <col min="5385" max="5633" width="9" style="53"/>
    <col min="5634" max="5634" width="10.875" style="53" customWidth="1"/>
    <col min="5635" max="5635" width="9" style="53"/>
    <col min="5636" max="5636" width="15.375" style="53" customWidth="1"/>
    <col min="5637" max="5637" width="30.875" style="53" customWidth="1"/>
    <col min="5638" max="5638" width="6.875" style="53" customWidth="1"/>
    <col min="5639" max="5639" width="7" style="53" customWidth="1"/>
    <col min="5640" max="5640" width="13.75" style="53" customWidth="1"/>
    <col min="5641" max="5889" width="9" style="53"/>
    <col min="5890" max="5890" width="10.875" style="53" customWidth="1"/>
    <col min="5891" max="5891" width="9" style="53"/>
    <col min="5892" max="5892" width="15.375" style="53" customWidth="1"/>
    <col min="5893" max="5893" width="30.875" style="53" customWidth="1"/>
    <col min="5894" max="5894" width="6.875" style="53" customWidth="1"/>
    <col min="5895" max="5895" width="7" style="53" customWidth="1"/>
    <col min="5896" max="5896" width="13.75" style="53" customWidth="1"/>
    <col min="5897" max="6145" width="9" style="53"/>
    <col min="6146" max="6146" width="10.875" style="53" customWidth="1"/>
    <col min="6147" max="6147" width="9" style="53"/>
    <col min="6148" max="6148" width="15.375" style="53" customWidth="1"/>
    <col min="6149" max="6149" width="30.875" style="53" customWidth="1"/>
    <col min="6150" max="6150" width="6.875" style="53" customWidth="1"/>
    <col min="6151" max="6151" width="7" style="53" customWidth="1"/>
    <col min="6152" max="6152" width="13.75" style="53" customWidth="1"/>
    <col min="6153" max="6401" width="9" style="53"/>
    <col min="6402" max="6402" width="10.875" style="53" customWidth="1"/>
    <col min="6403" max="6403" width="9" style="53"/>
    <col min="6404" max="6404" width="15.375" style="53" customWidth="1"/>
    <col min="6405" max="6405" width="30.875" style="53" customWidth="1"/>
    <col min="6406" max="6406" width="6.875" style="53" customWidth="1"/>
    <col min="6407" max="6407" width="7" style="53" customWidth="1"/>
    <col min="6408" max="6408" width="13.75" style="53" customWidth="1"/>
    <col min="6409" max="6657" width="9" style="53"/>
    <col min="6658" max="6658" width="10.875" style="53" customWidth="1"/>
    <col min="6659" max="6659" width="9" style="53"/>
    <col min="6660" max="6660" width="15.375" style="53" customWidth="1"/>
    <col min="6661" max="6661" width="30.875" style="53" customWidth="1"/>
    <col min="6662" max="6662" width="6.875" style="53" customWidth="1"/>
    <col min="6663" max="6663" width="7" style="53" customWidth="1"/>
    <col min="6664" max="6664" width="13.75" style="53" customWidth="1"/>
    <col min="6665" max="6913" width="9" style="53"/>
    <col min="6914" max="6914" width="10.875" style="53" customWidth="1"/>
    <col min="6915" max="6915" width="9" style="53"/>
    <col min="6916" max="6916" width="15.375" style="53" customWidth="1"/>
    <col min="6917" max="6917" width="30.875" style="53" customWidth="1"/>
    <col min="6918" max="6918" width="6.875" style="53" customWidth="1"/>
    <col min="6919" max="6919" width="7" style="53" customWidth="1"/>
    <col min="6920" max="6920" width="13.75" style="53" customWidth="1"/>
    <col min="6921" max="7169" width="9" style="53"/>
    <col min="7170" max="7170" width="10.875" style="53" customWidth="1"/>
    <col min="7171" max="7171" width="9" style="53"/>
    <col min="7172" max="7172" width="15.375" style="53" customWidth="1"/>
    <col min="7173" max="7173" width="30.875" style="53" customWidth="1"/>
    <col min="7174" max="7174" width="6.875" style="53" customWidth="1"/>
    <col min="7175" max="7175" width="7" style="53" customWidth="1"/>
    <col min="7176" max="7176" width="13.75" style="53" customWidth="1"/>
    <col min="7177" max="7425" width="9" style="53"/>
    <col min="7426" max="7426" width="10.875" style="53" customWidth="1"/>
    <col min="7427" max="7427" width="9" style="53"/>
    <col min="7428" max="7428" width="15.375" style="53" customWidth="1"/>
    <col min="7429" max="7429" width="30.875" style="53" customWidth="1"/>
    <col min="7430" max="7430" width="6.875" style="53" customWidth="1"/>
    <col min="7431" max="7431" width="7" style="53" customWidth="1"/>
    <col min="7432" max="7432" width="13.75" style="53" customWidth="1"/>
    <col min="7433" max="7681" width="9" style="53"/>
    <col min="7682" max="7682" width="10.875" style="53" customWidth="1"/>
    <col min="7683" max="7683" width="9" style="53"/>
    <col min="7684" max="7684" width="15.375" style="53" customWidth="1"/>
    <col min="7685" max="7685" width="30.875" style="53" customWidth="1"/>
    <col min="7686" max="7686" width="6.875" style="53" customWidth="1"/>
    <col min="7687" max="7687" width="7" style="53" customWidth="1"/>
    <col min="7688" max="7688" width="13.75" style="53" customWidth="1"/>
    <col min="7689" max="7937" width="9" style="53"/>
    <col min="7938" max="7938" width="10.875" style="53" customWidth="1"/>
    <col min="7939" max="7939" width="9" style="53"/>
    <col min="7940" max="7940" width="15.375" style="53" customWidth="1"/>
    <col min="7941" max="7941" width="30.875" style="53" customWidth="1"/>
    <col min="7942" max="7942" width="6.875" style="53" customWidth="1"/>
    <col min="7943" max="7943" width="7" style="53" customWidth="1"/>
    <col min="7944" max="7944" width="13.75" style="53" customWidth="1"/>
    <col min="7945" max="8193" width="9" style="53"/>
    <col min="8194" max="8194" width="10.875" style="53" customWidth="1"/>
    <col min="8195" max="8195" width="9" style="53"/>
    <col min="8196" max="8196" width="15.375" style="53" customWidth="1"/>
    <col min="8197" max="8197" width="30.875" style="53" customWidth="1"/>
    <col min="8198" max="8198" width="6.875" style="53" customWidth="1"/>
    <col min="8199" max="8199" width="7" style="53" customWidth="1"/>
    <col min="8200" max="8200" width="13.75" style="53" customWidth="1"/>
    <col min="8201" max="8449" width="9" style="53"/>
    <col min="8450" max="8450" width="10.875" style="53" customWidth="1"/>
    <col min="8451" max="8451" width="9" style="53"/>
    <col min="8452" max="8452" width="15.375" style="53" customWidth="1"/>
    <col min="8453" max="8453" width="30.875" style="53" customWidth="1"/>
    <col min="8454" max="8454" width="6.875" style="53" customWidth="1"/>
    <col min="8455" max="8455" width="7" style="53" customWidth="1"/>
    <col min="8456" max="8456" width="13.75" style="53" customWidth="1"/>
    <col min="8457" max="8705" width="9" style="53"/>
    <col min="8706" max="8706" width="10.875" style="53" customWidth="1"/>
    <col min="8707" max="8707" width="9" style="53"/>
    <col min="8708" max="8708" width="15.375" style="53" customWidth="1"/>
    <col min="8709" max="8709" width="30.875" style="53" customWidth="1"/>
    <col min="8710" max="8710" width="6.875" style="53" customWidth="1"/>
    <col min="8711" max="8711" width="7" style="53" customWidth="1"/>
    <col min="8712" max="8712" width="13.75" style="53" customWidth="1"/>
    <col min="8713" max="8961" width="9" style="53"/>
    <col min="8962" max="8962" width="10.875" style="53" customWidth="1"/>
    <col min="8963" max="8963" width="9" style="53"/>
    <col min="8964" max="8964" width="15.375" style="53" customWidth="1"/>
    <col min="8965" max="8965" width="30.875" style="53" customWidth="1"/>
    <col min="8966" max="8966" width="6.875" style="53" customWidth="1"/>
    <col min="8967" max="8967" width="7" style="53" customWidth="1"/>
    <col min="8968" max="8968" width="13.75" style="53" customWidth="1"/>
    <col min="8969" max="9217" width="9" style="53"/>
    <col min="9218" max="9218" width="10.875" style="53" customWidth="1"/>
    <col min="9219" max="9219" width="9" style="53"/>
    <col min="9220" max="9220" width="15.375" style="53" customWidth="1"/>
    <col min="9221" max="9221" width="30.875" style="53" customWidth="1"/>
    <col min="9222" max="9222" width="6.875" style="53" customWidth="1"/>
    <col min="9223" max="9223" width="7" style="53" customWidth="1"/>
    <col min="9224" max="9224" width="13.75" style="53" customWidth="1"/>
    <col min="9225" max="9473" width="9" style="53"/>
    <col min="9474" max="9474" width="10.875" style="53" customWidth="1"/>
    <col min="9475" max="9475" width="9" style="53"/>
    <col min="9476" max="9476" width="15.375" style="53" customWidth="1"/>
    <col min="9477" max="9477" width="30.875" style="53" customWidth="1"/>
    <col min="9478" max="9478" width="6.875" style="53" customWidth="1"/>
    <col min="9479" max="9479" width="7" style="53" customWidth="1"/>
    <col min="9480" max="9480" width="13.75" style="53" customWidth="1"/>
    <col min="9481" max="9729" width="9" style="53"/>
    <col min="9730" max="9730" width="10.875" style="53" customWidth="1"/>
    <col min="9731" max="9731" width="9" style="53"/>
    <col min="9732" max="9732" width="15.375" style="53" customWidth="1"/>
    <col min="9733" max="9733" width="30.875" style="53" customWidth="1"/>
    <col min="9734" max="9734" width="6.875" style="53" customWidth="1"/>
    <col min="9735" max="9735" width="7" style="53" customWidth="1"/>
    <col min="9736" max="9736" width="13.75" style="53" customWidth="1"/>
    <col min="9737" max="9985" width="9" style="53"/>
    <col min="9986" max="9986" width="10.875" style="53" customWidth="1"/>
    <col min="9987" max="9987" width="9" style="53"/>
    <col min="9988" max="9988" width="15.375" style="53" customWidth="1"/>
    <col min="9989" max="9989" width="30.875" style="53" customWidth="1"/>
    <col min="9990" max="9990" width="6.875" style="53" customWidth="1"/>
    <col min="9991" max="9991" width="7" style="53" customWidth="1"/>
    <col min="9992" max="9992" width="13.75" style="53" customWidth="1"/>
    <col min="9993" max="10241" width="9" style="53"/>
    <col min="10242" max="10242" width="10.875" style="53" customWidth="1"/>
    <col min="10243" max="10243" width="9" style="53"/>
    <col min="10244" max="10244" width="15.375" style="53" customWidth="1"/>
    <col min="10245" max="10245" width="30.875" style="53" customWidth="1"/>
    <col min="10246" max="10246" width="6.875" style="53" customWidth="1"/>
    <col min="10247" max="10247" width="7" style="53" customWidth="1"/>
    <col min="10248" max="10248" width="13.75" style="53" customWidth="1"/>
    <col min="10249" max="10497" width="9" style="53"/>
    <col min="10498" max="10498" width="10.875" style="53" customWidth="1"/>
    <col min="10499" max="10499" width="9" style="53"/>
    <col min="10500" max="10500" width="15.375" style="53" customWidth="1"/>
    <col min="10501" max="10501" width="30.875" style="53" customWidth="1"/>
    <col min="10502" max="10502" width="6.875" style="53" customWidth="1"/>
    <col min="10503" max="10503" width="7" style="53" customWidth="1"/>
    <col min="10504" max="10504" width="13.75" style="53" customWidth="1"/>
    <col min="10505" max="10753" width="9" style="53"/>
    <col min="10754" max="10754" width="10.875" style="53" customWidth="1"/>
    <col min="10755" max="10755" width="9" style="53"/>
    <col min="10756" max="10756" width="15.375" style="53" customWidth="1"/>
    <col min="10757" max="10757" width="30.875" style="53" customWidth="1"/>
    <col min="10758" max="10758" width="6.875" style="53" customWidth="1"/>
    <col min="10759" max="10759" width="7" style="53" customWidth="1"/>
    <col min="10760" max="10760" width="13.75" style="53" customWidth="1"/>
    <col min="10761" max="11009" width="9" style="53"/>
    <col min="11010" max="11010" width="10.875" style="53" customWidth="1"/>
    <col min="11011" max="11011" width="9" style="53"/>
    <col min="11012" max="11012" width="15.375" style="53" customWidth="1"/>
    <col min="11013" max="11013" width="30.875" style="53" customWidth="1"/>
    <col min="11014" max="11014" width="6.875" style="53" customWidth="1"/>
    <col min="11015" max="11015" width="7" style="53" customWidth="1"/>
    <col min="11016" max="11016" width="13.75" style="53" customWidth="1"/>
    <col min="11017" max="11265" width="9" style="53"/>
    <col min="11266" max="11266" width="10.875" style="53" customWidth="1"/>
    <col min="11267" max="11267" width="9" style="53"/>
    <col min="11268" max="11268" width="15.375" style="53" customWidth="1"/>
    <col min="11269" max="11269" width="30.875" style="53" customWidth="1"/>
    <col min="11270" max="11270" width="6.875" style="53" customWidth="1"/>
    <col min="11271" max="11271" width="7" style="53" customWidth="1"/>
    <col min="11272" max="11272" width="13.75" style="53" customWidth="1"/>
    <col min="11273" max="11521" width="9" style="53"/>
    <col min="11522" max="11522" width="10.875" style="53" customWidth="1"/>
    <col min="11523" max="11523" width="9" style="53"/>
    <col min="11524" max="11524" width="15.375" style="53" customWidth="1"/>
    <col min="11525" max="11525" width="30.875" style="53" customWidth="1"/>
    <col min="11526" max="11526" width="6.875" style="53" customWidth="1"/>
    <col min="11527" max="11527" width="7" style="53" customWidth="1"/>
    <col min="11528" max="11528" width="13.75" style="53" customWidth="1"/>
    <col min="11529" max="11777" width="9" style="53"/>
    <col min="11778" max="11778" width="10.875" style="53" customWidth="1"/>
    <col min="11779" max="11779" width="9" style="53"/>
    <col min="11780" max="11780" width="15.375" style="53" customWidth="1"/>
    <col min="11781" max="11781" width="30.875" style="53" customWidth="1"/>
    <col min="11782" max="11782" width="6.875" style="53" customWidth="1"/>
    <col min="11783" max="11783" width="7" style="53" customWidth="1"/>
    <col min="11784" max="11784" width="13.75" style="53" customWidth="1"/>
    <col min="11785" max="12033" width="9" style="53"/>
    <col min="12034" max="12034" width="10.875" style="53" customWidth="1"/>
    <col min="12035" max="12035" width="9" style="53"/>
    <col min="12036" max="12036" width="15.375" style="53" customWidth="1"/>
    <col min="12037" max="12037" width="30.875" style="53" customWidth="1"/>
    <col min="12038" max="12038" width="6.875" style="53" customWidth="1"/>
    <col min="12039" max="12039" width="7" style="53" customWidth="1"/>
    <col min="12040" max="12040" width="13.75" style="53" customWidth="1"/>
    <col min="12041" max="12289" width="9" style="53"/>
    <col min="12290" max="12290" width="10.875" style="53" customWidth="1"/>
    <col min="12291" max="12291" width="9" style="53"/>
    <col min="12292" max="12292" width="15.375" style="53" customWidth="1"/>
    <col min="12293" max="12293" width="30.875" style="53" customWidth="1"/>
    <col min="12294" max="12294" width="6.875" style="53" customWidth="1"/>
    <col min="12295" max="12295" width="7" style="53" customWidth="1"/>
    <col min="12296" max="12296" width="13.75" style="53" customWidth="1"/>
    <col min="12297" max="12545" width="9" style="53"/>
    <col min="12546" max="12546" width="10.875" style="53" customWidth="1"/>
    <col min="12547" max="12547" width="9" style="53"/>
    <col min="12548" max="12548" width="15.375" style="53" customWidth="1"/>
    <col min="12549" max="12549" width="30.875" style="53" customWidth="1"/>
    <col min="12550" max="12550" width="6.875" style="53" customWidth="1"/>
    <col min="12551" max="12551" width="7" style="53" customWidth="1"/>
    <col min="12552" max="12552" width="13.75" style="53" customWidth="1"/>
    <col min="12553" max="12801" width="9" style="53"/>
    <col min="12802" max="12802" width="10.875" style="53" customWidth="1"/>
    <col min="12803" max="12803" width="9" style="53"/>
    <col min="12804" max="12804" width="15.375" style="53" customWidth="1"/>
    <col min="12805" max="12805" width="30.875" style="53" customWidth="1"/>
    <col min="12806" max="12806" width="6.875" style="53" customWidth="1"/>
    <col min="12807" max="12807" width="7" style="53" customWidth="1"/>
    <col min="12808" max="12808" width="13.75" style="53" customWidth="1"/>
    <col min="12809" max="13057" width="9" style="53"/>
    <col min="13058" max="13058" width="10.875" style="53" customWidth="1"/>
    <col min="13059" max="13059" width="9" style="53"/>
    <col min="13060" max="13060" width="15.375" style="53" customWidth="1"/>
    <col min="13061" max="13061" width="30.875" style="53" customWidth="1"/>
    <col min="13062" max="13062" width="6.875" style="53" customWidth="1"/>
    <col min="13063" max="13063" width="7" style="53" customWidth="1"/>
    <col min="13064" max="13064" width="13.75" style="53" customWidth="1"/>
    <col min="13065" max="13313" width="9" style="53"/>
    <col min="13314" max="13314" width="10.875" style="53" customWidth="1"/>
    <col min="13315" max="13315" width="9" style="53"/>
    <col min="13316" max="13316" width="15.375" style="53" customWidth="1"/>
    <col min="13317" max="13317" width="30.875" style="53" customWidth="1"/>
    <col min="13318" max="13318" width="6.875" style="53" customWidth="1"/>
    <col min="13319" max="13319" width="7" style="53" customWidth="1"/>
    <col min="13320" max="13320" width="13.75" style="53" customWidth="1"/>
    <col min="13321" max="13569" width="9" style="53"/>
    <col min="13570" max="13570" width="10.875" style="53" customWidth="1"/>
    <col min="13571" max="13571" width="9" style="53"/>
    <col min="13572" max="13572" width="15.375" style="53" customWidth="1"/>
    <col min="13573" max="13573" width="30.875" style="53" customWidth="1"/>
    <col min="13574" max="13574" width="6.875" style="53" customWidth="1"/>
    <col min="13575" max="13575" width="7" style="53" customWidth="1"/>
    <col min="13576" max="13576" width="13.75" style="53" customWidth="1"/>
    <col min="13577" max="13825" width="9" style="53"/>
    <col min="13826" max="13826" width="10.875" style="53" customWidth="1"/>
    <col min="13827" max="13827" width="9" style="53"/>
    <col min="13828" max="13828" width="15.375" style="53" customWidth="1"/>
    <col min="13829" max="13829" width="30.875" style="53" customWidth="1"/>
    <col min="13830" max="13830" width="6.875" style="53" customWidth="1"/>
    <col min="13831" max="13831" width="7" style="53" customWidth="1"/>
    <col min="13832" max="13832" width="13.75" style="53" customWidth="1"/>
    <col min="13833" max="14081" width="9" style="53"/>
    <col min="14082" max="14082" width="10.875" style="53" customWidth="1"/>
    <col min="14083" max="14083" width="9" style="53"/>
    <col min="14084" max="14084" width="15.375" style="53" customWidth="1"/>
    <col min="14085" max="14085" width="30.875" style="53" customWidth="1"/>
    <col min="14086" max="14086" width="6.875" style="53" customWidth="1"/>
    <col min="14087" max="14087" width="7" style="53" customWidth="1"/>
    <col min="14088" max="14088" width="13.75" style="53" customWidth="1"/>
    <col min="14089" max="14337" width="9" style="53"/>
    <col min="14338" max="14338" width="10.875" style="53" customWidth="1"/>
    <col min="14339" max="14339" width="9" style="53"/>
    <col min="14340" max="14340" width="15.375" style="53" customWidth="1"/>
    <col min="14341" max="14341" width="30.875" style="53" customWidth="1"/>
    <col min="14342" max="14342" width="6.875" style="53" customWidth="1"/>
    <col min="14343" max="14343" width="7" style="53" customWidth="1"/>
    <col min="14344" max="14344" width="13.75" style="53" customWidth="1"/>
    <col min="14345" max="14593" width="9" style="53"/>
    <col min="14594" max="14594" width="10.875" style="53" customWidth="1"/>
    <col min="14595" max="14595" width="9" style="53"/>
    <col min="14596" max="14596" width="15.375" style="53" customWidth="1"/>
    <col min="14597" max="14597" width="30.875" style="53" customWidth="1"/>
    <col min="14598" max="14598" width="6.875" style="53" customWidth="1"/>
    <col min="14599" max="14599" width="7" style="53" customWidth="1"/>
    <col min="14600" max="14600" width="13.75" style="53" customWidth="1"/>
    <col min="14601" max="14849" width="9" style="53"/>
    <col min="14850" max="14850" width="10.875" style="53" customWidth="1"/>
    <col min="14851" max="14851" width="9" style="53"/>
    <col min="14852" max="14852" width="15.375" style="53" customWidth="1"/>
    <col min="14853" max="14853" width="30.875" style="53" customWidth="1"/>
    <col min="14854" max="14854" width="6.875" style="53" customWidth="1"/>
    <col min="14855" max="14855" width="7" style="53" customWidth="1"/>
    <col min="14856" max="14856" width="13.75" style="53" customWidth="1"/>
    <col min="14857" max="15105" width="9" style="53"/>
    <col min="15106" max="15106" width="10.875" style="53" customWidth="1"/>
    <col min="15107" max="15107" width="9" style="53"/>
    <col min="15108" max="15108" width="15.375" style="53" customWidth="1"/>
    <col min="15109" max="15109" width="30.875" style="53" customWidth="1"/>
    <col min="15110" max="15110" width="6.875" style="53" customWidth="1"/>
    <col min="15111" max="15111" width="7" style="53" customWidth="1"/>
    <col min="15112" max="15112" width="13.75" style="53" customWidth="1"/>
    <col min="15113" max="15361" width="9" style="53"/>
    <col min="15362" max="15362" width="10.875" style="53" customWidth="1"/>
    <col min="15363" max="15363" width="9" style="53"/>
    <col min="15364" max="15364" width="15.375" style="53" customWidth="1"/>
    <col min="15365" max="15365" width="30.875" style="53" customWidth="1"/>
    <col min="15366" max="15366" width="6.875" style="53" customWidth="1"/>
    <col min="15367" max="15367" width="7" style="53" customWidth="1"/>
    <col min="15368" max="15368" width="13.75" style="53" customWidth="1"/>
    <col min="15369" max="15617" width="9" style="53"/>
    <col min="15618" max="15618" width="10.875" style="53" customWidth="1"/>
    <col min="15619" max="15619" width="9" style="53"/>
    <col min="15620" max="15620" width="15.375" style="53" customWidth="1"/>
    <col min="15621" max="15621" width="30.875" style="53" customWidth="1"/>
    <col min="15622" max="15622" width="6.875" style="53" customWidth="1"/>
    <col min="15623" max="15623" width="7" style="53" customWidth="1"/>
    <col min="15624" max="15624" width="13.75" style="53" customWidth="1"/>
    <col min="15625" max="15873" width="9" style="53"/>
    <col min="15874" max="15874" width="10.875" style="53" customWidth="1"/>
    <col min="15875" max="15875" width="9" style="53"/>
    <col min="15876" max="15876" width="15.375" style="53" customWidth="1"/>
    <col min="15877" max="15877" width="30.875" style="53" customWidth="1"/>
    <col min="15878" max="15878" width="6.875" style="53" customWidth="1"/>
    <col min="15879" max="15879" width="7" style="53" customWidth="1"/>
    <col min="15880" max="15880" width="13.75" style="53" customWidth="1"/>
    <col min="15881" max="16129" width="9" style="53"/>
    <col min="16130" max="16130" width="10.875" style="53" customWidth="1"/>
    <col min="16131" max="16131" width="9" style="53"/>
    <col min="16132" max="16132" width="15.375" style="53" customWidth="1"/>
    <col min="16133" max="16133" width="30.875" style="53" customWidth="1"/>
    <col min="16134" max="16134" width="6.875" style="53" customWidth="1"/>
    <col min="16135" max="16135" width="7" style="53" customWidth="1"/>
    <col min="16136" max="16136" width="13.75" style="53" customWidth="1"/>
    <col min="16137" max="16383" width="9" style="53"/>
    <col min="16384" max="16384" width="9.125" style="53" customWidth="1"/>
  </cols>
  <sheetData>
    <row r="1" spans="2:10" s="54" customFormat="1" x14ac:dyDescent="0.35">
      <c r="B1" s="211" t="s">
        <v>237</v>
      </c>
      <c r="C1" s="211"/>
      <c r="D1" s="211"/>
      <c r="E1" s="211"/>
      <c r="F1" s="211"/>
      <c r="G1" s="211"/>
      <c r="H1" s="211"/>
    </row>
    <row r="2" spans="2:10" s="54" customFormat="1" x14ac:dyDescent="0.35">
      <c r="B2" s="116"/>
      <c r="C2" s="116"/>
      <c r="D2" s="116"/>
      <c r="E2" s="116"/>
      <c r="F2" s="116"/>
      <c r="G2" s="116"/>
      <c r="H2" s="116"/>
    </row>
    <row r="3" spans="2:10" s="54" customFormat="1" ht="24" thickBot="1" x14ac:dyDescent="0.55000000000000004">
      <c r="B3" s="43" t="s">
        <v>132</v>
      </c>
      <c r="F3" s="125"/>
      <c r="G3" s="125"/>
      <c r="H3" s="125"/>
    </row>
    <row r="4" spans="2:10" s="54" customFormat="1" ht="20.25" customHeight="1" thickTop="1" x14ac:dyDescent="0.35">
      <c r="B4" s="212" t="s">
        <v>0</v>
      </c>
      <c r="C4" s="213"/>
      <c r="D4" s="213"/>
      <c r="E4" s="214"/>
      <c r="F4" s="218"/>
      <c r="G4" s="220" t="s">
        <v>25</v>
      </c>
      <c r="H4" s="220" t="s">
        <v>26</v>
      </c>
    </row>
    <row r="5" spans="2:10" s="54" customFormat="1" ht="12" customHeight="1" thickBot="1" x14ac:dyDescent="0.4">
      <c r="B5" s="215"/>
      <c r="C5" s="216"/>
      <c r="D5" s="216"/>
      <c r="E5" s="217"/>
      <c r="F5" s="219"/>
      <c r="G5" s="221"/>
      <c r="H5" s="221"/>
    </row>
    <row r="6" spans="2:10" s="54" customFormat="1" ht="21.75" customHeight="1" thickTop="1" x14ac:dyDescent="0.35">
      <c r="B6" s="194" t="s">
        <v>134</v>
      </c>
      <c r="C6" s="195"/>
      <c r="D6" s="195"/>
      <c r="E6" s="196"/>
      <c r="F6" s="126"/>
      <c r="G6" s="127"/>
      <c r="H6" s="127"/>
    </row>
    <row r="7" spans="2:10" s="54" customFormat="1" ht="21.75" customHeight="1" x14ac:dyDescent="0.35">
      <c r="B7" s="197" t="s">
        <v>133</v>
      </c>
      <c r="C7" s="198"/>
      <c r="D7" s="198"/>
      <c r="E7" s="199"/>
      <c r="F7" s="128">
        <f>DATA.!BX30</f>
        <v>4.75</v>
      </c>
      <c r="G7" s="129">
        <f>DATA.!BX31</f>
        <v>0.51818772517160083</v>
      </c>
      <c r="H7" s="130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0" s="54" customFormat="1" ht="21.75" customHeight="1" x14ac:dyDescent="0.5">
      <c r="B8" s="206" t="s">
        <v>108</v>
      </c>
      <c r="C8" s="207"/>
      <c r="D8" s="207"/>
      <c r="E8" s="208"/>
      <c r="F8" s="131">
        <f>DATA.!BX30</f>
        <v>4.75</v>
      </c>
      <c r="G8" s="131">
        <f>DATA.!BX32</f>
        <v>0.51818772517160083</v>
      </c>
      <c r="H8" s="132" t="str">
        <f>IF(F8&gt;4.5,"มากที่สุด",IF(F8&gt;3.5,"มาก",IF(F8&gt;2.5,"ปานกลาง",IF(F8&gt;1.5,"น้อย",IF(F8&lt;=1.5,"น้อยที่สุด")))))</f>
        <v>มากที่สุด</v>
      </c>
      <c r="J8" s="133"/>
    </row>
    <row r="9" spans="2:10" s="55" customFormat="1" x14ac:dyDescent="0.35">
      <c r="B9" s="116"/>
      <c r="C9" s="116"/>
      <c r="D9" s="116"/>
      <c r="E9" s="116"/>
      <c r="F9" s="116"/>
      <c r="G9" s="116"/>
      <c r="H9" s="116"/>
      <c r="I9" s="61"/>
    </row>
    <row r="10" spans="2:10" ht="23.25" x14ac:dyDescent="0.5">
      <c r="B10" s="57"/>
      <c r="C10" s="209" t="s">
        <v>142</v>
      </c>
      <c r="D10" s="209"/>
      <c r="E10" s="209"/>
      <c r="F10" s="209"/>
      <c r="G10" s="209"/>
      <c r="H10" s="209"/>
    </row>
    <row r="11" spans="2:10" ht="23.25" x14ac:dyDescent="0.35">
      <c r="B11" s="157" t="s">
        <v>189</v>
      </c>
      <c r="C11" s="210"/>
      <c r="D11" s="210"/>
      <c r="E11" s="210"/>
      <c r="F11" s="210"/>
      <c r="G11" s="210"/>
      <c r="H11" s="210"/>
    </row>
    <row r="13" spans="2:10" ht="23.25" x14ac:dyDescent="0.5">
      <c r="B13" s="9" t="s">
        <v>146</v>
      </c>
    </row>
    <row r="14" spans="2:10" ht="23.25" x14ac:dyDescent="0.5">
      <c r="B14" s="117" t="s">
        <v>28</v>
      </c>
      <c r="C14" s="228" t="s">
        <v>0</v>
      </c>
      <c r="D14" s="228"/>
      <c r="E14" s="228"/>
      <c r="F14" s="228"/>
      <c r="G14" s="228"/>
      <c r="H14" s="117" t="s">
        <v>29</v>
      </c>
    </row>
    <row r="15" spans="2:10" ht="21" customHeight="1" x14ac:dyDescent="0.35">
      <c r="B15" s="113">
        <v>1</v>
      </c>
      <c r="C15" s="229" t="s">
        <v>97</v>
      </c>
      <c r="D15" s="229"/>
      <c r="E15" s="229"/>
      <c r="F15" s="229"/>
      <c r="G15" s="229"/>
      <c r="H15" s="113">
        <v>1</v>
      </c>
    </row>
    <row r="16" spans="2:10" ht="21" customHeight="1" x14ac:dyDescent="0.35">
      <c r="B16" s="113">
        <v>2</v>
      </c>
      <c r="C16" s="229" t="s">
        <v>234</v>
      </c>
      <c r="D16" s="229"/>
      <c r="E16" s="229"/>
      <c r="F16" s="229"/>
      <c r="G16" s="229"/>
      <c r="H16" s="113">
        <v>1</v>
      </c>
    </row>
    <row r="17" spans="2:8" ht="21" customHeight="1" x14ac:dyDescent="0.35">
      <c r="B17" s="113">
        <v>3</v>
      </c>
      <c r="C17" s="230" t="s">
        <v>100</v>
      </c>
      <c r="D17" s="230"/>
      <c r="E17" s="230"/>
      <c r="F17" s="230"/>
      <c r="G17" s="230"/>
      <c r="H17" s="113">
        <v>1</v>
      </c>
    </row>
    <row r="18" spans="2:8" ht="23.25" x14ac:dyDescent="0.5">
      <c r="B18" s="231" t="s">
        <v>8</v>
      </c>
      <c r="C18" s="231"/>
      <c r="D18" s="231"/>
      <c r="E18" s="231"/>
      <c r="F18" s="231"/>
      <c r="G18" s="231"/>
      <c r="H18" s="117">
        <f>SUM(H15:H17)</f>
        <v>3</v>
      </c>
    </row>
  </sheetData>
  <mergeCells count="15">
    <mergeCell ref="C10:H10"/>
    <mergeCell ref="B11:H11"/>
    <mergeCell ref="B7:E7"/>
    <mergeCell ref="B8:E8"/>
    <mergeCell ref="B1:H1"/>
    <mergeCell ref="B4:E5"/>
    <mergeCell ref="F4:F5"/>
    <mergeCell ref="G4:G5"/>
    <mergeCell ref="H4:H5"/>
    <mergeCell ref="B6:E6"/>
    <mergeCell ref="C14:G14"/>
    <mergeCell ref="C15:G15"/>
    <mergeCell ref="C16:G16"/>
    <mergeCell ref="C17:G17"/>
    <mergeCell ref="B18:G1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152400</xdr:rowOff>
              </from>
              <to>
                <xdr:col>5</xdr:col>
                <xdr:colOff>285750</xdr:colOff>
                <xdr:row>4</xdr:row>
                <xdr:rowOff>9525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F370-9BF0-47D5-AEB3-9DFCD7D7E35D}">
  <sheetPr>
    <tabColor rgb="FFFFCCFF"/>
  </sheetPr>
  <dimension ref="B2:E22"/>
  <sheetViews>
    <sheetView zoomScale="90" zoomScaleNormal="90" workbookViewId="0">
      <selection activeCell="E7" sqref="E7"/>
    </sheetView>
  </sheetViews>
  <sheetFormatPr defaultRowHeight="14.25" x14ac:dyDescent="0.2"/>
  <cols>
    <col min="2" max="2" width="40" bestFit="1" customWidth="1"/>
    <col min="3" max="4" width="11.875" customWidth="1"/>
    <col min="5" max="5" width="62.625" customWidth="1"/>
  </cols>
  <sheetData>
    <row r="2" spans="2:5" ht="23.25" x14ac:dyDescent="0.5">
      <c r="B2" s="141" t="s">
        <v>148</v>
      </c>
      <c r="C2" s="141" t="s">
        <v>2</v>
      </c>
      <c r="D2" s="141" t="s">
        <v>149</v>
      </c>
      <c r="E2" s="141" t="s">
        <v>154</v>
      </c>
    </row>
    <row r="3" spans="2:5" ht="21" x14ac:dyDescent="0.35">
      <c r="B3" s="140" t="s">
        <v>150</v>
      </c>
      <c r="C3" s="136">
        <v>5</v>
      </c>
      <c r="D3" s="135">
        <v>52.6</v>
      </c>
      <c r="E3" s="140" t="s">
        <v>155</v>
      </c>
    </row>
    <row r="4" spans="2:5" ht="21" x14ac:dyDescent="0.35">
      <c r="B4" s="140"/>
      <c r="C4" s="136"/>
      <c r="D4" s="136"/>
      <c r="E4" s="140" t="s">
        <v>196</v>
      </c>
    </row>
    <row r="5" spans="2:5" ht="21" x14ac:dyDescent="0.35">
      <c r="B5" s="140"/>
      <c r="C5" s="136"/>
      <c r="D5" s="136"/>
      <c r="E5" s="140" t="s">
        <v>156</v>
      </c>
    </row>
    <row r="6" spans="2:5" ht="21" x14ac:dyDescent="0.35">
      <c r="B6" s="140"/>
      <c r="C6" s="136"/>
      <c r="D6" s="136"/>
      <c r="E6" s="140" t="s">
        <v>157</v>
      </c>
    </row>
    <row r="7" spans="2:5" ht="21" x14ac:dyDescent="0.35">
      <c r="B7" s="140"/>
      <c r="C7" s="136"/>
      <c r="D7" s="136"/>
      <c r="E7" s="140" t="s">
        <v>158</v>
      </c>
    </row>
    <row r="8" spans="2:5" ht="21" x14ac:dyDescent="0.35">
      <c r="B8" s="140"/>
      <c r="C8" s="136"/>
      <c r="D8" s="136"/>
      <c r="E8" s="140" t="s">
        <v>159</v>
      </c>
    </row>
    <row r="9" spans="2:5" ht="21" x14ac:dyDescent="0.35">
      <c r="B9" s="140"/>
      <c r="C9" s="136"/>
      <c r="D9" s="136"/>
      <c r="E9" s="140" t="s">
        <v>160</v>
      </c>
    </row>
    <row r="10" spans="2:5" ht="21" x14ac:dyDescent="0.35">
      <c r="B10" s="140" t="s">
        <v>151</v>
      </c>
      <c r="C10" s="136">
        <v>19</v>
      </c>
      <c r="D10" s="136">
        <v>32.42</v>
      </c>
      <c r="E10" s="140" t="s">
        <v>155</v>
      </c>
    </row>
    <row r="11" spans="2:5" ht="21" x14ac:dyDescent="0.35">
      <c r="B11" s="140"/>
      <c r="C11" s="136"/>
      <c r="D11" s="136"/>
      <c r="E11" s="140" t="s">
        <v>196</v>
      </c>
    </row>
    <row r="12" spans="2:5" ht="21" x14ac:dyDescent="0.35">
      <c r="B12" s="140"/>
      <c r="C12" s="136"/>
      <c r="D12" s="136"/>
      <c r="E12" s="140" t="s">
        <v>161</v>
      </c>
    </row>
    <row r="13" spans="2:5" ht="21" x14ac:dyDescent="0.35">
      <c r="B13" s="140"/>
      <c r="C13" s="136"/>
      <c r="D13" s="136"/>
      <c r="E13" s="140" t="s">
        <v>157</v>
      </c>
    </row>
    <row r="14" spans="2:5" ht="21" x14ac:dyDescent="0.35">
      <c r="B14" s="140" t="s">
        <v>152</v>
      </c>
      <c r="C14" s="136">
        <v>12</v>
      </c>
      <c r="D14" s="135">
        <v>40</v>
      </c>
      <c r="E14" s="140" t="s">
        <v>155</v>
      </c>
    </row>
    <row r="15" spans="2:5" ht="21" x14ac:dyDescent="0.35">
      <c r="B15" s="140"/>
      <c r="C15" s="136"/>
      <c r="D15" s="135"/>
      <c r="E15" s="140" t="s">
        <v>162</v>
      </c>
    </row>
    <row r="16" spans="2:5" ht="21" x14ac:dyDescent="0.35">
      <c r="B16" s="140"/>
      <c r="C16" s="136"/>
      <c r="D16" s="135"/>
      <c r="E16" s="140" t="s">
        <v>158</v>
      </c>
    </row>
    <row r="17" spans="2:5" ht="21" x14ac:dyDescent="0.35">
      <c r="B17" s="140"/>
      <c r="C17" s="136"/>
      <c r="D17" s="135"/>
      <c r="E17" s="140" t="s">
        <v>163</v>
      </c>
    </row>
    <row r="18" spans="2:5" ht="21" x14ac:dyDescent="0.35">
      <c r="B18" s="140"/>
      <c r="C18" s="136"/>
      <c r="D18" s="135"/>
      <c r="E18" s="140" t="s">
        <v>157</v>
      </c>
    </row>
    <row r="19" spans="2:5" ht="21" x14ac:dyDescent="0.35">
      <c r="B19" s="140" t="s">
        <v>153</v>
      </c>
      <c r="C19" s="136">
        <v>2</v>
      </c>
      <c r="D19" s="135">
        <v>62.5</v>
      </c>
      <c r="E19" s="140" t="s">
        <v>178</v>
      </c>
    </row>
    <row r="20" spans="2:5" ht="21" x14ac:dyDescent="0.35">
      <c r="B20" s="140"/>
      <c r="C20" s="140"/>
      <c r="D20" s="140"/>
      <c r="E20" s="140" t="s">
        <v>195</v>
      </c>
    </row>
    <row r="21" spans="2:5" ht="21" x14ac:dyDescent="0.35">
      <c r="B21" s="140"/>
      <c r="C21" s="140"/>
      <c r="D21" s="140"/>
      <c r="E21" s="140" t="s">
        <v>162</v>
      </c>
    </row>
    <row r="22" spans="2:5" ht="21" x14ac:dyDescent="0.35">
      <c r="B22" s="140"/>
      <c r="C22" s="140"/>
      <c r="D22" s="140"/>
      <c r="E22" s="140" t="s">
        <v>179</v>
      </c>
    </row>
  </sheetData>
  <pageMargins left="0.31496062992125984" right="0" top="0.74803149606299213" bottom="0.74803149606299213" header="0.31496062992125984" footer="0.31496062992125984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FF2B2-65A2-4724-AAAD-9E2FF797F3DA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ข้อมูล</vt:lpstr>
      <vt:lpstr>DATA.</vt:lpstr>
      <vt:lpstr>บทสรุป</vt:lpstr>
      <vt:lpstr>ตาราง 1-4</vt:lpstr>
      <vt:lpstr>ตอนที่ 2-3</vt:lpstr>
      <vt:lpstr>ตอนที่ 4</vt:lpstr>
      <vt:lpstr>ข้อ 4</vt:lpstr>
      <vt:lpstr>ปัจจัย</vt:lpstr>
      <vt:lpstr>Sheet3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2023-11-28T03:28:15Z</cp:lastPrinted>
  <dcterms:created xsi:type="dcterms:W3CDTF">2014-09-09T02:48:38Z</dcterms:created>
  <dcterms:modified xsi:type="dcterms:W3CDTF">2023-11-30T02:58:24Z</dcterms:modified>
</cp:coreProperties>
</file>