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BB0E485E-0235-4164-B553-A96DEA1559A3}" xr6:coauthVersionLast="36" xr6:coauthVersionMax="36" xr10:uidLastSave="{00000000-0000-0000-0000-000000000000}"/>
  <bookViews>
    <workbookView xWindow="0" yWindow="0" windowWidth="20490" windowHeight="7755" activeTab="5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ตาราง1-6" sheetId="2" r:id="rId7"/>
    <sheet name="ตอนที่ 2" sheetId="14" r:id="rId8"/>
    <sheet name="ข้อเสนอแนะ" sheetId="23" r:id="rId9"/>
  </sheets>
  <definedNames>
    <definedName name="_xlnm._FilterDatabase" localSheetId="4" hidden="1">DATA!$F$1:$F$173</definedName>
  </definedNames>
  <calcPr calcId="191029"/>
</workbook>
</file>

<file path=xl/calcChain.xml><?xml version="1.0" encoding="utf-8"?>
<calcChain xmlns="http://schemas.openxmlformats.org/spreadsheetml/2006/main">
  <c r="F43" i="2" l="1"/>
  <c r="G37" i="2" s="1"/>
  <c r="D42" i="2"/>
  <c r="D40" i="2"/>
  <c r="D39" i="2"/>
  <c r="D37" i="2"/>
  <c r="F11" i="2"/>
  <c r="Q37" i="1"/>
  <c r="Q36" i="1"/>
  <c r="P39" i="1"/>
  <c r="P38" i="1"/>
  <c r="L38" i="1"/>
  <c r="O39" i="1"/>
  <c r="O38" i="1"/>
  <c r="L39" i="1"/>
  <c r="J39" i="1"/>
  <c r="J38" i="1"/>
  <c r="H36" i="1"/>
  <c r="I36" i="1"/>
  <c r="J36" i="1"/>
  <c r="K36" i="1"/>
  <c r="L36" i="1"/>
  <c r="M36" i="1"/>
  <c r="N36" i="1"/>
  <c r="O36" i="1"/>
  <c r="P36" i="1"/>
  <c r="H37" i="1"/>
  <c r="I37" i="1"/>
  <c r="J37" i="1"/>
  <c r="K37" i="1"/>
  <c r="L37" i="1"/>
  <c r="M37" i="1"/>
  <c r="N37" i="1"/>
  <c r="O37" i="1"/>
  <c r="P37" i="1"/>
  <c r="G37" i="1"/>
  <c r="G36" i="1"/>
  <c r="F11" i="14" l="1"/>
  <c r="F54" i="2" l="1"/>
  <c r="F22" i="2"/>
  <c r="G53" i="2" l="1"/>
  <c r="G52" i="2"/>
  <c r="G51" i="2"/>
  <c r="G54" i="2" s="1"/>
  <c r="D14" i="23"/>
  <c r="G56" i="14" l="1"/>
  <c r="F56" i="14"/>
  <c r="G54" i="14"/>
  <c r="F54" i="14"/>
  <c r="G42" i="14"/>
  <c r="G41" i="14"/>
  <c r="G40" i="14"/>
  <c r="G39" i="14"/>
  <c r="F42" i="14"/>
  <c r="F41" i="14"/>
  <c r="F40" i="14"/>
  <c r="F39" i="14"/>
  <c r="G25" i="14"/>
  <c r="F25" i="14"/>
  <c r="G24" i="14"/>
  <c r="G23" i="14"/>
  <c r="F24" i="14"/>
  <c r="F23" i="14"/>
  <c r="G7" i="14"/>
  <c r="G11" i="14"/>
  <c r="F8" i="14"/>
  <c r="F7" i="14"/>
  <c r="H56" i="14" l="1"/>
  <c r="H54" i="14"/>
  <c r="H40" i="14"/>
  <c r="H42" i="14"/>
  <c r="H41" i="14"/>
  <c r="H39" i="14"/>
  <c r="H25" i="14"/>
  <c r="H24" i="14"/>
  <c r="H23" i="14"/>
  <c r="F88" i="2"/>
  <c r="D82" i="2"/>
  <c r="F74" i="2"/>
  <c r="D73" i="2"/>
  <c r="D72" i="2"/>
  <c r="D71" i="2"/>
  <c r="D70" i="2"/>
  <c r="G86" i="2" l="1"/>
  <c r="G70" i="2"/>
  <c r="G83" i="2"/>
  <c r="G88" i="2"/>
  <c r="G87" i="2"/>
  <c r="G82" i="2"/>
  <c r="G85" i="2"/>
  <c r="G84" i="2"/>
  <c r="G42" i="2" l="1"/>
  <c r="G74" i="2" l="1"/>
  <c r="G72" i="2"/>
  <c r="G73" i="2"/>
  <c r="G71" i="2"/>
  <c r="F9" i="14"/>
  <c r="F10" i="14"/>
  <c r="G8" i="14"/>
  <c r="G9" i="14"/>
  <c r="G10" i="14"/>
  <c r="H8" i="14" l="1"/>
  <c r="D41" i="2" l="1"/>
  <c r="D38" i="2"/>
  <c r="G9" i="2" l="1"/>
  <c r="G18" i="2"/>
  <c r="G19" i="2"/>
  <c r="G21" i="2"/>
  <c r="G20" i="2"/>
  <c r="G10" i="2"/>
  <c r="G11" i="2" l="1"/>
  <c r="G22" i="2"/>
  <c r="H10" i="14"/>
  <c r="H9" i="14"/>
  <c r="H7" i="14"/>
  <c r="H11" i="14" l="1"/>
  <c r="G39" i="2" l="1"/>
  <c r="G40" i="2"/>
  <c r="G38" i="2"/>
  <c r="G41" i="2"/>
  <c r="G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3272011A-6502-43CB-B128-603D01E8B3A9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<sst xmlns="http://schemas.openxmlformats.org/spreadsheetml/2006/main" count="914" uniqueCount="202">
  <si>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</si>
  <si>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</si>
  <si>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</si>
  <si>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</si>
  <si>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</si>
  <si>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</si>
  <si>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</si>
  <si>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</si>
  <si>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</si>
  <si>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</si>
  <si>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</si>
  <si>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</si>
  <si>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บุคลากรสายสนับสนุน</t>
  </si>
  <si>
    <t>บุคลากรสายวิชาการ</t>
  </si>
  <si>
    <t>ผู้บริหาร</t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</si>
  <si>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</si>
  <si>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>เพศชาย</t>
  </si>
  <si>
    <t>เพศหญิง</t>
  </si>
  <si>
    <t xml:space="preserve"> </t>
  </si>
  <si>
    <t>ผลการตอบแบบประเมินความพึงพอใจที่มีต่อสภาพแวดล้อม และสิ่งอำนวยความสะดวก
ของบุคลากรบัณฑิตวิทยาลัย มหาวิทยาลัยนเรศวร
ประจำปี 2565</t>
  </si>
  <si>
    <t>ข้าราชการ</t>
  </si>
  <si>
    <t>ลูกจ้างประจำ</t>
  </si>
  <si>
    <t>พนักงานเงินรายได้</t>
  </si>
  <si>
    <t>พนักงานราชการ</t>
  </si>
  <si>
    <t>ประสบการณ์ในการทำงานบัณฑิตวิทยาลัย</t>
  </si>
  <si>
    <t>น้อยกว่า 5 ปี</t>
  </si>
  <si>
    <t>5 - 10 ปี</t>
  </si>
  <si>
    <t>ประเภท</t>
  </si>
  <si>
    <t xml:space="preserve">   1.1 ขนาดพื้นที่ทำงานเพียงพอและสะดวกในการปฏิบัติงาน</t>
  </si>
  <si>
    <t>Timestamp</t>
  </si>
  <si>
    <t>ตอนที่ 1 ข้อมูลทั่วไปของผู้ตอบแบบประเมิน</t>
  </si>
  <si>
    <t xml:space="preserve">ประสบการณ์ในการทำงานในบัณฑิตวิทยาลัย </t>
  </si>
  <si>
    <t>ตอนที่ 2 ความพึงพอใจที่มีต่อสภาพแวดล้อมในการทำงาน และสิ่งอำนวยความสะดวก [ขนาดพื้นที่ทำงานเพียงพอและสะดวกในการปฏิบัติงาน]</t>
  </si>
  <si>
    <t>ตอนที่ 2 ความพึงพอใจที่มีต่อสภาพแวดล้อมในการทำงาน และสิ่งอำนวยความสะดวก [มีเครื่องมืออุปกรณ์ เทคโนโลยีที่ทันสมัยอย่างเพียงพอ และพร้อมใช้งาน]</t>
  </si>
  <si>
    <t>ตอนที่ 2 ความพึงพอใจที่มีต่อสภาพแวดล้อมในการทำงาน และสิ่งอำนวยความสะดวก [มีวัสดุอุปกรณ์สำนักงานที่เพียงพอและสนับสนุนการทำงานได้อย่างเหมาะสม]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</si>
  <si>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[สถานที่ทำงานมีความสะอาด]</t>
  </si>
  <si>
    <t>ตอนที่ 2 ความพึงพอใจที่มีต่อสภาพแวดล้อมในการทำงาน และสิ่งอำนวยความสะดวก [สถานที่ทำงานมีสภาพแวดล้อมที่เอื้ออำนวยต่อการทำงาน]</t>
  </si>
  <si>
    <t>ตอนที่ 2 ความพึงพอใจที่มีต่อสภาพแวดล้อมในการทำงาน และสิ่งอำนวยความสะดวก [สถานที่ทำงานมีการแบ่งสัดส่วนได้อย่างเหมาะสม]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</si>
  <si>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[สภาพแวดล้อมและสถานที่ในการทำงานมีความปลอดภัย]</t>
  </si>
  <si>
    <t>ตอนที่ 2 ความพึงพอใจที่มีต่อสภาพแวดล้อมในการทำงาน และสิ่งอำนวยความสะดวก [บรรยากาศที่ทำงานส่งเสริมให้เกิดการทำงาน]</t>
  </si>
  <si>
    <t>ตอนที่ 2 ความพึงพอใจที่มีต่อสภาพแวดล้อมในการทำงาน และสิ่งอำนวยความสะดวก [ความพึงพอใจในภาพรวมที่มีต่อสภาพแวดล้อมและสิ่งอำนวยความสะดวก]</t>
  </si>
  <si>
    <t>มากที่สุด</t>
  </si>
  <si>
    <t>พนักงานเงินแผ่นดิน</t>
  </si>
  <si>
    <t>ปานกลาง</t>
  </si>
  <si>
    <t>น้อย</t>
  </si>
  <si>
    <t>มาก</t>
  </si>
  <si>
    <t>น้อยที่สุด</t>
  </si>
  <si>
    <t>สถานภาพ</t>
  </si>
  <si>
    <t>บัณฑิตวิทยาลัย</t>
  </si>
  <si>
    <t xml:space="preserve">              ผู้ตอบแบบสอบถามจำแนกตามประสบการณ์ในการทำงาน พบว่า ผู้ตอบแบบสอบถามส่วนใหญ่</t>
  </si>
  <si>
    <t xml:space="preserve">              ผู้ตอบแบบสอบถามมีความคิดเห็นเกี่ยวกับการตอบแบสอบถามความพึงพอใจที่มีต่อสภาพแวดล้อม</t>
  </si>
  <si>
    <t>9/28/2022 8:56:55</t>
  </si>
  <si>
    <t>ปริญญาโท</t>
  </si>
  <si>
    <t>หัวหน้าสำนักงาน/หัวหน้างาน</t>
  </si>
  <si>
    <t>9/28/2022 9:00:23</t>
  </si>
  <si>
    <t>ปริญญาตรี</t>
  </si>
  <si>
    <t>เจ้าหน้าที่สำนักพิมพ์มหาวิทยาลัยนเรศวร</t>
  </si>
  <si>
    <t>ที่จอดรถมีหลังคาครับ</t>
  </si>
  <si>
    <t>9/28/2022 9:01:17</t>
  </si>
  <si>
    <t>9/28/2022 9:13:09</t>
  </si>
  <si>
    <t>ต่ำกว่าปริญญาตรี</t>
  </si>
  <si>
    <t>16 ปีขึ้นไป</t>
  </si>
  <si>
    <t>เจ้าหน้าที่งานอำนวยการ</t>
  </si>
  <si>
    <t>9/28/2022 9:31:24</t>
  </si>
  <si>
    <t>ปัจจุบันบัณฑิตวิทยาลัยใช้พื้นที่อาคารร่วมกับหน่วยงานอื่น ๆ มีบุคลากรจากหลากหลายหน่วยงาน และมีผู้รับบริการมาติดต่อราชการอยู่ตลอด ทำให้พื้นที่จอดรถไม่เพียงพอ จึงขอให้เสนอมหาวิทยาลัยพิจารณาปรับพื้นที่จอดรถให้เพียงพอ และเหมาะสม</t>
  </si>
  <si>
    <t>9/28/2022 9:46:00</t>
  </si>
  <si>
    <t>9/28/2022 9:49:10</t>
  </si>
  <si>
    <t>9/28/2022 9:56:31</t>
  </si>
  <si>
    <t>9/28/2022 10:17:48</t>
  </si>
  <si>
    <t>9/28/2022 11:17:28</t>
  </si>
  <si>
    <t>9/28/2022 11:39:54</t>
  </si>
  <si>
    <t>ต้องการให้มีการปรับปรุงพื้นที่บริเวณสนามให้เป็นสถานที่สำหรับพักผ่อนหรือมีร้านกาแฟ</t>
  </si>
  <si>
    <t>9/28/2022 12:03:22</t>
  </si>
  <si>
    <t>เจ้าหน้าที่งานวิชาการ</t>
  </si>
  <si>
    <t>9/28/2022 12:48:13</t>
  </si>
  <si>
    <t>11 - 15 ปี</t>
  </si>
  <si>
    <t>เจ้าหน้าที่งานวิจัยและวิเทศสัมพันธ์</t>
  </si>
  <si>
    <t>9/29/2022 9:57:10</t>
  </si>
  <si>
    <t>9/29/2022 10:18:00</t>
  </si>
  <si>
    <t>1.เชื่อมต่อการสั่งถ่ายเอกสารผ่านเครื่องคอมพิวเตอร์ไปยังเครื่องถ่ายเอกสาร (กรณีสั่งถ่ายเอกสารหลายๆหน้า)
2.ตู้กดเครื่องดืม/ขนมของเซเว่นอัตโนมัติ+ตู้กดกาแฟอัตโนมัติ
3.ควรหมั่นทำสะอาดเคาเตอร์หน้าห้องงานวิชาการทุกวัน เนื่องจากฝุ่นจากภายนอกปลิวมาจากประตูด้านหน้า
4.ควรหมั่นทำความสะอากละหยักใยบนฝ้า ฝาผนัง ด้านหน้าหลังประตูห้องน้ำ และหลอดไฟ</t>
  </si>
  <si>
    <t>เจ้าหน้าที่งานแผนและสารสนเทศ</t>
  </si>
  <si>
    <t>ไม่มี</t>
  </si>
  <si>
    <t>ห้องน้ำที่ถูกสุขลักษณะและลานจอดรถ</t>
  </si>
  <si>
    <t>เรื่องความสะอาดห้องน้ำ ห้องครัว ห้องทำงาน</t>
  </si>
  <si>
    <t xml:space="preserve">ของบุคลากรบัณฑิตวิทยาลัย มหาวิทยาลัยนเรศวร ประจำปี 2566
</t>
  </si>
  <si>
    <t>สถานภาพการทำงาน</t>
  </si>
  <si>
    <t xml:space="preserve">   1.2 สถานที่ทำงานมีความสะอาด</t>
  </si>
  <si>
    <t xml:space="preserve">   1.3 สถานที่ทำงานมีสภาพแวดล้อมที่เอื้ออำนวยต่อการทำงาน</t>
  </si>
  <si>
    <t xml:space="preserve">   1.4 สถานที่ทำงานมีการแบ่งสัดส่วนได้อย่างเหมาะสม</t>
  </si>
  <si>
    <t xml:space="preserve">1. ด้านความพึงพอใจที่มีต่อสภาพแวดล้อมในการทำงาน
</t>
  </si>
  <si>
    <t>เฉลี่ยรวมด้านความพึงพอใจที่มีต่อสภาพแวดล้อมในการทำงาน</t>
  </si>
  <si>
    <t>เฉลี่ยรวมด้านความพึงพอใจสิ่งอำนวยความสะดวก</t>
  </si>
  <si>
    <t xml:space="preserve">1. ด้านความพึงพอใจสิ่งอำนวยความสะดวก
</t>
  </si>
  <si>
    <t xml:space="preserve">   1.1 มีเครื่องมืออุปกรณ์ เทคโนโลยีที่ทันสมัยอย่างเพียงพอ และพร้อมใช้งาน</t>
  </si>
  <si>
    <t xml:space="preserve">   1.2 มีวัสดุอุปกรณ์สำนักงานที่เพียงพอและสนับสนุนการทำงานได้อย่างเหมาะสม</t>
  </si>
  <si>
    <t xml:space="preserve">   1.1 สภาพแวดล้อมและสถานที่ในการทำงานมีความปลอดภัย</t>
  </si>
  <si>
    <t xml:space="preserve">   1.2 ท่านทำงานอย่างมีความสุข</t>
  </si>
  <si>
    <t xml:space="preserve">   1.3 ท่านความมีคิดที่จะย้ายไปหน่วยงานอื่น</t>
  </si>
  <si>
    <t xml:space="preserve">1. ด้านความพึงพอใจบรรยากาศการทำงาน
</t>
  </si>
  <si>
    <t>เฉลี่ยรวมด้านความพึงพอใจบรรยากาศการทำงาน</t>
  </si>
  <si>
    <t xml:space="preserve">   1.1 ความพึงพอใจในภาพรวมที่มีต่อสภาพแวดล้อมและสิ่งอำนวยความสะดวก </t>
  </si>
  <si>
    <t>และบรรยากาศการทำงาน</t>
  </si>
  <si>
    <t xml:space="preserve">1. ด้านความพึงพอใจในภาพรวมที่มีต่อสภาพแวดล้อมและสิ่งอำนวยความสะดวก
</t>
  </si>
  <si>
    <t>เฉลี่ยรวมด้านความพึงพอใจในภาพรวมที่มีต่อสภาพแวดล้อม</t>
  </si>
  <si>
    <t>และสิ่งอำนวยความสะดวกและบรรยากาศการทำงาน</t>
  </si>
  <si>
    <t xml:space="preserve">ที่มีต่อสภาพแวดล้อมและสิ่งอำนวยความสะดวก และบรรยากาศการทำงาน ในภาพรวมพบว่า มีความคิดเห็นอยู่ในระดับมาก </t>
  </si>
  <si>
    <t>ที่</t>
  </si>
  <si>
    <t>ความถี่</t>
  </si>
  <si>
    <t>ข้อเสนอแนะต้องการให้บัณฑิตวิทยาลัยจัดบริการ/เพิ่มบริการในเรื่องใดบ้าง</t>
  </si>
  <si>
    <t>ที่จอดรถมีหลังคา</t>
  </si>
  <si>
    <t>จึงขอให้เสนอมหาวิทยาลัยพิจารณาปรับพื้นที่จอดรถให้เพียงพอ และเหมาะสม</t>
  </si>
  <si>
    <t xml:space="preserve">ปัจจุบันบัณฑิตวิทยาลัยใช้พื้นที่อาคารร่วมกับหน่วยงานอื่น ๆ มีบุคลากรจากหลากหลาย </t>
  </si>
  <si>
    <t xml:space="preserve">หน่วยงานและมีผู้รับบริการมาติดต่อราชการอยู่ตลอด ทำให้พื้นที่จอดรถไม่เพียงพอ </t>
  </si>
  <si>
    <t>ห้องน้ำที่ถูกสุขลักษณะ</t>
  </si>
  <si>
    <t xml:space="preserve">              ผู้ตอบแบบสอบถามจำแนกตามสถานภาพการทำงาน พบว่า ผู้ตอบแบบสอบถามส่วนใหญ่เป็น</t>
  </si>
  <si>
    <t xml:space="preserve">              ผู้ตอบแบบสอบถามมีความคิดเห็นเกี่ยวกับการตอบแบบสอบถามความพึงพอใจสิ่งอำนวยความสะดวก </t>
  </si>
  <si>
    <t xml:space="preserve">              ผู้ตอบแบบสอบถามมีความคิดเห็นเกี่ยวกับการตอบแบบสอบถามความพึงพอใจบรรยากาศการทำงาน </t>
  </si>
  <si>
    <t xml:space="preserve">แวดล้อมและสิ่งอำนวยความสะดวก และบรรยากาศการทำงาน ในภาพรวมพบว่า มีความคิดเห็นอยู่ในระดับมาก </t>
  </si>
  <si>
    <t xml:space="preserve">              ผู้ตอบแบบสอบถามมีความคิดเห็นเกี่ยวกับการตอบแบบสอบถามความพึงพอใจในภาพรวมที่มีต่อสภาพ</t>
  </si>
  <si>
    <t xml:space="preserve">ผลการตอบแบบประเมินความพึงพอใจที่มีต่อสภาพแวดล้อม และสิ่งอำนวยความสะดวก
</t>
  </si>
  <si>
    <t xml:space="preserve">             จากการผลการตอบแบบประเมินความพึงพอใจที่มีต่อสภาพแวดล้อม และสิ่งอำนวยความสะดวก</t>
  </si>
  <si>
    <t>-4-</t>
  </si>
  <si>
    <t xml:space="preserve">               ตอนที่ 3 ข้อเสนอแนะอื่นๆ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</si>
  <si>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</si>
  <si>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</si>
  <si>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</si>
  <si>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</si>
  <si>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</si>
  <si>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</si>
  <si>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จำแนกตามอายุ</t>
    </r>
  </si>
  <si>
    <t>อายุ</t>
  </si>
  <si>
    <t>อายุระหว่าง 20 - 30 ปี</t>
  </si>
  <si>
    <t>อายุระหว่าง 30 - 40 ปี</t>
  </si>
  <si>
    <t>อายุระหว่าง 40 - 50 ปี</t>
  </si>
  <si>
    <t>อายุระหว่าง 51 ปีขึ้นไป</t>
  </si>
  <si>
    <t xml:space="preserve">           จากตาราง 2 แสดงจำนวนร้อยละของผู้ตอบแบบสอบถาม จำแนกตามอายุ พบว่า ผู้ตอบแบบประเมิน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</si>
  <si>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จำแนกตามประเภท</t>
    </r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</si>
  <si>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</si>
  <si>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ต่ำกว่าระดับปริญญาตรี</t>
  </si>
  <si>
    <t>ระดับปริญญาตรี</t>
  </si>
  <si>
    <t>ระดับปริญญาโท</t>
  </si>
  <si>
    <r>
      <rPr>
        <b/>
        <i/>
        <sz val="16"/>
        <rFont val="TH SarabunPSK"/>
        <family val="2"/>
      </rPr>
      <t>ตาราง 5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จำแนกตามประสบการณ์ในการทำงาน</t>
    </r>
  </si>
  <si>
    <t>จากตาราง 5  แสดงจำนวนร้อยละของผู้ตอบแบบสอบถาม จำแนกตามประสบการณ์ในการทำงาน</t>
  </si>
  <si>
    <r>
      <rPr>
        <b/>
        <i/>
        <sz val="16"/>
        <rFont val="TH SarabunPSK"/>
        <family val="2"/>
      </rPr>
      <t>ตาราง 6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จำแนกตามสถานภาพการทำงาน</t>
    </r>
  </si>
  <si>
    <t>จากตาราง 6  แสดงจำนวนร้อยละของผู้ตอบแบบสอบถาม จำแนกตามสถานภาพการทำงาน</t>
  </si>
  <si>
    <t>- 3 -</t>
  </si>
  <si>
    <t>จากตาราง 4 แสดงจำนวนร้อยละของผู้ตอบแบบสอบถาม จำแนกตามสถานภาพ พบว่า ผู้ตอบ</t>
  </si>
  <si>
    <t>-5-</t>
  </si>
  <si>
    <t>-6-</t>
  </si>
  <si>
    <t>จากตาราง 9 พบว่าผู้ตอบแบบสอบถามมีความคิดเห็นเกี่ยวกับการตอบแบบสอบถามความพึงพอใจบรรยากาศ</t>
  </si>
  <si>
    <t>จากตาราง 10 พบว่าผู้ตอบแบบสอบถามมีความคิดเห็นเกี่ยวกับการตอบแบบสอบถามความพึงพอใจในภาพรวม</t>
  </si>
  <si>
    <t>จากตาราง 7 พบว่าผู้ตอบแบบสอบถามมีความคิดเห็นเกี่ยวกับการตอบแบบสอบถามความพึงพอใจที่มีต่อ</t>
  </si>
  <si>
    <t>จากตาราง 8 พบว่าผู้ตอบแบบสอบถามมีความคิดเห็นเกี่ยวกับการตอบแบบสอบถามความพึงพอใจ</t>
  </si>
  <si>
    <t xml:space="preserve">              ผู้ตอบแบบสอบถาม จำแนกตามอายุ พบว่า ผู้ตอบแบบสอบถามมีอายุระหว่าง 40 - 50 ปี </t>
  </si>
  <si>
    <t xml:space="preserve">ผู้ตอบแบบสอบถามจำแนกตามสถานภาพ พบว่า ผู้ตอบแบบประเมินระดับปริญญาโท คิดเป็นร้อยละ  </t>
  </si>
  <si>
    <t xml:space="preserve">              ของบุคลากรบัณฑิตวิทยาลัย มหาวิทยาลัยนเรศวร ประจำปี 2566 มีผู้ตอบแบบสอบถาม จำนวนทั้งสิ้น  </t>
  </si>
  <si>
    <t>มีอายุระหว่าง 40 - 50 ปี คิดเป็นร้อยละ 52.94 รองลงมาคือ อายุระหว่าง 30 - 40 ปี คิดเป็นร้อยละ 26.47</t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</si>
  <si>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</si>
  <si>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 xml:space="preserve">สภาพแวดล้อมในการทำงาน ในภาพรวมพบว่า มีความคิดเห็นอยู่ในระดับมาก (ค่าเฉลี่ย 3.85) เมื่อพิจารณารายข้อแล้ว </t>
  </si>
  <si>
    <t>พบว่า ขนาดพื้นที่ทำงานเพียงพอและสะดวกในการปฏิบัติงาน มีค่าเฉลี่ยสูงสุด (ค่าเฉลี่ย 4.00) รองลงมาคือ สถานที่</t>
  </si>
  <si>
    <t xml:space="preserve">ทำงานมีสภาพแวดล้อมที่เอื้ออำนวยต่อการทำงาน (ค่าเฉลี่ย 3.91) และสถานที่ทำงานมีการแบ่งสัดส่วนได้อย่างเหมาะสม </t>
  </si>
  <si>
    <t xml:space="preserve">(ค่าเฉลี่ย 3.85) </t>
  </si>
  <si>
    <r>
      <rPr>
        <b/>
        <i/>
        <sz val="15"/>
        <color theme="1"/>
        <rFont val="TH SarabunPSK"/>
        <family val="2"/>
      </rPr>
      <t>ตาราง 8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</si>
  <si>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 xml:space="preserve">สิ่งอำนวยความสะดวก ในภาพรวมพบว่า มีความคิดเห็นอยู่ในระดับมาก (ค่าเฉลี่ย 4.31) เมื่อพิจารณารายข้อแล้ว </t>
  </si>
  <si>
    <t xml:space="preserve">พบว่า มีวัสดุอุปกรณ์สำนักงานที่เพียงพอและสนับสนุนการทำงานได้อย่างเหมาะสม มีค่าเฉลี่ยสูงสุด (ค่าเฉลี่ย 4.32) </t>
  </si>
  <si>
    <t>รองลงมาคือ มีเครื่องมืออุปกรณ์ เทคโนโลยีที่ทันสมัยอย่างเพียงพอ และพร้อมใช้งาน (ค่าเฉลี่ย 4.29)</t>
  </si>
  <si>
    <r>
      <rPr>
        <b/>
        <i/>
        <sz val="15"/>
        <color theme="1"/>
        <rFont val="TH SarabunPSK"/>
        <family val="2"/>
      </rPr>
      <t>ตาราง 9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</si>
  <si>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สภาพแวดล้อมและสถานที่ในการทำงานมีความปลอดภัย มีค่าเฉลี่ยสูงสุด (ค่าเฉลี่ย 4.18) รองลงมาคือ ทำงานอย่าง</t>
  </si>
  <si>
    <t xml:space="preserve">มีความสุข (ค่าเฉลี่ย 4.12) และมีความคิดที่จะย้ายไปหน่วยงานอื่น (ค่าเฉลี่ย 2.29) </t>
  </si>
  <si>
    <r>
      <rPr>
        <b/>
        <i/>
        <sz val="15"/>
        <color theme="1"/>
        <rFont val="TH SarabunPSK"/>
        <family val="2"/>
      </rPr>
      <t>ตาราง 10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</si>
  <si>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(ค่าเฉลี่ย 4.00) เมื่อพิจารณารายข้อแล้ว พบว่า ความพึงพอใจในภาพรวมที่มีต่อสภาพแวดล้อมและสิ่งอำนวยความสะดวก</t>
  </si>
  <si>
    <t>และบรรยากาศการทำงาน (ค่าเฉลี่ย 4.00)</t>
  </si>
  <si>
    <t>ประเมินเพศหญิง คิดเป็นร้อยละ 55.88 เพศชาย คิดเป็นร้อยละ 44.12</t>
  </si>
  <si>
    <t>ผู้มีความรู้ความสามารถ</t>
  </si>
  <si>
    <t>จากตาราง 3 พบว่า แสดงจำนวนร้อยละของผู้ตอบแบบสำรวจ จำแนกตามประเภทบุคลากร พบว่า</t>
  </si>
  <si>
    <t xml:space="preserve">ผู้ตอบแบสำรวจเป็นพนักงานเงินแผ่นดิน คิดเป็นร้อยละ 38.24 รองลงมาคือ พนักงานเงินรายได้ คิดเป็นร้อยละ </t>
  </si>
  <si>
    <t>แบบประเมินระดับปริญญาโท คิดเป็นร้อยละ 55.88 รองลงมาคือ ระดับปริญญาตรี คิดเป็นร้อยละ 41.18</t>
  </si>
  <si>
    <t>บัณฑิตวิทยาลัย พบว่า ผู้ตอบแบบสอบถามส่วนใหญ่มีประสบการณ์ในการทำงาน 16 ปีขึ้นไป คิดเป็นร้อยละ</t>
  </si>
  <si>
    <t>58.82 รองลงมาคือ มีประสบการณ์ในการทำงาน 11 - 15 ปี คิดเป็นร้อยละ 17.65</t>
  </si>
  <si>
    <t xml:space="preserve">พบว่า ผู้ตอบแบบสอบถามส่วนใหญ่เป็นเจ้าหน้าที่งานวิชาการ คิดเป็นร้อยละ 23.53 รองลงมาคือ </t>
  </si>
  <si>
    <t>เจ้าหน้าที่งานวิจัยและวิเทศสัมพันธ์ และเจ้าหน้าที่สำนักพิมพ์มหาวิทยาลัยนเรศวร คิดเป็นร้อยละ 20.59</t>
  </si>
  <si>
    <t xml:space="preserve">การทำงาน ในภาพรวมพบว่า มีความคิดเห็นอยู่ในระดับมาก (ค่าเฉลี่ย 3.53) เมื่อพิจารณารายข้อแล้ว พบว่า </t>
  </si>
  <si>
    <t xml:space="preserve">34 คน แสดงจำนวนร้อยละของผู้ตอบแบบสอบถาม จำแนกตามเพศ พบว่า ผู้ตอบแบบประเมินเพศหญิง </t>
  </si>
  <si>
    <t>คิดเป็นร้อยละ 55.88 เพศชาย คิดเป็นร้อยละ 44.12</t>
  </si>
  <si>
    <t>คิดเป็นร้อยละ 52.94 รองลงมาคือ อายุระหว่าง 30 - 40 ปี คิดเป็นร้อยละ 26.47</t>
  </si>
  <si>
    <t xml:space="preserve">             ผู้ตอบแบบสอบถาม เป็นพนักงานเงินแผ่นดิน คิดเป็นร้อยละ 38.24 รองลงมาคือ พนักงานเงินรายได้ </t>
  </si>
  <si>
    <t>คิดเป็นร้อยละ 32.35</t>
  </si>
  <si>
    <t>55.88 รองลงมาคือ ระดับปริญญาตรี คิดเป็นร้อยละ 41.18</t>
  </si>
  <si>
    <t xml:space="preserve">มีประสบการณ์ในการทำงานบัณฑิตวิทยาลัย 16 ปีขึ้นไป คิดเป็นร้อยละ 58.82 รองลงมาคือ 11 - 15 ปี </t>
  </si>
  <si>
    <t>คิดเป็นร้อยละ 17.65</t>
  </si>
  <si>
    <t>เจ้าหน้าที่งานวิชาการ คิดเป็นร้อยละ 23.53 รองลงมาคือ เจ้าหน้าที่งานวิจัยและวิเทศสัมพันธ์ เจ้าหน้าที่</t>
  </si>
  <si>
    <t>สำนักพิมพ์มหาวิทยาลัยนเรศวร คิดเป็นร้อยละ 20.59</t>
  </si>
  <si>
    <t xml:space="preserve">ในการทำงาน ในภาพรวมพบว่า มีความคิดเห็นอยู่ในระดับมาก (ค่าเฉลี่ย 3.85) เมื่อพิจารณารายข้อแล้ว พบว่า </t>
  </si>
  <si>
    <t xml:space="preserve">พบว่า ขนาดพื้นที่ทำงานเพียงพอและสะดวกในการปฏิบัติงาน มีค่าเฉลี่ยสูงสุด (ค่าเฉลี่ย 4.00) รองลงมาคือ </t>
  </si>
  <si>
    <t>สถานที่ทำงานมีสภาพแวดล้อมที่เอื้ออำนวยต่อการทำงาน (ค่าเฉลี่ย 3.91) และสถานที่ทำงานมีการแบ่งสัดส่วนได้</t>
  </si>
  <si>
    <t xml:space="preserve">อย่างเหมาะสม (ค่าเฉลี่ย 3.85) </t>
  </si>
  <si>
    <t xml:space="preserve">ในภาพรวมพบว่า มีความคิดเห็นอยู่ในระดับมาก (ค่าเฉลี่ย 4.31) เมื่อพิจารณารายข้อแล้ว เมื่อพิจารณารายข้อแล้ว </t>
  </si>
  <si>
    <t>ในภาพรวมพบว่า มีความคิดเห็นอยู่ในระดับมาก (ค่าเฉลี่ย 3.53) เมื่อพิจารณารายข้อแล้ว พบว่า สภาพแวดล้อม</t>
  </si>
  <si>
    <t xml:space="preserve">และสถานที่ในการทำงานมีความปลอดภัย มีค่าเฉลี่ยสูงสุด (ค่าเฉลี่ย 4.18) รองลงมาคือ ทำงานอย่างมีความสุข </t>
  </si>
  <si>
    <t xml:space="preserve">(ค่าเฉลี่ย 4.12) และมีความคิดที่จะย้ายไปหน่วยงานอื่น (ค่าเฉลี่ย 2.29) </t>
  </si>
  <si>
    <t>(ค่าเฉลี่ย 4.00) เมื่อพิจารณารายข้อแล้ว พบว่า ความพึงพอใจในภาพรวมที่มีต่อสภาพแวดล้อมและสิ่งอำนวย</t>
  </si>
  <si>
    <t>ความสะดวกและบรรยากาศการทำงาน (ค่าเฉลี่ย 4.00)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</si>
</sst>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0"/>
      <color theme="1"/>
      <name val="Arial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 New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/>
    <xf numFmtId="0" fontId="8" fillId="0" borderId="0" xfId="0" applyFo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left" indent="5"/>
    </xf>
    <xf numFmtId="0" fontId="14" fillId="0" borderId="0" xfId="0" applyFont="1"/>
    <xf numFmtId="0" fontId="1" fillId="0" borderId="0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/>
    <xf numFmtId="49" fontId="2" fillId="0" borderId="0" xfId="0" applyNumberFormat="1" applyFont="1" applyAlignment="1"/>
    <xf numFmtId="0" fontId="1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5" xfId="0" applyFont="1" applyBorder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1" xfId="0" applyFont="1" applyBorder="1"/>
    <xf numFmtId="0" fontId="18" fillId="0" borderId="8" xfId="0" applyFont="1" applyBorder="1" applyAlignment="1">
      <alignment horizontal="center"/>
    </xf>
    <xf numFmtId="2" fontId="16" fillId="0" borderId="0" xfId="0" applyNumberFormat="1" applyFont="1"/>
    <xf numFmtId="0" fontId="1" fillId="0" borderId="0" xfId="0" applyFont="1" applyAlignment="1">
      <alignment horizontal="center"/>
    </xf>
    <xf numFmtId="0" fontId="20" fillId="0" borderId="0" xfId="0" applyFont="1"/>
    <xf numFmtId="187" fontId="20" fillId="0" borderId="0" xfId="0" applyNumberFormat="1" applyFont="1" applyAlignment="1"/>
    <xf numFmtId="0" fontId="20" fillId="0" borderId="0" xfId="0" applyFont="1" applyAlignment="1"/>
    <xf numFmtId="2" fontId="21" fillId="4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21" fillId="3" borderId="0" xfId="0" applyNumberFormat="1" applyFont="1" applyFill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5" fillId="0" borderId="0" xfId="0" applyFont="1"/>
    <xf numFmtId="22" fontId="0" fillId="0" borderId="0" xfId="0" applyNumberFormat="1" applyFont="1" applyAlignment="1"/>
    <xf numFmtId="0" fontId="1" fillId="0" borderId="16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7" fillId="0" borderId="0" xfId="0" applyFont="1" applyAlignment="1"/>
    <xf numFmtId="187" fontId="7" fillId="0" borderId="0" xfId="0" applyNumberFormat="1" applyFont="1" applyAlignment="1"/>
    <xf numFmtId="0" fontId="7" fillId="4" borderId="0" xfId="0" applyFont="1" applyFill="1" applyAlignment="1"/>
    <xf numFmtId="0" fontId="7" fillId="5" borderId="0" xfId="0" applyFont="1" applyFill="1" applyAlignment="1"/>
    <xf numFmtId="0" fontId="7" fillId="6" borderId="0" xfId="0" applyFont="1" applyFill="1" applyAlignment="1"/>
    <xf numFmtId="0" fontId="7" fillId="7" borderId="0" xfId="0" applyFont="1" applyFill="1" applyAlignment="1"/>
    <xf numFmtId="0" fontId="24" fillId="0" borderId="0" xfId="0" applyFont="1"/>
    <xf numFmtId="0" fontId="25" fillId="0" borderId="0" xfId="0" applyFont="1"/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/>
    </xf>
    <xf numFmtId="0" fontId="26" fillId="0" borderId="0" xfId="0" applyFont="1" applyAlignment="1"/>
    <xf numFmtId="0" fontId="25" fillId="0" borderId="29" xfId="0" applyFont="1" applyBorder="1" applyAlignment="1">
      <alignment horizontal="center" vertical="top"/>
    </xf>
    <xf numFmtId="0" fontId="25" fillId="0" borderId="29" xfId="0" applyFont="1" applyBorder="1"/>
    <xf numFmtId="0" fontId="25" fillId="0" borderId="26" xfId="0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5" fillId="0" borderId="12" xfId="0" applyFont="1" applyBorder="1"/>
    <xf numFmtId="0" fontId="25" fillId="0" borderId="3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2" fontId="16" fillId="0" borderId="32" xfId="0" applyNumberFormat="1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/>
    </xf>
    <xf numFmtId="2" fontId="16" fillId="0" borderId="29" xfId="0" applyNumberFormat="1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top"/>
    </xf>
    <xf numFmtId="0" fontId="25" fillId="0" borderId="3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2" fontId="27" fillId="4" borderId="0" xfId="0" applyNumberFormat="1" applyFont="1" applyFill="1" applyBorder="1" applyAlignment="1">
      <alignment wrapText="1"/>
    </xf>
    <xf numFmtId="0" fontId="28" fillId="0" borderId="0" xfId="0" applyFont="1" applyAlignment="1"/>
    <xf numFmtId="2" fontId="29" fillId="4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  <color rgb="FFA4F6E8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39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39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39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39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39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1860551</xdr:colOff>
      <xdr:row>37</xdr:row>
      <xdr:rowOff>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313364" y="9862344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39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39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39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39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19</xdr:row>
          <xdr:rowOff>171450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35</xdr:row>
          <xdr:rowOff>171450</xdr:rowOff>
        </xdr:from>
        <xdr:to>
          <xdr:col>5</xdr:col>
          <xdr:colOff>266700</xdr:colOff>
          <xdr:row>36</xdr:row>
          <xdr:rowOff>28575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7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49</xdr:row>
          <xdr:rowOff>171450</xdr:rowOff>
        </xdr:from>
        <xdr:to>
          <xdr:col>5</xdr:col>
          <xdr:colOff>266700</xdr:colOff>
          <xdr:row>50</xdr:row>
          <xdr:rowOff>28575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7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Q163"/>
  <sheetViews>
    <sheetView zoomScale="110" zoomScaleNormal="110" workbookViewId="0">
      <selection activeCell="N30" sqref="N30"/>
    </sheetView>
  </sheetViews>
  <sheetFormatPr defaultColWidth="12.625" defaultRowHeight="14.25" x14ac:dyDescent="0.2"/>
  <cols>
    <col min="1" max="1" width="18.875" style="42" customWidth="1"/>
    <col min="2" max="2" width="9" style="42" customWidth="1"/>
    <col min="3" max="3" width="16.625" style="42" customWidth="1"/>
    <col min="4" max="4" width="15.875" style="42" customWidth="1"/>
    <col min="5" max="5" width="9.125" style="42" customWidth="1"/>
    <col min="6" max="19" width="18.875" style="42" customWidth="1"/>
    <col min="20" max="16384" width="12.625" style="42"/>
  </cols>
  <sheetData>
    <row r="1" spans="1:17" x14ac:dyDescent="0.2">
      <c r="A1" s="64" t="s">
        <v>29</v>
      </c>
      <c r="B1" s="64" t="s">
        <v>30</v>
      </c>
      <c r="C1" s="64" t="s">
        <v>27</v>
      </c>
      <c r="D1" s="64" t="s">
        <v>31</v>
      </c>
      <c r="E1" s="64" t="s">
        <v>32</v>
      </c>
      <c r="F1" s="64" t="s">
        <v>33</v>
      </c>
      <c r="G1" s="64" t="s">
        <v>34</v>
      </c>
      <c r="H1" s="64" t="s">
        <v>35</v>
      </c>
      <c r="I1" s="64" t="s">
        <v>36</v>
      </c>
      <c r="J1" s="64" t="s">
        <v>37</v>
      </c>
      <c r="K1" s="64" t="s">
        <v>38</v>
      </c>
      <c r="L1" s="64" t="s">
        <v>39</v>
      </c>
      <c r="M1" s="79" t="s">
        <v>40</v>
      </c>
    </row>
    <row r="2" spans="1:17" x14ac:dyDescent="0.2">
      <c r="A2" s="65" t="s">
        <v>51</v>
      </c>
      <c r="B2" s="66" t="s">
        <v>17</v>
      </c>
      <c r="C2" s="66" t="s">
        <v>20</v>
      </c>
      <c r="D2" s="66" t="s">
        <v>52</v>
      </c>
      <c r="E2" s="66" t="s">
        <v>25</v>
      </c>
      <c r="F2" s="66" t="s">
        <v>53</v>
      </c>
      <c r="G2" s="41" t="s">
        <v>41</v>
      </c>
      <c r="H2" s="66" t="s">
        <v>41</v>
      </c>
      <c r="I2" s="66" t="s">
        <v>41</v>
      </c>
      <c r="J2" s="66" t="s">
        <v>41</v>
      </c>
      <c r="K2" s="66" t="s">
        <v>41</v>
      </c>
      <c r="L2" s="66" t="s">
        <v>41</v>
      </c>
      <c r="M2" s="66" t="s">
        <v>41</v>
      </c>
      <c r="N2" s="42" t="s">
        <v>41</v>
      </c>
      <c r="O2" s="42" t="s">
        <v>41</v>
      </c>
      <c r="P2" s="42" t="s">
        <v>41</v>
      </c>
    </row>
    <row r="3" spans="1:17" x14ac:dyDescent="0.2">
      <c r="A3" s="65" t="s">
        <v>54</v>
      </c>
      <c r="B3" s="66" t="s">
        <v>16</v>
      </c>
      <c r="C3" s="66" t="s">
        <v>22</v>
      </c>
      <c r="D3" s="66" t="s">
        <v>55</v>
      </c>
      <c r="E3" s="66" t="s">
        <v>25</v>
      </c>
      <c r="F3" s="66" t="s">
        <v>56</v>
      </c>
      <c r="G3" s="66" t="s">
        <v>45</v>
      </c>
      <c r="H3" s="66" t="s">
        <v>45</v>
      </c>
      <c r="I3" s="66" t="s">
        <v>45</v>
      </c>
      <c r="J3" s="66" t="s">
        <v>45</v>
      </c>
      <c r="K3" s="66" t="s">
        <v>45</v>
      </c>
      <c r="L3" s="66" t="s">
        <v>45</v>
      </c>
      <c r="M3" s="66" t="s">
        <v>45</v>
      </c>
      <c r="N3" s="42" t="s">
        <v>45</v>
      </c>
      <c r="O3" s="42" t="s">
        <v>44</v>
      </c>
      <c r="P3" s="42" t="s">
        <v>45</v>
      </c>
      <c r="Q3" s="42" t="s">
        <v>57</v>
      </c>
    </row>
    <row r="4" spans="1:17" x14ac:dyDescent="0.2">
      <c r="A4" s="65" t="s">
        <v>58</v>
      </c>
      <c r="B4" s="66" t="s">
        <v>16</v>
      </c>
      <c r="C4" s="66" t="s">
        <v>22</v>
      </c>
      <c r="D4" s="66" t="s">
        <v>52</v>
      </c>
      <c r="E4" s="66" t="s">
        <v>26</v>
      </c>
      <c r="F4" s="66" t="s">
        <v>56</v>
      </c>
      <c r="G4" s="66" t="s">
        <v>46</v>
      </c>
      <c r="H4" s="66" t="s">
        <v>46</v>
      </c>
      <c r="I4" s="66" t="s">
        <v>46</v>
      </c>
      <c r="J4" s="66" t="s">
        <v>43</v>
      </c>
      <c r="K4" s="66" t="s">
        <v>41</v>
      </c>
      <c r="L4" s="66" t="s">
        <v>41</v>
      </c>
      <c r="M4" s="66" t="s">
        <v>45</v>
      </c>
      <c r="N4" s="42" t="s">
        <v>44</v>
      </c>
      <c r="O4" s="42" t="s">
        <v>43</v>
      </c>
      <c r="P4" s="42" t="s">
        <v>44</v>
      </c>
    </row>
    <row r="5" spans="1:17" x14ac:dyDescent="0.2">
      <c r="A5" s="65" t="s">
        <v>59</v>
      </c>
      <c r="B5" s="66" t="s">
        <v>16</v>
      </c>
      <c r="C5" s="66" t="s">
        <v>21</v>
      </c>
      <c r="D5" s="66" t="s">
        <v>60</v>
      </c>
      <c r="E5" s="66" t="s">
        <v>61</v>
      </c>
      <c r="F5" s="66" t="s">
        <v>62</v>
      </c>
      <c r="G5" s="66" t="s">
        <v>41</v>
      </c>
      <c r="H5" s="66" t="s">
        <v>45</v>
      </c>
      <c r="I5" s="66" t="s">
        <v>45</v>
      </c>
      <c r="J5" s="66" t="s">
        <v>45</v>
      </c>
      <c r="K5" s="66" t="s">
        <v>45</v>
      </c>
      <c r="L5" s="66" t="s">
        <v>41</v>
      </c>
      <c r="M5" s="66" t="s">
        <v>45</v>
      </c>
      <c r="N5" s="42" t="s">
        <v>41</v>
      </c>
      <c r="O5" s="42" t="s">
        <v>44</v>
      </c>
      <c r="P5" s="42" t="s">
        <v>41</v>
      </c>
    </row>
    <row r="6" spans="1:17" x14ac:dyDescent="0.2">
      <c r="A6" s="65" t="s">
        <v>63</v>
      </c>
      <c r="B6" s="66" t="s">
        <v>17</v>
      </c>
      <c r="C6" s="66" t="s">
        <v>42</v>
      </c>
      <c r="D6" s="66" t="s">
        <v>52</v>
      </c>
      <c r="E6" s="66" t="s">
        <v>61</v>
      </c>
      <c r="F6" s="66" t="s">
        <v>53</v>
      </c>
      <c r="G6" s="66" t="s">
        <v>43</v>
      </c>
      <c r="H6" s="66" t="s">
        <v>43</v>
      </c>
      <c r="I6" s="66" t="s">
        <v>45</v>
      </c>
      <c r="J6" s="66" t="s">
        <v>45</v>
      </c>
      <c r="K6" s="66" t="s">
        <v>41</v>
      </c>
      <c r="L6" s="66" t="s">
        <v>41</v>
      </c>
      <c r="M6" s="66" t="s">
        <v>45</v>
      </c>
      <c r="N6" s="42" t="s">
        <v>45</v>
      </c>
      <c r="O6" s="42" t="s">
        <v>46</v>
      </c>
      <c r="P6" s="42" t="s">
        <v>45</v>
      </c>
      <c r="Q6" s="42" t="s">
        <v>64</v>
      </c>
    </row>
    <row r="7" spans="1:17" x14ac:dyDescent="0.2">
      <c r="A7" s="65" t="s">
        <v>65</v>
      </c>
      <c r="B7" s="66" t="s">
        <v>17</v>
      </c>
      <c r="C7" s="66" t="s">
        <v>42</v>
      </c>
      <c r="D7" s="66" t="s">
        <v>52</v>
      </c>
      <c r="E7" s="66" t="s">
        <v>61</v>
      </c>
      <c r="F7" s="66" t="s">
        <v>56</v>
      </c>
      <c r="G7" s="66" t="s">
        <v>44</v>
      </c>
      <c r="H7" s="66" t="s">
        <v>43</v>
      </c>
      <c r="I7" s="66" t="s">
        <v>43</v>
      </c>
      <c r="J7" s="66" t="s">
        <v>45</v>
      </c>
      <c r="K7" s="66" t="s">
        <v>45</v>
      </c>
      <c r="L7" s="66" t="s">
        <v>45</v>
      </c>
      <c r="M7" s="66" t="s">
        <v>43</v>
      </c>
      <c r="N7" s="42" t="s">
        <v>41</v>
      </c>
      <c r="O7" s="42" t="s">
        <v>41</v>
      </c>
      <c r="P7" s="42" t="s">
        <v>45</v>
      </c>
    </row>
    <row r="8" spans="1:17" x14ac:dyDescent="0.2">
      <c r="A8" s="65" t="s">
        <v>66</v>
      </c>
      <c r="B8" s="66" t="s">
        <v>17</v>
      </c>
      <c r="C8" s="66" t="s">
        <v>42</v>
      </c>
      <c r="D8" s="66" t="s">
        <v>55</v>
      </c>
      <c r="E8" s="66" t="s">
        <v>61</v>
      </c>
      <c r="F8" s="66" t="s">
        <v>56</v>
      </c>
      <c r="G8" s="66" t="s">
        <v>45</v>
      </c>
      <c r="H8" s="66" t="s">
        <v>45</v>
      </c>
      <c r="I8" s="66" t="s">
        <v>45</v>
      </c>
      <c r="J8" s="66" t="s">
        <v>45</v>
      </c>
      <c r="K8" s="66" t="s">
        <v>45</v>
      </c>
      <c r="L8" s="66" t="s">
        <v>45</v>
      </c>
      <c r="M8" s="66" t="s">
        <v>41</v>
      </c>
      <c r="N8" s="42" t="s">
        <v>41</v>
      </c>
      <c r="O8" s="42" t="s">
        <v>46</v>
      </c>
      <c r="P8" s="42" t="s">
        <v>41</v>
      </c>
    </row>
    <row r="9" spans="1:17" x14ac:dyDescent="0.2">
      <c r="A9" s="65" t="s">
        <v>67</v>
      </c>
      <c r="B9" s="66" t="s">
        <v>17</v>
      </c>
      <c r="C9" s="66" t="s">
        <v>42</v>
      </c>
      <c r="D9" s="66" t="s">
        <v>52</v>
      </c>
      <c r="E9" s="66" t="s">
        <v>61</v>
      </c>
      <c r="F9" s="66" t="s">
        <v>62</v>
      </c>
      <c r="G9" s="66" t="s">
        <v>41</v>
      </c>
      <c r="H9" s="66" t="s">
        <v>45</v>
      </c>
      <c r="I9" s="66" t="s">
        <v>41</v>
      </c>
      <c r="J9" s="66" t="s">
        <v>45</v>
      </c>
      <c r="K9" s="66" t="s">
        <v>41</v>
      </c>
      <c r="L9" s="66" t="s">
        <v>41</v>
      </c>
      <c r="M9" s="66" t="s">
        <v>45</v>
      </c>
      <c r="N9" s="42" t="s">
        <v>45</v>
      </c>
      <c r="O9" s="42" t="s">
        <v>46</v>
      </c>
      <c r="P9" s="42" t="s">
        <v>45</v>
      </c>
    </row>
    <row r="10" spans="1:17" x14ac:dyDescent="0.2">
      <c r="A10" s="65" t="s">
        <v>68</v>
      </c>
      <c r="B10" s="66" t="s">
        <v>17</v>
      </c>
      <c r="C10" s="66" t="s">
        <v>42</v>
      </c>
      <c r="D10" s="66" t="s">
        <v>52</v>
      </c>
      <c r="E10" s="66" t="s">
        <v>61</v>
      </c>
      <c r="F10" s="66" t="s">
        <v>53</v>
      </c>
      <c r="G10" s="66" t="s">
        <v>45</v>
      </c>
      <c r="H10" s="66" t="s">
        <v>43</v>
      </c>
      <c r="I10" s="66" t="s">
        <v>45</v>
      </c>
      <c r="J10" s="66" t="s">
        <v>45</v>
      </c>
      <c r="K10" s="66" t="s">
        <v>41</v>
      </c>
      <c r="L10" s="66" t="s">
        <v>41</v>
      </c>
      <c r="M10" s="66" t="s">
        <v>45</v>
      </c>
      <c r="N10" s="42" t="s">
        <v>45</v>
      </c>
      <c r="O10" s="42" t="s">
        <v>46</v>
      </c>
      <c r="P10" s="42" t="s">
        <v>45</v>
      </c>
    </row>
    <row r="11" spans="1:17" x14ac:dyDescent="0.2">
      <c r="A11" s="65" t="s">
        <v>69</v>
      </c>
      <c r="B11" s="66" t="s">
        <v>16</v>
      </c>
      <c r="C11" s="66" t="s">
        <v>22</v>
      </c>
      <c r="D11" s="66" t="s">
        <v>55</v>
      </c>
      <c r="E11" s="66" t="s">
        <v>61</v>
      </c>
      <c r="F11" s="66" t="s">
        <v>56</v>
      </c>
      <c r="G11" s="66" t="s">
        <v>43</v>
      </c>
      <c r="H11" s="66" t="s">
        <v>45</v>
      </c>
      <c r="I11" s="66" t="s">
        <v>45</v>
      </c>
      <c r="J11" s="66" t="s">
        <v>43</v>
      </c>
      <c r="K11" s="66" t="s">
        <v>45</v>
      </c>
      <c r="L11" s="66" t="s">
        <v>45</v>
      </c>
      <c r="M11" s="66" t="s">
        <v>45</v>
      </c>
      <c r="N11" s="42" t="s">
        <v>45</v>
      </c>
      <c r="O11" s="42" t="s">
        <v>46</v>
      </c>
      <c r="P11" s="42" t="s">
        <v>45</v>
      </c>
    </row>
    <row r="12" spans="1:17" x14ac:dyDescent="0.2">
      <c r="A12" s="65" t="s">
        <v>70</v>
      </c>
      <c r="B12" s="66" t="s">
        <v>17</v>
      </c>
      <c r="C12" s="66" t="s">
        <v>20</v>
      </c>
      <c r="D12" s="66" t="s">
        <v>52</v>
      </c>
      <c r="E12" s="66" t="s">
        <v>61</v>
      </c>
      <c r="F12" s="66" t="s">
        <v>53</v>
      </c>
      <c r="G12" s="66" t="s">
        <v>41</v>
      </c>
      <c r="H12" s="66" t="s">
        <v>45</v>
      </c>
      <c r="I12" s="66" t="s">
        <v>41</v>
      </c>
      <c r="J12" s="66" t="s">
        <v>41</v>
      </c>
      <c r="K12" s="66" t="s">
        <v>41</v>
      </c>
      <c r="L12" s="66" t="s">
        <v>41</v>
      </c>
      <c r="M12" s="66" t="s">
        <v>41</v>
      </c>
      <c r="N12" s="42" t="s">
        <v>41</v>
      </c>
      <c r="O12" s="42" t="s">
        <v>46</v>
      </c>
      <c r="P12" s="42" t="s">
        <v>45</v>
      </c>
      <c r="Q12" s="42" t="s">
        <v>71</v>
      </c>
    </row>
    <row r="13" spans="1:17" x14ac:dyDescent="0.2">
      <c r="A13" s="65" t="s">
        <v>72</v>
      </c>
      <c r="B13" s="66" t="s">
        <v>17</v>
      </c>
      <c r="C13" s="66" t="s">
        <v>42</v>
      </c>
      <c r="D13" s="66" t="s">
        <v>52</v>
      </c>
      <c r="E13" s="66" t="s">
        <v>61</v>
      </c>
      <c r="F13" s="66" t="s">
        <v>73</v>
      </c>
      <c r="G13" s="66" t="s">
        <v>43</v>
      </c>
      <c r="H13" s="66" t="s">
        <v>43</v>
      </c>
      <c r="I13" s="66" t="s">
        <v>45</v>
      </c>
      <c r="J13" s="66" t="s">
        <v>43</v>
      </c>
      <c r="K13" s="66" t="s">
        <v>45</v>
      </c>
      <c r="L13" s="66" t="s">
        <v>45</v>
      </c>
      <c r="M13" s="66" t="s">
        <v>45</v>
      </c>
      <c r="N13" s="42" t="s">
        <v>45</v>
      </c>
      <c r="O13" s="42" t="s">
        <v>44</v>
      </c>
      <c r="P13" s="42" t="s">
        <v>45</v>
      </c>
    </row>
    <row r="14" spans="1:17" x14ac:dyDescent="0.2">
      <c r="A14" s="65" t="s">
        <v>74</v>
      </c>
      <c r="B14" s="66" t="s">
        <v>17</v>
      </c>
      <c r="C14" s="66" t="s">
        <v>22</v>
      </c>
      <c r="D14" s="66" t="s">
        <v>52</v>
      </c>
      <c r="E14" s="66" t="s">
        <v>75</v>
      </c>
      <c r="F14" s="66" t="s">
        <v>76</v>
      </c>
      <c r="G14" s="66" t="s">
        <v>45</v>
      </c>
      <c r="H14" s="66" t="s">
        <v>45</v>
      </c>
      <c r="I14" s="66" t="s">
        <v>45</v>
      </c>
      <c r="J14" s="66" t="s">
        <v>45</v>
      </c>
      <c r="K14" s="66" t="s">
        <v>45</v>
      </c>
      <c r="L14" s="66" t="s">
        <v>45</v>
      </c>
      <c r="M14" s="66" t="s">
        <v>45</v>
      </c>
      <c r="N14" s="42" t="s">
        <v>45</v>
      </c>
      <c r="O14" s="42" t="s">
        <v>45</v>
      </c>
      <c r="P14" s="42" t="s">
        <v>45</v>
      </c>
    </row>
    <row r="15" spans="1:17" x14ac:dyDescent="0.2">
      <c r="A15" s="65" t="s">
        <v>77</v>
      </c>
      <c r="B15" s="66" t="s">
        <v>17</v>
      </c>
      <c r="C15" s="66" t="s">
        <v>42</v>
      </c>
      <c r="D15" s="66" t="s">
        <v>52</v>
      </c>
      <c r="E15" s="66" t="s">
        <v>26</v>
      </c>
      <c r="F15" s="66" t="s">
        <v>76</v>
      </c>
      <c r="G15" s="66" t="s">
        <v>43</v>
      </c>
      <c r="H15" s="66" t="s">
        <v>44</v>
      </c>
      <c r="I15" s="66" t="s">
        <v>43</v>
      </c>
      <c r="J15" s="66" t="s">
        <v>43</v>
      </c>
      <c r="K15" s="66" t="s">
        <v>43</v>
      </c>
      <c r="L15" s="66" t="s">
        <v>43</v>
      </c>
      <c r="M15" s="66" t="s">
        <v>43</v>
      </c>
      <c r="N15" s="42" t="s">
        <v>43</v>
      </c>
      <c r="O15" s="42" t="s">
        <v>46</v>
      </c>
      <c r="P15" s="42" t="s">
        <v>43</v>
      </c>
    </row>
    <row r="16" spans="1:17" ht="12" customHeight="1" x14ac:dyDescent="0.2">
      <c r="A16" s="65" t="s">
        <v>78</v>
      </c>
      <c r="B16" s="66" t="s">
        <v>17</v>
      </c>
      <c r="C16" s="66" t="s">
        <v>42</v>
      </c>
      <c r="D16" s="66" t="s">
        <v>52</v>
      </c>
      <c r="E16" s="66" t="s">
        <v>61</v>
      </c>
      <c r="F16" s="66" t="s">
        <v>73</v>
      </c>
      <c r="G16" s="66" t="s">
        <v>41</v>
      </c>
      <c r="H16" s="66" t="s">
        <v>45</v>
      </c>
      <c r="I16" s="66" t="s">
        <v>45</v>
      </c>
      <c r="J16" s="66" t="s">
        <v>45</v>
      </c>
      <c r="K16" s="66" t="s">
        <v>41</v>
      </c>
      <c r="L16" s="66" t="s">
        <v>45</v>
      </c>
      <c r="M16" s="66" t="s">
        <v>41</v>
      </c>
      <c r="N16" s="42" t="s">
        <v>45</v>
      </c>
      <c r="O16" s="42" t="s">
        <v>43</v>
      </c>
      <c r="P16" s="42" t="s">
        <v>41</v>
      </c>
      <c r="Q16" s="78" t="s">
        <v>79</v>
      </c>
    </row>
    <row r="17" spans="1:17" x14ac:dyDescent="0.2">
      <c r="A17" s="65">
        <v>44661.474722222221</v>
      </c>
      <c r="B17" s="66" t="s">
        <v>16</v>
      </c>
      <c r="C17" s="66" t="s">
        <v>42</v>
      </c>
      <c r="D17" s="66" t="s">
        <v>52</v>
      </c>
      <c r="E17" s="66" t="s">
        <v>75</v>
      </c>
      <c r="F17" s="66" t="s">
        <v>76</v>
      </c>
      <c r="G17" s="66" t="s">
        <v>41</v>
      </c>
      <c r="H17" s="66" t="s">
        <v>45</v>
      </c>
      <c r="I17" s="66" t="s">
        <v>45</v>
      </c>
      <c r="J17" s="66" t="s">
        <v>43</v>
      </c>
      <c r="K17" s="66" t="s">
        <v>45</v>
      </c>
      <c r="L17" s="66" t="s">
        <v>45</v>
      </c>
      <c r="M17" s="66" t="s">
        <v>45</v>
      </c>
      <c r="N17" s="42" t="s">
        <v>45</v>
      </c>
      <c r="O17" s="42" t="s">
        <v>44</v>
      </c>
      <c r="P17" s="42" t="s">
        <v>45</v>
      </c>
    </row>
    <row r="18" spans="1:17" x14ac:dyDescent="0.2">
      <c r="A18" s="65">
        <v>44661.476921296293</v>
      </c>
      <c r="B18" s="66" t="s">
        <v>16</v>
      </c>
      <c r="C18" s="66" t="s">
        <v>22</v>
      </c>
      <c r="D18" s="66" t="s">
        <v>55</v>
      </c>
      <c r="E18" s="66" t="s">
        <v>75</v>
      </c>
      <c r="F18" s="66" t="s">
        <v>73</v>
      </c>
      <c r="G18" s="66" t="s">
        <v>43</v>
      </c>
      <c r="H18" s="66" t="s">
        <v>45</v>
      </c>
      <c r="I18" s="66" t="s">
        <v>45</v>
      </c>
      <c r="J18" s="66" t="s">
        <v>43</v>
      </c>
      <c r="K18" s="66" t="s">
        <v>45</v>
      </c>
      <c r="L18" s="66" t="s">
        <v>45</v>
      </c>
      <c r="M18" s="66" t="s">
        <v>45</v>
      </c>
      <c r="N18" s="42" t="s">
        <v>43</v>
      </c>
      <c r="O18" s="42" t="s">
        <v>46</v>
      </c>
      <c r="P18" s="42" t="s">
        <v>45</v>
      </c>
    </row>
    <row r="19" spans="1:17" x14ac:dyDescent="0.2">
      <c r="A19" s="65">
        <v>44661.481516203705</v>
      </c>
      <c r="B19" s="66" t="s">
        <v>17</v>
      </c>
      <c r="C19" s="66" t="s">
        <v>23</v>
      </c>
      <c r="D19" s="66" t="s">
        <v>52</v>
      </c>
      <c r="E19" s="66" t="s">
        <v>61</v>
      </c>
      <c r="F19" s="66" t="s">
        <v>62</v>
      </c>
      <c r="G19" s="66" t="s">
        <v>41</v>
      </c>
      <c r="H19" s="66" t="s">
        <v>43</v>
      </c>
      <c r="I19" s="66" t="s">
        <v>41</v>
      </c>
      <c r="J19" s="66" t="s">
        <v>41</v>
      </c>
      <c r="K19" s="66" t="s">
        <v>41</v>
      </c>
      <c r="L19" s="66" t="s">
        <v>41</v>
      </c>
      <c r="M19" s="66" t="s">
        <v>41</v>
      </c>
      <c r="N19" s="42" t="s">
        <v>45</v>
      </c>
      <c r="O19" s="42" t="s">
        <v>46</v>
      </c>
      <c r="P19" s="42" t="s">
        <v>45</v>
      </c>
    </row>
    <row r="20" spans="1:17" x14ac:dyDescent="0.2">
      <c r="A20" s="65">
        <v>44661.485011574077</v>
      </c>
      <c r="B20" s="66" t="s">
        <v>17</v>
      </c>
      <c r="C20" s="66" t="s">
        <v>22</v>
      </c>
      <c r="D20" s="66" t="s">
        <v>55</v>
      </c>
      <c r="E20" s="66" t="s">
        <v>26</v>
      </c>
      <c r="F20" s="66" t="s">
        <v>80</v>
      </c>
      <c r="G20" s="66" t="s">
        <v>45</v>
      </c>
      <c r="H20" s="66" t="s">
        <v>45</v>
      </c>
      <c r="I20" s="66" t="s">
        <v>45</v>
      </c>
      <c r="J20" s="66" t="s">
        <v>43</v>
      </c>
      <c r="K20" s="66" t="s">
        <v>45</v>
      </c>
      <c r="L20" s="66" t="s">
        <v>41</v>
      </c>
      <c r="M20" s="66" t="s">
        <v>45</v>
      </c>
      <c r="N20" s="42" t="s">
        <v>45</v>
      </c>
      <c r="O20" s="42" t="s">
        <v>44</v>
      </c>
      <c r="P20" s="42" t="s">
        <v>45</v>
      </c>
    </row>
    <row r="21" spans="1:17" x14ac:dyDescent="0.2">
      <c r="A21" s="65">
        <v>44661.48510416667</v>
      </c>
      <c r="B21" s="66" t="s">
        <v>17</v>
      </c>
      <c r="C21" s="66" t="s">
        <v>42</v>
      </c>
      <c r="D21" s="66" t="s">
        <v>52</v>
      </c>
      <c r="E21" s="66" t="s">
        <v>61</v>
      </c>
      <c r="F21" s="66" t="s">
        <v>76</v>
      </c>
      <c r="G21" s="66" t="s">
        <v>43</v>
      </c>
      <c r="H21" s="66" t="s">
        <v>43</v>
      </c>
      <c r="I21" s="66" t="s">
        <v>43</v>
      </c>
      <c r="J21" s="66" t="s">
        <v>43</v>
      </c>
      <c r="K21" s="66" t="s">
        <v>41</v>
      </c>
      <c r="L21" s="66" t="s">
        <v>41</v>
      </c>
      <c r="M21" s="66" t="s">
        <v>45</v>
      </c>
      <c r="N21" s="42" t="s">
        <v>45</v>
      </c>
      <c r="O21" s="42" t="s">
        <v>46</v>
      </c>
      <c r="P21" s="42" t="s">
        <v>45</v>
      </c>
    </row>
    <row r="22" spans="1:17" x14ac:dyDescent="0.2">
      <c r="A22" s="65">
        <v>44661.485844907409</v>
      </c>
      <c r="B22" s="66" t="s">
        <v>17</v>
      </c>
      <c r="C22" s="66" t="s">
        <v>42</v>
      </c>
      <c r="D22" s="66" t="s">
        <v>52</v>
      </c>
      <c r="E22" s="66" t="s">
        <v>61</v>
      </c>
      <c r="F22" s="66" t="s">
        <v>76</v>
      </c>
      <c r="G22" s="66" t="s">
        <v>45</v>
      </c>
      <c r="H22" s="66" t="s">
        <v>43</v>
      </c>
      <c r="I22" s="66" t="s">
        <v>43</v>
      </c>
      <c r="J22" s="66" t="s">
        <v>43</v>
      </c>
      <c r="K22" s="66" t="s">
        <v>43</v>
      </c>
      <c r="L22" s="66" t="s">
        <v>43</v>
      </c>
      <c r="M22" s="66" t="s">
        <v>43</v>
      </c>
      <c r="N22" s="42" t="s">
        <v>43</v>
      </c>
      <c r="O22" s="42" t="s">
        <v>43</v>
      </c>
      <c r="P22" s="42" t="s">
        <v>43</v>
      </c>
      <c r="Q22" s="42" t="s">
        <v>81</v>
      </c>
    </row>
    <row r="23" spans="1:17" x14ac:dyDescent="0.2">
      <c r="A23" s="65">
        <v>44661.548622685186</v>
      </c>
      <c r="B23" s="66" t="s">
        <v>17</v>
      </c>
      <c r="C23" s="66" t="s">
        <v>22</v>
      </c>
      <c r="D23" s="66" t="s">
        <v>55</v>
      </c>
      <c r="E23" s="66" t="s">
        <v>61</v>
      </c>
      <c r="F23" s="66" t="s">
        <v>73</v>
      </c>
      <c r="G23" s="66" t="s">
        <v>45</v>
      </c>
      <c r="H23" s="66" t="s">
        <v>45</v>
      </c>
      <c r="I23" s="66" t="s">
        <v>43</v>
      </c>
      <c r="J23" s="66" t="s">
        <v>45</v>
      </c>
      <c r="K23" s="66" t="s">
        <v>45</v>
      </c>
      <c r="L23" s="66" t="s">
        <v>45</v>
      </c>
      <c r="M23" s="66" t="s">
        <v>45</v>
      </c>
      <c r="N23" s="42" t="s">
        <v>43</v>
      </c>
      <c r="O23" s="42" t="s">
        <v>44</v>
      </c>
      <c r="P23" s="42" t="s">
        <v>43</v>
      </c>
    </row>
    <row r="24" spans="1:17" x14ac:dyDescent="0.2">
      <c r="A24" s="65">
        <v>44661.559374999997</v>
      </c>
      <c r="B24" s="66" t="s">
        <v>16</v>
      </c>
      <c r="C24" s="66" t="s">
        <v>22</v>
      </c>
      <c r="D24" s="66" t="s">
        <v>52</v>
      </c>
      <c r="E24" s="66" t="s">
        <v>25</v>
      </c>
      <c r="F24" s="66" t="s">
        <v>80</v>
      </c>
      <c r="G24" s="66" t="s">
        <v>41</v>
      </c>
      <c r="H24" s="66" t="s">
        <v>45</v>
      </c>
      <c r="I24" s="66" t="s">
        <v>45</v>
      </c>
      <c r="J24" s="66" t="s">
        <v>41</v>
      </c>
      <c r="K24" s="66" t="s">
        <v>45</v>
      </c>
      <c r="L24" s="66" t="s">
        <v>45</v>
      </c>
      <c r="M24" s="66" t="s">
        <v>41</v>
      </c>
      <c r="N24" s="42" t="s">
        <v>45</v>
      </c>
      <c r="O24" s="42" t="s">
        <v>46</v>
      </c>
      <c r="P24" s="42" t="s">
        <v>45</v>
      </c>
    </row>
    <row r="25" spans="1:17" x14ac:dyDescent="0.2">
      <c r="A25" s="65">
        <v>44661.567650462966</v>
      </c>
      <c r="B25" s="66" t="s">
        <v>16</v>
      </c>
      <c r="C25" s="66" t="s">
        <v>23</v>
      </c>
      <c r="D25" s="66" t="s">
        <v>55</v>
      </c>
      <c r="E25" s="66" t="s">
        <v>25</v>
      </c>
      <c r="F25" s="66" t="s">
        <v>56</v>
      </c>
      <c r="G25" s="66" t="s">
        <v>43</v>
      </c>
      <c r="H25" s="66" t="s">
        <v>43</v>
      </c>
      <c r="I25" s="66" t="s">
        <v>44</v>
      </c>
      <c r="J25" s="66" t="s">
        <v>44</v>
      </c>
      <c r="K25" s="66" t="s">
        <v>43</v>
      </c>
      <c r="L25" s="66" t="s">
        <v>43</v>
      </c>
      <c r="M25" s="66" t="s">
        <v>45</v>
      </c>
      <c r="N25" s="42" t="s">
        <v>45</v>
      </c>
      <c r="O25" s="42" t="s">
        <v>44</v>
      </c>
      <c r="P25" s="42" t="s">
        <v>43</v>
      </c>
      <c r="Q25" s="42" t="s">
        <v>82</v>
      </c>
    </row>
    <row r="26" spans="1:17" x14ac:dyDescent="0.2">
      <c r="A26" s="65">
        <v>44661.574999999997</v>
      </c>
      <c r="B26" s="66" t="s">
        <v>17</v>
      </c>
      <c r="C26" s="66" t="s">
        <v>42</v>
      </c>
      <c r="D26" s="66" t="s">
        <v>52</v>
      </c>
      <c r="E26" s="66" t="s">
        <v>75</v>
      </c>
      <c r="F26" s="66" t="s">
        <v>80</v>
      </c>
      <c r="G26" s="66" t="s">
        <v>45</v>
      </c>
      <c r="H26" s="66" t="s">
        <v>43</v>
      </c>
      <c r="I26" s="66" t="s">
        <v>45</v>
      </c>
      <c r="J26" s="66" t="s">
        <v>43</v>
      </c>
      <c r="K26" s="66" t="s">
        <v>41</v>
      </c>
      <c r="L26" s="66" t="s">
        <v>41</v>
      </c>
      <c r="M26" s="66" t="s">
        <v>43</v>
      </c>
      <c r="N26" s="42" t="s">
        <v>41</v>
      </c>
      <c r="O26" s="42" t="s">
        <v>44</v>
      </c>
      <c r="P26" s="42" t="s">
        <v>45</v>
      </c>
    </row>
    <row r="27" spans="1:17" x14ac:dyDescent="0.2">
      <c r="A27" s="65">
        <v>44661.578634259262</v>
      </c>
      <c r="B27" s="66" t="s">
        <v>17</v>
      </c>
      <c r="C27" s="66" t="s">
        <v>20</v>
      </c>
      <c r="D27" s="66" t="s">
        <v>52</v>
      </c>
      <c r="E27" s="66" t="s">
        <v>61</v>
      </c>
      <c r="F27" s="66" t="s">
        <v>53</v>
      </c>
      <c r="G27" s="66" t="s">
        <v>41</v>
      </c>
      <c r="H27" s="66" t="s">
        <v>45</v>
      </c>
      <c r="I27" s="66" t="s">
        <v>45</v>
      </c>
      <c r="J27" s="66" t="s">
        <v>45</v>
      </c>
      <c r="K27" s="66" t="s">
        <v>45</v>
      </c>
      <c r="L27" s="66" t="s">
        <v>45</v>
      </c>
      <c r="M27" s="66" t="s">
        <v>45</v>
      </c>
      <c r="N27" s="42" t="s">
        <v>45</v>
      </c>
      <c r="O27" s="42" t="s">
        <v>44</v>
      </c>
      <c r="P27" s="42" t="s">
        <v>45</v>
      </c>
    </row>
    <row r="28" spans="1:17" x14ac:dyDescent="0.2">
      <c r="A28" s="65">
        <v>44661.725162037037</v>
      </c>
      <c r="B28" s="66" t="s">
        <v>17</v>
      </c>
      <c r="C28" s="66" t="s">
        <v>22</v>
      </c>
      <c r="D28" s="66" t="s">
        <v>52</v>
      </c>
      <c r="E28" s="66" t="s">
        <v>75</v>
      </c>
      <c r="F28" s="66" t="s">
        <v>73</v>
      </c>
      <c r="G28" s="66" t="s">
        <v>43</v>
      </c>
      <c r="H28" s="66" t="s">
        <v>43</v>
      </c>
      <c r="I28" s="66" t="s">
        <v>43</v>
      </c>
      <c r="J28" s="66" t="s">
        <v>43</v>
      </c>
      <c r="K28" s="66" t="s">
        <v>45</v>
      </c>
      <c r="L28" s="66" t="s">
        <v>45</v>
      </c>
      <c r="M28" s="66" t="s">
        <v>43</v>
      </c>
      <c r="N28" s="42" t="s">
        <v>43</v>
      </c>
      <c r="O28" s="42" t="s">
        <v>46</v>
      </c>
      <c r="P28" s="42" t="s">
        <v>43</v>
      </c>
      <c r="Q28" s="42" t="s">
        <v>83</v>
      </c>
    </row>
    <row r="29" spans="1:17" x14ac:dyDescent="0.2">
      <c r="A29" s="65">
        <v>44691.516585648147</v>
      </c>
      <c r="B29" s="66" t="s">
        <v>16</v>
      </c>
      <c r="C29" s="66" t="s">
        <v>42</v>
      </c>
      <c r="D29" s="66" t="s">
        <v>52</v>
      </c>
      <c r="E29" s="66" t="s">
        <v>61</v>
      </c>
      <c r="F29" s="66" t="s">
        <v>76</v>
      </c>
      <c r="G29" s="66" t="s">
        <v>43</v>
      </c>
      <c r="H29" s="66" t="s">
        <v>43</v>
      </c>
      <c r="I29" s="66" t="s">
        <v>43</v>
      </c>
      <c r="J29" s="66" t="s">
        <v>43</v>
      </c>
      <c r="K29" s="66" t="s">
        <v>43</v>
      </c>
      <c r="L29" s="66" t="s">
        <v>43</v>
      </c>
      <c r="M29" s="66" t="s">
        <v>45</v>
      </c>
      <c r="N29" s="42" t="s">
        <v>45</v>
      </c>
      <c r="O29" s="42" t="s">
        <v>46</v>
      </c>
      <c r="P29" s="42" t="s">
        <v>43</v>
      </c>
    </row>
    <row r="30" spans="1:17" x14ac:dyDescent="0.2">
      <c r="A30" s="65">
        <v>44691.549432870372</v>
      </c>
      <c r="B30" s="66" t="s">
        <v>16</v>
      </c>
      <c r="C30" s="66" t="s">
        <v>42</v>
      </c>
      <c r="D30" s="66" t="s">
        <v>55</v>
      </c>
      <c r="E30" s="66" t="s">
        <v>75</v>
      </c>
      <c r="F30" s="66" t="s">
        <v>73</v>
      </c>
      <c r="G30" s="66" t="s">
        <v>45</v>
      </c>
      <c r="H30" s="66" t="s">
        <v>43</v>
      </c>
      <c r="I30" s="66" t="s">
        <v>45</v>
      </c>
      <c r="J30" s="66" t="s">
        <v>45</v>
      </c>
      <c r="K30" s="66" t="s">
        <v>45</v>
      </c>
      <c r="L30" s="66" t="s">
        <v>45</v>
      </c>
      <c r="M30" s="66" t="s">
        <v>45</v>
      </c>
      <c r="N30" s="42" t="s">
        <v>45</v>
      </c>
      <c r="O30" s="42" t="s">
        <v>44</v>
      </c>
      <c r="P30" s="42" t="s">
        <v>45</v>
      </c>
    </row>
    <row r="31" spans="1:17" ht="15.75" customHeight="1" x14ac:dyDescent="0.2">
      <c r="A31" s="80">
        <v>44722.905902777777</v>
      </c>
      <c r="B31" s="42" t="s">
        <v>17</v>
      </c>
      <c r="C31" s="42" t="s">
        <v>22</v>
      </c>
      <c r="D31" s="42" t="s">
        <v>55</v>
      </c>
      <c r="E31" s="42" t="s">
        <v>25</v>
      </c>
      <c r="F31" s="42" t="s">
        <v>73</v>
      </c>
      <c r="G31" s="42" t="s">
        <v>41</v>
      </c>
      <c r="H31" s="42" t="s">
        <v>45</v>
      </c>
      <c r="I31" s="42" t="s">
        <v>41</v>
      </c>
      <c r="J31" s="42" t="s">
        <v>41</v>
      </c>
      <c r="K31" s="42" t="s">
        <v>45</v>
      </c>
      <c r="L31" s="42" t="s">
        <v>45</v>
      </c>
      <c r="M31" s="42" t="s">
        <v>41</v>
      </c>
      <c r="N31" s="42" t="s">
        <v>41</v>
      </c>
      <c r="O31" s="42" t="s">
        <v>44</v>
      </c>
      <c r="P31" s="42" t="s">
        <v>45</v>
      </c>
    </row>
    <row r="32" spans="1:17" ht="15.75" customHeight="1" x14ac:dyDescent="0.2">
      <c r="A32" s="80">
        <v>44752.404791666668</v>
      </c>
      <c r="B32" s="42" t="s">
        <v>16</v>
      </c>
      <c r="C32" s="42" t="s">
        <v>42</v>
      </c>
      <c r="D32" s="42" t="s">
        <v>52</v>
      </c>
      <c r="E32" s="42" t="s">
        <v>61</v>
      </c>
      <c r="F32" s="42" t="s">
        <v>80</v>
      </c>
      <c r="G32" s="42" t="s">
        <v>41</v>
      </c>
      <c r="H32" s="42" t="s">
        <v>41</v>
      </c>
      <c r="I32" s="42" t="s">
        <v>41</v>
      </c>
      <c r="J32" s="42" t="s">
        <v>41</v>
      </c>
      <c r="K32" s="42" t="s">
        <v>41</v>
      </c>
      <c r="L32" s="42" t="s">
        <v>41</v>
      </c>
      <c r="M32" s="42" t="s">
        <v>41</v>
      </c>
      <c r="N32" s="42" t="s">
        <v>41</v>
      </c>
      <c r="O32" s="42" t="s">
        <v>41</v>
      </c>
      <c r="P32" s="42" t="s">
        <v>41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Q173"/>
  <sheetViews>
    <sheetView topLeftCell="A18" zoomScaleNormal="100" workbookViewId="0">
      <selection activeCell="C24" sqref="C24"/>
    </sheetView>
  </sheetViews>
  <sheetFormatPr defaultColWidth="12.625" defaultRowHeight="24" x14ac:dyDescent="0.55000000000000004"/>
  <cols>
    <col min="1" max="3" width="18.875" style="88" customWidth="1"/>
    <col min="4" max="4" width="21.75" style="88" bestFit="1" customWidth="1"/>
    <col min="5" max="5" width="14" style="88" customWidth="1"/>
    <col min="6" max="6" width="27.5" style="88" bestFit="1" customWidth="1"/>
    <col min="7" max="15" width="7.625" style="88" customWidth="1"/>
    <col min="16" max="16" width="8" style="88" bestFit="1" customWidth="1"/>
    <col min="17" max="21" width="18.875" style="88" customWidth="1"/>
    <col min="22" max="16384" width="12.625" style="88"/>
  </cols>
  <sheetData>
    <row r="1" spans="1:16" x14ac:dyDescent="0.55000000000000004">
      <c r="A1" s="7" t="s">
        <v>29</v>
      </c>
      <c r="B1" s="7" t="s">
        <v>30</v>
      </c>
      <c r="C1" s="7" t="s">
        <v>27</v>
      </c>
      <c r="D1" s="7"/>
      <c r="E1" s="7" t="s">
        <v>31</v>
      </c>
      <c r="F1" s="7"/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40</v>
      </c>
    </row>
    <row r="2" spans="1:16" x14ac:dyDescent="0.55000000000000004">
      <c r="A2" s="89">
        <v>44627.422311562499</v>
      </c>
      <c r="B2" s="88" t="s">
        <v>17</v>
      </c>
      <c r="C2" s="88" t="s">
        <v>20</v>
      </c>
      <c r="D2" s="88" t="s">
        <v>52</v>
      </c>
      <c r="E2" s="88" t="s">
        <v>25</v>
      </c>
      <c r="F2" s="88" t="s">
        <v>53</v>
      </c>
      <c r="G2" s="90">
        <v>5</v>
      </c>
      <c r="H2" s="90">
        <v>5</v>
      </c>
      <c r="I2" s="90">
        <v>5</v>
      </c>
      <c r="J2" s="90">
        <v>5</v>
      </c>
      <c r="K2" s="91">
        <v>5</v>
      </c>
      <c r="L2" s="91">
        <v>5</v>
      </c>
      <c r="M2" s="92">
        <v>5</v>
      </c>
      <c r="N2" s="92">
        <v>5</v>
      </c>
      <c r="O2" s="92">
        <v>5</v>
      </c>
      <c r="P2" s="93">
        <v>5</v>
      </c>
    </row>
    <row r="3" spans="1:16" x14ac:dyDescent="0.55000000000000004">
      <c r="A3" s="89">
        <v>44627.422320451384</v>
      </c>
      <c r="B3" s="88" t="s">
        <v>16</v>
      </c>
      <c r="C3" s="88" t="s">
        <v>22</v>
      </c>
      <c r="D3" s="88" t="s">
        <v>55</v>
      </c>
      <c r="E3" s="88" t="s">
        <v>25</v>
      </c>
      <c r="F3" s="88" t="s">
        <v>56</v>
      </c>
      <c r="G3" s="90">
        <v>4</v>
      </c>
      <c r="H3" s="90">
        <v>4</v>
      </c>
      <c r="I3" s="90">
        <v>4</v>
      </c>
      <c r="J3" s="90">
        <v>4</v>
      </c>
      <c r="K3" s="91">
        <v>4</v>
      </c>
      <c r="L3" s="91">
        <v>4</v>
      </c>
      <c r="M3" s="92">
        <v>4</v>
      </c>
      <c r="N3" s="92">
        <v>4</v>
      </c>
      <c r="O3" s="92">
        <v>2</v>
      </c>
      <c r="P3" s="93">
        <v>4</v>
      </c>
    </row>
    <row r="4" spans="1:16" x14ac:dyDescent="0.55000000000000004">
      <c r="A4" s="89">
        <v>44627.42401318287</v>
      </c>
      <c r="B4" s="88" t="s">
        <v>16</v>
      </c>
      <c r="C4" s="88" t="s">
        <v>22</v>
      </c>
      <c r="D4" s="88" t="s">
        <v>52</v>
      </c>
      <c r="E4" s="88" t="s">
        <v>26</v>
      </c>
      <c r="F4" s="88" t="s">
        <v>56</v>
      </c>
      <c r="G4" s="90">
        <v>1</v>
      </c>
      <c r="H4" s="90">
        <v>1</v>
      </c>
      <c r="I4" s="90">
        <v>1</v>
      </c>
      <c r="J4" s="90">
        <v>3</v>
      </c>
      <c r="K4" s="91">
        <v>5</v>
      </c>
      <c r="L4" s="91">
        <v>5</v>
      </c>
      <c r="M4" s="92">
        <v>4</v>
      </c>
      <c r="N4" s="92">
        <v>2</v>
      </c>
      <c r="O4" s="92">
        <v>3</v>
      </c>
      <c r="P4" s="93">
        <v>2</v>
      </c>
    </row>
    <row r="5" spans="1:16" x14ac:dyDescent="0.55000000000000004">
      <c r="A5" s="89">
        <v>44627.424233310187</v>
      </c>
      <c r="B5" s="88" t="s">
        <v>16</v>
      </c>
      <c r="C5" s="88" t="s">
        <v>21</v>
      </c>
      <c r="D5" s="88" t="s">
        <v>60</v>
      </c>
      <c r="E5" s="88" t="s">
        <v>61</v>
      </c>
      <c r="F5" s="88" t="s">
        <v>62</v>
      </c>
      <c r="G5" s="90">
        <v>5</v>
      </c>
      <c r="H5" s="90">
        <v>4</v>
      </c>
      <c r="I5" s="90">
        <v>4</v>
      </c>
      <c r="J5" s="90">
        <v>4</v>
      </c>
      <c r="K5" s="91">
        <v>4</v>
      </c>
      <c r="L5" s="91">
        <v>5</v>
      </c>
      <c r="M5" s="92">
        <v>4</v>
      </c>
      <c r="N5" s="92">
        <v>5</v>
      </c>
      <c r="O5" s="92">
        <v>2</v>
      </c>
      <c r="P5" s="93">
        <v>5</v>
      </c>
    </row>
    <row r="6" spans="1:16" x14ac:dyDescent="0.55000000000000004">
      <c r="A6" s="89">
        <v>44627.425754722222</v>
      </c>
      <c r="B6" s="88" t="s">
        <v>17</v>
      </c>
      <c r="C6" s="88" t="s">
        <v>42</v>
      </c>
      <c r="D6" s="88" t="s">
        <v>52</v>
      </c>
      <c r="E6" s="88" t="s">
        <v>61</v>
      </c>
      <c r="F6" s="88" t="s">
        <v>53</v>
      </c>
      <c r="G6" s="90">
        <v>3</v>
      </c>
      <c r="H6" s="90">
        <v>3</v>
      </c>
      <c r="I6" s="90">
        <v>4</v>
      </c>
      <c r="J6" s="90">
        <v>4</v>
      </c>
      <c r="K6" s="91">
        <v>5</v>
      </c>
      <c r="L6" s="91">
        <v>5</v>
      </c>
      <c r="M6" s="92">
        <v>4</v>
      </c>
      <c r="N6" s="92">
        <v>4</v>
      </c>
      <c r="O6" s="92">
        <v>1</v>
      </c>
      <c r="P6" s="93">
        <v>4</v>
      </c>
    </row>
    <row r="7" spans="1:16" x14ac:dyDescent="0.55000000000000004">
      <c r="A7" s="89">
        <v>44627.426395335649</v>
      </c>
      <c r="B7" s="88" t="s">
        <v>17</v>
      </c>
      <c r="C7" s="88" t="s">
        <v>42</v>
      </c>
      <c r="D7" s="88" t="s">
        <v>52</v>
      </c>
      <c r="E7" s="88" t="s">
        <v>61</v>
      </c>
      <c r="F7" s="88" t="s">
        <v>56</v>
      </c>
      <c r="G7" s="90">
        <v>2</v>
      </c>
      <c r="H7" s="90">
        <v>3</v>
      </c>
      <c r="I7" s="90">
        <v>3</v>
      </c>
      <c r="J7" s="90">
        <v>4</v>
      </c>
      <c r="K7" s="91">
        <v>4</v>
      </c>
      <c r="L7" s="91">
        <v>4</v>
      </c>
      <c r="M7" s="92">
        <v>3</v>
      </c>
      <c r="N7" s="92">
        <v>5</v>
      </c>
      <c r="O7" s="92">
        <v>5</v>
      </c>
      <c r="P7" s="93">
        <v>4</v>
      </c>
    </row>
    <row r="8" spans="1:16" x14ac:dyDescent="0.55000000000000004">
      <c r="A8" s="89">
        <v>44627.430099849538</v>
      </c>
      <c r="B8" s="88" t="s">
        <v>17</v>
      </c>
      <c r="C8" s="88" t="s">
        <v>42</v>
      </c>
      <c r="D8" s="88" t="s">
        <v>55</v>
      </c>
      <c r="E8" s="88" t="s">
        <v>61</v>
      </c>
      <c r="F8" s="88" t="s">
        <v>56</v>
      </c>
      <c r="G8" s="90">
        <v>4</v>
      </c>
      <c r="H8" s="90">
        <v>4</v>
      </c>
      <c r="I8" s="90">
        <v>4</v>
      </c>
      <c r="J8" s="90">
        <v>4</v>
      </c>
      <c r="K8" s="91">
        <v>4</v>
      </c>
      <c r="L8" s="91">
        <v>4</v>
      </c>
      <c r="M8" s="92">
        <v>5</v>
      </c>
      <c r="N8" s="92">
        <v>5</v>
      </c>
      <c r="O8" s="92">
        <v>1</v>
      </c>
      <c r="P8" s="93">
        <v>5</v>
      </c>
    </row>
    <row r="9" spans="1:16" x14ac:dyDescent="0.55000000000000004">
      <c r="A9" s="89">
        <v>44627.433540428239</v>
      </c>
      <c r="B9" s="88" t="s">
        <v>17</v>
      </c>
      <c r="C9" s="88" t="s">
        <v>42</v>
      </c>
      <c r="D9" s="88" t="s">
        <v>52</v>
      </c>
      <c r="E9" s="88" t="s">
        <v>61</v>
      </c>
      <c r="F9" s="88" t="s">
        <v>62</v>
      </c>
      <c r="G9" s="90">
        <v>5</v>
      </c>
      <c r="H9" s="90">
        <v>4</v>
      </c>
      <c r="I9" s="90">
        <v>5</v>
      </c>
      <c r="J9" s="90">
        <v>4</v>
      </c>
      <c r="K9" s="91">
        <v>5</v>
      </c>
      <c r="L9" s="91">
        <v>5</v>
      </c>
      <c r="M9" s="92">
        <v>4</v>
      </c>
      <c r="N9" s="92">
        <v>4</v>
      </c>
      <c r="O9" s="92">
        <v>1</v>
      </c>
      <c r="P9" s="93">
        <v>4</v>
      </c>
    </row>
    <row r="10" spans="1:16" x14ac:dyDescent="0.55000000000000004">
      <c r="A10" s="89">
        <v>44627.433596250004</v>
      </c>
      <c r="B10" s="88" t="s">
        <v>17</v>
      </c>
      <c r="C10" s="88" t="s">
        <v>42</v>
      </c>
      <c r="D10" s="88" t="s">
        <v>52</v>
      </c>
      <c r="E10" s="88" t="s">
        <v>61</v>
      </c>
      <c r="F10" s="88" t="s">
        <v>53</v>
      </c>
      <c r="G10" s="90">
        <v>4</v>
      </c>
      <c r="H10" s="90">
        <v>3</v>
      </c>
      <c r="I10" s="90">
        <v>4</v>
      </c>
      <c r="J10" s="90">
        <v>4</v>
      </c>
      <c r="K10" s="91">
        <v>5</v>
      </c>
      <c r="L10" s="91">
        <v>5</v>
      </c>
      <c r="M10" s="92">
        <v>4</v>
      </c>
      <c r="N10" s="92">
        <v>4</v>
      </c>
      <c r="O10" s="92">
        <v>1</v>
      </c>
      <c r="P10" s="93">
        <v>4</v>
      </c>
    </row>
    <row r="11" spans="1:16" x14ac:dyDescent="0.55000000000000004">
      <c r="A11" s="89">
        <v>44627.451597743056</v>
      </c>
      <c r="B11" s="88" t="s">
        <v>16</v>
      </c>
      <c r="C11" s="88" t="s">
        <v>22</v>
      </c>
      <c r="D11" s="88" t="s">
        <v>55</v>
      </c>
      <c r="E11" s="88" t="s">
        <v>61</v>
      </c>
      <c r="F11" s="88" t="s">
        <v>56</v>
      </c>
      <c r="G11" s="90">
        <v>3</v>
      </c>
      <c r="H11" s="90">
        <v>4</v>
      </c>
      <c r="I11" s="90">
        <v>4</v>
      </c>
      <c r="J11" s="90">
        <v>3</v>
      </c>
      <c r="K11" s="91">
        <v>4</v>
      </c>
      <c r="L11" s="91">
        <v>4</v>
      </c>
      <c r="M11" s="92">
        <v>4</v>
      </c>
      <c r="N11" s="92">
        <v>4</v>
      </c>
      <c r="O11" s="92">
        <v>1</v>
      </c>
      <c r="P11" s="93">
        <v>4</v>
      </c>
    </row>
    <row r="12" spans="1:16" x14ac:dyDescent="0.55000000000000004">
      <c r="A12" s="89">
        <v>44627.457349340279</v>
      </c>
      <c r="B12" s="88" t="s">
        <v>17</v>
      </c>
      <c r="C12" s="88" t="s">
        <v>20</v>
      </c>
      <c r="D12" s="88" t="s">
        <v>52</v>
      </c>
      <c r="E12" s="88" t="s">
        <v>61</v>
      </c>
      <c r="F12" s="88" t="s">
        <v>53</v>
      </c>
      <c r="G12" s="90">
        <v>5</v>
      </c>
      <c r="H12" s="90">
        <v>4</v>
      </c>
      <c r="I12" s="90">
        <v>5</v>
      </c>
      <c r="J12" s="90">
        <v>5</v>
      </c>
      <c r="K12" s="91">
        <v>5</v>
      </c>
      <c r="L12" s="91">
        <v>5</v>
      </c>
      <c r="M12" s="92">
        <v>5</v>
      </c>
      <c r="N12" s="92">
        <v>5</v>
      </c>
      <c r="O12" s="92">
        <v>1</v>
      </c>
      <c r="P12" s="93">
        <v>4</v>
      </c>
    </row>
    <row r="13" spans="1:16" x14ac:dyDescent="0.55000000000000004">
      <c r="A13" s="89">
        <v>44627.467117789347</v>
      </c>
      <c r="B13" s="88" t="s">
        <v>17</v>
      </c>
      <c r="C13" s="88" t="s">
        <v>42</v>
      </c>
      <c r="D13" s="88" t="s">
        <v>52</v>
      </c>
      <c r="E13" s="88" t="s">
        <v>61</v>
      </c>
      <c r="F13" s="88" t="s">
        <v>73</v>
      </c>
      <c r="G13" s="90">
        <v>3</v>
      </c>
      <c r="H13" s="90">
        <v>3</v>
      </c>
      <c r="I13" s="90">
        <v>4</v>
      </c>
      <c r="J13" s="90">
        <v>3</v>
      </c>
      <c r="K13" s="91">
        <v>4</v>
      </c>
      <c r="L13" s="91">
        <v>4</v>
      </c>
      <c r="M13" s="92">
        <v>4</v>
      </c>
      <c r="N13" s="92">
        <v>4</v>
      </c>
      <c r="O13" s="92">
        <v>2</v>
      </c>
      <c r="P13" s="93">
        <v>4</v>
      </c>
    </row>
    <row r="14" spans="1:16" x14ac:dyDescent="0.55000000000000004">
      <c r="A14" s="89">
        <v>44627.473691145831</v>
      </c>
      <c r="B14" s="88" t="s">
        <v>17</v>
      </c>
      <c r="C14" s="88" t="s">
        <v>22</v>
      </c>
      <c r="D14" s="88" t="s">
        <v>52</v>
      </c>
      <c r="E14" s="88" t="s">
        <v>75</v>
      </c>
      <c r="F14" s="88" t="s">
        <v>76</v>
      </c>
      <c r="G14" s="90">
        <v>4</v>
      </c>
      <c r="H14" s="90">
        <v>4</v>
      </c>
      <c r="I14" s="90">
        <v>4</v>
      </c>
      <c r="J14" s="90">
        <v>4</v>
      </c>
      <c r="K14" s="91">
        <v>4</v>
      </c>
      <c r="L14" s="91">
        <v>4</v>
      </c>
      <c r="M14" s="92">
        <v>4</v>
      </c>
      <c r="N14" s="92">
        <v>4</v>
      </c>
      <c r="O14" s="92">
        <v>4</v>
      </c>
      <c r="P14" s="93">
        <v>4</v>
      </c>
    </row>
    <row r="15" spans="1:16" x14ac:dyDescent="0.55000000000000004">
      <c r="A15" s="89">
        <v>44627.485979259262</v>
      </c>
      <c r="B15" s="88" t="s">
        <v>17</v>
      </c>
      <c r="C15" s="88" t="s">
        <v>42</v>
      </c>
      <c r="D15" s="88" t="s">
        <v>52</v>
      </c>
      <c r="E15" s="88" t="s">
        <v>26</v>
      </c>
      <c r="F15" s="88" t="s">
        <v>76</v>
      </c>
      <c r="G15" s="90">
        <v>3</v>
      </c>
      <c r="H15" s="90">
        <v>2</v>
      </c>
      <c r="I15" s="90">
        <v>3</v>
      </c>
      <c r="J15" s="90">
        <v>3</v>
      </c>
      <c r="K15" s="91">
        <v>3</v>
      </c>
      <c r="L15" s="91">
        <v>3</v>
      </c>
      <c r="M15" s="92">
        <v>3</v>
      </c>
      <c r="N15" s="92">
        <v>3</v>
      </c>
      <c r="O15" s="92">
        <v>1</v>
      </c>
      <c r="P15" s="93">
        <v>3</v>
      </c>
    </row>
    <row r="16" spans="1:16" x14ac:dyDescent="0.55000000000000004">
      <c r="A16" s="89">
        <v>44627.502698900462</v>
      </c>
      <c r="B16" s="88" t="s">
        <v>17</v>
      </c>
      <c r="C16" s="88" t="s">
        <v>42</v>
      </c>
      <c r="D16" s="88" t="s">
        <v>52</v>
      </c>
      <c r="E16" s="88" t="s">
        <v>61</v>
      </c>
      <c r="F16" s="88" t="s">
        <v>73</v>
      </c>
      <c r="G16" s="90">
        <v>5</v>
      </c>
      <c r="H16" s="90">
        <v>4</v>
      </c>
      <c r="I16" s="90">
        <v>4</v>
      </c>
      <c r="J16" s="90">
        <v>4</v>
      </c>
      <c r="K16" s="91">
        <v>5</v>
      </c>
      <c r="L16" s="91">
        <v>4</v>
      </c>
      <c r="M16" s="92">
        <v>5</v>
      </c>
      <c r="N16" s="92">
        <v>4</v>
      </c>
      <c r="O16" s="92">
        <v>3</v>
      </c>
      <c r="P16" s="93">
        <v>5</v>
      </c>
    </row>
    <row r="17" spans="1:16" x14ac:dyDescent="0.55000000000000004">
      <c r="A17" s="89">
        <v>44627.57568736111</v>
      </c>
      <c r="B17" s="88" t="s">
        <v>16</v>
      </c>
      <c r="C17" s="88" t="s">
        <v>42</v>
      </c>
      <c r="D17" s="88" t="s">
        <v>52</v>
      </c>
      <c r="E17" s="88" t="s">
        <v>75</v>
      </c>
      <c r="F17" s="88" t="s">
        <v>76</v>
      </c>
      <c r="G17" s="90">
        <v>5</v>
      </c>
      <c r="H17" s="90">
        <v>4</v>
      </c>
      <c r="I17" s="90">
        <v>4</v>
      </c>
      <c r="J17" s="90">
        <v>3</v>
      </c>
      <c r="K17" s="91">
        <v>4</v>
      </c>
      <c r="L17" s="91">
        <v>4</v>
      </c>
      <c r="M17" s="92">
        <v>4</v>
      </c>
      <c r="N17" s="92">
        <v>4</v>
      </c>
      <c r="O17" s="92">
        <v>2</v>
      </c>
      <c r="P17" s="93">
        <v>4</v>
      </c>
    </row>
    <row r="18" spans="1:16" x14ac:dyDescent="0.55000000000000004">
      <c r="A18" s="89">
        <v>44627.576033657402</v>
      </c>
      <c r="B18" s="88" t="s">
        <v>16</v>
      </c>
      <c r="C18" s="88" t="s">
        <v>22</v>
      </c>
      <c r="D18" s="88" t="s">
        <v>55</v>
      </c>
      <c r="E18" s="88" t="s">
        <v>75</v>
      </c>
      <c r="F18" s="88" t="s">
        <v>73</v>
      </c>
      <c r="G18" s="90">
        <v>3</v>
      </c>
      <c r="H18" s="90">
        <v>4</v>
      </c>
      <c r="I18" s="90">
        <v>4</v>
      </c>
      <c r="J18" s="90">
        <v>3</v>
      </c>
      <c r="K18" s="91">
        <v>4</v>
      </c>
      <c r="L18" s="91">
        <v>4</v>
      </c>
      <c r="M18" s="92">
        <v>4</v>
      </c>
      <c r="N18" s="92">
        <v>3</v>
      </c>
      <c r="O18" s="92">
        <v>1</v>
      </c>
      <c r="P18" s="93">
        <v>4</v>
      </c>
    </row>
    <row r="19" spans="1:16" x14ac:dyDescent="0.55000000000000004">
      <c r="A19" s="89">
        <v>44628.435446770833</v>
      </c>
      <c r="B19" s="88" t="s">
        <v>17</v>
      </c>
      <c r="C19" s="88" t="s">
        <v>23</v>
      </c>
      <c r="D19" s="88" t="s">
        <v>52</v>
      </c>
      <c r="E19" s="88" t="s">
        <v>61</v>
      </c>
      <c r="F19" s="88" t="s">
        <v>62</v>
      </c>
      <c r="G19" s="90">
        <v>5</v>
      </c>
      <c r="H19" s="90">
        <v>3</v>
      </c>
      <c r="I19" s="90">
        <v>5</v>
      </c>
      <c r="J19" s="90">
        <v>5</v>
      </c>
      <c r="K19" s="91">
        <v>5</v>
      </c>
      <c r="L19" s="91">
        <v>5</v>
      </c>
      <c r="M19" s="92">
        <v>5</v>
      </c>
      <c r="N19" s="92">
        <v>4</v>
      </c>
      <c r="O19" s="92">
        <v>1</v>
      </c>
      <c r="P19" s="93">
        <v>4</v>
      </c>
    </row>
    <row r="20" spans="1:16" x14ac:dyDescent="0.55000000000000004">
      <c r="A20" s="89">
        <v>44628.436309456018</v>
      </c>
      <c r="B20" s="88" t="s">
        <v>17</v>
      </c>
      <c r="C20" s="88" t="s">
        <v>22</v>
      </c>
      <c r="D20" s="88" t="s">
        <v>55</v>
      </c>
      <c r="E20" s="88" t="s">
        <v>26</v>
      </c>
      <c r="F20" s="88" t="s">
        <v>80</v>
      </c>
      <c r="G20" s="90">
        <v>4</v>
      </c>
      <c r="H20" s="90">
        <v>4</v>
      </c>
      <c r="I20" s="90">
        <v>4</v>
      </c>
      <c r="J20" s="90">
        <v>3</v>
      </c>
      <c r="K20" s="91">
        <v>4</v>
      </c>
      <c r="L20" s="91">
        <v>5</v>
      </c>
      <c r="M20" s="92">
        <v>4</v>
      </c>
      <c r="N20" s="92">
        <v>4</v>
      </c>
      <c r="O20" s="92">
        <v>2</v>
      </c>
      <c r="P20" s="93">
        <v>4</v>
      </c>
    </row>
    <row r="21" spans="1:16" x14ac:dyDescent="0.55000000000000004">
      <c r="A21" s="89">
        <v>44628.436641261578</v>
      </c>
      <c r="B21" s="88" t="s">
        <v>17</v>
      </c>
      <c r="C21" s="88" t="s">
        <v>42</v>
      </c>
      <c r="D21" s="88" t="s">
        <v>52</v>
      </c>
      <c r="E21" s="88" t="s">
        <v>61</v>
      </c>
      <c r="F21" s="88" t="s">
        <v>76</v>
      </c>
      <c r="G21" s="90">
        <v>3</v>
      </c>
      <c r="H21" s="90">
        <v>3</v>
      </c>
      <c r="I21" s="90">
        <v>3</v>
      </c>
      <c r="J21" s="90">
        <v>3</v>
      </c>
      <c r="K21" s="91">
        <v>5</v>
      </c>
      <c r="L21" s="91">
        <v>5</v>
      </c>
      <c r="M21" s="92">
        <v>4</v>
      </c>
      <c r="N21" s="92">
        <v>4</v>
      </c>
      <c r="O21" s="92">
        <v>1</v>
      </c>
      <c r="P21" s="93">
        <v>4</v>
      </c>
    </row>
    <row r="22" spans="1:16" x14ac:dyDescent="0.55000000000000004">
      <c r="A22" s="89">
        <v>44628.436795150468</v>
      </c>
      <c r="B22" s="88" t="s">
        <v>17</v>
      </c>
      <c r="C22" s="88" t="s">
        <v>42</v>
      </c>
      <c r="D22" s="88" t="s">
        <v>52</v>
      </c>
      <c r="E22" s="88" t="s">
        <v>61</v>
      </c>
      <c r="F22" s="88" t="s">
        <v>76</v>
      </c>
      <c r="G22" s="90">
        <v>4</v>
      </c>
      <c r="H22" s="90">
        <v>3</v>
      </c>
      <c r="I22" s="90">
        <v>3</v>
      </c>
      <c r="J22" s="90">
        <v>3</v>
      </c>
      <c r="K22" s="91">
        <v>3</v>
      </c>
      <c r="L22" s="91">
        <v>3</v>
      </c>
      <c r="M22" s="92">
        <v>3</v>
      </c>
      <c r="N22" s="92">
        <v>3</v>
      </c>
      <c r="O22" s="92">
        <v>3</v>
      </c>
      <c r="P22" s="93">
        <v>3</v>
      </c>
    </row>
    <row r="23" spans="1:16" x14ac:dyDescent="0.55000000000000004">
      <c r="A23" s="89">
        <v>44628.43739071759</v>
      </c>
      <c r="B23" s="88" t="s">
        <v>17</v>
      </c>
      <c r="C23" s="88" t="s">
        <v>22</v>
      </c>
      <c r="D23" s="88" t="s">
        <v>55</v>
      </c>
      <c r="E23" s="88" t="s">
        <v>61</v>
      </c>
      <c r="F23" s="88" t="s">
        <v>73</v>
      </c>
      <c r="G23" s="90">
        <v>4</v>
      </c>
      <c r="H23" s="90">
        <v>4</v>
      </c>
      <c r="I23" s="90">
        <v>3</v>
      </c>
      <c r="J23" s="90">
        <v>4</v>
      </c>
      <c r="K23" s="91">
        <v>4</v>
      </c>
      <c r="L23" s="91">
        <v>4</v>
      </c>
      <c r="M23" s="92">
        <v>4</v>
      </c>
      <c r="N23" s="92">
        <v>3</v>
      </c>
      <c r="O23" s="92">
        <v>2</v>
      </c>
      <c r="P23" s="93">
        <v>3</v>
      </c>
    </row>
    <row r="24" spans="1:16" x14ac:dyDescent="0.55000000000000004">
      <c r="A24" s="89">
        <v>44628.437747638891</v>
      </c>
      <c r="B24" s="88" t="s">
        <v>16</v>
      </c>
      <c r="C24" s="88" t="s">
        <v>22</v>
      </c>
      <c r="D24" s="88" t="s">
        <v>52</v>
      </c>
      <c r="E24" s="88" t="s">
        <v>25</v>
      </c>
      <c r="F24" s="88" t="s">
        <v>80</v>
      </c>
      <c r="G24" s="90">
        <v>5</v>
      </c>
      <c r="H24" s="90">
        <v>4</v>
      </c>
      <c r="I24" s="90">
        <v>4</v>
      </c>
      <c r="J24" s="90">
        <v>5</v>
      </c>
      <c r="K24" s="91">
        <v>4</v>
      </c>
      <c r="L24" s="91">
        <v>4</v>
      </c>
      <c r="M24" s="92">
        <v>5</v>
      </c>
      <c r="N24" s="92">
        <v>4</v>
      </c>
      <c r="O24" s="92">
        <v>1</v>
      </c>
      <c r="P24" s="93">
        <v>4</v>
      </c>
    </row>
    <row r="25" spans="1:16" x14ac:dyDescent="0.55000000000000004">
      <c r="A25" s="89">
        <v>44628.437931296299</v>
      </c>
      <c r="B25" s="88" t="s">
        <v>16</v>
      </c>
      <c r="C25" s="88" t="s">
        <v>23</v>
      </c>
      <c r="D25" s="88" t="s">
        <v>55</v>
      </c>
      <c r="E25" s="88" t="s">
        <v>25</v>
      </c>
      <c r="F25" s="88" t="s">
        <v>56</v>
      </c>
      <c r="G25" s="90">
        <v>3</v>
      </c>
      <c r="H25" s="90">
        <v>3</v>
      </c>
      <c r="I25" s="90">
        <v>2</v>
      </c>
      <c r="J25" s="90">
        <v>2</v>
      </c>
      <c r="K25" s="91">
        <v>3</v>
      </c>
      <c r="L25" s="91">
        <v>3</v>
      </c>
      <c r="M25" s="92">
        <v>4</v>
      </c>
      <c r="N25" s="92">
        <v>4</v>
      </c>
      <c r="O25" s="92">
        <v>2</v>
      </c>
      <c r="P25" s="93">
        <v>3</v>
      </c>
    </row>
    <row r="26" spans="1:16" x14ac:dyDescent="0.55000000000000004">
      <c r="A26" s="89">
        <v>44628.438049814817</v>
      </c>
      <c r="B26" s="88" t="s">
        <v>17</v>
      </c>
      <c r="C26" s="88" t="s">
        <v>42</v>
      </c>
      <c r="D26" s="88" t="s">
        <v>52</v>
      </c>
      <c r="E26" s="88" t="s">
        <v>75</v>
      </c>
      <c r="F26" s="88" t="s">
        <v>80</v>
      </c>
      <c r="G26" s="90">
        <v>4</v>
      </c>
      <c r="H26" s="90">
        <v>3</v>
      </c>
      <c r="I26" s="90">
        <v>4</v>
      </c>
      <c r="J26" s="90">
        <v>3</v>
      </c>
      <c r="K26" s="91">
        <v>5</v>
      </c>
      <c r="L26" s="91">
        <v>5</v>
      </c>
      <c r="M26" s="92">
        <v>3</v>
      </c>
      <c r="N26" s="92">
        <v>5</v>
      </c>
      <c r="O26" s="92">
        <v>2</v>
      </c>
      <c r="P26" s="93">
        <v>4</v>
      </c>
    </row>
    <row r="27" spans="1:16" x14ac:dyDescent="0.55000000000000004">
      <c r="A27" s="89">
        <v>44628.438750439818</v>
      </c>
      <c r="B27" s="88" t="s">
        <v>17</v>
      </c>
      <c r="C27" s="88" t="s">
        <v>20</v>
      </c>
      <c r="D27" s="88" t="s">
        <v>52</v>
      </c>
      <c r="E27" s="88" t="s">
        <v>61</v>
      </c>
      <c r="F27" s="88" t="s">
        <v>53</v>
      </c>
      <c r="G27" s="90">
        <v>5</v>
      </c>
      <c r="H27" s="90">
        <v>4</v>
      </c>
      <c r="I27" s="90">
        <v>4</v>
      </c>
      <c r="J27" s="90">
        <v>4</v>
      </c>
      <c r="K27" s="91">
        <v>4</v>
      </c>
      <c r="L27" s="91">
        <v>4</v>
      </c>
      <c r="M27" s="92">
        <v>4</v>
      </c>
      <c r="N27" s="92">
        <v>4</v>
      </c>
      <c r="O27" s="92">
        <v>2</v>
      </c>
      <c r="P27" s="93">
        <v>4</v>
      </c>
    </row>
    <row r="28" spans="1:16" x14ac:dyDescent="0.55000000000000004">
      <c r="A28" s="89">
        <v>44628.43895585648</v>
      </c>
      <c r="B28" s="88" t="s">
        <v>17</v>
      </c>
      <c r="C28" s="88" t="s">
        <v>22</v>
      </c>
      <c r="D28" s="88" t="s">
        <v>52</v>
      </c>
      <c r="E28" s="88" t="s">
        <v>75</v>
      </c>
      <c r="F28" s="88" t="s">
        <v>73</v>
      </c>
      <c r="G28" s="90">
        <v>3</v>
      </c>
      <c r="H28" s="90">
        <v>3</v>
      </c>
      <c r="I28" s="90">
        <v>3</v>
      </c>
      <c r="J28" s="90">
        <v>3</v>
      </c>
      <c r="K28" s="91">
        <v>4</v>
      </c>
      <c r="L28" s="91">
        <v>4</v>
      </c>
      <c r="M28" s="92">
        <v>3</v>
      </c>
      <c r="N28" s="92">
        <v>3</v>
      </c>
      <c r="O28" s="92">
        <v>1</v>
      </c>
      <c r="P28" s="93">
        <v>3</v>
      </c>
    </row>
    <row r="29" spans="1:16" x14ac:dyDescent="0.55000000000000004">
      <c r="A29" s="89">
        <v>44628.439046932872</v>
      </c>
      <c r="B29" s="88" t="s">
        <v>16</v>
      </c>
      <c r="C29" s="88" t="s">
        <v>42</v>
      </c>
      <c r="D29" s="88" t="s">
        <v>52</v>
      </c>
      <c r="E29" s="88" t="s">
        <v>61</v>
      </c>
      <c r="F29" s="88" t="s">
        <v>76</v>
      </c>
      <c r="G29" s="90">
        <v>3</v>
      </c>
      <c r="H29" s="90">
        <v>3</v>
      </c>
      <c r="I29" s="90">
        <v>3</v>
      </c>
      <c r="J29" s="90">
        <v>3</v>
      </c>
      <c r="K29" s="91">
        <v>3</v>
      </c>
      <c r="L29" s="91">
        <v>3</v>
      </c>
      <c r="M29" s="92">
        <v>4</v>
      </c>
      <c r="N29" s="92">
        <v>4</v>
      </c>
      <c r="O29" s="92">
        <v>1</v>
      </c>
      <c r="P29" s="93">
        <v>3</v>
      </c>
    </row>
    <row r="30" spans="1:16" x14ac:dyDescent="0.55000000000000004">
      <c r="A30" s="89">
        <v>44628.439097766204</v>
      </c>
      <c r="B30" s="88" t="s">
        <v>16</v>
      </c>
      <c r="C30" s="88" t="s">
        <v>42</v>
      </c>
      <c r="D30" s="88" t="s">
        <v>55</v>
      </c>
      <c r="E30" s="88" t="s">
        <v>75</v>
      </c>
      <c r="F30" s="88" t="s">
        <v>73</v>
      </c>
      <c r="G30" s="90">
        <v>4</v>
      </c>
      <c r="H30" s="90">
        <v>3</v>
      </c>
      <c r="I30" s="90">
        <v>4</v>
      </c>
      <c r="J30" s="90">
        <v>4</v>
      </c>
      <c r="K30" s="91">
        <v>4</v>
      </c>
      <c r="L30" s="91">
        <v>4</v>
      </c>
      <c r="M30" s="92">
        <v>4</v>
      </c>
      <c r="N30" s="92">
        <v>4</v>
      </c>
      <c r="O30" s="92">
        <v>2</v>
      </c>
      <c r="P30" s="93">
        <v>4</v>
      </c>
    </row>
    <row r="31" spans="1:16" x14ac:dyDescent="0.55000000000000004">
      <c r="A31" s="89"/>
      <c r="B31" s="88" t="s">
        <v>17</v>
      </c>
      <c r="C31" s="88" t="s">
        <v>22</v>
      </c>
      <c r="D31" s="88" t="s">
        <v>55</v>
      </c>
      <c r="E31" s="88" t="s">
        <v>25</v>
      </c>
      <c r="F31" s="88" t="s">
        <v>73</v>
      </c>
      <c r="G31" s="90">
        <v>5</v>
      </c>
      <c r="H31" s="90">
        <v>4</v>
      </c>
      <c r="I31" s="90">
        <v>5</v>
      </c>
      <c r="J31" s="90">
        <v>5</v>
      </c>
      <c r="K31" s="91">
        <v>4</v>
      </c>
      <c r="L31" s="91">
        <v>4</v>
      </c>
      <c r="M31" s="92">
        <v>5</v>
      </c>
      <c r="N31" s="92">
        <v>5</v>
      </c>
      <c r="O31" s="92">
        <v>2</v>
      </c>
      <c r="P31" s="93">
        <v>4</v>
      </c>
    </row>
    <row r="32" spans="1:16" x14ac:dyDescent="0.55000000000000004">
      <c r="A32" s="89"/>
      <c r="B32" s="88" t="s">
        <v>16</v>
      </c>
      <c r="C32" s="88" t="s">
        <v>42</v>
      </c>
      <c r="D32" s="88" t="s">
        <v>52</v>
      </c>
      <c r="E32" s="88" t="s">
        <v>61</v>
      </c>
      <c r="F32" s="88" t="s">
        <v>80</v>
      </c>
      <c r="G32" s="90">
        <v>5</v>
      </c>
      <c r="H32" s="90">
        <v>5</v>
      </c>
      <c r="I32" s="90">
        <v>5</v>
      </c>
      <c r="J32" s="90">
        <v>5</v>
      </c>
      <c r="K32" s="91">
        <v>5</v>
      </c>
      <c r="L32" s="91">
        <v>5</v>
      </c>
      <c r="M32" s="92">
        <v>5</v>
      </c>
      <c r="N32" s="92">
        <v>5</v>
      </c>
      <c r="O32" s="92">
        <v>5</v>
      </c>
      <c r="P32" s="93">
        <v>5</v>
      </c>
    </row>
    <row r="33" spans="1:17" x14ac:dyDescent="0.55000000000000004">
      <c r="A33" s="89"/>
      <c r="B33" s="88" t="s">
        <v>17</v>
      </c>
      <c r="C33" s="88" t="s">
        <v>42</v>
      </c>
      <c r="D33" s="88" t="s">
        <v>55</v>
      </c>
      <c r="E33" s="88" t="s">
        <v>61</v>
      </c>
      <c r="F33" s="88" t="s">
        <v>62</v>
      </c>
      <c r="G33" s="90">
        <v>5</v>
      </c>
      <c r="H33" s="90">
        <v>5</v>
      </c>
      <c r="I33" s="90">
        <v>5</v>
      </c>
      <c r="J33" s="90">
        <v>5</v>
      </c>
      <c r="K33" s="91">
        <v>5</v>
      </c>
      <c r="L33" s="91">
        <v>5</v>
      </c>
      <c r="M33" s="92">
        <v>5</v>
      </c>
      <c r="N33" s="92">
        <v>5</v>
      </c>
      <c r="O33" s="92">
        <v>5</v>
      </c>
      <c r="P33" s="93">
        <v>5</v>
      </c>
    </row>
    <row r="34" spans="1:17" x14ac:dyDescent="0.55000000000000004">
      <c r="A34" s="89"/>
      <c r="B34" s="88" t="s">
        <v>16</v>
      </c>
      <c r="C34" s="88" t="s">
        <v>42</v>
      </c>
      <c r="D34" s="88" t="s">
        <v>52</v>
      </c>
      <c r="E34" s="88" t="s">
        <v>61</v>
      </c>
      <c r="F34" s="88" t="s">
        <v>62</v>
      </c>
      <c r="G34" s="90">
        <v>5</v>
      </c>
      <c r="H34" s="90">
        <v>5</v>
      </c>
      <c r="I34" s="90">
        <v>5</v>
      </c>
      <c r="J34" s="90">
        <v>5</v>
      </c>
      <c r="K34" s="91">
        <v>5</v>
      </c>
      <c r="L34" s="91">
        <v>5</v>
      </c>
      <c r="M34" s="92">
        <v>5</v>
      </c>
      <c r="N34" s="92">
        <v>5</v>
      </c>
      <c r="O34" s="92">
        <v>5</v>
      </c>
      <c r="P34" s="93">
        <v>5</v>
      </c>
    </row>
    <row r="35" spans="1:17" x14ac:dyDescent="0.55000000000000004">
      <c r="A35" s="89"/>
      <c r="B35" s="88" t="s">
        <v>16</v>
      </c>
      <c r="C35" s="88" t="s">
        <v>42</v>
      </c>
      <c r="D35" s="88" t="s">
        <v>52</v>
      </c>
      <c r="E35" s="88" t="s">
        <v>61</v>
      </c>
      <c r="F35" s="88" t="s">
        <v>62</v>
      </c>
      <c r="G35" s="90">
        <v>5</v>
      </c>
      <c r="H35" s="90">
        <v>5</v>
      </c>
      <c r="I35" s="90">
        <v>5</v>
      </c>
      <c r="J35" s="90">
        <v>5</v>
      </c>
      <c r="K35" s="91">
        <v>5</v>
      </c>
      <c r="L35" s="91">
        <v>5</v>
      </c>
      <c r="M35" s="92">
        <v>5</v>
      </c>
      <c r="N35" s="92">
        <v>5</v>
      </c>
      <c r="O35" s="92">
        <v>5</v>
      </c>
      <c r="P35" s="93">
        <v>5</v>
      </c>
    </row>
    <row r="36" spans="1:17" x14ac:dyDescent="0.55000000000000004">
      <c r="G36" s="68">
        <f>AVERAGE(G2:G35)</f>
        <v>4</v>
      </c>
      <c r="H36" s="68">
        <f t="shared" ref="H36:P36" si="0">AVERAGE(H2:H35)</f>
        <v>3.6470588235294117</v>
      </c>
      <c r="I36" s="68">
        <f t="shared" si="0"/>
        <v>3.9117647058823528</v>
      </c>
      <c r="J36" s="68">
        <f t="shared" si="0"/>
        <v>3.8529411764705883</v>
      </c>
      <c r="K36" s="68">
        <f t="shared" si="0"/>
        <v>4.2941176470588234</v>
      </c>
      <c r="L36" s="68">
        <f t="shared" si="0"/>
        <v>4.3235294117647056</v>
      </c>
      <c r="M36" s="68">
        <f t="shared" si="0"/>
        <v>4.1764705882352944</v>
      </c>
      <c r="N36" s="68">
        <f t="shared" si="0"/>
        <v>4.117647058823529</v>
      </c>
      <c r="O36" s="68">
        <f t="shared" si="0"/>
        <v>2.2941176470588234</v>
      </c>
      <c r="P36" s="68">
        <f t="shared" si="0"/>
        <v>4</v>
      </c>
      <c r="Q36" s="67">
        <f>AVERAGE(G2:P35)</f>
        <v>3.861764705882353</v>
      </c>
    </row>
    <row r="37" spans="1:17" x14ac:dyDescent="0.55000000000000004">
      <c r="G37" s="69">
        <f>STDEV(G2:G35)</f>
        <v>1.044465935734187</v>
      </c>
      <c r="H37" s="69">
        <f t="shared" ref="H37:P37" si="1">STDEV(H2:H35)</f>
        <v>0.88359983199500658</v>
      </c>
      <c r="I37" s="69">
        <f t="shared" si="1"/>
        <v>0.93314869576801507</v>
      </c>
      <c r="J37" s="69">
        <f t="shared" si="1"/>
        <v>0.85749292571254399</v>
      </c>
      <c r="K37" s="69">
        <f t="shared" si="1"/>
        <v>0.6755205294731973</v>
      </c>
      <c r="L37" s="69">
        <f t="shared" si="1"/>
        <v>0.68404271686984242</v>
      </c>
      <c r="M37" s="69">
        <f t="shared" si="1"/>
        <v>0.67287660336138921</v>
      </c>
      <c r="N37" s="69">
        <f t="shared" si="1"/>
        <v>0.76928561438924492</v>
      </c>
      <c r="O37" s="69">
        <f t="shared" si="1"/>
        <v>1.4674118994711225</v>
      </c>
      <c r="P37" s="69">
        <f t="shared" si="1"/>
        <v>0.7385489458759964</v>
      </c>
      <c r="Q37" s="67">
        <f>STDEV(G2:P35)</f>
        <v>1.0510606262478803</v>
      </c>
    </row>
    <row r="38" spans="1:17" x14ac:dyDescent="0.55000000000000004">
      <c r="J38" s="197">
        <f>STDEV(G2:J35)</f>
        <v>0.93118333131245479</v>
      </c>
      <c r="K38" s="198"/>
      <c r="L38" s="197">
        <f>STDEV(K2:L35)</f>
        <v>0.67486544686952366</v>
      </c>
      <c r="M38" s="198"/>
      <c r="N38" s="198"/>
      <c r="O38" s="197">
        <f>STDEV(M2:O35)</f>
        <v>1.3475748834090355</v>
      </c>
      <c r="P38" s="197">
        <f>STDEV(P2:P35)</f>
        <v>0.7385489458759964</v>
      </c>
    </row>
    <row r="39" spans="1:17" x14ac:dyDescent="0.55000000000000004">
      <c r="J39" s="199">
        <f>AVERAGE(G2:J35)</f>
        <v>3.8529411764705883</v>
      </c>
      <c r="K39" s="198"/>
      <c r="L39" s="199">
        <f>AVERAGE(K2:L35)</f>
        <v>4.3088235294117645</v>
      </c>
      <c r="M39" s="198"/>
      <c r="N39" s="198"/>
      <c r="O39" s="199">
        <f>AVERAGE(M2:O35)</f>
        <v>3.5294117647058822</v>
      </c>
      <c r="P39" s="199">
        <f>AVERAGE(P2:P35)</f>
        <v>4</v>
      </c>
    </row>
    <row r="51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</sheetData>
  <autoFilter ref="F1:F173" xr:uid="{137E28F1-70BE-4B95-AC04-3ED6E19A8CD7}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2:I45"/>
  <sheetViews>
    <sheetView tabSelected="1" topLeftCell="A25" zoomScale="120" zoomScaleNormal="120" workbookViewId="0">
      <selection activeCell="B42" sqref="B42:F42"/>
    </sheetView>
  </sheetViews>
  <sheetFormatPr defaultColWidth="9.125" defaultRowHeight="14.25" x14ac:dyDescent="0.2"/>
  <cols>
    <col min="1" max="1" width="9" style="23" customWidth="1"/>
    <col min="2" max="2" width="8.875" style="23" customWidth="1"/>
    <col min="3" max="3" width="9.125" style="23" customWidth="1"/>
    <col min="4" max="4" width="9.125" style="23"/>
    <col min="5" max="5" width="9.125" style="23" customWidth="1"/>
    <col min="6" max="6" width="49.75" style="23" customWidth="1"/>
    <col min="7" max="16384" width="9.125" style="23"/>
  </cols>
  <sheetData>
    <row r="2" spans="1:8" s="22" customFormat="1" ht="27.75" x14ac:dyDescent="0.65">
      <c r="A2" s="127" t="s">
        <v>7</v>
      </c>
      <c r="B2" s="127"/>
      <c r="C2" s="127"/>
      <c r="D2" s="127"/>
      <c r="E2" s="127"/>
      <c r="F2" s="127"/>
    </row>
    <row r="3" spans="1:8" s="22" customFormat="1" ht="27.75" x14ac:dyDescent="0.3">
      <c r="A3" s="128" t="s">
        <v>119</v>
      </c>
      <c r="B3" s="129"/>
      <c r="C3" s="129"/>
      <c r="D3" s="129"/>
      <c r="E3" s="129"/>
      <c r="F3" s="129"/>
    </row>
    <row r="4" spans="1:8" s="22" customFormat="1" ht="27.75" x14ac:dyDescent="0.3">
      <c r="A4" s="128" t="s">
        <v>84</v>
      </c>
      <c r="B4" s="129"/>
      <c r="C4" s="129"/>
      <c r="D4" s="129"/>
      <c r="E4" s="129"/>
      <c r="F4" s="129"/>
    </row>
    <row r="5" spans="1:8" ht="24" x14ac:dyDescent="0.55000000000000004">
      <c r="A5" s="130"/>
      <c r="B5" s="130"/>
      <c r="C5" s="130"/>
      <c r="D5" s="130"/>
      <c r="E5" s="130"/>
      <c r="F5" s="130"/>
    </row>
    <row r="6" spans="1:8" s="25" customFormat="1" ht="24" x14ac:dyDescent="0.55000000000000004">
      <c r="A6" s="24" t="s">
        <v>120</v>
      </c>
      <c r="B6" s="24"/>
      <c r="C6" s="24"/>
      <c r="D6" s="24"/>
      <c r="E6" s="24"/>
      <c r="F6" s="24"/>
    </row>
    <row r="7" spans="1:8" s="25" customFormat="1" ht="24" x14ac:dyDescent="0.55000000000000004">
      <c r="A7" s="8" t="s">
        <v>155</v>
      </c>
      <c r="B7" s="119"/>
      <c r="C7" s="119"/>
      <c r="D7" s="119"/>
      <c r="E7" s="119"/>
      <c r="F7" s="119"/>
    </row>
    <row r="8" spans="1:8" s="5" customFormat="1" ht="24" x14ac:dyDescent="0.55000000000000004">
      <c r="B8" s="8" t="s">
        <v>182</v>
      </c>
      <c r="C8" s="8"/>
      <c r="D8" s="8"/>
    </row>
    <row r="9" spans="1:8" s="5" customFormat="1" ht="24" x14ac:dyDescent="0.55000000000000004">
      <c r="B9" s="5" t="s">
        <v>183</v>
      </c>
      <c r="C9" s="43"/>
      <c r="D9" s="43"/>
    </row>
    <row r="10" spans="1:8" s="5" customFormat="1" ht="24" x14ac:dyDescent="0.55000000000000004">
      <c r="B10" s="5" t="s">
        <v>153</v>
      </c>
      <c r="C10" s="121"/>
      <c r="D10" s="121"/>
    </row>
    <row r="11" spans="1:8" s="5" customFormat="1" ht="24" x14ac:dyDescent="0.55000000000000004">
      <c r="B11" s="5" t="s">
        <v>184</v>
      </c>
      <c r="C11" s="121"/>
      <c r="D11" s="121"/>
    </row>
    <row r="12" spans="1:8" s="5" customFormat="1" ht="24" x14ac:dyDescent="0.55000000000000004">
      <c r="A12" s="24" t="s">
        <v>185</v>
      </c>
      <c r="B12" s="24"/>
      <c r="C12" s="24"/>
      <c r="D12" s="24"/>
      <c r="E12" s="24"/>
      <c r="F12" s="24"/>
    </row>
    <row r="13" spans="1:8" s="5" customFormat="1" ht="24" x14ac:dyDescent="0.55000000000000004">
      <c r="B13" s="5" t="s">
        <v>186</v>
      </c>
      <c r="F13" s="63"/>
      <c r="G13" s="63"/>
    </row>
    <row r="14" spans="1:8" s="5" customFormat="1" ht="24" x14ac:dyDescent="0.55000000000000004">
      <c r="C14" s="5" t="s">
        <v>154</v>
      </c>
      <c r="F14" s="121"/>
      <c r="G14" s="121"/>
    </row>
    <row r="15" spans="1:8" s="5" customFormat="1" ht="24" x14ac:dyDescent="0.55000000000000004">
      <c r="B15" s="5" t="s">
        <v>187</v>
      </c>
      <c r="F15" s="121"/>
      <c r="G15" s="121"/>
    </row>
    <row r="16" spans="1:8" s="5" customFormat="1" ht="24" x14ac:dyDescent="0.55000000000000004">
      <c r="B16" s="131" t="s">
        <v>49</v>
      </c>
      <c r="C16" s="131"/>
      <c r="D16" s="131"/>
      <c r="E16" s="131"/>
      <c r="F16" s="131"/>
      <c r="G16" s="43"/>
      <c r="H16" s="43"/>
    </row>
    <row r="17" spans="2:9" s="5" customFormat="1" ht="24" x14ac:dyDescent="0.55000000000000004">
      <c r="B17" s="5" t="s">
        <v>188</v>
      </c>
      <c r="F17" s="63"/>
      <c r="G17" s="63"/>
      <c r="H17" s="63"/>
    </row>
    <row r="18" spans="2:9" s="5" customFormat="1" ht="24" x14ac:dyDescent="0.55000000000000004">
      <c r="B18" s="5" t="s">
        <v>189</v>
      </c>
      <c r="F18" s="63"/>
      <c r="G18" s="63"/>
      <c r="H18" s="63"/>
    </row>
    <row r="19" spans="2:9" s="5" customFormat="1" ht="24" x14ac:dyDescent="0.55000000000000004">
      <c r="B19" s="131" t="s">
        <v>114</v>
      </c>
      <c r="C19" s="131"/>
      <c r="D19" s="131"/>
      <c r="E19" s="131"/>
      <c r="F19" s="131"/>
      <c r="G19" s="105"/>
      <c r="H19" s="105"/>
    </row>
    <row r="20" spans="2:9" s="5" customFormat="1" ht="24" x14ac:dyDescent="0.55000000000000004">
      <c r="B20" s="5" t="s">
        <v>190</v>
      </c>
      <c r="F20" s="105"/>
      <c r="G20" s="105"/>
      <c r="H20" s="105"/>
    </row>
    <row r="21" spans="2:9" s="5" customFormat="1" ht="24" x14ac:dyDescent="0.55000000000000004">
      <c r="B21" s="5" t="s">
        <v>191</v>
      </c>
      <c r="F21" s="105"/>
      <c r="G21" s="105"/>
      <c r="H21" s="105"/>
    </row>
    <row r="22" spans="2:9" s="5" customFormat="1" ht="24" x14ac:dyDescent="0.55000000000000004">
      <c r="B22" s="131" t="s">
        <v>50</v>
      </c>
      <c r="C22" s="131"/>
      <c r="D22" s="131"/>
      <c r="E22" s="131"/>
      <c r="F22" s="131"/>
      <c r="G22" s="43"/>
      <c r="H22" s="43"/>
    </row>
    <row r="23" spans="2:9" s="5" customFormat="1" ht="24" x14ac:dyDescent="0.55000000000000004">
      <c r="B23" s="119" t="s">
        <v>192</v>
      </c>
      <c r="C23" s="119"/>
      <c r="D23" s="119"/>
      <c r="E23" s="119"/>
      <c r="F23" s="119"/>
      <c r="G23" s="121"/>
      <c r="H23" s="121"/>
    </row>
    <row r="24" spans="2:9" s="5" customFormat="1" ht="24" x14ac:dyDescent="0.55000000000000004">
      <c r="B24" s="131" t="s">
        <v>193</v>
      </c>
      <c r="C24" s="131"/>
      <c r="D24" s="131"/>
      <c r="E24" s="131"/>
      <c r="F24" s="131"/>
      <c r="G24" s="121"/>
      <c r="H24" s="121"/>
    </row>
    <row r="25" spans="2:9" s="5" customFormat="1" ht="24" x14ac:dyDescent="0.55000000000000004">
      <c r="B25" s="124" t="s">
        <v>194</v>
      </c>
      <c r="C25" s="124"/>
      <c r="D25" s="124"/>
      <c r="E25" s="124"/>
      <c r="F25" s="124"/>
      <c r="G25" s="124"/>
      <c r="H25" s="120"/>
      <c r="I25" s="120"/>
    </row>
    <row r="26" spans="2:9" s="5" customFormat="1" ht="24" x14ac:dyDescent="0.55000000000000004">
      <c r="B26" s="20" t="s">
        <v>195</v>
      </c>
      <c r="C26" s="20"/>
      <c r="D26" s="20"/>
      <c r="E26" s="20"/>
      <c r="F26" s="20"/>
      <c r="G26" s="20"/>
      <c r="H26" s="20"/>
      <c r="I26" s="20"/>
    </row>
    <row r="27" spans="2:9" s="5" customFormat="1" ht="24" x14ac:dyDescent="0.55000000000000004">
      <c r="B27" s="20"/>
      <c r="C27" s="20"/>
      <c r="D27" s="20"/>
      <c r="E27" s="20"/>
      <c r="F27" s="20"/>
      <c r="G27" s="20"/>
      <c r="H27" s="20"/>
      <c r="I27" s="20"/>
    </row>
    <row r="28" spans="2:9" s="5" customFormat="1" ht="24" x14ac:dyDescent="0.55000000000000004">
      <c r="B28" s="20"/>
      <c r="C28" s="20"/>
      <c r="D28" s="20"/>
      <c r="E28" s="20"/>
      <c r="F28" s="20"/>
      <c r="G28" s="20"/>
      <c r="H28" s="20"/>
      <c r="I28" s="20"/>
    </row>
    <row r="29" spans="2:9" s="5" customFormat="1" ht="24" x14ac:dyDescent="0.55000000000000004">
      <c r="B29" s="20"/>
      <c r="C29" s="20"/>
      <c r="D29" s="20"/>
      <c r="E29" s="20"/>
      <c r="F29" s="20"/>
      <c r="G29" s="20"/>
      <c r="H29" s="20"/>
      <c r="I29" s="20"/>
    </row>
    <row r="30" spans="2:9" s="5" customFormat="1" ht="24" x14ac:dyDescent="0.55000000000000004">
      <c r="B30" s="20"/>
      <c r="C30" s="20"/>
      <c r="D30" s="20"/>
      <c r="E30" s="20"/>
      <c r="F30" s="20"/>
      <c r="G30" s="20"/>
      <c r="H30" s="20"/>
      <c r="I30" s="20"/>
    </row>
    <row r="31" spans="2:9" s="5" customFormat="1" ht="24" x14ac:dyDescent="0.55000000000000004">
      <c r="B31" s="20"/>
      <c r="C31" s="20"/>
      <c r="D31" s="20"/>
      <c r="E31" s="20"/>
      <c r="F31" s="20"/>
      <c r="G31" s="20"/>
      <c r="H31" s="20"/>
      <c r="I31" s="20"/>
    </row>
    <row r="32" spans="2:9" s="5" customFormat="1" ht="24" x14ac:dyDescent="0.55000000000000004">
      <c r="B32" s="20"/>
      <c r="C32" s="20"/>
      <c r="D32" s="20"/>
      <c r="E32" s="20"/>
      <c r="F32" s="20"/>
      <c r="G32" s="20"/>
      <c r="H32" s="20"/>
      <c r="I32" s="20"/>
    </row>
    <row r="33" spans="1:9" s="5" customFormat="1" ht="24" x14ac:dyDescent="0.55000000000000004">
      <c r="B33" s="20"/>
      <c r="C33" s="20"/>
      <c r="D33" s="20"/>
      <c r="E33" s="20"/>
      <c r="F33" s="20"/>
      <c r="G33" s="20"/>
      <c r="H33" s="20"/>
      <c r="I33" s="20"/>
    </row>
    <row r="34" spans="1:9" s="5" customFormat="1" ht="24" x14ac:dyDescent="0.55000000000000004">
      <c r="B34" s="131" t="s">
        <v>115</v>
      </c>
      <c r="C34" s="131"/>
      <c r="D34" s="131"/>
      <c r="E34" s="131"/>
      <c r="F34" s="131"/>
      <c r="G34" s="121"/>
      <c r="H34" s="121"/>
    </row>
    <row r="35" spans="1:9" s="5" customFormat="1" ht="24" x14ac:dyDescent="0.55000000000000004">
      <c r="B35" s="104" t="s">
        <v>196</v>
      </c>
      <c r="C35" s="104"/>
      <c r="D35" s="104"/>
      <c r="E35" s="104"/>
      <c r="F35" s="104"/>
      <c r="G35" s="105"/>
      <c r="H35" s="105"/>
    </row>
    <row r="36" spans="1:9" s="5" customFormat="1" ht="24" x14ac:dyDescent="0.55000000000000004">
      <c r="B36" s="111" t="s">
        <v>164</v>
      </c>
      <c r="C36" s="111"/>
      <c r="D36" s="111"/>
      <c r="E36" s="111"/>
      <c r="F36" s="111"/>
      <c r="G36" s="112"/>
      <c r="H36" s="112"/>
    </row>
    <row r="37" spans="1:9" s="5" customFormat="1" ht="24" x14ac:dyDescent="0.55000000000000004">
      <c r="B37" s="111" t="s">
        <v>165</v>
      </c>
      <c r="C37" s="111"/>
      <c r="D37" s="111"/>
      <c r="E37" s="111"/>
      <c r="F37" s="111"/>
      <c r="G37" s="112"/>
      <c r="H37" s="112"/>
    </row>
    <row r="38" spans="1:9" s="5" customFormat="1" ht="24" x14ac:dyDescent="0.55000000000000004">
      <c r="B38" s="131" t="s">
        <v>116</v>
      </c>
      <c r="C38" s="131"/>
      <c r="D38" s="131"/>
      <c r="E38" s="131"/>
      <c r="F38" s="131"/>
      <c r="G38" s="105"/>
      <c r="H38" s="105"/>
    </row>
    <row r="39" spans="1:9" s="5" customFormat="1" ht="24" x14ac:dyDescent="0.55000000000000004">
      <c r="B39" s="104" t="s">
        <v>197</v>
      </c>
      <c r="C39" s="104"/>
      <c r="D39" s="104"/>
      <c r="E39" s="104"/>
      <c r="F39" s="104"/>
      <c r="G39" s="105"/>
      <c r="H39" s="105"/>
    </row>
    <row r="40" spans="1:9" ht="24" x14ac:dyDescent="0.55000000000000004">
      <c r="A40" s="5"/>
      <c r="B40" s="5" t="s">
        <v>198</v>
      </c>
      <c r="C40" s="5"/>
      <c r="D40" s="5"/>
      <c r="E40" s="5"/>
      <c r="F40" s="5"/>
    </row>
    <row r="41" spans="1:9" ht="24" x14ac:dyDescent="0.55000000000000004">
      <c r="A41" s="5"/>
      <c r="B41" s="5" t="s">
        <v>199</v>
      </c>
      <c r="C41" s="5"/>
      <c r="D41" s="5"/>
      <c r="E41" s="5"/>
      <c r="F41" s="5"/>
    </row>
    <row r="42" spans="1:9" s="5" customFormat="1" ht="24" x14ac:dyDescent="0.55000000000000004">
      <c r="B42" s="126" t="s">
        <v>118</v>
      </c>
      <c r="C42" s="126"/>
      <c r="D42" s="126"/>
      <c r="E42" s="126"/>
      <c r="F42" s="126"/>
      <c r="G42" s="108"/>
      <c r="H42" s="108"/>
    </row>
    <row r="43" spans="1:9" s="5" customFormat="1" ht="24" x14ac:dyDescent="0.55000000000000004">
      <c r="B43" s="124" t="s">
        <v>117</v>
      </c>
      <c r="C43" s="125"/>
      <c r="D43" s="125"/>
      <c r="E43" s="125"/>
      <c r="F43" s="125"/>
      <c r="G43" s="125"/>
      <c r="H43" s="125"/>
    </row>
    <row r="44" spans="1:9" s="5" customFormat="1" ht="24" x14ac:dyDescent="0.55000000000000004">
      <c r="B44" s="106" t="s">
        <v>200</v>
      </c>
      <c r="C44" s="107"/>
      <c r="D44" s="107"/>
      <c r="E44" s="107"/>
      <c r="F44" s="107"/>
      <c r="G44" s="107"/>
      <c r="H44" s="107"/>
    </row>
    <row r="45" spans="1:9" s="5" customFormat="1" ht="24" x14ac:dyDescent="0.55000000000000004">
      <c r="B45" s="20" t="s">
        <v>201</v>
      </c>
      <c r="C45" s="120"/>
      <c r="D45" s="120"/>
      <c r="E45" s="120"/>
      <c r="F45" s="120"/>
      <c r="G45" s="120"/>
      <c r="H45" s="120"/>
    </row>
  </sheetData>
  <mergeCells count="13">
    <mergeCell ref="B25:G25"/>
    <mergeCell ref="B43:H43"/>
    <mergeCell ref="B42:F42"/>
    <mergeCell ref="A2:F2"/>
    <mergeCell ref="A3:F3"/>
    <mergeCell ref="A4:F4"/>
    <mergeCell ref="A5:F5"/>
    <mergeCell ref="B16:F16"/>
    <mergeCell ref="B22:F22"/>
    <mergeCell ref="B19:F19"/>
    <mergeCell ref="B24:F24"/>
    <mergeCell ref="B34:F34"/>
    <mergeCell ref="B38:F38"/>
  </mergeCells>
  <pageMargins left="0.11811023622047245" right="0" top="0.55118110236220474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92"/>
  <sheetViews>
    <sheetView topLeftCell="A79" zoomScaleNormal="100" workbookViewId="0">
      <selection activeCell="J88" sqref="J88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10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139" t="s">
        <v>0</v>
      </c>
      <c r="C1" s="139"/>
      <c r="D1" s="139"/>
      <c r="E1" s="139"/>
      <c r="F1" s="139"/>
      <c r="G1" s="139"/>
      <c r="H1" s="30"/>
    </row>
    <row r="2" spans="2:9" x14ac:dyDescent="0.55000000000000004">
      <c r="B2" s="36"/>
      <c r="C2" s="36"/>
      <c r="D2" s="36"/>
      <c r="E2" s="36"/>
      <c r="F2" s="36"/>
      <c r="G2" s="36"/>
      <c r="H2" s="30"/>
    </row>
    <row r="3" spans="2:9" s="11" customFormat="1" ht="27.75" x14ac:dyDescent="0.65">
      <c r="B3" s="128" t="s">
        <v>19</v>
      </c>
      <c r="C3" s="129"/>
      <c r="D3" s="129"/>
      <c r="E3" s="129"/>
      <c r="F3" s="129"/>
      <c r="G3" s="129"/>
      <c r="H3" s="10"/>
      <c r="I3" s="10"/>
    </row>
    <row r="4" spans="2:9" s="11" customFormat="1" ht="27.75" x14ac:dyDescent="0.65">
      <c r="B4" s="128" t="s">
        <v>84</v>
      </c>
      <c r="C4" s="129"/>
      <c r="D4" s="129"/>
      <c r="E4" s="129"/>
      <c r="F4" s="129"/>
      <c r="G4" s="129"/>
      <c r="H4" s="10"/>
      <c r="I4" s="10"/>
    </row>
    <row r="5" spans="2:9" x14ac:dyDescent="0.55000000000000004">
      <c r="B5" s="140"/>
      <c r="C5" s="140"/>
      <c r="D5" s="140"/>
      <c r="E5" s="140"/>
      <c r="F5" s="140"/>
      <c r="G5" s="140"/>
      <c r="H5" s="140"/>
    </row>
    <row r="6" spans="2:9" s="5" customFormat="1" ht="24" x14ac:dyDescent="0.55000000000000004">
      <c r="B6" s="6" t="s">
        <v>9</v>
      </c>
      <c r="F6" s="12"/>
      <c r="G6" s="12"/>
      <c r="H6" s="12"/>
    </row>
    <row r="7" spans="2:9" s="5" customFormat="1" ht="24" x14ac:dyDescent="0.55000000000000004">
      <c r="B7" s="13" t="s">
        <v>10</v>
      </c>
      <c r="C7" s="29"/>
      <c r="D7" s="29"/>
      <c r="E7" s="29"/>
      <c r="F7" s="39"/>
      <c r="G7" s="39"/>
      <c r="H7" s="37"/>
    </row>
    <row r="8" spans="2:9" s="5" customFormat="1" ht="24.75" thickBot="1" x14ac:dyDescent="0.6">
      <c r="B8" s="13"/>
      <c r="C8" s="144" t="s">
        <v>11</v>
      </c>
      <c r="D8" s="144"/>
      <c r="E8" s="144"/>
      <c r="F8" s="38" t="s">
        <v>1</v>
      </c>
      <c r="G8" s="38" t="s">
        <v>2</v>
      </c>
      <c r="H8" s="37"/>
    </row>
    <row r="9" spans="2:9" s="5" customFormat="1" ht="24.75" thickTop="1" x14ac:dyDescent="0.55000000000000004">
      <c r="B9" s="13"/>
      <c r="C9" s="141" t="s">
        <v>16</v>
      </c>
      <c r="D9" s="142"/>
      <c r="E9" s="143"/>
      <c r="F9" s="31">
        <v>15</v>
      </c>
      <c r="G9" s="27">
        <f>F9*100/F$11</f>
        <v>44.117647058823529</v>
      </c>
      <c r="H9" s="37"/>
    </row>
    <row r="10" spans="2:9" s="5" customFormat="1" ht="24" x14ac:dyDescent="0.55000000000000004">
      <c r="B10" s="13"/>
      <c r="C10" s="135" t="s">
        <v>17</v>
      </c>
      <c r="D10" s="136"/>
      <c r="E10" s="137"/>
      <c r="F10" s="14">
        <v>19</v>
      </c>
      <c r="G10" s="15">
        <f>F10*100/F$11</f>
        <v>55.882352941176471</v>
      </c>
      <c r="H10" s="37"/>
    </row>
    <row r="11" spans="2:9" s="5" customFormat="1" ht="24.75" thickBot="1" x14ac:dyDescent="0.6">
      <c r="B11" s="13"/>
      <c r="C11" s="144" t="s">
        <v>3</v>
      </c>
      <c r="D11" s="144"/>
      <c r="E11" s="144"/>
      <c r="F11" s="33">
        <f>SUM(F9:F10)</f>
        <v>34</v>
      </c>
      <c r="G11" s="34">
        <f>SUM(G9:G10)</f>
        <v>100</v>
      </c>
    </row>
    <row r="12" spans="2:9" s="5" customFormat="1" ht="24.75" thickTop="1" x14ac:dyDescent="0.55000000000000004">
      <c r="B12" s="13"/>
      <c r="C12" s="16"/>
      <c r="D12" s="16"/>
      <c r="E12" s="16"/>
      <c r="F12" s="17"/>
      <c r="G12" s="18"/>
    </row>
    <row r="13" spans="2:9" s="5" customFormat="1" ht="24" x14ac:dyDescent="0.55000000000000004">
      <c r="B13" s="8" t="s">
        <v>15</v>
      </c>
      <c r="C13" s="8"/>
      <c r="D13" s="8"/>
    </row>
    <row r="14" spans="2:9" s="5" customFormat="1" ht="24" x14ac:dyDescent="0.55000000000000004">
      <c r="B14" s="5" t="s">
        <v>172</v>
      </c>
      <c r="C14" s="37"/>
      <c r="D14" s="37"/>
    </row>
    <row r="15" spans="2:9" s="5" customFormat="1" ht="24" x14ac:dyDescent="0.55000000000000004">
      <c r="C15" s="37"/>
      <c r="D15" s="37"/>
    </row>
    <row r="16" spans="2:9" s="5" customFormat="1" ht="24" x14ac:dyDescent="0.55000000000000004">
      <c r="B16" s="13" t="s">
        <v>129</v>
      </c>
      <c r="C16" s="29"/>
      <c r="D16" s="29"/>
      <c r="E16" s="29"/>
      <c r="F16" s="39"/>
      <c r="G16" s="39"/>
      <c r="H16" s="116"/>
    </row>
    <row r="17" spans="2:8" s="5" customFormat="1" ht="24.75" thickBot="1" x14ac:dyDescent="0.6">
      <c r="B17" s="13"/>
      <c r="C17" s="144" t="s">
        <v>130</v>
      </c>
      <c r="D17" s="144"/>
      <c r="E17" s="144"/>
      <c r="F17" s="117" t="s">
        <v>1</v>
      </c>
      <c r="G17" s="117" t="s">
        <v>2</v>
      </c>
      <c r="H17" s="116"/>
    </row>
    <row r="18" spans="2:8" s="5" customFormat="1" ht="24.75" thickTop="1" x14ac:dyDescent="0.55000000000000004">
      <c r="B18" s="13"/>
      <c r="C18" s="141" t="s">
        <v>131</v>
      </c>
      <c r="D18" s="142"/>
      <c r="E18" s="143"/>
      <c r="F18" s="31">
        <v>2</v>
      </c>
      <c r="G18" s="27">
        <f>F18*100/F$11</f>
        <v>5.882352941176471</v>
      </c>
      <c r="H18" s="116"/>
    </row>
    <row r="19" spans="2:8" s="5" customFormat="1" ht="24" x14ac:dyDescent="0.55000000000000004">
      <c r="B19" s="13"/>
      <c r="C19" s="141" t="s">
        <v>132</v>
      </c>
      <c r="D19" s="142"/>
      <c r="E19" s="143"/>
      <c r="F19" s="14">
        <v>9</v>
      </c>
      <c r="G19" s="27">
        <f>F19*100/F$11</f>
        <v>26.470588235294116</v>
      </c>
      <c r="H19" s="116"/>
    </row>
    <row r="20" spans="2:8" s="5" customFormat="1" ht="24" x14ac:dyDescent="0.55000000000000004">
      <c r="B20" s="13"/>
      <c r="C20" s="141" t="s">
        <v>133</v>
      </c>
      <c r="D20" s="142"/>
      <c r="E20" s="143"/>
      <c r="F20" s="14">
        <v>18</v>
      </c>
      <c r="G20" s="27">
        <f t="shared" ref="G20:G21" si="0">F20*100/F$11</f>
        <v>52.941176470588232</v>
      </c>
      <c r="H20" s="116"/>
    </row>
    <row r="21" spans="2:8" s="5" customFormat="1" ht="24" x14ac:dyDescent="0.55000000000000004">
      <c r="B21" s="13"/>
      <c r="C21" s="141" t="s">
        <v>134</v>
      </c>
      <c r="D21" s="142"/>
      <c r="E21" s="143"/>
      <c r="F21" s="14">
        <v>5</v>
      </c>
      <c r="G21" s="27">
        <f t="shared" si="0"/>
        <v>14.705882352941176</v>
      </c>
      <c r="H21" s="116"/>
    </row>
    <row r="22" spans="2:8" s="5" customFormat="1" ht="24.75" thickBot="1" x14ac:dyDescent="0.6">
      <c r="B22" s="13"/>
      <c r="C22" s="144" t="s">
        <v>3</v>
      </c>
      <c r="D22" s="144"/>
      <c r="E22" s="144"/>
      <c r="F22" s="33">
        <f>SUM(F18:F21)</f>
        <v>34</v>
      </c>
      <c r="G22" s="34">
        <f>SUM(G18:G21)</f>
        <v>99.999999999999986</v>
      </c>
    </row>
    <row r="23" spans="2:8" s="5" customFormat="1" ht="24.75" thickTop="1" x14ac:dyDescent="0.55000000000000004">
      <c r="B23" s="13"/>
      <c r="C23" s="16"/>
      <c r="D23" s="16"/>
      <c r="E23" s="16"/>
      <c r="F23" s="17"/>
      <c r="G23" s="18"/>
    </row>
    <row r="24" spans="2:8" s="5" customFormat="1" ht="24" x14ac:dyDescent="0.55000000000000004">
      <c r="B24" s="8" t="s">
        <v>135</v>
      </c>
      <c r="C24" s="8"/>
      <c r="D24" s="8"/>
    </row>
    <row r="25" spans="2:8" s="5" customFormat="1" ht="24" x14ac:dyDescent="0.55000000000000004">
      <c r="B25" s="5" t="s">
        <v>156</v>
      </c>
      <c r="C25" s="116"/>
      <c r="D25" s="116"/>
    </row>
    <row r="26" spans="2:8" s="5" customFormat="1" ht="24" x14ac:dyDescent="0.55000000000000004">
      <c r="C26" s="116"/>
      <c r="D26" s="116"/>
    </row>
    <row r="27" spans="2:8" s="5" customFormat="1" ht="24" x14ac:dyDescent="0.55000000000000004">
      <c r="C27" s="116"/>
      <c r="D27" s="116"/>
    </row>
    <row r="28" spans="2:8" s="5" customFormat="1" ht="24" x14ac:dyDescent="0.55000000000000004">
      <c r="C28" s="116"/>
      <c r="D28" s="116"/>
    </row>
    <row r="29" spans="2:8" s="5" customFormat="1" ht="24" x14ac:dyDescent="0.55000000000000004">
      <c r="C29" s="116"/>
      <c r="D29" s="116"/>
    </row>
    <row r="30" spans="2:8" s="5" customFormat="1" ht="24" x14ac:dyDescent="0.55000000000000004">
      <c r="C30" s="116"/>
      <c r="D30" s="116"/>
    </row>
    <row r="31" spans="2:8" s="5" customFormat="1" ht="24" x14ac:dyDescent="0.55000000000000004">
      <c r="C31" s="116"/>
      <c r="D31" s="116"/>
    </row>
    <row r="32" spans="2:8" s="5" customFormat="1" ht="24" x14ac:dyDescent="0.55000000000000004">
      <c r="C32" s="116"/>
      <c r="D32" s="116"/>
    </row>
    <row r="33" spans="2:8" s="5" customFormat="1" ht="24" x14ac:dyDescent="0.55000000000000004">
      <c r="B33" s="139" t="s">
        <v>8</v>
      </c>
      <c r="C33" s="139"/>
      <c r="D33" s="139"/>
      <c r="E33" s="139"/>
      <c r="F33" s="139"/>
      <c r="G33" s="139"/>
    </row>
    <row r="34" spans="2:8" s="5" customFormat="1" ht="24" x14ac:dyDescent="0.55000000000000004">
      <c r="C34" s="116"/>
      <c r="D34" s="116"/>
    </row>
    <row r="35" spans="2:8" s="5" customFormat="1" ht="24.75" thickBot="1" x14ac:dyDescent="0.6">
      <c r="B35" s="13" t="s">
        <v>136</v>
      </c>
      <c r="C35" s="35"/>
      <c r="D35" s="35"/>
      <c r="E35" s="35"/>
      <c r="F35" s="28"/>
      <c r="G35" s="28"/>
      <c r="H35" s="12"/>
    </row>
    <row r="36" spans="2:8" s="5" customFormat="1" ht="25.5" thickTop="1" thickBot="1" x14ac:dyDescent="0.6">
      <c r="B36" s="13"/>
      <c r="C36" s="144" t="s">
        <v>27</v>
      </c>
      <c r="D36" s="144"/>
      <c r="E36" s="144"/>
      <c r="F36" s="32" t="s">
        <v>1</v>
      </c>
      <c r="G36" s="32" t="s">
        <v>2</v>
      </c>
      <c r="H36" s="12"/>
    </row>
    <row r="37" spans="2:8" s="5" customFormat="1" ht="24.75" thickTop="1" x14ac:dyDescent="0.55000000000000004">
      <c r="B37" s="13"/>
      <c r="C37" s="135" t="s">
        <v>20</v>
      </c>
      <c r="D37" s="136" t="e">
        <f>COUNTIF(#REF!,"บุคลากรสายสนับสนุน")</f>
        <v>#REF!</v>
      </c>
      <c r="E37" s="137" t="s">
        <v>12</v>
      </c>
      <c r="F37" s="14">
        <v>4</v>
      </c>
      <c r="G37" s="15">
        <f>F37*100/F$43</f>
        <v>11.764705882352942</v>
      </c>
      <c r="H37" s="40"/>
    </row>
    <row r="38" spans="2:8" s="5" customFormat="1" ht="24" x14ac:dyDescent="0.55000000000000004">
      <c r="B38" s="13"/>
      <c r="C38" s="141" t="s">
        <v>23</v>
      </c>
      <c r="D38" s="142" t="e">
        <f>COUNTIF(#REF!,"บุคลากรสายวิชาการ")</f>
        <v>#REF!</v>
      </c>
      <c r="E38" s="143" t="s">
        <v>13</v>
      </c>
      <c r="F38" s="14">
        <v>3</v>
      </c>
      <c r="G38" s="15">
        <f>F38*100/F$43</f>
        <v>8.8235294117647065</v>
      </c>
      <c r="H38" s="40"/>
    </row>
    <row r="39" spans="2:8" s="5" customFormat="1" ht="24" x14ac:dyDescent="0.55000000000000004">
      <c r="B39" s="13"/>
      <c r="C39" s="141" t="s">
        <v>42</v>
      </c>
      <c r="D39" s="142" t="e">
        <f>COUNTIF(#REF!,"บุคลากรสายวิชาการ")</f>
        <v>#REF!</v>
      </c>
      <c r="E39" s="143" t="s">
        <v>13</v>
      </c>
      <c r="F39" s="14">
        <v>13</v>
      </c>
      <c r="G39" s="15">
        <f>F39*100/F$43</f>
        <v>38.235294117647058</v>
      </c>
      <c r="H39" s="40"/>
    </row>
    <row r="40" spans="2:8" s="5" customFormat="1" ht="24" x14ac:dyDescent="0.55000000000000004">
      <c r="B40" s="13"/>
      <c r="C40" s="141" t="s">
        <v>22</v>
      </c>
      <c r="D40" s="142" t="e">
        <f>COUNTIF(#REF!,"บุคลากรสายวิชาการ")</f>
        <v>#REF!</v>
      </c>
      <c r="E40" s="143" t="s">
        <v>13</v>
      </c>
      <c r="F40" s="31">
        <v>11</v>
      </c>
      <c r="G40" s="27">
        <f>F40*100/F$43</f>
        <v>32.352941176470587</v>
      </c>
      <c r="H40" s="40"/>
    </row>
    <row r="41" spans="2:8" s="5" customFormat="1" ht="24" x14ac:dyDescent="0.55000000000000004">
      <c r="B41" s="13"/>
      <c r="C41" s="135" t="s">
        <v>21</v>
      </c>
      <c r="D41" s="136" t="e">
        <f>COUNTIF(#REF!,"ผู้บริหาร")</f>
        <v>#REF!</v>
      </c>
      <c r="E41" s="137" t="s">
        <v>14</v>
      </c>
      <c r="F41" s="14">
        <v>1</v>
      </c>
      <c r="G41" s="15">
        <f>F41*100/F$43</f>
        <v>2.9411764705882355</v>
      </c>
      <c r="H41" s="40"/>
    </row>
    <row r="42" spans="2:8" s="5" customFormat="1" ht="24" x14ac:dyDescent="0.55000000000000004">
      <c r="B42" s="13"/>
      <c r="C42" s="135" t="s">
        <v>173</v>
      </c>
      <c r="D42" s="136" t="e">
        <f>COUNTIF(#REF!,"ผู้บริหาร")</f>
        <v>#REF!</v>
      </c>
      <c r="E42" s="137" t="s">
        <v>14</v>
      </c>
      <c r="F42" s="14">
        <v>2</v>
      </c>
      <c r="G42" s="15">
        <f>F42*100/F$43</f>
        <v>5.882352941176471</v>
      </c>
      <c r="H42" s="123"/>
    </row>
    <row r="43" spans="2:8" s="5" customFormat="1" ht="24.75" thickBot="1" x14ac:dyDescent="0.6">
      <c r="B43" s="13"/>
      <c r="C43" s="144" t="s">
        <v>3</v>
      </c>
      <c r="D43" s="144"/>
      <c r="E43" s="144"/>
      <c r="F43" s="33">
        <f>SUM(F37:F42)</f>
        <v>34</v>
      </c>
      <c r="G43" s="34">
        <f>SUM(G37:G42)</f>
        <v>100</v>
      </c>
    </row>
    <row r="44" spans="2:8" s="5" customFormat="1" ht="24.75" thickTop="1" x14ac:dyDescent="0.55000000000000004">
      <c r="B44" s="13"/>
      <c r="C44" s="16"/>
      <c r="D44" s="16"/>
      <c r="E44" s="16"/>
      <c r="F44" s="17"/>
      <c r="G44" s="18"/>
    </row>
    <row r="45" spans="2:8" s="5" customFormat="1" ht="24" x14ac:dyDescent="0.55000000000000004">
      <c r="B45" s="13"/>
      <c r="C45" s="5" t="s">
        <v>174</v>
      </c>
      <c r="F45" s="12"/>
      <c r="G45" s="12"/>
    </row>
    <row r="46" spans="2:8" s="5" customFormat="1" ht="24" x14ac:dyDescent="0.55000000000000004">
      <c r="B46" s="5" t="s">
        <v>175</v>
      </c>
      <c r="F46" s="12"/>
      <c r="G46" s="12"/>
    </row>
    <row r="47" spans="2:8" s="5" customFormat="1" ht="24" x14ac:dyDescent="0.55000000000000004">
      <c r="B47" s="122">
        <v>32.35</v>
      </c>
      <c r="F47" s="123"/>
      <c r="G47" s="123"/>
    </row>
    <row r="48" spans="2:8" x14ac:dyDescent="0.55000000000000004">
      <c r="B48" s="139"/>
      <c r="C48" s="139"/>
      <c r="D48" s="139"/>
      <c r="E48" s="139"/>
      <c r="F48" s="139"/>
      <c r="G48" s="139"/>
      <c r="H48" s="30"/>
    </row>
    <row r="49" spans="2:8" s="5" customFormat="1" ht="24.75" thickBot="1" x14ac:dyDescent="0.6">
      <c r="B49" s="13" t="s">
        <v>137</v>
      </c>
      <c r="C49" s="35"/>
      <c r="D49" s="35"/>
      <c r="E49" s="35"/>
      <c r="F49" s="28"/>
      <c r="G49" s="28"/>
      <c r="H49" s="116"/>
    </row>
    <row r="50" spans="2:8" s="5" customFormat="1" ht="25.5" thickTop="1" thickBot="1" x14ac:dyDescent="0.6">
      <c r="B50" s="13"/>
      <c r="C50" s="144" t="s">
        <v>47</v>
      </c>
      <c r="D50" s="144"/>
      <c r="E50" s="144"/>
      <c r="F50" s="117" t="s">
        <v>1</v>
      </c>
      <c r="G50" s="117" t="s">
        <v>2</v>
      </c>
      <c r="H50" s="116"/>
    </row>
    <row r="51" spans="2:8" s="5" customFormat="1" ht="24.75" thickTop="1" x14ac:dyDescent="0.55000000000000004">
      <c r="B51" s="13"/>
      <c r="C51" s="141" t="s">
        <v>138</v>
      </c>
      <c r="D51" s="142"/>
      <c r="E51" s="143"/>
      <c r="F51" s="31">
        <v>1</v>
      </c>
      <c r="G51" s="27">
        <f>F51*100/F$54</f>
        <v>2.9411764705882355</v>
      </c>
      <c r="H51" s="116"/>
    </row>
    <row r="52" spans="2:8" s="5" customFormat="1" ht="24" x14ac:dyDescent="0.55000000000000004">
      <c r="B52" s="13"/>
      <c r="C52" s="141" t="s">
        <v>139</v>
      </c>
      <c r="D52" s="142"/>
      <c r="E52" s="143"/>
      <c r="F52" s="31">
        <v>14</v>
      </c>
      <c r="G52" s="27">
        <f>F52*100/F$54</f>
        <v>41.176470588235297</v>
      </c>
      <c r="H52" s="116"/>
    </row>
    <row r="53" spans="2:8" s="5" customFormat="1" ht="24" x14ac:dyDescent="0.55000000000000004">
      <c r="B53" s="13"/>
      <c r="C53" s="135" t="s">
        <v>140</v>
      </c>
      <c r="D53" s="136"/>
      <c r="E53" s="137"/>
      <c r="F53" s="14">
        <v>19</v>
      </c>
      <c r="G53" s="27">
        <f>F53*100/F$54</f>
        <v>55.882352941176471</v>
      </c>
      <c r="H53" s="116"/>
    </row>
    <row r="54" spans="2:8" s="5" customFormat="1" ht="24.75" thickBot="1" x14ac:dyDescent="0.6">
      <c r="B54" s="13"/>
      <c r="C54" s="144" t="s">
        <v>3</v>
      </c>
      <c r="D54" s="144"/>
      <c r="E54" s="144"/>
      <c r="F54" s="33">
        <f>SUM(F51:F53)</f>
        <v>34</v>
      </c>
      <c r="G54" s="34">
        <f>SUM(G51:G53)</f>
        <v>100</v>
      </c>
    </row>
    <row r="55" spans="2:8" s="5" customFormat="1" ht="24.75" thickTop="1" x14ac:dyDescent="0.55000000000000004">
      <c r="B55" s="13"/>
      <c r="C55" s="16"/>
      <c r="D55" s="16"/>
      <c r="E55" s="16"/>
      <c r="F55" s="17"/>
      <c r="G55" s="18"/>
    </row>
    <row r="56" spans="2:8" s="5" customFormat="1" ht="24" x14ac:dyDescent="0.55000000000000004">
      <c r="B56" s="13"/>
      <c r="C56" s="5" t="s">
        <v>146</v>
      </c>
      <c r="F56" s="116"/>
      <c r="G56" s="116"/>
    </row>
    <row r="57" spans="2:8" s="5" customFormat="1" ht="24" x14ac:dyDescent="0.55000000000000004">
      <c r="B57" s="5" t="s">
        <v>176</v>
      </c>
      <c r="F57" s="116"/>
      <c r="G57" s="116"/>
    </row>
    <row r="58" spans="2:8" x14ac:dyDescent="0.55000000000000004">
      <c r="B58" s="118"/>
      <c r="C58" s="118"/>
      <c r="D58" s="118"/>
      <c r="E58" s="118"/>
      <c r="F58" s="118"/>
      <c r="G58" s="118"/>
      <c r="H58" s="30"/>
    </row>
    <row r="59" spans="2:8" x14ac:dyDescent="0.55000000000000004">
      <c r="B59" s="118"/>
      <c r="C59" s="118"/>
      <c r="D59" s="118"/>
      <c r="E59" s="118"/>
      <c r="F59" s="118"/>
      <c r="G59" s="118"/>
      <c r="H59" s="30"/>
    </row>
    <row r="60" spans="2:8" x14ac:dyDescent="0.55000000000000004">
      <c r="B60" s="118"/>
      <c r="C60" s="118"/>
      <c r="D60" s="118"/>
      <c r="E60" s="118"/>
      <c r="F60" s="118"/>
      <c r="G60" s="118"/>
      <c r="H60" s="30"/>
    </row>
    <row r="61" spans="2:8" x14ac:dyDescent="0.55000000000000004">
      <c r="B61" s="118"/>
      <c r="C61" s="118"/>
      <c r="D61" s="118"/>
      <c r="E61" s="118"/>
      <c r="F61" s="118"/>
      <c r="G61" s="118"/>
      <c r="H61" s="30"/>
    </row>
    <row r="62" spans="2:8" x14ac:dyDescent="0.55000000000000004">
      <c r="B62" s="118"/>
      <c r="C62" s="118"/>
      <c r="D62" s="118"/>
      <c r="E62" s="118"/>
      <c r="F62" s="118"/>
      <c r="G62" s="118"/>
      <c r="H62" s="30"/>
    </row>
    <row r="63" spans="2:8" x14ac:dyDescent="0.55000000000000004">
      <c r="B63" s="118"/>
      <c r="C63" s="118"/>
      <c r="D63" s="118"/>
      <c r="E63" s="118"/>
      <c r="F63" s="118"/>
      <c r="G63" s="118"/>
      <c r="H63" s="30"/>
    </row>
    <row r="64" spans="2:8" x14ac:dyDescent="0.55000000000000004">
      <c r="B64" s="118"/>
      <c r="C64" s="118"/>
      <c r="D64" s="118"/>
      <c r="E64" s="118"/>
      <c r="F64" s="118"/>
      <c r="G64" s="118"/>
      <c r="H64" s="30"/>
    </row>
    <row r="65" spans="2:8" x14ac:dyDescent="0.55000000000000004">
      <c r="B65" s="139" t="s">
        <v>145</v>
      </c>
      <c r="C65" s="139"/>
      <c r="D65" s="139"/>
      <c r="E65" s="139"/>
      <c r="F65" s="139"/>
      <c r="G65" s="139"/>
      <c r="H65" s="30"/>
    </row>
    <row r="66" spans="2:8" x14ac:dyDescent="0.55000000000000004">
      <c r="B66" s="44"/>
      <c r="C66" s="44"/>
      <c r="D66" s="44"/>
      <c r="E66" s="44"/>
      <c r="F66" s="44"/>
      <c r="G66" s="44"/>
      <c r="H66" s="30"/>
    </row>
    <row r="67" spans="2:8" s="5" customFormat="1" ht="24" x14ac:dyDescent="0.55000000000000004">
      <c r="B67" s="13" t="s">
        <v>141</v>
      </c>
      <c r="F67" s="43"/>
      <c r="G67" s="43"/>
      <c r="H67" s="43"/>
    </row>
    <row r="68" spans="2:8" s="5" customFormat="1" ht="24.75" thickBot="1" x14ac:dyDescent="0.6">
      <c r="B68" s="13"/>
      <c r="C68" s="5" t="s">
        <v>48</v>
      </c>
      <c r="F68" s="63"/>
      <c r="G68" s="63"/>
      <c r="H68" s="63"/>
    </row>
    <row r="69" spans="2:8" s="5" customFormat="1" ht="24.75" thickTop="1" x14ac:dyDescent="0.55000000000000004">
      <c r="C69" s="138" t="s">
        <v>24</v>
      </c>
      <c r="D69" s="138"/>
      <c r="E69" s="138"/>
      <c r="F69" s="48" t="s">
        <v>1</v>
      </c>
      <c r="G69" s="48" t="s">
        <v>2</v>
      </c>
      <c r="H69" s="43"/>
    </row>
    <row r="70" spans="2:8" s="5" customFormat="1" ht="24" x14ac:dyDescent="0.55000000000000004">
      <c r="B70" s="5" t="s">
        <v>18</v>
      </c>
      <c r="C70" s="135" t="s">
        <v>25</v>
      </c>
      <c r="D70" s="136" t="e">
        <f>COUNTIF(#REF!,"น้อยกว่า 5 ปี")</f>
        <v>#REF!</v>
      </c>
      <c r="E70" s="137" t="s">
        <v>25</v>
      </c>
      <c r="F70" s="49">
        <v>5</v>
      </c>
      <c r="G70" s="27">
        <f>F70*100/F$74</f>
        <v>14.705882352941176</v>
      </c>
      <c r="H70" s="47"/>
    </row>
    <row r="71" spans="2:8" s="5" customFormat="1" ht="24" x14ac:dyDescent="0.55000000000000004">
      <c r="C71" s="135" t="s">
        <v>26</v>
      </c>
      <c r="D71" s="136" t="e">
        <f>COUNTIF(#REF!,"5 - 10 ปี")</f>
        <v>#REF!</v>
      </c>
      <c r="E71" s="137" t="s">
        <v>26</v>
      </c>
      <c r="F71" s="31">
        <v>3</v>
      </c>
      <c r="G71" s="27">
        <f>F71*100/F$74</f>
        <v>8.8235294117647065</v>
      </c>
      <c r="H71" s="43"/>
    </row>
    <row r="72" spans="2:8" s="5" customFormat="1" ht="24" x14ac:dyDescent="0.55000000000000004">
      <c r="C72" s="135" t="s">
        <v>75</v>
      </c>
      <c r="D72" s="136" t="e">
        <f>COUNTIF(#REF!,"11 - 15 ปี")</f>
        <v>#REF!</v>
      </c>
      <c r="E72" s="137" t="s">
        <v>75</v>
      </c>
      <c r="F72" s="31">
        <v>6</v>
      </c>
      <c r="G72" s="27">
        <f>F72*100/F$74</f>
        <v>17.647058823529413</v>
      </c>
      <c r="H72" s="71"/>
    </row>
    <row r="73" spans="2:8" s="5" customFormat="1" ht="24" x14ac:dyDescent="0.55000000000000004">
      <c r="C73" s="135" t="s">
        <v>61</v>
      </c>
      <c r="D73" s="136" t="e">
        <f>COUNTIF(#REF!,"16 ปีขึ้นไป")</f>
        <v>#REF!</v>
      </c>
      <c r="E73" s="137" t="s">
        <v>61</v>
      </c>
      <c r="F73" s="14">
        <v>20</v>
      </c>
      <c r="G73" s="15">
        <f>F73*100/F$74</f>
        <v>58.823529411764703</v>
      </c>
      <c r="H73" s="43"/>
    </row>
    <row r="74" spans="2:8" ht="24.75" thickBot="1" x14ac:dyDescent="0.6">
      <c r="C74" s="132" t="s">
        <v>3</v>
      </c>
      <c r="D74" s="133"/>
      <c r="E74" s="134"/>
      <c r="F74" s="19">
        <f>SUM(F70:F73)</f>
        <v>34</v>
      </c>
      <c r="G74" s="21">
        <f>F74*100/F$74</f>
        <v>100</v>
      </c>
      <c r="H74" s="1"/>
    </row>
    <row r="75" spans="2:8" ht="24" thickTop="1" x14ac:dyDescent="0.55000000000000004">
      <c r="D75" s="3"/>
      <c r="E75" s="3"/>
      <c r="F75" s="4"/>
      <c r="H75" s="1"/>
    </row>
    <row r="76" spans="2:8" s="5" customFormat="1" ht="24" x14ac:dyDescent="0.55000000000000004">
      <c r="B76" s="8"/>
      <c r="C76" s="5" t="s">
        <v>142</v>
      </c>
      <c r="F76" s="43"/>
      <c r="G76" s="43"/>
      <c r="H76" s="43"/>
    </row>
    <row r="77" spans="2:8" s="5" customFormat="1" ht="24" x14ac:dyDescent="0.55000000000000004">
      <c r="B77" s="5" t="s">
        <v>177</v>
      </c>
      <c r="F77" s="43"/>
      <c r="G77" s="43"/>
      <c r="H77" s="43"/>
    </row>
    <row r="78" spans="2:8" s="5" customFormat="1" ht="24" x14ac:dyDescent="0.55000000000000004">
      <c r="B78" s="5" t="s">
        <v>178</v>
      </c>
      <c r="F78" s="43"/>
      <c r="G78" s="43"/>
      <c r="H78" s="43"/>
    </row>
    <row r="79" spans="2:8" s="5" customFormat="1" ht="24" x14ac:dyDescent="0.55000000000000004">
      <c r="F79" s="43"/>
      <c r="G79" s="43"/>
      <c r="H79" s="43"/>
    </row>
    <row r="80" spans="2:8" s="5" customFormat="1" ht="24.75" thickBot="1" x14ac:dyDescent="0.6">
      <c r="B80" s="13" t="s">
        <v>143</v>
      </c>
      <c r="F80" s="71"/>
      <c r="G80" s="71"/>
      <c r="H80" s="71"/>
    </row>
    <row r="81" spans="2:8" s="5" customFormat="1" ht="24.75" thickTop="1" x14ac:dyDescent="0.55000000000000004">
      <c r="C81" s="138" t="s">
        <v>85</v>
      </c>
      <c r="D81" s="138"/>
      <c r="E81" s="138"/>
      <c r="F81" s="74" t="s">
        <v>1</v>
      </c>
      <c r="G81" s="74" t="s">
        <v>2</v>
      </c>
      <c r="H81" s="71"/>
    </row>
    <row r="82" spans="2:8" s="5" customFormat="1" ht="24" x14ac:dyDescent="0.55000000000000004">
      <c r="B82" s="5" t="s">
        <v>18</v>
      </c>
      <c r="C82" s="135" t="s">
        <v>123</v>
      </c>
      <c r="D82" s="136" t="e">
        <f>COUNTIF(#REF!,"น้อยกว่า 5 ปี")</f>
        <v>#REF!</v>
      </c>
      <c r="E82" s="137" t="s">
        <v>25</v>
      </c>
      <c r="F82" s="49">
        <v>3</v>
      </c>
      <c r="G82" s="27">
        <f>F82*100/F$74</f>
        <v>8.8235294117647065</v>
      </c>
      <c r="H82" s="71"/>
    </row>
    <row r="83" spans="2:8" s="5" customFormat="1" ht="24" x14ac:dyDescent="0.55000000000000004">
      <c r="C83" s="135" t="s">
        <v>124</v>
      </c>
      <c r="D83" s="136"/>
      <c r="E83" s="137"/>
      <c r="F83" s="81">
        <v>4</v>
      </c>
      <c r="G83" s="27">
        <f t="shared" ref="G83:G86" si="1">F83*100/F$74</f>
        <v>11.764705882352942</v>
      </c>
      <c r="H83" s="71"/>
    </row>
    <row r="84" spans="2:8" s="5" customFormat="1" ht="24" x14ac:dyDescent="0.55000000000000004">
      <c r="C84" s="135" t="s">
        <v>125</v>
      </c>
      <c r="D84" s="136"/>
      <c r="E84" s="137"/>
      <c r="F84" s="31">
        <v>8</v>
      </c>
      <c r="G84" s="27">
        <f t="shared" si="1"/>
        <v>23.529411764705884</v>
      </c>
      <c r="H84" s="71"/>
    </row>
    <row r="85" spans="2:8" s="5" customFormat="1" ht="24" x14ac:dyDescent="0.55000000000000004">
      <c r="C85" s="135" t="s">
        <v>126</v>
      </c>
      <c r="D85" s="136"/>
      <c r="E85" s="137"/>
      <c r="F85" s="31">
        <v>5</v>
      </c>
      <c r="G85" s="27">
        <f t="shared" si="1"/>
        <v>14.705882352941176</v>
      </c>
      <c r="H85" s="71"/>
    </row>
    <row r="86" spans="2:8" s="5" customFormat="1" ht="24" x14ac:dyDescent="0.55000000000000004">
      <c r="C86" s="135" t="s">
        <v>127</v>
      </c>
      <c r="D86" s="136"/>
      <c r="E86" s="137"/>
      <c r="F86" s="31">
        <v>7</v>
      </c>
      <c r="G86" s="27">
        <f t="shared" si="1"/>
        <v>20.588235294117649</v>
      </c>
      <c r="H86" s="71"/>
    </row>
    <row r="87" spans="2:8" s="5" customFormat="1" ht="24" x14ac:dyDescent="0.55000000000000004">
      <c r="C87" s="135" t="s">
        <v>128</v>
      </c>
      <c r="D87" s="136"/>
      <c r="E87" s="137"/>
      <c r="F87" s="14">
        <v>7</v>
      </c>
      <c r="G87" s="27">
        <f>F87*100/F$74</f>
        <v>20.588235294117649</v>
      </c>
      <c r="H87" s="71"/>
    </row>
    <row r="88" spans="2:8" ht="24.75" thickBot="1" x14ac:dyDescent="0.6">
      <c r="C88" s="132" t="s">
        <v>3</v>
      </c>
      <c r="D88" s="133"/>
      <c r="E88" s="134"/>
      <c r="F88" s="19">
        <f>SUM(F82:F87)</f>
        <v>34</v>
      </c>
      <c r="G88" s="21">
        <f>F88*100/F$74</f>
        <v>100</v>
      </c>
      <c r="H88" s="1"/>
    </row>
    <row r="89" spans="2:8" ht="24" thickTop="1" x14ac:dyDescent="0.55000000000000004">
      <c r="D89" s="3"/>
      <c r="E89" s="3"/>
      <c r="F89" s="4"/>
      <c r="H89" s="1"/>
    </row>
    <row r="90" spans="2:8" s="5" customFormat="1" ht="24" x14ac:dyDescent="0.55000000000000004">
      <c r="B90" s="8"/>
      <c r="C90" s="5" t="s">
        <v>144</v>
      </c>
      <c r="F90" s="71"/>
      <c r="G90" s="71"/>
      <c r="H90" s="71"/>
    </row>
    <row r="91" spans="2:8" s="5" customFormat="1" ht="24" x14ac:dyDescent="0.55000000000000004">
      <c r="B91" s="5" t="s">
        <v>179</v>
      </c>
      <c r="F91" s="71"/>
      <c r="G91" s="71"/>
      <c r="H91" s="71"/>
    </row>
    <row r="92" spans="2:8" s="5" customFormat="1" ht="24" x14ac:dyDescent="0.55000000000000004">
      <c r="B92" s="5" t="s">
        <v>180</v>
      </c>
      <c r="F92" s="71"/>
      <c r="G92" s="71"/>
      <c r="H92" s="71"/>
    </row>
  </sheetData>
  <mergeCells count="44">
    <mergeCell ref="C22:E22"/>
    <mergeCell ref="C70:E70"/>
    <mergeCell ref="C43:E43"/>
    <mergeCell ref="B48:G48"/>
    <mergeCell ref="B65:G65"/>
    <mergeCell ref="C54:E54"/>
    <mergeCell ref="C41:E41"/>
    <mergeCell ref="C37:E37"/>
    <mergeCell ref="C40:E40"/>
    <mergeCell ref="C50:E50"/>
    <mergeCell ref="C51:E51"/>
    <mergeCell ref="C52:E52"/>
    <mergeCell ref="C53:E53"/>
    <mergeCell ref="B33:G33"/>
    <mergeCell ref="C42:E42"/>
    <mergeCell ref="C74:E74"/>
    <mergeCell ref="C69:E69"/>
    <mergeCell ref="C71:E71"/>
    <mergeCell ref="C73:E73"/>
    <mergeCell ref="C72:E72"/>
    <mergeCell ref="B1:G1"/>
    <mergeCell ref="B5:H5"/>
    <mergeCell ref="C38:E38"/>
    <mergeCell ref="C39:E39"/>
    <mergeCell ref="C36:E36"/>
    <mergeCell ref="B3:G3"/>
    <mergeCell ref="B4:G4"/>
    <mergeCell ref="C8:E8"/>
    <mergeCell ref="C9:E9"/>
    <mergeCell ref="C10:E10"/>
    <mergeCell ref="C11:E11"/>
    <mergeCell ref="C17:E17"/>
    <mergeCell ref="C18:E18"/>
    <mergeCell ref="C19:E19"/>
    <mergeCell ref="C20:E20"/>
    <mergeCell ref="C21:E21"/>
    <mergeCell ref="C88:E88"/>
    <mergeCell ref="C83:E83"/>
    <mergeCell ref="C86:E86"/>
    <mergeCell ref="C81:E81"/>
    <mergeCell ref="C82:E82"/>
    <mergeCell ref="C84:E84"/>
    <mergeCell ref="C85:E85"/>
    <mergeCell ref="C87:E87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B1:J66"/>
  <sheetViews>
    <sheetView topLeftCell="A46" zoomScaleNormal="100" workbookViewId="0">
      <selection activeCell="H63" sqref="H63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1.75" style="1" customWidth="1"/>
    <col min="6" max="6" width="6.25" style="2" customWidth="1"/>
    <col min="7" max="7" width="7" style="2" customWidth="1"/>
    <col min="8" max="8" width="17.87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7" customFormat="1" ht="24" x14ac:dyDescent="0.55000000000000004">
      <c r="B1" s="188" t="s">
        <v>121</v>
      </c>
      <c r="C1" s="188"/>
      <c r="D1" s="188"/>
      <c r="E1" s="188"/>
      <c r="F1" s="188"/>
      <c r="G1" s="188"/>
      <c r="H1" s="188"/>
    </row>
    <row r="2" spans="2:10" s="51" customFormat="1" x14ac:dyDescent="0.55000000000000004">
      <c r="B2" s="50"/>
      <c r="C2" s="50"/>
      <c r="D2" s="50"/>
      <c r="E2" s="50"/>
      <c r="F2" s="50"/>
      <c r="G2" s="50"/>
      <c r="H2" s="50"/>
    </row>
    <row r="3" spans="2:10" s="51" customFormat="1" ht="24" thickBot="1" x14ac:dyDescent="0.6">
      <c r="B3" s="52" t="s">
        <v>157</v>
      </c>
      <c r="F3" s="53"/>
      <c r="G3" s="53"/>
      <c r="H3" s="53"/>
    </row>
    <row r="4" spans="2:10" s="51" customFormat="1" ht="20.25" customHeight="1" thickTop="1" x14ac:dyDescent="0.55000000000000004">
      <c r="B4" s="172" t="s">
        <v>4</v>
      </c>
      <c r="C4" s="173"/>
      <c r="D4" s="173"/>
      <c r="E4" s="174"/>
      <c r="F4" s="178"/>
      <c r="G4" s="180" t="s">
        <v>5</v>
      </c>
      <c r="H4" s="180" t="s">
        <v>6</v>
      </c>
    </row>
    <row r="5" spans="2:10" s="51" customFormat="1" ht="12" customHeight="1" thickBot="1" x14ac:dyDescent="0.6">
      <c r="B5" s="175"/>
      <c r="C5" s="176"/>
      <c r="D5" s="176"/>
      <c r="E5" s="177"/>
      <c r="F5" s="179"/>
      <c r="G5" s="181"/>
      <c r="H5" s="181"/>
    </row>
    <row r="6" spans="2:10" s="51" customFormat="1" ht="21.75" customHeight="1" thickTop="1" x14ac:dyDescent="0.55000000000000004">
      <c r="B6" s="182" t="s">
        <v>89</v>
      </c>
      <c r="C6" s="183"/>
      <c r="D6" s="183"/>
      <c r="E6" s="184"/>
      <c r="F6" s="54"/>
      <c r="G6" s="55"/>
      <c r="H6" s="55"/>
    </row>
    <row r="7" spans="2:10" s="51" customFormat="1" ht="21.75" customHeight="1" x14ac:dyDescent="0.55000000000000004">
      <c r="B7" s="169" t="s">
        <v>28</v>
      </c>
      <c r="C7" s="170"/>
      <c r="D7" s="170"/>
      <c r="E7" s="171"/>
      <c r="F7" s="56">
        <f>DATA!G36</f>
        <v>4</v>
      </c>
      <c r="G7" s="56">
        <f>DATA!G37</f>
        <v>1.044465935734187</v>
      </c>
      <c r="H7" s="57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51" customFormat="1" ht="21.75" customHeight="1" x14ac:dyDescent="0.55000000000000004">
      <c r="B8" s="60" t="s">
        <v>86</v>
      </c>
      <c r="C8" s="58"/>
      <c r="D8" s="58"/>
      <c r="E8" s="59"/>
      <c r="F8" s="56">
        <f>DATA!H36</f>
        <v>3.6470588235294117</v>
      </c>
      <c r="G8" s="56">
        <f>DATA!H37</f>
        <v>0.88359983199500658</v>
      </c>
      <c r="H8" s="57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51" customFormat="1" ht="21.75" customHeight="1" x14ac:dyDescent="0.55000000000000004">
      <c r="B9" s="60" t="s">
        <v>87</v>
      </c>
      <c r="C9" s="60"/>
      <c r="D9" s="60"/>
      <c r="E9" s="60"/>
      <c r="F9" s="56">
        <f>DATA!I36</f>
        <v>3.9117647058823528</v>
      </c>
      <c r="G9" s="56">
        <f>DATA!I37</f>
        <v>0.93314869576801507</v>
      </c>
      <c r="H9" s="57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51" customFormat="1" ht="21.75" customHeight="1" x14ac:dyDescent="0.55000000000000004">
      <c r="B10" s="169" t="s">
        <v>88</v>
      </c>
      <c r="C10" s="170"/>
      <c r="D10" s="170"/>
      <c r="E10" s="171"/>
      <c r="F10" s="56">
        <f>DATA!J36</f>
        <v>3.8529411764705883</v>
      </c>
      <c r="G10" s="56">
        <f>DATA!J37</f>
        <v>0.85749292571254399</v>
      </c>
      <c r="H10" s="57" t="str">
        <f t="shared" ref="H10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51" customFormat="1" ht="21.75" customHeight="1" x14ac:dyDescent="0.55000000000000004">
      <c r="B11" s="185" t="s">
        <v>90</v>
      </c>
      <c r="C11" s="186"/>
      <c r="D11" s="186"/>
      <c r="E11" s="187"/>
      <c r="F11" s="70">
        <f>DATA!J39</f>
        <v>3.8529411764705883</v>
      </c>
      <c r="G11" s="70">
        <f>DATA!J38</f>
        <v>0.93118333131245479</v>
      </c>
      <c r="H11" s="61" t="str">
        <f>IF(F11&gt;4.5,"มากที่สุด",IF(F11&gt;3.5,"มาก",IF(F11&gt;2.5,"ปานกลาง",IF(F11&gt;1.5,"น้อย",IF(F11&lt;=1.5,"น้อยที่สุด")))))</f>
        <v>มาก</v>
      </c>
      <c r="J11" s="62"/>
    </row>
    <row r="12" spans="2:10" s="9" customFormat="1" ht="24" x14ac:dyDescent="0.55000000000000004">
      <c r="B12" s="45"/>
      <c r="C12" s="45"/>
      <c r="D12" s="45"/>
      <c r="E12" s="45"/>
      <c r="F12" s="45"/>
      <c r="G12" s="45"/>
      <c r="H12" s="45"/>
      <c r="I12" s="46"/>
    </row>
    <row r="13" spans="2:10" s="5" customFormat="1" ht="24" x14ac:dyDescent="0.55000000000000004">
      <c r="B13" s="16"/>
      <c r="C13" s="126" t="s">
        <v>151</v>
      </c>
      <c r="D13" s="126"/>
      <c r="E13" s="126"/>
      <c r="F13" s="126"/>
      <c r="G13" s="126"/>
      <c r="H13" s="126"/>
    </row>
    <row r="14" spans="2:10" s="5" customFormat="1" ht="24" x14ac:dyDescent="0.55000000000000004">
      <c r="B14" s="124" t="s">
        <v>158</v>
      </c>
      <c r="C14" s="125"/>
      <c r="D14" s="125"/>
      <c r="E14" s="125"/>
      <c r="F14" s="125"/>
      <c r="G14" s="125"/>
      <c r="H14" s="125"/>
    </row>
    <row r="15" spans="2:10" s="5" customFormat="1" ht="24" x14ac:dyDescent="0.55000000000000004">
      <c r="B15" s="124" t="s">
        <v>159</v>
      </c>
      <c r="C15" s="124"/>
      <c r="D15" s="124"/>
      <c r="E15" s="124"/>
      <c r="F15" s="124"/>
      <c r="G15" s="124"/>
      <c r="H15" s="124"/>
    </row>
    <row r="16" spans="2:10" s="5" customFormat="1" ht="24" x14ac:dyDescent="0.55000000000000004">
      <c r="B16" s="20" t="s">
        <v>160</v>
      </c>
      <c r="C16" s="26"/>
      <c r="D16" s="26"/>
      <c r="E16" s="26"/>
      <c r="F16" s="26"/>
      <c r="G16" s="26"/>
      <c r="H16" s="26"/>
    </row>
    <row r="17" spans="2:10" s="5" customFormat="1" ht="24" x14ac:dyDescent="0.55000000000000004">
      <c r="B17" s="124" t="s">
        <v>161</v>
      </c>
      <c r="C17" s="125"/>
      <c r="D17" s="125"/>
      <c r="E17" s="125"/>
      <c r="F17" s="125"/>
      <c r="G17" s="125"/>
      <c r="H17" s="125"/>
    </row>
    <row r="18" spans="2:10" s="9" customFormat="1" ht="24" x14ac:dyDescent="0.55000000000000004">
      <c r="B18" s="5"/>
    </row>
    <row r="19" spans="2:10" s="51" customFormat="1" ht="24" thickBot="1" x14ac:dyDescent="0.6">
      <c r="B19" s="52" t="s">
        <v>162</v>
      </c>
      <c r="F19" s="53"/>
      <c r="G19" s="53"/>
      <c r="H19" s="53"/>
    </row>
    <row r="20" spans="2:10" s="51" customFormat="1" ht="20.25" customHeight="1" thickTop="1" x14ac:dyDescent="0.55000000000000004">
      <c r="B20" s="172" t="s">
        <v>4</v>
      </c>
      <c r="C20" s="173"/>
      <c r="D20" s="173"/>
      <c r="E20" s="174"/>
      <c r="F20" s="178"/>
      <c r="G20" s="180" t="s">
        <v>5</v>
      </c>
      <c r="H20" s="180" t="s">
        <v>6</v>
      </c>
    </row>
    <row r="21" spans="2:10" s="51" customFormat="1" ht="12" customHeight="1" thickBot="1" x14ac:dyDescent="0.6">
      <c r="B21" s="175"/>
      <c r="C21" s="176"/>
      <c r="D21" s="176"/>
      <c r="E21" s="177"/>
      <c r="F21" s="179"/>
      <c r="G21" s="181"/>
      <c r="H21" s="181"/>
    </row>
    <row r="22" spans="2:10" s="51" customFormat="1" ht="21.75" customHeight="1" thickTop="1" x14ac:dyDescent="0.55000000000000004">
      <c r="B22" s="182" t="s">
        <v>92</v>
      </c>
      <c r="C22" s="183"/>
      <c r="D22" s="183"/>
      <c r="E22" s="184"/>
      <c r="F22" s="54"/>
      <c r="G22" s="55"/>
      <c r="H22" s="55"/>
    </row>
    <row r="23" spans="2:10" s="51" customFormat="1" ht="21.75" customHeight="1" x14ac:dyDescent="0.55000000000000004">
      <c r="B23" s="169" t="s">
        <v>93</v>
      </c>
      <c r="C23" s="170"/>
      <c r="D23" s="170"/>
      <c r="E23" s="171"/>
      <c r="F23" s="56">
        <f>DATA!K36</f>
        <v>4.2941176470588234</v>
      </c>
      <c r="G23" s="56">
        <f>DATA!K37</f>
        <v>0.6755205294731973</v>
      </c>
      <c r="H23" s="57" t="str">
        <f>IF(F23&gt;4.5,"มากที่สุด",IF(F23&gt;3.5,"มาก",IF(F23&gt;2.5,"ปานกลาง",IF(F23&gt;1.5,"น้อย",IF(F23&lt;=1.5,"น้อยที่สุด")))))</f>
        <v>มาก</v>
      </c>
    </row>
    <row r="24" spans="2:10" s="51" customFormat="1" ht="21.75" customHeight="1" x14ac:dyDescent="0.55000000000000004">
      <c r="B24" s="60" t="s">
        <v>94</v>
      </c>
      <c r="C24" s="75"/>
      <c r="D24" s="75"/>
      <c r="E24" s="76"/>
      <c r="F24" s="56">
        <f>DATA!L36</f>
        <v>4.3235294117647056</v>
      </c>
      <c r="G24" s="56">
        <f>DATA!L37</f>
        <v>0.68404271686984242</v>
      </c>
      <c r="H24" s="57" t="str">
        <f>IF(F24&gt;4.5,"มากที่สุด",IF(F24&gt;3.5,"มาก",IF(F24&gt;2.5,"ปานกลาง",IF(F24&gt;1.5,"น้อย",IF(F24&lt;=1.5,"น้อยที่สุด")))))</f>
        <v>มาก</v>
      </c>
    </row>
    <row r="25" spans="2:10" s="51" customFormat="1" ht="21.75" customHeight="1" x14ac:dyDescent="0.55000000000000004">
      <c r="B25" s="185" t="s">
        <v>91</v>
      </c>
      <c r="C25" s="186"/>
      <c r="D25" s="186"/>
      <c r="E25" s="187"/>
      <c r="F25" s="70">
        <f>DATA!L39</f>
        <v>4.3088235294117645</v>
      </c>
      <c r="G25" s="70">
        <f>DATA!L38</f>
        <v>0.67486544686952366</v>
      </c>
      <c r="H25" s="61" t="str">
        <f>IF(F25&gt;4.5,"มากที่สุด",IF(F25&gt;3.5,"มาก",IF(F25&gt;2.5,"ปานกลาง",IF(F25&gt;1.5,"น้อย",IF(F25&lt;=1.5,"น้อยที่สุด")))))</f>
        <v>มาก</v>
      </c>
      <c r="J25" s="62"/>
    </row>
    <row r="26" spans="2:10" s="9" customFormat="1" ht="24" x14ac:dyDescent="0.55000000000000004">
      <c r="B26" s="77"/>
      <c r="C26" s="77"/>
      <c r="D26" s="77"/>
      <c r="E26" s="77"/>
      <c r="F26" s="77"/>
      <c r="G26" s="77"/>
      <c r="H26" s="77"/>
      <c r="I26" s="46"/>
    </row>
    <row r="27" spans="2:10" s="5" customFormat="1" ht="24" x14ac:dyDescent="0.55000000000000004">
      <c r="B27" s="16"/>
      <c r="C27" s="126" t="s">
        <v>152</v>
      </c>
      <c r="D27" s="126"/>
      <c r="E27" s="126"/>
      <c r="F27" s="126"/>
      <c r="G27" s="126"/>
      <c r="H27" s="126"/>
    </row>
    <row r="28" spans="2:10" s="5" customFormat="1" ht="24" x14ac:dyDescent="0.55000000000000004">
      <c r="B28" s="124" t="s">
        <v>163</v>
      </c>
      <c r="C28" s="125"/>
      <c r="D28" s="125"/>
      <c r="E28" s="125"/>
      <c r="F28" s="125"/>
      <c r="G28" s="125"/>
      <c r="H28" s="125"/>
    </row>
    <row r="29" spans="2:10" s="5" customFormat="1" ht="24" x14ac:dyDescent="0.55000000000000004">
      <c r="B29" s="124" t="s">
        <v>164</v>
      </c>
      <c r="C29" s="124"/>
      <c r="D29" s="124"/>
      <c r="E29" s="124"/>
      <c r="F29" s="124"/>
      <c r="G29" s="124"/>
      <c r="H29" s="124"/>
    </row>
    <row r="30" spans="2:10" s="5" customFormat="1" ht="24" x14ac:dyDescent="0.55000000000000004">
      <c r="B30" s="20" t="s">
        <v>165</v>
      </c>
      <c r="C30" s="72"/>
      <c r="D30" s="72"/>
      <c r="E30" s="72"/>
      <c r="F30" s="72"/>
      <c r="G30" s="72"/>
      <c r="H30" s="72"/>
    </row>
    <row r="31" spans="2:10" s="5" customFormat="1" ht="24" x14ac:dyDescent="0.55000000000000004">
      <c r="B31" s="124"/>
      <c r="C31" s="125"/>
      <c r="D31" s="125"/>
      <c r="E31" s="125"/>
      <c r="F31" s="125"/>
      <c r="G31" s="125"/>
      <c r="H31" s="125"/>
    </row>
    <row r="32" spans="2:10" s="5" customFormat="1" ht="24" x14ac:dyDescent="0.55000000000000004">
      <c r="B32" s="113"/>
      <c r="C32" s="114"/>
      <c r="D32" s="114"/>
      <c r="E32" s="114"/>
      <c r="F32" s="114"/>
      <c r="G32" s="114"/>
      <c r="H32" s="114"/>
    </row>
    <row r="33" spans="2:10" s="5" customFormat="1" ht="24" x14ac:dyDescent="0.55000000000000004">
      <c r="B33" s="188" t="s">
        <v>147</v>
      </c>
      <c r="C33" s="188"/>
      <c r="D33" s="188"/>
      <c r="E33" s="188"/>
      <c r="F33" s="188"/>
      <c r="G33" s="188"/>
      <c r="H33" s="188"/>
    </row>
    <row r="34" spans="2:10" s="5" customFormat="1" ht="24" x14ac:dyDescent="0.55000000000000004">
      <c r="B34" s="115"/>
      <c r="C34" s="115"/>
      <c r="D34" s="115"/>
      <c r="E34" s="115"/>
      <c r="F34" s="115"/>
      <c r="G34" s="115"/>
      <c r="H34" s="115"/>
    </row>
    <row r="35" spans="2:10" s="51" customFormat="1" ht="24" thickBot="1" x14ac:dyDescent="0.6">
      <c r="B35" s="52" t="s">
        <v>166</v>
      </c>
      <c r="F35" s="53"/>
      <c r="G35" s="53"/>
      <c r="H35" s="53"/>
    </row>
    <row r="36" spans="2:10" s="51" customFormat="1" ht="20.25" customHeight="1" thickTop="1" x14ac:dyDescent="0.55000000000000004">
      <c r="B36" s="172" t="s">
        <v>4</v>
      </c>
      <c r="C36" s="173"/>
      <c r="D36" s="173"/>
      <c r="E36" s="174"/>
      <c r="F36" s="178"/>
      <c r="G36" s="180" t="s">
        <v>5</v>
      </c>
      <c r="H36" s="180" t="s">
        <v>6</v>
      </c>
    </row>
    <row r="37" spans="2:10" s="51" customFormat="1" ht="12" customHeight="1" thickBot="1" x14ac:dyDescent="0.6">
      <c r="B37" s="175"/>
      <c r="C37" s="176"/>
      <c r="D37" s="176"/>
      <c r="E37" s="177"/>
      <c r="F37" s="179"/>
      <c r="G37" s="181"/>
      <c r="H37" s="181"/>
    </row>
    <row r="38" spans="2:10" s="51" customFormat="1" ht="21.75" customHeight="1" thickTop="1" x14ac:dyDescent="0.55000000000000004">
      <c r="B38" s="182" t="s">
        <v>98</v>
      </c>
      <c r="C38" s="183"/>
      <c r="D38" s="183"/>
      <c r="E38" s="184"/>
      <c r="F38" s="54"/>
      <c r="G38" s="55"/>
      <c r="H38" s="55"/>
    </row>
    <row r="39" spans="2:10" s="51" customFormat="1" ht="21.75" customHeight="1" x14ac:dyDescent="0.55000000000000004">
      <c r="B39" s="169" t="s">
        <v>95</v>
      </c>
      <c r="C39" s="170"/>
      <c r="D39" s="170"/>
      <c r="E39" s="171"/>
      <c r="F39" s="56">
        <f>DATA!M36</f>
        <v>4.1764705882352944</v>
      </c>
      <c r="G39" s="56">
        <f>DATA!M37</f>
        <v>0.67287660336138921</v>
      </c>
      <c r="H39" s="57" t="str">
        <f>IF(F39&gt;4.5,"มากที่สุด",IF(F39&gt;3.5,"มาก",IF(F39&gt;2.5,"ปานกลาง",IF(F39&gt;1.5,"น้อย",IF(F39&lt;=1.5,"น้อยที่สุด")))))</f>
        <v>มาก</v>
      </c>
    </row>
    <row r="40" spans="2:10" s="51" customFormat="1" ht="21.75" customHeight="1" x14ac:dyDescent="0.55000000000000004">
      <c r="B40" s="169" t="s">
        <v>96</v>
      </c>
      <c r="C40" s="170"/>
      <c r="D40" s="170"/>
      <c r="E40" s="171"/>
      <c r="F40" s="56">
        <f>DATA!N36</f>
        <v>4.117647058823529</v>
      </c>
      <c r="G40" s="56">
        <f>DATA!N37</f>
        <v>0.76928561438924492</v>
      </c>
      <c r="H40" s="57" t="str">
        <f>IF(F40&gt;4.5,"มากที่สุด",IF(F40&gt;3.5,"มาก",IF(F40&gt;2.5,"ปานกลาง",IF(F40&gt;1.5,"น้อย",IF(F40&lt;=1.5,"น้อยที่สุด")))))</f>
        <v>มาก</v>
      </c>
    </row>
    <row r="41" spans="2:10" s="51" customFormat="1" ht="21.75" customHeight="1" x14ac:dyDescent="0.55000000000000004">
      <c r="B41" s="60" t="s">
        <v>97</v>
      </c>
      <c r="C41" s="75"/>
      <c r="D41" s="75"/>
      <c r="E41" s="76"/>
      <c r="F41" s="56">
        <f>DATA!O36</f>
        <v>2.2941176470588234</v>
      </c>
      <c r="G41" s="56">
        <f>DATA!O37</f>
        <v>1.4674118994711225</v>
      </c>
      <c r="H41" s="57" t="str">
        <f>IF(F41&gt;4.5,"มากที่สุด",IF(F41&gt;3.5,"มาก",IF(F41&gt;2.5,"ปานกลาง",IF(F41&gt;1.5,"น้อย",IF(F41&lt;=1.5,"น้อยที่สุด")))))</f>
        <v>น้อย</v>
      </c>
    </row>
    <row r="42" spans="2:10" s="51" customFormat="1" ht="21.75" customHeight="1" x14ac:dyDescent="0.55000000000000004">
      <c r="B42" s="185" t="s">
        <v>99</v>
      </c>
      <c r="C42" s="186"/>
      <c r="D42" s="186"/>
      <c r="E42" s="187"/>
      <c r="F42" s="70">
        <f>DATA!O39</f>
        <v>3.5294117647058822</v>
      </c>
      <c r="G42" s="70">
        <f>DATA!O38</f>
        <v>1.3475748834090355</v>
      </c>
      <c r="H42" s="61" t="str">
        <f>IF(F42&gt;4.5,"มากที่สุด",IF(F42&gt;3.5,"มาก",IF(F42&gt;2.5,"ปานกลาง",IF(F42&gt;1.5,"น้อย",IF(F42&lt;=1.5,"น้อยที่สุด")))))</f>
        <v>มาก</v>
      </c>
      <c r="J42" s="62"/>
    </row>
    <row r="43" spans="2:10" s="9" customFormat="1" ht="24" x14ac:dyDescent="0.55000000000000004">
      <c r="B43" s="77"/>
      <c r="C43" s="77"/>
      <c r="D43" s="77"/>
      <c r="E43" s="77"/>
      <c r="F43" s="77"/>
      <c r="G43" s="77"/>
      <c r="H43" s="77"/>
      <c r="I43" s="46"/>
    </row>
    <row r="44" spans="2:10" s="5" customFormat="1" ht="24" x14ac:dyDescent="0.55000000000000004">
      <c r="B44" s="16"/>
      <c r="C44" s="126" t="s">
        <v>149</v>
      </c>
      <c r="D44" s="126"/>
      <c r="E44" s="126"/>
      <c r="F44" s="126"/>
      <c r="G44" s="126"/>
      <c r="H44" s="126"/>
    </row>
    <row r="45" spans="2:10" s="5" customFormat="1" ht="24" x14ac:dyDescent="0.55000000000000004">
      <c r="B45" s="124" t="s">
        <v>181</v>
      </c>
      <c r="C45" s="125"/>
      <c r="D45" s="125"/>
      <c r="E45" s="125"/>
      <c r="F45" s="125"/>
      <c r="G45" s="125"/>
      <c r="H45" s="125"/>
    </row>
    <row r="46" spans="2:10" s="5" customFormat="1" ht="24" x14ac:dyDescent="0.55000000000000004">
      <c r="B46" s="124" t="s">
        <v>167</v>
      </c>
      <c r="C46" s="124"/>
      <c r="D46" s="124"/>
      <c r="E46" s="124"/>
      <c r="F46" s="124"/>
      <c r="G46" s="124"/>
      <c r="H46" s="124"/>
    </row>
    <row r="47" spans="2:10" s="5" customFormat="1" ht="24" x14ac:dyDescent="0.55000000000000004">
      <c r="B47" s="20" t="s">
        <v>168</v>
      </c>
      <c r="C47" s="72"/>
      <c r="D47" s="72"/>
      <c r="E47" s="72"/>
      <c r="F47" s="72"/>
      <c r="G47" s="72"/>
      <c r="H47" s="72"/>
    </row>
    <row r="48" spans="2:10" s="5" customFormat="1" ht="24" x14ac:dyDescent="0.55000000000000004">
      <c r="B48" s="124"/>
      <c r="C48" s="125"/>
      <c r="D48" s="125"/>
      <c r="E48" s="125"/>
      <c r="F48" s="125"/>
      <c r="G48" s="125"/>
      <c r="H48" s="125"/>
    </row>
    <row r="49" spans="2:10" s="51" customFormat="1" ht="24" thickBot="1" x14ac:dyDescent="0.6">
      <c r="B49" s="52" t="s">
        <v>169</v>
      </c>
      <c r="F49" s="53"/>
      <c r="G49" s="53"/>
      <c r="H49" s="53"/>
    </row>
    <row r="50" spans="2:10" s="51" customFormat="1" ht="20.25" customHeight="1" thickTop="1" x14ac:dyDescent="0.55000000000000004">
      <c r="B50" s="172" t="s">
        <v>4</v>
      </c>
      <c r="C50" s="173"/>
      <c r="D50" s="173"/>
      <c r="E50" s="174"/>
      <c r="F50" s="178"/>
      <c r="G50" s="180" t="s">
        <v>5</v>
      </c>
      <c r="H50" s="180" t="s">
        <v>6</v>
      </c>
    </row>
    <row r="51" spans="2:10" s="51" customFormat="1" ht="12" customHeight="1" thickBot="1" x14ac:dyDescent="0.6">
      <c r="B51" s="175"/>
      <c r="C51" s="176"/>
      <c r="D51" s="176"/>
      <c r="E51" s="177"/>
      <c r="F51" s="179"/>
      <c r="G51" s="181"/>
      <c r="H51" s="181"/>
    </row>
    <row r="52" spans="2:10" s="51" customFormat="1" ht="21.75" customHeight="1" thickTop="1" x14ac:dyDescent="0.55000000000000004">
      <c r="B52" s="157" t="s">
        <v>102</v>
      </c>
      <c r="C52" s="158"/>
      <c r="D52" s="158"/>
      <c r="E52" s="158"/>
      <c r="F52" s="83"/>
      <c r="G52" s="167"/>
      <c r="H52" s="167"/>
    </row>
    <row r="53" spans="2:10" s="51" customFormat="1" ht="21.75" customHeight="1" x14ac:dyDescent="0.55000000000000004">
      <c r="B53" s="165" t="s">
        <v>101</v>
      </c>
      <c r="C53" s="166"/>
      <c r="D53" s="166"/>
      <c r="E53" s="166"/>
      <c r="F53" s="54"/>
      <c r="G53" s="168"/>
      <c r="H53" s="168"/>
    </row>
    <row r="54" spans="2:10" s="51" customFormat="1" ht="21.75" customHeight="1" x14ac:dyDescent="0.55000000000000004">
      <c r="B54" s="159" t="s">
        <v>100</v>
      </c>
      <c r="C54" s="160"/>
      <c r="D54" s="160"/>
      <c r="E54" s="161"/>
      <c r="F54" s="145">
        <f>DATA!P36</f>
        <v>4</v>
      </c>
      <c r="G54" s="147">
        <f>DATA!P37</f>
        <v>0.7385489458759964</v>
      </c>
      <c r="H54" s="148" t="str">
        <f>IF(F54&gt;4.5,"มากที่สุด",IF(F54&gt;3.5,"มาก",IF(F54&gt;2.5,"ปานกลาง",IF(F54&gt;1.5,"น้อย",IF(F54&lt;=1.5,"น้อยที่สุด")))))</f>
        <v>มาก</v>
      </c>
    </row>
    <row r="55" spans="2:10" s="51" customFormat="1" ht="21.75" customHeight="1" x14ac:dyDescent="0.55000000000000004">
      <c r="B55" s="86" t="s">
        <v>101</v>
      </c>
      <c r="C55" s="82"/>
      <c r="D55" s="82"/>
      <c r="E55" s="87"/>
      <c r="F55" s="146"/>
      <c r="G55" s="146"/>
      <c r="H55" s="149"/>
    </row>
    <row r="56" spans="2:10" s="51" customFormat="1" ht="21.75" customHeight="1" x14ac:dyDescent="0.55000000000000004">
      <c r="B56" s="150" t="s">
        <v>103</v>
      </c>
      <c r="C56" s="151"/>
      <c r="D56" s="151"/>
      <c r="E56" s="152"/>
      <c r="F56" s="153">
        <f>DATA!P39</f>
        <v>4</v>
      </c>
      <c r="G56" s="153">
        <f>DATA!P38</f>
        <v>0.7385489458759964</v>
      </c>
      <c r="H56" s="155" t="str">
        <f>IF(F56&gt;4.5,"มากที่สุด",IF(F56&gt;3.5,"มาก",IF(F56&gt;2.5,"ปานกลาง",IF(F56&gt;1.5,"น้อย",IF(F56&lt;=1.5,"น้อยที่สุด")))))</f>
        <v>มาก</v>
      </c>
    </row>
    <row r="57" spans="2:10" s="51" customFormat="1" ht="21.75" customHeight="1" x14ac:dyDescent="0.55000000000000004">
      <c r="B57" s="162" t="s">
        <v>104</v>
      </c>
      <c r="C57" s="163"/>
      <c r="D57" s="163"/>
      <c r="E57" s="164"/>
      <c r="F57" s="154"/>
      <c r="G57" s="154"/>
      <c r="H57" s="156"/>
      <c r="J57" s="62"/>
    </row>
    <row r="58" spans="2:10" s="51" customFormat="1" ht="21.75" customHeight="1" x14ac:dyDescent="0.55000000000000004">
      <c r="B58" s="84"/>
      <c r="C58" s="84"/>
      <c r="D58" s="84"/>
      <c r="E58" s="84"/>
      <c r="F58" s="85"/>
      <c r="G58" s="85"/>
      <c r="H58" s="84"/>
      <c r="J58" s="62"/>
    </row>
    <row r="59" spans="2:10" s="5" customFormat="1" ht="24" x14ac:dyDescent="0.55000000000000004">
      <c r="B59" s="16"/>
      <c r="C59" s="126" t="s">
        <v>150</v>
      </c>
      <c r="D59" s="126"/>
      <c r="E59" s="126"/>
      <c r="F59" s="126"/>
      <c r="G59" s="126"/>
      <c r="H59" s="126"/>
    </row>
    <row r="60" spans="2:10" s="5" customFormat="1" ht="24" x14ac:dyDescent="0.55000000000000004">
      <c r="B60" s="124" t="s">
        <v>105</v>
      </c>
      <c r="C60" s="125"/>
      <c r="D60" s="125"/>
      <c r="E60" s="125"/>
      <c r="F60" s="125"/>
      <c r="G60" s="125"/>
      <c r="H60" s="125"/>
    </row>
    <row r="61" spans="2:10" s="5" customFormat="1" ht="24" x14ac:dyDescent="0.55000000000000004">
      <c r="B61" s="72" t="s">
        <v>170</v>
      </c>
      <c r="C61" s="73"/>
      <c r="D61" s="73"/>
      <c r="E61" s="73"/>
      <c r="F61" s="73"/>
      <c r="G61" s="73"/>
      <c r="H61" s="73"/>
    </row>
    <row r="62" spans="2:10" s="5" customFormat="1" ht="24" x14ac:dyDescent="0.55000000000000004">
      <c r="B62" s="20" t="s">
        <v>171</v>
      </c>
      <c r="C62" s="72"/>
      <c r="D62" s="72"/>
      <c r="E62" s="72"/>
      <c r="F62" s="72"/>
      <c r="G62" s="72"/>
      <c r="H62" s="72"/>
    </row>
    <row r="66" ht="21.75" customHeight="1" x14ac:dyDescent="0.55000000000000004"/>
  </sheetData>
  <mergeCells count="56">
    <mergeCell ref="B1:H1"/>
    <mergeCell ref="B4:E5"/>
    <mergeCell ref="F4:F5"/>
    <mergeCell ref="G4:G5"/>
    <mergeCell ref="H4:H5"/>
    <mergeCell ref="B17:H17"/>
    <mergeCell ref="C13:H13"/>
    <mergeCell ref="B14:H14"/>
    <mergeCell ref="B6:E6"/>
    <mergeCell ref="B7:E7"/>
    <mergeCell ref="B11:E11"/>
    <mergeCell ref="B10:E10"/>
    <mergeCell ref="B15:H15"/>
    <mergeCell ref="B23:E23"/>
    <mergeCell ref="B25:E25"/>
    <mergeCell ref="C27:H27"/>
    <mergeCell ref="B28:H28"/>
    <mergeCell ref="B20:E21"/>
    <mergeCell ref="F20:F21"/>
    <mergeCell ref="G20:G21"/>
    <mergeCell ref="H20:H21"/>
    <mergeCell ref="B22:E22"/>
    <mergeCell ref="B29:H29"/>
    <mergeCell ref="B38:E38"/>
    <mergeCell ref="B39:E39"/>
    <mergeCell ref="B42:E42"/>
    <mergeCell ref="C44:H44"/>
    <mergeCell ref="B31:H31"/>
    <mergeCell ref="B36:E37"/>
    <mergeCell ref="F36:F37"/>
    <mergeCell ref="G36:G37"/>
    <mergeCell ref="H36:H37"/>
    <mergeCell ref="B33:H33"/>
    <mergeCell ref="B45:H45"/>
    <mergeCell ref="B48:H48"/>
    <mergeCell ref="B40:E40"/>
    <mergeCell ref="B50:E51"/>
    <mergeCell ref="F50:F51"/>
    <mergeCell ref="G50:G51"/>
    <mergeCell ref="H50:H51"/>
    <mergeCell ref="B46:H46"/>
    <mergeCell ref="B52:E52"/>
    <mergeCell ref="B54:E54"/>
    <mergeCell ref="B57:E57"/>
    <mergeCell ref="C59:H59"/>
    <mergeCell ref="B53:E53"/>
    <mergeCell ref="G52:G53"/>
    <mergeCell ref="H52:H53"/>
    <mergeCell ref="B60:H60"/>
    <mergeCell ref="F54:F55"/>
    <mergeCell ref="G54:G55"/>
    <mergeCell ref="H54:H55"/>
    <mergeCell ref="B56:E56"/>
    <mergeCell ref="F56:F57"/>
    <mergeCell ref="G56:G57"/>
    <mergeCell ref="H56:H57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3" r:id="rId6">
          <objectPr defaultSize="0" autoPict="0" r:id="rId5">
            <anchor moveWithCells="1" sizeWithCells="1">
              <from>
                <xdr:col>5</xdr:col>
                <xdr:colOff>133350</xdr:colOff>
                <xdr:row>19</xdr:row>
                <xdr:rowOff>171450</xdr:rowOff>
              </from>
              <to>
                <xdr:col>5</xdr:col>
                <xdr:colOff>266700</xdr:colOff>
                <xdr:row>20</xdr:row>
                <xdr:rowOff>28575</xdr:rowOff>
              </to>
            </anchor>
          </objectPr>
        </oleObject>
      </mc:Choice>
      <mc:Fallback>
        <oleObject progId="Equation.3" shapeId="10243" r:id="rId6"/>
      </mc:Fallback>
    </mc:AlternateContent>
    <mc:AlternateContent xmlns:mc="http://schemas.openxmlformats.org/markup-compatibility/2006">
      <mc:Choice Requires="x14">
        <oleObject progId="Equation.3" shapeId="10245" r:id="rId7">
          <objectPr defaultSize="0" autoPict="0" r:id="rId5">
            <anchor moveWithCells="1" sizeWithCells="1">
              <from>
                <xdr:col>5</xdr:col>
                <xdr:colOff>133350</xdr:colOff>
                <xdr:row>35</xdr:row>
                <xdr:rowOff>171450</xdr:rowOff>
              </from>
              <to>
                <xdr:col>5</xdr:col>
                <xdr:colOff>266700</xdr:colOff>
                <xdr:row>36</xdr:row>
                <xdr:rowOff>28575</xdr:rowOff>
              </to>
            </anchor>
          </objectPr>
        </oleObject>
      </mc:Choice>
      <mc:Fallback>
        <oleObject progId="Equation.3" shapeId="10245" r:id="rId7"/>
      </mc:Fallback>
    </mc:AlternateContent>
    <mc:AlternateContent xmlns:mc="http://schemas.openxmlformats.org/markup-compatibility/2006">
      <mc:Choice Requires="x14">
        <oleObject progId="Equation.3" shapeId="10246" r:id="rId8">
          <objectPr defaultSize="0" autoPict="0" r:id="rId5">
            <anchor moveWithCells="1" sizeWithCells="1">
              <from>
                <xdr:col>5</xdr:col>
                <xdr:colOff>133350</xdr:colOff>
                <xdr:row>49</xdr:row>
                <xdr:rowOff>171450</xdr:rowOff>
              </from>
              <to>
                <xdr:col>5</xdr:col>
                <xdr:colOff>266700</xdr:colOff>
                <xdr:row>50</xdr:row>
                <xdr:rowOff>28575</xdr:rowOff>
              </to>
            </anchor>
          </objectPr>
        </oleObject>
      </mc:Choice>
      <mc:Fallback>
        <oleObject progId="Equation.3" shapeId="1024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6E5A-1203-447C-A6FE-AE60D3CDFF41}">
  <sheetPr>
    <tabColor rgb="FF7030A0"/>
  </sheetPr>
  <dimension ref="A1:H14"/>
  <sheetViews>
    <sheetView workbookViewId="0">
      <selection activeCell="G13" sqref="G13"/>
    </sheetView>
  </sheetViews>
  <sheetFormatPr defaultRowHeight="14.25" x14ac:dyDescent="0.2"/>
  <cols>
    <col min="2" max="2" width="2.875" customWidth="1"/>
    <col min="3" max="3" width="62.25" customWidth="1"/>
    <col min="4" max="4" width="8" customWidth="1"/>
  </cols>
  <sheetData>
    <row r="1" spans="1:8" ht="24" x14ac:dyDescent="0.55000000000000004">
      <c r="B1" s="188" t="s">
        <v>148</v>
      </c>
      <c r="C1" s="188"/>
      <c r="D1" s="188"/>
      <c r="E1" s="46"/>
      <c r="F1" s="46"/>
      <c r="G1" s="46"/>
      <c r="H1" s="46"/>
    </row>
    <row r="4" spans="1:8" s="5" customFormat="1" ht="24" x14ac:dyDescent="0.55000000000000004">
      <c r="A4" s="94" t="s">
        <v>122</v>
      </c>
      <c r="B4" s="95"/>
      <c r="C4" s="95"/>
      <c r="D4" s="95"/>
    </row>
    <row r="5" spans="1:8" s="5" customFormat="1" ht="24" x14ac:dyDescent="0.55000000000000004">
      <c r="A5" s="95"/>
      <c r="B5" s="94" t="s">
        <v>108</v>
      </c>
      <c r="C5" s="95"/>
      <c r="D5" s="95"/>
    </row>
    <row r="6" spans="1:8" s="5" customFormat="1" ht="24" x14ac:dyDescent="0.55000000000000004">
      <c r="A6" s="95"/>
      <c r="B6" s="96" t="s">
        <v>106</v>
      </c>
      <c r="C6" s="96" t="s">
        <v>4</v>
      </c>
      <c r="D6" s="97" t="s">
        <v>107</v>
      </c>
    </row>
    <row r="7" spans="1:8" s="5" customFormat="1" ht="24" x14ac:dyDescent="0.55000000000000004">
      <c r="A7" s="95"/>
      <c r="B7" s="98">
        <v>1</v>
      </c>
      <c r="C7" s="99" t="s">
        <v>109</v>
      </c>
      <c r="D7" s="100">
        <v>1</v>
      </c>
    </row>
    <row r="8" spans="1:8" s="5" customFormat="1" ht="24" x14ac:dyDescent="0.55000000000000004">
      <c r="A8" s="95"/>
      <c r="B8" s="194">
        <v>2</v>
      </c>
      <c r="C8" s="101" t="s">
        <v>111</v>
      </c>
      <c r="D8" s="191">
        <v>1</v>
      </c>
    </row>
    <row r="9" spans="1:8" s="5" customFormat="1" ht="24" x14ac:dyDescent="0.55000000000000004">
      <c r="A9" s="95"/>
      <c r="B9" s="195"/>
      <c r="C9" s="110" t="s">
        <v>112</v>
      </c>
      <c r="D9" s="192"/>
    </row>
    <row r="10" spans="1:8" s="5" customFormat="1" ht="24" x14ac:dyDescent="0.55000000000000004">
      <c r="A10" s="95"/>
      <c r="B10" s="196"/>
      <c r="C10" s="109" t="s">
        <v>110</v>
      </c>
      <c r="D10" s="193"/>
    </row>
    <row r="11" spans="1:8" s="5" customFormat="1" ht="24" x14ac:dyDescent="0.55000000000000004">
      <c r="A11" s="95"/>
      <c r="B11" s="102">
        <v>3</v>
      </c>
      <c r="C11" s="109" t="s">
        <v>71</v>
      </c>
      <c r="D11" s="100">
        <v>1</v>
      </c>
    </row>
    <row r="12" spans="1:8" s="5" customFormat="1" ht="24" x14ac:dyDescent="0.55000000000000004">
      <c r="A12" s="95"/>
      <c r="B12" s="102">
        <v>4</v>
      </c>
      <c r="C12" s="109" t="s">
        <v>113</v>
      </c>
      <c r="D12" s="100">
        <v>1</v>
      </c>
    </row>
    <row r="13" spans="1:8" s="5" customFormat="1" ht="24" x14ac:dyDescent="0.55000000000000004">
      <c r="A13" s="95"/>
      <c r="B13" s="102">
        <v>5</v>
      </c>
      <c r="C13" s="109" t="s">
        <v>83</v>
      </c>
      <c r="D13" s="100">
        <v>1</v>
      </c>
    </row>
    <row r="14" spans="1:8" s="5" customFormat="1" ht="24" x14ac:dyDescent="0.55000000000000004">
      <c r="A14" s="95"/>
      <c r="B14" s="189" t="s">
        <v>3</v>
      </c>
      <c r="C14" s="190"/>
      <c r="D14" s="103">
        <f>SUM(D7:D13)</f>
        <v>5</v>
      </c>
    </row>
  </sheetData>
  <mergeCells count="4">
    <mergeCell ref="B14:C14"/>
    <mergeCell ref="D8:D10"/>
    <mergeCell ref="B8:B10"/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ข้อมูล</vt:lpstr>
      <vt:lpstr>DATA</vt:lpstr>
      <vt:lpstr>บทสรุป</vt:lpstr>
      <vt:lpstr>ตาราง1-6</vt:lpstr>
      <vt:lpstr>ตอนที่ 2</vt:lpstr>
      <vt:lpstr>ข้อเสนอแนะ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2022-11-07T03:49:33Z</cp:lastPrinted>
  <dcterms:created xsi:type="dcterms:W3CDTF">2014-10-15T08:34:52Z</dcterms:created>
  <dcterms:modified xsi:type="dcterms:W3CDTF">2022-11-07T03:51:08Z</dcterms:modified>
</cp:coreProperties>
</file>