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5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91A577F0-8122-4CB4-9E86-D246602929FB}" xr6:coauthVersionLast="36" xr6:coauthVersionMax="36" xr10:uidLastSave="{00000000-0000-0000-0000-000000000000}"/>
  <bookViews>
    <workbookView xWindow="240" yWindow="525" windowWidth="21075" windowHeight="9555" tabRatio="830" activeTab="7" xr2:uid="{00000000-000D-0000-FFFF-FFFF00000000}"/>
  </bookViews>
  <sheets>
    <sheet name="ข้อมูล" sheetId="34" r:id="rId1"/>
    <sheet name="DATA" sheetId="40" r:id="rId2"/>
    <sheet name="บทสรุป" sheetId="39" r:id="rId3"/>
    <sheet name="ตาราง 1-3" sheetId="35" r:id="rId4"/>
    <sheet name="รวม 1" sheetId="51" r:id="rId5"/>
    <sheet name="รวม2" sheetId="52" r:id="rId6"/>
    <sheet name="ช่วงอายุ 1" sheetId="50" r:id="rId7"/>
    <sheet name="ช่วงอายุ 2" sheetId="49" r:id="rId8"/>
    <sheet name="Sheet6" sheetId="47" r:id="rId9"/>
    <sheet name="Sheet3" sheetId="44" r:id="rId10"/>
    <sheet name="Sheet1" sheetId="42" r:id="rId11"/>
    <sheet name="Sheet5" sheetId="46" r:id="rId12"/>
    <sheet name="Sheet4" sheetId="45" r:id="rId13"/>
    <sheet name="Sheet2" sheetId="43" r:id="rId14"/>
  </sheets>
  <definedNames>
    <definedName name="_xlnm._FilterDatabase" localSheetId="1" hidden="1">DATA!$I$1:$I$177</definedName>
    <definedName name="_xlnm._FilterDatabase" localSheetId="10" hidden="1">Sheet1!$H$1:$H$160</definedName>
    <definedName name="_xlnm._FilterDatabase" localSheetId="13" hidden="1">Sheet2!$A$1:$AC$147</definedName>
    <definedName name="_xlnm._FilterDatabase" localSheetId="9" hidden="1">Sheet3!$H$1:$H$151</definedName>
    <definedName name="_xlnm._FilterDatabase" localSheetId="12" hidden="1">Sheet4!$A$1:$AC$148</definedName>
    <definedName name="_xlnm._FilterDatabase" localSheetId="11" hidden="1">Sheet5!$A$1:$AC$145</definedName>
    <definedName name="_xlnm._FilterDatabase" localSheetId="8" hidden="1">Sheet6!$A$1:$AC$10</definedName>
    <definedName name="_xlnm._FilterDatabase" localSheetId="0" hidden="1">ข้อมูล!$E$1:$E$32</definedName>
  </definedNames>
  <calcPr calcId="191029"/>
</workbook>
</file>

<file path=xl/calcChain.xml><?xml version="1.0" encoding="utf-8"?>
<calcChain xmlns="http://schemas.openxmlformats.org/spreadsheetml/2006/main">
  <c r="H10" i="52" l="1"/>
  <c r="H7" i="51" l="1"/>
  <c r="H8" i="51"/>
  <c r="H9" i="51"/>
  <c r="H10" i="51"/>
  <c r="H11" i="51"/>
  <c r="H12" i="51"/>
  <c r="H13" i="51"/>
  <c r="H14" i="51"/>
  <c r="H15" i="51"/>
  <c r="H16" i="51"/>
  <c r="H17" i="51"/>
  <c r="H18" i="51"/>
  <c r="G13" i="52" l="1"/>
  <c r="G12" i="52"/>
  <c r="G11" i="52"/>
  <c r="G10" i="52"/>
  <c r="G9" i="52"/>
  <c r="G8" i="52"/>
  <c r="G7" i="52"/>
  <c r="F13" i="52"/>
  <c r="F12" i="52"/>
  <c r="H12" i="52" s="1"/>
  <c r="F11" i="52"/>
  <c r="F10" i="52"/>
  <c r="F9" i="52"/>
  <c r="H9" i="52" s="1"/>
  <c r="F8" i="52"/>
  <c r="H8" i="52" s="1"/>
  <c r="F7" i="52"/>
  <c r="H7" i="52" s="1"/>
  <c r="U38" i="40"/>
  <c r="F18" i="51" s="1"/>
  <c r="U37" i="40"/>
  <c r="G18" i="51" s="1"/>
  <c r="G17" i="51"/>
  <c r="G16" i="51"/>
  <c r="G15" i="51"/>
  <c r="G14" i="51"/>
  <c r="G13" i="51"/>
  <c r="G12" i="51"/>
  <c r="G11" i="51"/>
  <c r="G10" i="51"/>
  <c r="G9" i="51"/>
  <c r="G8" i="51"/>
  <c r="G7" i="51"/>
  <c r="F17" i="51"/>
  <c r="F16" i="51"/>
  <c r="F15" i="51"/>
  <c r="F14" i="51"/>
  <c r="F13" i="51"/>
  <c r="F12" i="51"/>
  <c r="F11" i="51"/>
  <c r="F10" i="51"/>
  <c r="F9" i="51"/>
  <c r="F8" i="51"/>
  <c r="F7" i="51"/>
  <c r="L36" i="40"/>
  <c r="H11" i="52" l="1"/>
  <c r="H13" i="52"/>
  <c r="P13" i="49"/>
  <c r="Q7" i="49"/>
  <c r="P12" i="49"/>
  <c r="P11" i="49"/>
  <c r="P10" i="49"/>
  <c r="P9" i="49"/>
  <c r="P8" i="49"/>
  <c r="P7" i="49"/>
  <c r="Q13" i="49"/>
  <c r="Q12" i="49"/>
  <c r="Q11" i="49"/>
  <c r="Q10" i="49"/>
  <c r="Q9" i="49"/>
  <c r="Q8" i="49"/>
  <c r="O13" i="49"/>
  <c r="O12" i="49"/>
  <c r="O11" i="49"/>
  <c r="O10" i="49"/>
  <c r="O9" i="49"/>
  <c r="O8" i="49"/>
  <c r="O7" i="49"/>
  <c r="N13" i="49"/>
  <c r="N12" i="49"/>
  <c r="N11" i="49"/>
  <c r="N10" i="49"/>
  <c r="N9" i="49"/>
  <c r="N8" i="49"/>
  <c r="N7" i="49"/>
  <c r="L7" i="49"/>
  <c r="K13" i="49"/>
  <c r="K12" i="49"/>
  <c r="K11" i="49"/>
  <c r="K10" i="49"/>
  <c r="K9" i="49"/>
  <c r="K8" i="49"/>
  <c r="K7" i="49"/>
  <c r="J13" i="49"/>
  <c r="J12" i="49"/>
  <c r="J11" i="49"/>
  <c r="J10" i="49"/>
  <c r="J9" i="49"/>
  <c r="J8" i="49"/>
  <c r="J7" i="49"/>
  <c r="I13" i="49"/>
  <c r="I12" i="49"/>
  <c r="I11" i="49"/>
  <c r="I10" i="49"/>
  <c r="I9" i="49"/>
  <c r="I8" i="49"/>
  <c r="I7" i="49"/>
  <c r="AA12" i="44"/>
  <c r="H13" i="49" s="1"/>
  <c r="H12" i="49"/>
  <c r="H11" i="49"/>
  <c r="H10" i="49"/>
  <c r="H9" i="49"/>
  <c r="H8" i="49"/>
  <c r="H7" i="49"/>
  <c r="G7" i="49"/>
  <c r="F13" i="49"/>
  <c r="F12" i="49"/>
  <c r="F11" i="49"/>
  <c r="F10" i="49"/>
  <c r="F9" i="49"/>
  <c r="F8" i="49"/>
  <c r="F7" i="49"/>
  <c r="Q18" i="50"/>
  <c r="Q17" i="50"/>
  <c r="Q16" i="50"/>
  <c r="Q15" i="50"/>
  <c r="Q14" i="50"/>
  <c r="Q13" i="50"/>
  <c r="Q12" i="50"/>
  <c r="Q11" i="50"/>
  <c r="Q10" i="50"/>
  <c r="Q9" i="50"/>
  <c r="Q8" i="50"/>
  <c r="Q7" i="50"/>
  <c r="P18" i="50"/>
  <c r="P17" i="50"/>
  <c r="P16" i="50"/>
  <c r="P15" i="50"/>
  <c r="P14" i="50"/>
  <c r="P13" i="50"/>
  <c r="P12" i="50"/>
  <c r="P11" i="50"/>
  <c r="P10" i="50"/>
  <c r="P9" i="50"/>
  <c r="O16" i="50"/>
  <c r="P8" i="50"/>
  <c r="P7" i="50"/>
  <c r="O18" i="50"/>
  <c r="O17" i="50"/>
  <c r="O15" i="50"/>
  <c r="O14" i="50"/>
  <c r="O13" i="50"/>
  <c r="O12" i="50"/>
  <c r="O11" i="50"/>
  <c r="O10" i="50"/>
  <c r="O9" i="50"/>
  <c r="O8" i="50"/>
  <c r="O7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L18" i="50"/>
  <c r="L8" i="50"/>
  <c r="L7" i="50"/>
  <c r="K18" i="50"/>
  <c r="K9" i="50"/>
  <c r="K8" i="50"/>
  <c r="K7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I18" i="50"/>
  <c r="I17" i="50"/>
  <c r="I16" i="50"/>
  <c r="I15" i="50"/>
  <c r="I14" i="50"/>
  <c r="I13" i="50"/>
  <c r="I12" i="50"/>
  <c r="I11" i="50"/>
  <c r="I10" i="50"/>
  <c r="I9" i="50"/>
  <c r="I7" i="50"/>
  <c r="I8" i="50"/>
  <c r="H18" i="50"/>
  <c r="H17" i="50"/>
  <c r="H16" i="50"/>
  <c r="H15" i="50"/>
  <c r="H14" i="50"/>
  <c r="H13" i="50"/>
  <c r="H12" i="50"/>
  <c r="H11" i="50"/>
  <c r="H10" i="50"/>
  <c r="H9" i="50"/>
  <c r="H8" i="50"/>
  <c r="H7" i="50"/>
  <c r="G18" i="50"/>
  <c r="G11" i="50"/>
  <c r="G10" i="50"/>
  <c r="G9" i="50"/>
  <c r="G8" i="50"/>
  <c r="G7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24" i="35" l="1"/>
  <c r="G24" i="35" s="1"/>
  <c r="D23" i="35"/>
  <c r="D22" i="35"/>
  <c r="G21" i="35" l="1"/>
  <c r="G18" i="35"/>
  <c r="G20" i="35"/>
  <c r="G23" i="35"/>
  <c r="G19" i="35"/>
  <c r="G22" i="35"/>
  <c r="L6" i="45" l="1"/>
  <c r="L19" i="42"/>
  <c r="L18" i="42"/>
  <c r="C46" i="47"/>
  <c r="C34" i="47"/>
  <c r="C37" i="47" s="1"/>
  <c r="C31" i="47"/>
  <c r="C24" i="47"/>
  <c r="C16" i="47"/>
  <c r="C15" i="47"/>
  <c r="C14" i="47"/>
  <c r="C13" i="47"/>
  <c r="C9" i="47"/>
  <c r="C8" i="47"/>
  <c r="C10" i="47" s="1"/>
  <c r="AA7" i="47"/>
  <c r="U7" i="47"/>
  <c r="K7" i="47"/>
  <c r="AA6" i="47"/>
  <c r="U6" i="47"/>
  <c r="K6" i="47"/>
  <c r="AB5" i="47"/>
  <c r="AA5" i="47"/>
  <c r="Z5" i="47"/>
  <c r="Y5" i="47"/>
  <c r="X5" i="47"/>
  <c r="W5" i="47"/>
  <c r="V5" i="47"/>
  <c r="U5" i="47"/>
  <c r="T5" i="47"/>
  <c r="S5" i="47"/>
  <c r="R5" i="47"/>
  <c r="Q5" i="47"/>
  <c r="P5" i="47"/>
  <c r="O5" i="47"/>
  <c r="N5" i="47"/>
  <c r="M5" i="47"/>
  <c r="L5" i="47"/>
  <c r="K5" i="47"/>
  <c r="AB4" i="47"/>
  <c r="AA4" i="47"/>
  <c r="Z4" i="47"/>
  <c r="Y4" i="47"/>
  <c r="X4" i="47"/>
  <c r="W4" i="47"/>
  <c r="V4" i="47"/>
  <c r="U4" i="47"/>
  <c r="T4" i="47"/>
  <c r="S4" i="47"/>
  <c r="R4" i="47"/>
  <c r="Q4" i="47"/>
  <c r="P4" i="47"/>
  <c r="O4" i="47"/>
  <c r="N4" i="47"/>
  <c r="M4" i="47"/>
  <c r="L4" i="47"/>
  <c r="K4" i="47"/>
  <c r="C45" i="46"/>
  <c r="C33" i="46"/>
  <c r="C36" i="46" s="1"/>
  <c r="C30" i="46"/>
  <c r="C23" i="46"/>
  <c r="C15" i="46"/>
  <c r="C14" i="46"/>
  <c r="C13" i="46"/>
  <c r="C12" i="46"/>
  <c r="C8" i="46"/>
  <c r="C7" i="46"/>
  <c r="C9" i="46" s="1"/>
  <c r="AA6" i="46"/>
  <c r="U6" i="46"/>
  <c r="K6" i="46"/>
  <c r="AA5" i="46"/>
  <c r="U5" i="46"/>
  <c r="K5" i="46"/>
  <c r="AB4" i="46"/>
  <c r="AA4" i="46"/>
  <c r="Z4" i="46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AB3" i="46"/>
  <c r="AA3" i="46"/>
  <c r="Z3" i="46"/>
  <c r="Y3" i="46"/>
  <c r="X3" i="46"/>
  <c r="W3" i="46"/>
  <c r="V3" i="46"/>
  <c r="U3" i="46"/>
  <c r="T3" i="46"/>
  <c r="S3" i="46"/>
  <c r="R3" i="46"/>
  <c r="Q3" i="46"/>
  <c r="P3" i="46"/>
  <c r="O3" i="46"/>
  <c r="N3" i="46"/>
  <c r="M3" i="46"/>
  <c r="L3" i="46"/>
  <c r="K3" i="46"/>
  <c r="C48" i="45"/>
  <c r="C36" i="45"/>
  <c r="C39" i="45" s="1"/>
  <c r="C33" i="45"/>
  <c r="C26" i="45"/>
  <c r="C18" i="45"/>
  <c r="C17" i="45"/>
  <c r="C16" i="45"/>
  <c r="C15" i="45"/>
  <c r="C11" i="45"/>
  <c r="C10" i="45"/>
  <c r="AA9" i="45"/>
  <c r="U9" i="45"/>
  <c r="K9" i="45"/>
  <c r="AA8" i="45"/>
  <c r="U8" i="45"/>
  <c r="K8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AB6" i="45"/>
  <c r="AA6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K6" i="45"/>
  <c r="C51" i="44"/>
  <c r="C39" i="44"/>
  <c r="C42" i="44" s="1"/>
  <c r="C36" i="44"/>
  <c r="C29" i="44"/>
  <c r="C21" i="44"/>
  <c r="C20" i="44"/>
  <c r="C19" i="44"/>
  <c r="C18" i="44"/>
  <c r="C14" i="44"/>
  <c r="C13" i="44"/>
  <c r="C15" i="44" s="1"/>
  <c r="U12" i="44"/>
  <c r="K12" i="44"/>
  <c r="AA11" i="44"/>
  <c r="U11" i="44"/>
  <c r="K11" i="44"/>
  <c r="AB10" i="44"/>
  <c r="AA10" i="44"/>
  <c r="Z10" i="44"/>
  <c r="Y10" i="44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AB9" i="44"/>
  <c r="AA9" i="44"/>
  <c r="Z9" i="44"/>
  <c r="Y9" i="44"/>
  <c r="X9" i="44"/>
  <c r="W9" i="44"/>
  <c r="V9" i="44"/>
  <c r="U9" i="44"/>
  <c r="T9" i="44"/>
  <c r="S9" i="44"/>
  <c r="R9" i="44"/>
  <c r="Q9" i="44"/>
  <c r="P9" i="44"/>
  <c r="O9" i="44"/>
  <c r="N9" i="44"/>
  <c r="M9" i="44"/>
  <c r="L9" i="44"/>
  <c r="K9" i="44"/>
  <c r="C47" i="43"/>
  <c r="C35" i="43"/>
  <c r="C38" i="43" s="1"/>
  <c r="C32" i="43"/>
  <c r="C25" i="43"/>
  <c r="C17" i="43"/>
  <c r="C16" i="43"/>
  <c r="C15" i="43"/>
  <c r="C14" i="43"/>
  <c r="C10" i="43"/>
  <c r="C9" i="43"/>
  <c r="C11" i="43" s="1"/>
  <c r="AA8" i="43"/>
  <c r="U8" i="43"/>
  <c r="K8" i="43"/>
  <c r="AA7" i="43"/>
  <c r="U7" i="43"/>
  <c r="K7" i="43"/>
  <c r="AB6" i="43"/>
  <c r="AA6" i="43"/>
  <c r="Z6" i="43"/>
  <c r="Y6" i="43"/>
  <c r="X6" i="43"/>
  <c r="W6" i="43"/>
  <c r="V6" i="43"/>
  <c r="U6" i="43"/>
  <c r="T6" i="43"/>
  <c r="S6" i="43"/>
  <c r="R6" i="43"/>
  <c r="Q6" i="43"/>
  <c r="P6" i="43"/>
  <c r="O6" i="43"/>
  <c r="N6" i="43"/>
  <c r="M6" i="43"/>
  <c r="L6" i="43"/>
  <c r="K6" i="43"/>
  <c r="AB5" i="43"/>
  <c r="AA5" i="43"/>
  <c r="Z5" i="43"/>
  <c r="Y5" i="43"/>
  <c r="X5" i="43"/>
  <c r="W5" i="43"/>
  <c r="V5" i="43"/>
  <c r="U5" i="43"/>
  <c r="T5" i="43"/>
  <c r="S5" i="43"/>
  <c r="R5" i="43"/>
  <c r="Q5" i="43"/>
  <c r="P5" i="43"/>
  <c r="O5" i="43"/>
  <c r="N5" i="43"/>
  <c r="M5" i="43"/>
  <c r="L5" i="43"/>
  <c r="K5" i="43"/>
  <c r="C60" i="42"/>
  <c r="C48" i="42"/>
  <c r="C51" i="42" s="1"/>
  <c r="C45" i="42"/>
  <c r="C38" i="42"/>
  <c r="C30" i="42"/>
  <c r="C29" i="42"/>
  <c r="C28" i="42"/>
  <c r="C27" i="42"/>
  <c r="C23" i="42"/>
  <c r="C22" i="42"/>
  <c r="C24" i="42" s="1"/>
  <c r="AA21" i="42"/>
  <c r="U21" i="42"/>
  <c r="K21" i="42"/>
  <c r="AA20" i="42"/>
  <c r="U20" i="42"/>
  <c r="K20" i="42"/>
  <c r="AB19" i="42"/>
  <c r="AA19" i="42"/>
  <c r="Z19" i="42"/>
  <c r="Y19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K19" i="42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K18" i="42"/>
  <c r="C17" i="47" l="1"/>
  <c r="C16" i="46"/>
  <c r="C12" i="45"/>
  <c r="C19" i="45"/>
  <c r="C22" i="44"/>
  <c r="C18" i="43"/>
  <c r="C31" i="42"/>
  <c r="F39" i="35" l="1"/>
  <c r="G36" i="35" s="1"/>
  <c r="D39" i="35"/>
  <c r="E39" i="35" s="1"/>
  <c r="E38" i="35"/>
  <c r="E37" i="35"/>
  <c r="E36" i="35"/>
  <c r="E35" i="35"/>
  <c r="F11" i="35"/>
  <c r="G39" i="35" l="1"/>
  <c r="G9" i="35"/>
  <c r="G38" i="35"/>
  <c r="G37" i="35"/>
  <c r="G35" i="35"/>
  <c r="G10" i="35"/>
  <c r="G11" i="35" l="1"/>
  <c r="M36" i="40" l="1"/>
  <c r="N36" i="40"/>
  <c r="O36" i="40"/>
  <c r="P36" i="40"/>
  <c r="Q36" i="40"/>
  <c r="R36" i="40"/>
  <c r="S36" i="40"/>
  <c r="T36" i="40"/>
  <c r="U36" i="40"/>
  <c r="K36" i="40"/>
  <c r="C47" i="40" l="1"/>
  <c r="C46" i="40"/>
  <c r="C45" i="40"/>
  <c r="C44" i="40"/>
  <c r="C40" i="40"/>
  <c r="C39" i="40"/>
  <c r="AB36" i="40"/>
  <c r="AB35" i="40"/>
  <c r="AA38" i="40"/>
  <c r="AA37" i="40"/>
  <c r="K37" i="40"/>
  <c r="K38" i="40"/>
  <c r="K35" i="40"/>
  <c r="M35" i="40"/>
  <c r="N35" i="40"/>
  <c r="O35" i="40"/>
  <c r="P35" i="40"/>
  <c r="Q35" i="40"/>
  <c r="R35" i="40"/>
  <c r="S35" i="40"/>
  <c r="T35" i="40"/>
  <c r="U35" i="40"/>
  <c r="V35" i="40"/>
  <c r="W35" i="40"/>
  <c r="X35" i="40"/>
  <c r="Y35" i="40"/>
  <c r="Z35" i="40"/>
  <c r="AA35" i="40"/>
  <c r="V36" i="40"/>
  <c r="W36" i="40"/>
  <c r="X36" i="40"/>
  <c r="Y36" i="40"/>
  <c r="Z36" i="40"/>
  <c r="AA36" i="40"/>
  <c r="C48" i="40" l="1"/>
  <c r="C41" i="40"/>
  <c r="C55" i="40" l="1"/>
  <c r="C62" i="40" l="1"/>
  <c r="C65" i="40"/>
  <c r="C77" i="40" l="1"/>
  <c r="C68" i="40"/>
  <c r="L35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C2" authorId="0" shapeId="0" xr:uid="{C8F38019-D9B9-4146-A6D2-0B83969BA743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C2" authorId="0" shapeId="0" xr:uid="{91562F11-0A7D-4C3E-9810-CF1AC894CBA1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<sst xmlns="http://schemas.openxmlformats.org/spreadsheetml/2006/main" count="1920" uniqueCount="279">
  <si>
    <t>รายการ</t>
  </si>
  <si>
    <t>บทสรุปสำหรับผู้บริหาร</t>
  </si>
  <si>
    <t>จำนวน</t>
  </si>
  <si>
    <t>ร้อยละ</t>
  </si>
  <si>
    <t xml:space="preserve">                                                                     - 1 -</t>
  </si>
  <si>
    <t>รวม</t>
  </si>
  <si>
    <t>Timestamp</t>
  </si>
  <si>
    <t>หญิง</t>
  </si>
  <si>
    <t>ปริญญาโท</t>
  </si>
  <si>
    <t>16 ปีขึ้นไป</t>
  </si>
  <si>
    <t>น้อยกว่า 5 ปี</t>
  </si>
  <si>
    <t>ชาย</t>
  </si>
  <si>
    <t>ปริญญาตรี</t>
  </si>
  <si>
    <t>5 - 10 ปี</t>
  </si>
  <si>
    <t>11 - 15 ปี</t>
  </si>
  <si>
    <t>เพศ</t>
  </si>
  <si>
    <t>สถานภาพ</t>
  </si>
  <si>
    <t>ประสบการณ์ในการทำงาน</t>
  </si>
  <si>
    <t>ตอนที่ 1 ข้อมูลทั่วไปของผู้ตอบแบบประเมิน</t>
  </si>
  <si>
    <t>ประเภท</t>
  </si>
  <si>
    <t>เพศหญิง</t>
  </si>
  <si>
    <t>ข้าราชการ</t>
  </si>
  <si>
    <t>มากที่สุด</t>
  </si>
  <si>
    <t>เพศชาย</t>
  </si>
  <si>
    <t>พนักงานเงินรายได้</t>
  </si>
  <si>
    <t>มาก</t>
  </si>
  <si>
    <t>ปานกลาง</t>
  </si>
  <si>
    <t>ต่ำกว่าปริญญาตรี</t>
  </si>
  <si>
    <t>พนักงานเงินแผ่นดิน</t>
  </si>
  <si>
    <t>พนักงานราชการ</t>
  </si>
  <si>
    <t>SD</t>
  </si>
  <si>
    <t>ประเภทบุคลากร</t>
  </si>
  <si>
    <t>ประสบการณ์ในการทำงาน (ช่วงที่ท่านปฏิบัติงานที่บัณฑิตวิทยาลัย)</t>
  </si>
  <si>
    <t>อายุ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</si>
  <si>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</si>
  <si>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</si>
  <si>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</si>
  <si>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</si>
  <si>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</si>
  <si>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</si>
  <si>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ข้อมูลทั่วไปของผู้ตอบแบบสำรวจ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</si>
  <si>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จำแนกตามเพศ</t>
    </r>
  </si>
  <si>
    <t xml:space="preserve">           จากตาราง 1 แสดงจำนวนร้อยละของผู้ตอบแบบสำรวจ จำแนกตามเพศ พบว่า ผู้ตอบแบบสำรวจ</t>
  </si>
  <si>
    <t xml:space="preserve">           บัณฑิตวิทยาลัยได้จัดทำแบบประเมินการกำกับดูแลองค์กร การประพฤติปฏิบัติตามกฎหมายและอย่างมี</t>
  </si>
  <si>
    <t>11/15/2022 15:00:45</t>
  </si>
  <si>
    <t>สูงกว่าปริญญาตรี</t>
  </si>
  <si>
    <t>21 ปีขึ้นไป</t>
  </si>
  <si>
    <t>51 ปีขึ้นไป</t>
  </si>
  <si>
    <t>รับรู้ รับทราบ</t>
  </si>
  <si>
    <t>11/15/2022 15:05:36</t>
  </si>
  <si>
    <t>41 - 50 ปี</t>
  </si>
  <si>
    <t>11/15/2022 15:10:11</t>
  </si>
  <si>
    <t>11 - 20 ปี</t>
  </si>
  <si>
    <t>31 - 40 ปี</t>
  </si>
  <si>
    <t>11/15/2022 15:19:54</t>
  </si>
  <si>
    <t>11/15/2022 15:33:06</t>
  </si>
  <si>
    <t>11/15/2022 15:36:47</t>
  </si>
  <si>
    <t>11/15/2022 15:37:43</t>
  </si>
  <si>
    <t>สำนักงานเลขานุการบัณฑิตวิทยาลัย</t>
  </si>
  <si>
    <t>11/15/2022 15:44:00</t>
  </si>
  <si>
    <t>11/15/2022 15:45:35</t>
  </si>
  <si>
    <t>-</t>
  </si>
  <si>
    <t>11/15/2022 16:07:49</t>
  </si>
  <si>
    <t>11/15/2022 16:20:55</t>
  </si>
  <si>
    <t>11/15/2022 16:34:20</t>
  </si>
  <si>
    <t>20 - 30 ปี</t>
  </si>
  <si>
    <t>11/15/2022 17:46:00</t>
  </si>
  <si>
    <t>11/15/2022 18:24:04</t>
  </si>
  <si>
    <t>11/15/2022 21:04:10</t>
  </si>
  <si>
    <t>11/15/2022 23:30:22</t>
  </si>
  <si>
    <t>11/16/2022 10:48:36</t>
  </si>
  <si>
    <t>11/17/2022 10:43:40</t>
  </si>
  <si>
    <t>11/17/2022 10:54:16</t>
  </si>
  <si>
    <t>11/17/2022 11:07:06</t>
  </si>
  <si>
    <t>11/17/2022 11:25:02</t>
  </si>
  <si>
    <t>11/17/2022 11:28:01</t>
  </si>
  <si>
    <t>11/17/2022 11:28:05</t>
  </si>
  <si>
    <t>11/17/2022 11:56:37</t>
  </si>
  <si>
    <t>11/17/2022 13:11:21</t>
  </si>
  <si>
    <t>11/17/2022 13:36:16</t>
  </si>
  <si>
    <t>11/17/2022 13:50:31</t>
  </si>
  <si>
    <t>11/18/2022 19:18:42</t>
  </si>
  <si>
    <t>11/21/2022 10:08:51</t>
  </si>
  <si>
    <t>ส่วนที่ 2 ข้อมูลความพึงพอใจที่มีต่อการกำกับดูแลองค์กร การประพฤติปฏิบัติตามกฎหมายและอย่างมีจริยธรรมของผู้บริหารบัณฑิตวิทยาลัย
1. การกำกับดูแลองค์กรของผู้บริหารบัณฑิตวิทยาลัย [1.1 ผู้บริหารมีความรับผิดชอบต่อการปฏิบัติงานขององค์กร]</t>
  </si>
  <si>
    <t>1.2 มีการกำกับดูแลองค์กรโดยการบริหารงานตามหลักธรรมาภิบาล ได้แก่ [1.2.1 หลักประสิทธิผล]</t>
  </si>
  <si>
    <t>1.2 มีการกำกับดูแลองค์กรโดยการบริหารงานตามหลักธรรมาภิบาล ได้แก่ [1.2.2 หลักประสิทธิภาพ]</t>
  </si>
  <si>
    <t>1.2 มีการกำกับดูแลองค์กรโดยการบริหารงานตามหลักธรรมาภิบาล ได้แก่ [1.2.3 หลักการตอบสนอง]</t>
  </si>
  <si>
    <t>1.2 มีการกำกับดูแลองค์กรโดยการบริหารงานตามหลักธรรมาภิบาล ได้แก่ [1.2.4 หลักภาระความรับผิดชอบ]</t>
  </si>
  <si>
    <t>1.2 มีการกำกับดูแลองค์กรโดยการบริหารงานตามหลักธรรมาภิบาล ได้แก่ [1.2.5 หลักความโปร่งใส]</t>
  </si>
  <si>
    <t>1.2 มีการกำกับดูแลองค์กรโดยการบริหารงานตามหลักธรรมาภิบาล ได้แก่ [1.2.6 หลักการมีส่วนร่วม]</t>
  </si>
  <si>
    <t>1.2 มีการกำกับดูแลองค์กรโดยการบริหารงานตามหลักธรรมาภิบาล ได้แก่ [1.2.7 หลักการกระจายอำนาจ]</t>
  </si>
  <si>
    <t>1.2 มีการกำกับดูแลองค์กรโดยการบริหารงานตามหลักธรรมาภิบาล ได้แก่ [1.2.8 หลักนิติธรรม]</t>
  </si>
  <si>
    <t>1.2 มีการกำกับดูแลองค์กรโดยการบริหารงานตามหลักธรรมาภิบาล ได้แก่ [1.2.9 หลักความเสมอภาค]</t>
  </si>
  <si>
    <t>1.2 มีการกำกับดูแลองค์กรโดยการบริหารงานตามหลักธรรมาภิบาล ได้แก่ [1.2.10 หลักมุ่งเน้นฉันทามติ]</t>
  </si>
  <si>
    <t>2. การประพฤติปฏิบัติตนตามกฎหมายและอย่างมีจริยธรรมของผู้บริหาร [2.1 ผู้บริหารบัณฑิตวิทยาลัยมีการบริหารจัดการอย่างมีคุณธรรม จริยธรรม]</t>
  </si>
  <si>
    <t>2. การประพฤติปฏิบัติตนตามกฎหมายและอย่างมีจริยธรรมของผู้บริหาร [2.2 ผู้บริหารมีความรับผิดชอบด้านการเงิน และการป้องกันการทุจริตและประพฤติมิชอบ]</t>
  </si>
  <si>
    <t>2. การประพฤติปฏิบัติตนตามกฎหมายและอย่างมีจริยธรรมของผู้บริหาร [2.3 ผู้บริหารส่งเสริมให้การปฏิบัติในบัณฑิตวิทยาลัยเป็นไปตามกฎหมาย ระเบียบ ข้อบังคับ และจริยธรรม]</t>
  </si>
  <si>
    <t>2. การประพฤติปฏิบัติตนตามกฎหมายและอย่างมีจริยธรรมของผู้บริหาร [2.4 ผู้บริหารมีการกำหนดกระบวนการที่สำคัญเพื่อให้การดำเนินการเป็นไปตามระเบียบข้อบังคับที่กำหนด]</t>
  </si>
  <si>
    <t>2. การประพฤติปฏิบัติตนตามกฎหมายและอย่างมีจริยธรรมของผู้บริหาร [2.5 ผู้บริหารกำกับ ดูแล และดำเนินการในกรณีที่บุคคลากรมีการทำที่ขัดต่อหลักจริยธรรมอย่างชัดเจน]</t>
  </si>
  <si>
    <t>2. การประพฤติปฏิบัติตนตามกฎหมายและอย่างมีจริยธรรมของผู้บริหาร [2.6 ผู้บริหารมีความรับผิดชอบในการกระทำและตัดสินใจด้านต่างๆ ได้แก่ ความรับผิดชอบต่อกลยุทธ์ ความรับผิดชอบด้านการเงิน การตรวจสอบภายใน-ภายนอก การป้องกันผลประโยชน์ต่อผู้มีส่วนได้ส่วนเสีย การเปิดเผยข้อมูลข่าวสาร ความรับผิดชอบโปร่งใสในการทำงาน]</t>
  </si>
  <si>
    <t>ส่วนที่ 1 ข้อมูลทั่วไปของผู้รับบริการ</t>
  </si>
  <si>
    <t>การศึกษา</t>
  </si>
  <si>
    <t>สังกัดงาน</t>
  </si>
  <si>
    <t>ส่วนที่ 4 ข้อเสนอแนะอื่น ๆ</t>
  </si>
  <si>
    <t>11/21/2022 10:50:57</t>
  </si>
  <si>
    <t>2กว่า 5 ปี</t>
  </si>
  <si>
    <t>อายุงาน</t>
  </si>
  <si>
    <t>12 - 20 ปี</t>
  </si>
  <si>
    <t>เฉลี่ยรวมด้านประพฤติปฏิบัติตนตามกฎหมายและอย่างมีจริยธรรมของผู้บริหาร</t>
  </si>
  <si>
    <t>เฉลี่ยรวมด้านการกำกับดูแลองค์กรของผู้บริหารบัณฑิตวิทยาลัย</t>
  </si>
  <si>
    <t xml:space="preserve"> ของคณะกรรมการบริหารบัณฑิตวิทยาลัย ประจำปีงบประมาณ พ.ศ. 2566</t>
  </si>
  <si>
    <t>และอย่างมีจริยธรรม ของคณะกรรมการบริหารบัณฑิตวิทยาลัย ประจำปีงบประมาณ พ.ศ. 2566</t>
  </si>
  <si>
    <t xml:space="preserve">จริยธรรม ของคณะกรรมการบริหารบัณฑิตวิทยาลัย ประจำปีงบประมาณ พ.ศ. 2566 จากผลการตอบแบบประเมิน </t>
  </si>
  <si>
    <t>เป็นเพศหญิง คิดเป็นร้อยละ 69.70 เพศชาย คิดเป็นร้อยละ 30.30</t>
  </si>
  <si>
    <t>พบว่า ผู้ตอบแบบสำรวจส่วนใหญ่มีประสบการณ์ในการทำงาน 16 ปีขึ้นไป คิดเป็นร้อยละ 57.58</t>
  </si>
  <si>
    <t>รองลงมาคือ ประสบการณ์ในการทำงาน 11 - 15 ปี คิดเป็นร้อยละ 18.18</t>
  </si>
  <si>
    <t>พนักงานเงินแผ่นดิน ช่วงอายุ 41-50 ปี</t>
  </si>
  <si>
    <t>พนักงานเงินรายได้ ช่วงอายุ 31-40 ปี</t>
  </si>
  <si>
    <t>พนักงานเงินรายได้ ช่วงอายุ 51 ปี</t>
  </si>
  <si>
    <t>พนักงานเงินแผ่นดิน ช่วงอายุ 51 ปี</t>
  </si>
  <si>
    <t>พนักงานเงินรายได้ ช่วงอายุ 41-50 ปี</t>
  </si>
  <si>
    <t>พนักงานเงินรายได้ ช่วงอายุน้อยกว่า 30 ปี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</si>
  <si>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จำแนกตามช่วงอายุ</t>
    </r>
  </si>
  <si>
    <t>บุคลากรสายวิชาการ</t>
  </si>
  <si>
    <t xml:space="preserve">                                                                     - 2 -</t>
  </si>
  <si>
    <t xml:space="preserve">           จากตาราง 2 แสดงจำนวนร้อยละของผู้ตอบแบบสอบถามจำแนกตามอายุ พบว่า ผู้ตอบแบบประเมิน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</si>
  <si>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จำแนกตามประสบการณ์ในการทำงาน</t>
    </r>
  </si>
  <si>
    <t xml:space="preserve">          จากตาราง 3 แสดงจำนวนร้อยละของผู้ตอบแบบสำรวจ จำแนกตามประสบการณ์ในการทำงาน</t>
  </si>
  <si>
    <t>-3-</t>
  </si>
  <si>
    <t>ช่วงอายุน้อยกว่า 30 ปี</t>
  </si>
  <si>
    <t>ช่วงอายุ 31 - 40 ปี</t>
  </si>
  <si>
    <t>ช่วงอายุ 51 ปีขึ้นไป</t>
  </si>
  <si>
    <t>ช่วงอายุ 41 - 50 ปี</t>
  </si>
  <si>
    <t>1.ผู้บริหารมีความรับผิดชอบต่อการปฏิบัติงานขององค์กร</t>
  </si>
  <si>
    <t xml:space="preserve">2.หลักประสิทธิผล </t>
  </si>
  <si>
    <t>3.หลักประสิทธิภาพ</t>
  </si>
  <si>
    <t>4.หลักการตอบสนอง</t>
  </si>
  <si>
    <t>5.หลักภาระความรับผิดชอบ</t>
  </si>
  <si>
    <t>6.หลักความโปร่งใส</t>
  </si>
  <si>
    <t>7.หลักการมีส่วนร่วม</t>
  </si>
  <si>
    <t>8.หลักการกระจายอำนาจ</t>
  </si>
  <si>
    <t>9.หลักนิติธรรม</t>
  </si>
  <si>
    <t>10.หลักความเสมอภาค</t>
  </si>
  <si>
    <t>11.หลักมุ่งเน้นฉันทามติ</t>
  </si>
  <si>
    <t>-4-</t>
  </si>
  <si>
    <t>1.ผู้บริหารบัณฑิตวิทยาลัยมีการบริหารจัดการอย่างมีคุณธรรม จริยธรรม</t>
  </si>
  <si>
    <t>2.ผู้บริหารมีความรับผิดชอบด้านการเงิน และการป้องกันการทุจริตและประพฤติมิชอบ</t>
  </si>
  <si>
    <t>3.ผู้บริหารส่งเสริมให้การปฏิบัติในบัณฑิตวิทยาลัยเป็นไปตามกฎหมาย ระเบียบ ข้อบังคับฯ</t>
  </si>
  <si>
    <t>4.ผู้บริหารมีการกำหนดกระบวนการที่สำคัญเพื่อให้การดำเนินการเป็นไปตามระเบียบ</t>
  </si>
  <si>
    <t>6.ผู้บริหารมีความรับผิดชอบในการกระทำและตัดสินใจด้านต่างๆ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</si>
  <si>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</si>
  <si>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>บุคลากรเงินรายได้ ช่วงอายุน้อยกว่า 30 ปี</t>
  </si>
  <si>
    <t>บุคลากรเงินรายได้ ช่วงอายุ 31 - 40 ปี</t>
  </si>
  <si>
    <t>บุคลากรเงินรายได้ ช่วงอายุ 41-50 ปี</t>
  </si>
  <si>
    <t>บุคลากรเงินรายได้ ช่วงอายุ 51 ปีขึ้นไป</t>
  </si>
  <si>
    <t>บุคลากรเงินแผ่นดิน ช่วงอายุ 41-50 ปี</t>
  </si>
  <si>
    <t>บุคลากรเงินแผ่นดิน ช่วงอายุ 51 ปีขึ้นไป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</si>
  <si>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</si>
  <si>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>บุคลากรเงินรายได้</t>
  </si>
  <si>
    <t>บุคลากรเงินแผ่นดิน</t>
  </si>
  <si>
    <t xml:space="preserve"> </t>
  </si>
  <si>
    <t xml:space="preserve">           ผู้ตอบแบบสอบถามมีความคิดเห็นเกี่ยวกับการตอบแบบสอบถามด้านประพฤติปฏิบัติตนตามกฎหมายและ</t>
  </si>
  <si>
    <t>N=33</t>
  </si>
  <si>
    <t xml:space="preserve">             เมื่อพิจารณารายข้อ พบว่า ผู้บริหารบัณฑิตวิทยาลัยมีการบริหารจัดการอย่างมีคุณธรรม จริยธรรม</t>
  </si>
  <si>
    <r>
      <rPr>
        <b/>
        <i/>
        <sz val="15"/>
        <color theme="1"/>
        <rFont val="TH SarabunPSK"/>
        <family val="2"/>
      </rPr>
      <t>ตาราง 6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</si>
  <si>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r>
      <rPr>
        <b/>
        <i/>
        <sz val="15"/>
        <color theme="1"/>
        <rFont val="TH SarabunPSK"/>
        <family val="2"/>
      </rPr>
      <t>ตาราง 7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</si>
  <si>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>-5-</t>
  </si>
  <si>
    <t>-6-</t>
  </si>
  <si>
    <t xml:space="preserve">              จากการวิเคราะห์การกำกับดูแลองค์กร การประพฤติปฏิบัติตามกฎหมายและอย่างมีจริยธรรม </t>
  </si>
  <si>
    <t xml:space="preserve">ของคณะกรรมการบริหารบัณฑิตวิทยาลัย มหาวิทยาลัยนเรศวร ประจำปีงบประมาณ พ.ศ. 2566 ในภาพรวม พบว่า </t>
  </si>
  <si>
    <t>มีการบริหารจัดการอย่างมีคุณธรรม จริยธรรม ผู้บริหารมีความรับผิดชอบด้านการเงิน และการป้องกันการทุจริต</t>
  </si>
  <si>
    <t>ผู้ตอบแบบประเมินมีความคิดเห็นโดยรวมอยู่ในระดับมากที่สุด         4.60</t>
  </si>
  <si>
    <t>รองลงมาคือ ผู้บริหารส่งเสริมให้การปฏิบัติในบัณฑิตวิทยาลัยเป็นไปตามกฎหมาย ระเบียบ ข้อบังคับฯ        4.63</t>
  </si>
  <si>
    <t>มีบุคลากรทั้งสิ้น 35 คน มีผู้ตอบแบบสำรวจ จำนวนทั้งสิ้น 33 คน คิดเป็นร้อยละ 94.28 โดยผู้ตอบแบบประเมิน</t>
  </si>
  <si>
    <t>(1) บุคลากรเงินงบประมาณรายได้ช่วงอายุน้อยกว่า 30 ปี มีความคิดเห็นว่าผู้บริหารมีความรับผิดชอบต่อการปฏิบัติงาน</t>
  </si>
  <si>
    <t xml:space="preserve">ขององค์กรอยู่ในระดับสูงที่สุด        5.00 รองลงมาคือ หลักประสิทธิผล หลักประสิทธิภาพ หลักการตอบสนอง </t>
  </si>
  <si>
    <t xml:space="preserve">หลักภาระความรับผิดชอบ หลักความโปร่งใส หลักการมีส่วนร่วม หลักการกระจายอำนาจ หลักการกระจายอำนาจ </t>
  </si>
  <si>
    <t xml:space="preserve">หลักประสิทธิผล หลักประสิทธิภาพ หลักการตอบสนอง หลักการกระจายอำนาจ หลักนิติธรรม หลักความเสมอภาค </t>
  </si>
  <si>
    <t xml:space="preserve">หลักมุ่งเน้นฉันทามติอยู่ในระดับสูงที่สุด           4.50    </t>
  </si>
  <si>
    <t xml:space="preserve">หลักประสิทธิผล หลักประสิทธิภาพ หลักการตอบสนอง หลักภาระความรับผิดชอบ หลักความโปร่งใส </t>
  </si>
  <si>
    <t xml:space="preserve">อยู่ในระดับสูงที่สุด          5.00 รองลงมาคือ หลักประสิทธิผล หลักประสิทธิภาพ หลักการตอบสนอง </t>
  </si>
  <si>
    <t xml:space="preserve">หลักภาระความรับผิดชอบ หลักการมีส่วนร่วม หลักการกระจายอำนาจ หลักความเสมอภาค         4.75 </t>
  </si>
  <si>
    <t>รองลงมาคือ หลักประสิทธิภาพ หลักการมีส่วนร่วม หลักนิติธรรม        4.67</t>
  </si>
  <si>
    <t xml:space="preserve">อย่างมีจริยธรรมของผู้บริหาร พบว่า </t>
  </si>
  <si>
    <t xml:space="preserve">เพื่อให้การดำเนินการเป็นไปตามระเบียบ        4.53  </t>
  </si>
  <si>
    <t xml:space="preserve">หลักประสิทธิภาพ หลักการตอบสนอง หลักภาระความรับผิดชอบหลักความโปร่งใส หลักการมีส่วนร่วม หลักการกระจายอำนาจ หลักการกระจายอำนาจ หลักนิติธรรม หลักความเสมอภาค หลักมุ่งเน้นฉันทามติ </t>
  </si>
  <si>
    <t xml:space="preserve">หลักประสิทธิภาพ หลักการตอบสนองหลักการกระจายอำนาจ        4.71  </t>
  </si>
  <si>
    <t xml:space="preserve">หลักนิติธรรม หลักความเสมอภาค หลักมุ่งเน้นฉันทามติอยู่ในระดับสูงที่สุด          4.50  </t>
  </si>
  <si>
    <t xml:space="preserve">(1) บุคลากรเงินงบประมาณรายได้ช่วงอายุน้อยกว่า 30 ปี มีความคิดเห็นว่าผู้บริหารบัณฑิตวิทยาลัยมีการบริหารจัดการอย่างมีคุณธรรม จริยธรรม บริหารมีความรับผิดชอบด้านการเงิน และการป้องกันการทุจริตและประพฤติมิชอบ </t>
  </si>
  <si>
    <t>ผู้บริหารส่งเสริมให้การปฏิบัติในบัณฑิตวิทยาลัยเป็นไปตามกฎหมาย ระเบียบ ข้อบังคับฯ ผู้บริหารมีการกำหนดกระบวนการที่สำคัญเพื่อให้การดำเนินการเป็นไปตามระเบียบ ผู้บริหารกำกับ ดูแล และดำเนินการในกรณีที่บุคลากร</t>
  </si>
  <si>
    <t xml:space="preserve">ในบัณฑิตวิทยาลัยเป็นไปตามกฎหมายระเบียบ ข้อบังคับฯ ผู้บริหารมีการกำหนดกระบวนการที่สำคัญเพื่อให้การดำเนินการเป็นไปตามระเบียบผู้บริหารกำกับ ดูแล และดำเนินการในกรณีที่บุคลากรมีการกระทำที่ขัดต่อหลัก </t>
  </si>
  <si>
    <t xml:space="preserve">ผู้บริหารมีความรับผิดชอบในการกระทำและตัดสินใจด้านต่างๆ             4.00  </t>
  </si>
  <si>
    <t>เป็นไปตามระเบียบ ผู้บริหารมีความรับผิดชอบในการกระทำและตัดสินใจด้านต่างๆ         4.50</t>
  </si>
  <si>
    <t>ระดับความคิดเห็น</t>
  </si>
  <si>
    <t>ผลการตอบแบบประเมินการกำกับดูแลองค์กร การประพฤติปฏิบัติตามกฎหมาย</t>
  </si>
  <si>
    <t xml:space="preserve">เป็นเพศหญิง คิดเป็นร้อยละ 69.70 เพศชาย คิดเป็นร้อยละ 30.30  เป็นบุคลากรเงินงบประมาณแผ่นดิน ช่วงอายุ  </t>
  </si>
  <si>
    <t xml:space="preserve">41 - 50 ปี คิดเป็นร้อยละ 45.45 รองลงมาคือ บุคลากรเงินงบประมาณรายได้ช่วงอายุระหว่าง 31 - 40 ปี คิดเป็นร้อยละ </t>
  </si>
  <si>
    <t xml:space="preserve">21.21 ส่วนใหญ่มีประสบการณ์ในการทำงาน 16 ปีขึ้นไป คิดเป็นร้อยละ 57.58 รองลงมาคือ ประสบการณ์ในการทำงาน </t>
  </si>
  <si>
    <t>11 - 15 ปี คิดเป็นร้อยละ 18.18</t>
  </si>
  <si>
    <t xml:space="preserve">               โดยมีความคิดเห็นโดยรวมเกี่ยวกับการตอบแบบสอบถามด้านการกำกับดูแลองค์กรของผู้บริหาร</t>
  </si>
  <si>
    <t xml:space="preserve">บัณฑิตวิทยาลัยอยู่ในระดับมากที่สุด       4.58  เมื่อพิจารณารายข้อ พบว่า หลักประสิทธิผล หลักประสิทธิภาพ         </t>
  </si>
  <si>
    <t>อยู่ในระดับมากที่สุด       4.64 รองลงมาคือ ผู้บริหารมีความรับผิดชอบต่อการปฏิบัติงานขององค์กรหลักภาระ</t>
  </si>
  <si>
    <t>ความรับผิดชอบหลักมุ่งเน้นฉันทามติ        4.61</t>
  </si>
  <si>
    <t>และอย่างมีจริยธรรมของผู้บริหารอยู่ในระดับมากที่สุด         4.62 เมื่อพิจารณารายข้อ พบว่า ผู้บริหารบัณฑิตวิทยาลัย</t>
  </si>
  <si>
    <t xml:space="preserve">และประพฤติมิชอบ ผู้บริหารมีความรับผิดชอบ ในการกระทำและตัดสินใจด้านต่างๆ สูงที่สุด          4.64 </t>
  </si>
  <si>
    <t xml:space="preserve">(3) บุคลากรงบประมาณเงินรายได้ช่วงอายุ 41 - 50 ปี มีความคิดเห็นว่าผู้บริหารมีความรับผิดชอบต่อการปฏิบัติงานขององค์กร </t>
  </si>
  <si>
    <t xml:space="preserve">(4) บุคลากรงบประมาณเงินรายได้ช่วงอายุ 51 ปีขึ้นไป มีความคิดเห็นว่าผู้บริหารมีความรับผิดชอบต่อการปฏิบัติงานขององค์กร </t>
  </si>
  <si>
    <t>(5) บุคลากรงบประมาณเงินแผ่นดินช่วงอายุ 41 - 50 ปี มีความคิดเห็นว่าผู้บริหารมีความรับผิดชอบต่อการปฏิบัติงานขององค์กร</t>
  </si>
  <si>
    <t xml:space="preserve">(2) บุคลากรงบประมาณเงินรายได้ช่วงอายุ 31 - 40 ปี มีความคิดเห็นว่าหลักภาระความรับผิดชอบอยู่ในระดับสูงที่สุด          </t>
  </si>
  <si>
    <t xml:space="preserve">        4.86 รองลงมาคือ ผู้บริหารมีความรับผิดชอบต่อการปฏิบัติงาน ขององค์กร หลักประสิทธิผลหลักประสิทธิภาพ </t>
  </si>
  <si>
    <t xml:space="preserve">หลักการตอบสนองหลักการกระจายอำนาจ           4.71  </t>
  </si>
  <si>
    <t>5.ผู้บริหารกำกับ ดูแล และดำเนินการในกรณีที่บุคลากรมีการกระทำที่ขัดต่อหลักจริยธรรม</t>
  </si>
  <si>
    <t xml:space="preserve">4) บุคลากรงบประมาณเงินรายได้ช่วงอายุ 51 ปีขึ้นไป มีความคิดเห็นว่าผู้บริหารบัณฑิตวิทยาลัยมีการบริหารจัดการอย่างมีคุณธรรม </t>
  </si>
  <si>
    <t xml:space="preserve">5) บุคลากรงบประมาณเงินแผ่นดินช่วงอายุ 41 - 50 ปี มีความคิดเห็นว่าผู้บริหารบัณฑิตวิทยาลัยมีการบริหารจัดการอย่างมีคุณธรรม    </t>
  </si>
  <si>
    <t>(6) บุคลากรงบประมาณเงินแผ่นดินช่วงอายุ 51 ปีขึ้นไป มีความคิดเห็นว่าผู้บริหารมีความรับผิดชอบด้านการเงิน และการป้องกัน</t>
  </si>
  <si>
    <t>(1) บุคลากรเงินงบประมาณรายได้ช่วงอายุน้อยกว่า 30 ปี มีความคิดเห็นว่าผู้บริหารบัณฑิตวิทยาลัยมีการบริหารจัดการ</t>
  </si>
  <si>
    <t>ส่งเสริมให้การปฏิบัติในบัณฑิตวิทยาลัยเป็นไปตามกฎหมาย ระเบียบ ข้อบังคับฯ  ผู้บริหารมีการกำหนดกระบวนการ</t>
  </si>
  <si>
    <t>ที่สำคัญเพื่อให้การดำเนินการเป็นไปตามระเบียบ ผู้บริหารกำกับ ดูแล และดำเนินการในกรณีที่บุคลากรมีการกระทำ</t>
  </si>
  <si>
    <t>ที่ขัดต่อหลักจริยธรรม ผู้บริหารมีความรับผิดชอบในการกระทำและตัดสินใจด้านต่างๆ อยู่ในระดับมาก        4.50</t>
  </si>
  <si>
    <t>(2) บุคลากรงบประมาณเงินรายได้ช่วงอายุ 31 - 40 ปี มีความคิดเห็นว่าผู้บริหารบัณฑิตวิทยาลัยมีการบริหารจัดการ</t>
  </si>
  <si>
    <t xml:space="preserve">อย่างมีคุณธรรม จริยธรรมอยู่ในระดับสูงที่สุด           4.86 รองลงมาคือ ผู้บริหารมีความรับผิดชอบด้านการเงิน </t>
  </si>
  <si>
    <t xml:space="preserve">และการป้องกันการทุจริตและประพฤติมิชอบ ผู้บริหารส่งเสริมให้การปฏิบัติในบัณฑิตวิทยาลัยเป็นไปตามกฎหมาย  </t>
  </si>
  <si>
    <t xml:space="preserve">ระเบียบ ข้อบังคับฯ ผู้บริหารมีการกำหนดกระบวนการที่สำคัญเพื่อให้การดำเนินการเป็นไปตามระเบียบ ผู้บริหารกำกับดูแล </t>
  </si>
  <si>
    <t xml:space="preserve">และดำเนินการในกรณีที่บุคลากรมีการกระทำที่ขัดต่อหลัก ผู้บริหารมีความรับผิดชอบในการกระทำและตัดสินใจด้านต่างๆ     </t>
  </si>
  <si>
    <t>(3) บุคลากรงบประมาณเงินรายได้ช่วงอายุ 41 - 50 ปี มีความคิดเห็นว่าผู้บริหารกำกับ ดูแล และดำเนินการในกรณีที่บุคลากร</t>
  </si>
  <si>
    <t xml:space="preserve">มีการกระทำที่ขัดต่อหลักจริยธรรม ผู้บริหารมีความรับผิดชอบในการกระทำและตัดสินใจด้านต่างๆ        4.56 รองลงมาคือ  </t>
  </si>
  <si>
    <t>ผู้บริหารส่งเสริมให้การปฏิบัติในบัณฑิตวิทยาลัยเป็นไปตามกฎหมาย ระเบียบ ข้อบังคับฯ ผู้บริหารมีการกำหนดกระบวนการที่สำคัญ</t>
  </si>
  <si>
    <t>จริยธรรม ผู้บริหารมีความรับผิดชอบด้านการเงิน และการป้องกันการทุจริตและประพฤติมิชอบ ผู้บริหารส่งเสริมให้การปฏิบัติใน</t>
  </si>
  <si>
    <t>บัณฑิตวิทยาลัยเป็นไปตามกฎหมาย ระเบียบ ข้อบังคับฯ ผู้บริหารมีการกำหนดกระบวนการที่สำคัญเพื่อให้การดำเนินการเป็นไป</t>
  </si>
  <si>
    <t>ในการกระทำและตัดสินใจด้านต่างๆ         4.00</t>
  </si>
  <si>
    <t>ตามระเบียบผู้บริหารกำกับ ดูแล และดำเนินการในกรณีที่บุคลากรมีการกระทำที่ขัดต่อหลักผู้บริหารมีความรับผิดชอบ</t>
  </si>
  <si>
    <t>จริยธรรม ผู้บริหารมีความรับผิดชอบด้านการเงิน และการป้องกันการทุจริตและประพฤติมิชอบ ผู้บริหารส่งเสริมให้การปฏิบัติ</t>
  </si>
  <si>
    <t>ในบัณฑิตวิทยาลัยเป็นไปตามกฎหมาย ระเบียบ ข้อบังคับฯ ผู้บริหารกำกับ ดูแล และดำเนินการในกรณีที่บุคลากรมีการกระทำ</t>
  </si>
  <si>
    <t>ผู้บริหารมีความรับผิดชอบในการกระทำและตัดสินใจด้านต่างๆ        4.50</t>
  </si>
  <si>
    <t xml:space="preserve">การทุจริตและประพฤติมิชอบ ผู้บริหารมีความรับผิดชอบในการกระทำและตัดสินใจด้านต่างๆ         5.00 รองลงมาคือ </t>
  </si>
  <si>
    <t>ตามกฎหมาย ระเบียบ ข้อบังคับฯ        4.67</t>
  </si>
  <si>
    <t>ช่วงอายุ 31 - 40 ปี คิดเป็นร้อยละ 21.21</t>
  </si>
  <si>
    <t>รองลงมาคือ ผู้บริหารมีความรับผิดชอบต่อการปฏิบัติงานขององค์กร หลักภาระความรับผิดชอบและ</t>
  </si>
  <si>
    <t>หลักมุ่งเน้นฉันทามติอยู่ในระดับมากที่สุด (        4.61)</t>
  </si>
  <si>
    <t>จากตาราง 5 พบว่า ผู้ตอบแบบสอบถามมีความคิดเห็นโดยรวมเกี่ยวกับการตอบแบบสอบถามด้านประพฤติ</t>
  </si>
  <si>
    <t>ปฏิบัติตนตามกฎหมายและอย่างมีจริยธรรมของผู้บริหารอยู่ในระดับมากที่สุด (         4.62)</t>
  </si>
  <si>
    <t xml:space="preserve">(2) บุคลากรงบประมาณเงินรายได้ช่วงอายุ 31 - 40 ปี  มีความคิดเห็นว่าหลักภาระความรับผิดชอบอยู่ในระดับสูงที่สุด       4.86 รองลงมาคือ ผู้บริหารมีความรับผิดชอบต่อการปฏิบัติงานขององค์กร หลักประสิทธิผล </t>
  </si>
  <si>
    <t xml:space="preserve">(3) บุคลากรงบประมาณเงินรายได้ช่วงอายุ 41 - 50 ปี  มีความคิดเห็นว่าผู้บริหารมีความรับผิดชอบต่อการปฏิบัติงานขององค์กร หลักประสิทธิผล  หลักประสิทธิภาพ หลักการตอบสนองหลักการกระจายอำนาจ </t>
  </si>
  <si>
    <t>(6) บุคลากรงบประมาณเงินแผ่นดินช่วงอายุ 51 ปีขึ้นไป  มีความคิดเห็นว่าหลักมุ่งเน้นฉันทามติอยู่ในระดับสูงที่สุด          5.00 รองลงมาคือ หลักประสิทธิภาพ หลักการมีส่วนร่วม หลักนิติธรรม         4.67</t>
  </si>
  <si>
    <t xml:space="preserve">จากตาราง 7 ผู้ตอบแบบสอบถามมีความคิดเห็นเกี่ยวกับการตอบแบบสอบถามด้านประพฤติปฏิบัติตนตามกฎหมายและอย่างมีจริยธรรมของผู้บริหาร พบว่า </t>
  </si>
  <si>
    <t xml:space="preserve">(4) บุคลากรงบประมาณเงินรายได้ช่วงอายุ 51 ปีขึ้นไป  มีความคิดเห็นว่าผู้บริหารมีความรับผิดชอบต่อการปฏิบัติงานขององค์กร หลักประสิทธิผล หลักประสิทธิภาพ หลักการตอบสนอง หลักภาระความรับผิดชอบ </t>
  </si>
  <si>
    <t xml:space="preserve">หลักความโปร่งใส หลักการมีส่วนร่วม หลักการกระจายอำนาจ หลักนิติธรรม หลักความเสมอภาค  หลักมุ่งเน้นฉันทามติ         4.00 </t>
  </si>
  <si>
    <t xml:space="preserve">(5) บุคลากรงบประมาณเงินแผ่นดินช่วงอายุ 41 - 50 ปี  มีความคิดเห็นว่าผู้บริหารมีความรับผิดชอบต่อการปฏิบัติงานขององค์กรอยู่ในระดับสูงที่สุด          5.00 รองลงมาคือ หลักประสิทธิผล หลักประสิทธิภาพ  </t>
  </si>
  <si>
    <t xml:space="preserve">หลักการตอบสนอง หลักภาระความรับผิดชอบ หลักการมีส่วนร่วม หลักการกระจายอำนาจ หลักความเสมอภาค         4.75 </t>
  </si>
  <si>
    <t>(4) บุคลากรงบประมาณเงินรายได้ช่วงอายุ 51 ปีขึ้นไป มีความคิดเห็นว่าผู้บริหารบัณฑิตวิทยาลัยมีการบริหารจัดการอย่างมีคุณธรรม จริยธรรม ผู้บริหารมีความรับผิดชอบด้านการเงิน และการป้องกันการทุจริตและประพฤติมิชอบ ผู้บริหารส่งเสริมให้การปฏิบัติ</t>
  </si>
  <si>
    <t>(5) บุคลากรงบประมาณเงินแผ่นดินช่วงอายุ 41 - 50 ปี มีความคิดเห็นว่าผู้บริหารบัณฑิตวิทยาลัยมีการบริหารจัดการอย่างมีคุณธรรม จริยธรรม ผู้บริหารมีความรับผิดชอบด้านการเงิน และการป้องกันการทุจริตและประพฤติมิชอบ ผู้บริหารส่งเสริมให้การปฏิบัติ</t>
  </si>
  <si>
    <t>(6) บุคลากรงบประมาณเงินแผ่นดินช่วงอายุ 51 ปีขึ้นไป มีความคิดเห็นว่าผู้บริหารมีความรับผิดชอบด้านการเงิน และการป้องกันการทุจริตและประพฤติมิชอบ และผู้บริหารมีความรับผิดชอบในการกระทำและตัดสินใจด้านต่างๆ         5.00</t>
  </si>
  <si>
    <t>ในบัณฑิตวิทยาลัยเป็นไปตามกฎหมาย ระเบียบ ข้อบังคับฯ ผู้บริหารกำกับ ดูแล และดำเนินการในกรณีที่บุคลากรมีการกระทำที่ขัดต่อหลักจริยธรรม            4.75 รองลงมาคือ ผู้บริหารมีการกำหนดกระบวนการที่สำคัญเพื่อให้การดำเนินการ</t>
  </si>
  <si>
    <t xml:space="preserve">มีการกระทำที่ขัดต่อหลัก ผู้บริหารมีความรับผิดชอบในการกระทำและตัดสินใจด้านต่างๆ อยู่ในระดับมาก            4.50 </t>
  </si>
  <si>
    <t xml:space="preserve">(2) บุคลากรงบประมาณเงินรายได้ช่วงอายุ 31 - 40 ปี มีความคิดเห็นว่าผู้บริหารบัณฑิตวิทยาลัยมีการบริหารจัดการอย่างมีคุณธรรม จริยธรรม       4.86 รองลงมาคือ ผู้บริหารมีความรับผิดชอบด้านการเงิน และการป้องกันการทุจริต </t>
  </si>
  <si>
    <t>และประพฤติมิชอบผู้บริหารส่งเสริมให้การปฏิบัติในบัณฑิตวิทยาลัยเป็นไปตามกฎหมาย ระเบียบ ข้อบังคับฯ ผู้บริหารมีการกำหนดกระบวนการที่สำคัญเพื่อให้การดำเนินการเป็นไปตามระเบียบผู้บริหารกำกับ ดูแล และดำเนินการในกรณี</t>
  </si>
  <si>
    <t xml:space="preserve">ที่บุคลากรมีการกระทำที่ขัดต่อหลัก ผู้บริหารมีความรับผิดชอบในการกระทำและตัดสินใจด้านต่างๆ          4.71 </t>
  </si>
  <si>
    <t>จากตาราง 4 พบว่า ผู้ตอบแบบสอบถามมีความคิดเห็นในภาพรวมเกี่ยวกับการตอบแบบสอบถาม</t>
  </si>
  <si>
    <t>ด้านการกำกับดูแลองค์กรของผู้บริหารบัณฑิตวิทยาลัยอยู่ในระดับมากที่สุด (         4.58)</t>
  </si>
  <si>
    <t xml:space="preserve">ส่วนใหญ่เป็นบุคลากรเงินแผ่นดิน ช่วงอายุ 41 - 50 ปี คิดเป็นร้อยละ 45.45 รองลงมาคือ บุคลากรเงินรายได้ </t>
  </si>
  <si>
    <t>หลักการมีส่วนร่วม หลักการกระจายอำนาจ หลักนิติธรรม หลักความเสมอภาค หลักมุ่งเน้นฉันทามติ            4.00</t>
  </si>
  <si>
    <t xml:space="preserve">(6) บุคลากรงบประมาณเงินแผ่นดินช่วงอายุ 51 ปีขึ้นไป มีความคิดเห็นว่าหลักมุ่งเน้น ฉันทามติอยู่ในระดับสูงที่สุด           5.00 </t>
  </si>
  <si>
    <t xml:space="preserve">หลักนิติธรรม หลักความเสมอภาค หลักมุ่งเน้นฉันทามติ          4.50 </t>
  </si>
  <si>
    <t xml:space="preserve">ที่ขัดต่อหลักจริยธรรม         4.75 รองลงมาคือ ผู้บริหารมีการกำหนดกระบวนการที่สำคัญเพื่อให้การดำเนินการเป็นไปตามระเบียบ </t>
  </si>
  <si>
    <t xml:space="preserve">               เมื่อพิจารณารายข้อ พบว่า หลักประสิทธิผล และหลักประสิทธิภาพอยู่ในระดับมากที่สุด (        4.64)</t>
  </si>
  <si>
    <t>บัณฑิตวิทยาลัยเป็นไปตามกฎหมาย ระเบียบ ข้อบังคับฯ อยู่ในระดับมากที่สุด (       4.63)</t>
  </si>
  <si>
    <t>ผู้บริหารมีความรับผิดชอบด้านการเงิน และการป้องกันการทุจริตและประพฤติมิชอบ และผู้บริหารมีความรับผิดชอบ</t>
  </si>
  <si>
    <t xml:space="preserve">(1) บุคลากรเงินงบประมาณรายได้ช่วงอายุน้อยกว่า 30 ปี มีความคิดเห็นว่าผู้บริหารมีความรับผิดชอบต่อการปฏิบัติงานขององค์กรอยู่ในระดับสูงที่สุด            5.00 รองลงมาคือ หลักประสิทธิผล  </t>
  </si>
  <si>
    <t>ผู้บริหารบัณฑิตวิทยาลัยมีการบริหารจัดการอย่างมีคุณธรรมจริยธรรม และผู้บริหารส่งเสริมให้การปฏิบัติในบัณฑิตวิทยาลัยเป็นไป</t>
  </si>
  <si>
    <t>รองลงมาคือ ผู้บริหารบัณฑิตวิทยาลัยมีการบริหารจัดการอย่างมีคุณธรรม จริยธรรม ผู้บริหารส่งเสริมให้การปฏิบัติในบัณฑิตวิทยาลัยเป็นไปตามกฎหมาย ระเบียบ ข้อบังคับฯ             4.67</t>
  </si>
  <si>
    <t>แบบประเมินการกำกับดูแลองค์กร การประพฤติปฏิบัติตามกฎหมายและอย่างมีจริยธรรม</t>
  </si>
  <si>
    <t xml:space="preserve">             ผู้ตอบแบบสอบถามมีความคิดเห็นโดยรวมเกี่ยวกับการตอบแบบสอบถามด้านประพฤติปฏิบัติตนตามกฎหมาย</t>
  </si>
  <si>
    <t>จากการวิเคราะห์ข้อมูลตามประเภทและช่วงอายุของ พบว่า</t>
  </si>
  <si>
    <t>อย่างมีคุณธรรม จริยธรรม ผู้บริหารมีความรับผิดชอบด้านการเงิน และการป้องกันการทุจริตและประพฤติมิชอบ ผู้บริหาร</t>
  </si>
  <si>
    <t>3.ผู้บริหารส่งเสริมให้การปฏิบัติงานในบัณฑิตวิทยาลัยเป็นไปตามกฎหมาย ระเบียบ ข้อบังคับฯ</t>
  </si>
  <si>
    <t>ในการกระทำและตัดสินใจด้านต่างๆ อยู่ในระดับมากที่สุด (        4.64) รองลงมาคือ ผู้บริหารส่งเสริมให้การปฏิบัติงานใน</t>
  </si>
  <si>
    <t xml:space="preserve">จากตาราง 6 ผู้ตอบแบบสอบถามมีความคิดเห็นเกี่ยวกับการตอบแบบสอบถามด้านการกำกับดูแลองค์กรของผู้บริหารบัณฑิตวิทยาลัย พบว่า  </t>
  </si>
  <si>
    <t xml:space="preserve">(3) บุคลากรงบประมาณเงินรายได้ช่วงอายุ 41 - 50 ปี มีความคิดเห็นว่าผู้บริหารกำกับ ดูแล และดำเนินการในกรณีที่บุคลากรมีการกระทำที่ขัดต่อหลักจริยธรรม ผู้บริหารมีความรับผิดชอบในการกระทำและตัดสินใจด้านต่างๆ          4.56 รองลงมาคือ  </t>
  </si>
  <si>
    <t xml:space="preserve">ผู้บริหารส่งเสริมให้การปฏิบัติในบัณฑิตวิทยาลัยเป็นไปตามกฎหมาย ระเบียบ ข้อบังคับฯ ผู้บริหารมีการกำหนดกระบวนการที่สำคัญเพื่อให้การดำเนินการเป็นไปตามระเบียบ          4.53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</si>
</sst>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000000"/>
      <name val="TH Sarabun New"/>
      <family val="2"/>
      <charset val="222"/>
    </font>
    <font>
      <b/>
      <sz val="16"/>
      <name val="TH Sarabun New"/>
      <family val="2"/>
      <charset val="222"/>
    </font>
    <font>
      <sz val="16"/>
      <name val="TH SarabunPSK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b/>
      <sz val="20"/>
      <color theme="1"/>
      <name val="TH SarabunPSK"/>
      <family val="2"/>
      <charset val="222"/>
    </font>
    <font>
      <sz val="10"/>
      <color theme="1"/>
      <name val="Arial"/>
      <family val="2"/>
    </font>
    <font>
      <sz val="16"/>
      <color rgb="FF000000"/>
      <name val="TH SarabunPSK"/>
      <family val="2"/>
    </font>
    <font>
      <b/>
      <i/>
      <sz val="14"/>
      <color theme="1"/>
      <name val="TH SarabunPSK"/>
      <family val="2"/>
    </font>
    <font>
      <sz val="15"/>
      <color indexed="8"/>
      <name val="TH SarabunPSK"/>
      <family val="2"/>
    </font>
    <font>
      <b/>
      <i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A9DC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0" fontId="2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6" fillId="0" borderId="0" xfId="0" applyFont="1" applyAlignment="1"/>
    <xf numFmtId="187" fontId="16" fillId="0" borderId="0" xfId="0" applyNumberFormat="1" applyFont="1" applyAlignment="1"/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20" fillId="3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1" fillId="0" borderId="0" xfId="0" applyFont="1"/>
    <xf numFmtId="2" fontId="21" fillId="0" borderId="3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1" fillId="0" borderId="0" xfId="0" applyNumberFormat="1" applyFont="1"/>
    <xf numFmtId="0" fontId="25" fillId="0" borderId="0" xfId="0" applyFont="1"/>
    <xf numFmtId="0" fontId="9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/>
    <xf numFmtId="0" fontId="28" fillId="0" borderId="0" xfId="0" applyFont="1" applyAlignment="1"/>
    <xf numFmtId="0" fontId="3" fillId="0" borderId="12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9" fillId="0" borderId="19" xfId="0" applyFont="1" applyBorder="1" applyAlignment="1">
      <alignment horizontal="right" wrapText="1"/>
    </xf>
    <xf numFmtId="0" fontId="29" fillId="0" borderId="19" xfId="0" applyFont="1" applyBorder="1" applyAlignment="1">
      <alignment wrapText="1"/>
    </xf>
    <xf numFmtId="0" fontId="28" fillId="4" borderId="0" xfId="0" applyFont="1" applyFill="1"/>
    <xf numFmtId="0" fontId="28" fillId="4" borderId="0" xfId="0" applyFont="1" applyFill="1" applyAlignment="1"/>
    <xf numFmtId="0" fontId="28" fillId="5" borderId="0" xfId="0" applyFont="1" applyFill="1" applyAlignment="1"/>
    <xf numFmtId="2" fontId="17" fillId="2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/>
    <xf numFmtId="0" fontId="16" fillId="5" borderId="1" xfId="0" applyFont="1" applyFill="1" applyBorder="1" applyAlignment="1"/>
    <xf numFmtId="0" fontId="28" fillId="6" borderId="0" xfId="0" applyFont="1" applyFill="1" applyAlignment="1">
      <alignment vertical="center" wrapText="1"/>
    </xf>
    <xf numFmtId="0" fontId="16" fillId="6" borderId="1" xfId="0" applyFont="1" applyFill="1" applyBorder="1" applyAlignment="1"/>
    <xf numFmtId="2" fontId="18" fillId="2" borderId="0" xfId="0" applyNumberFormat="1" applyFont="1" applyFill="1" applyBorder="1" applyAlignment="1">
      <alignment wrapText="1"/>
    </xf>
    <xf numFmtId="2" fontId="19" fillId="2" borderId="0" xfId="0" applyNumberFormat="1" applyFont="1" applyFill="1" applyBorder="1" applyAlignment="1">
      <alignment wrapText="1"/>
    </xf>
    <xf numFmtId="2" fontId="30" fillId="2" borderId="0" xfId="0" applyNumberFormat="1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1" fillId="0" borderId="0" xfId="0" applyFont="1" applyAlignment="1"/>
    <xf numFmtId="0" fontId="2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2" fillId="0" borderId="1" xfId="0" applyFont="1" applyBorder="1"/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2" fillId="0" borderId="0" xfId="0" applyFont="1"/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left" vertical="top"/>
    </xf>
    <xf numFmtId="0" fontId="24" fillId="0" borderId="23" xfId="0" applyFont="1" applyFill="1" applyBorder="1" applyAlignment="1">
      <alignment vertical="center"/>
    </xf>
    <xf numFmtId="2" fontId="21" fillId="0" borderId="24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top"/>
    </xf>
    <xf numFmtId="2" fontId="21" fillId="0" borderId="6" xfId="0" applyNumberFormat="1" applyFont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34" fillId="0" borderId="0" xfId="0" applyFont="1" applyAlignment="1"/>
    <xf numFmtId="0" fontId="9" fillId="0" borderId="0" xfId="0" applyFont="1" applyAlignme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1" applyFont="1" applyAlignment="1"/>
    <xf numFmtId="0" fontId="2" fillId="0" borderId="0" xfId="0" applyFont="1" applyAlignment="1">
      <alignment horizontal="left"/>
    </xf>
    <xf numFmtId="2" fontId="2" fillId="0" borderId="0" xfId="0" applyNumberFormat="1" applyFont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2" fillId="0" borderId="0" xfId="1" applyFont="1" applyAlignment="1"/>
    <xf numFmtId="0" fontId="7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2" xfId="0" applyFont="1" applyBorder="1" applyAlignment="1"/>
    <xf numFmtId="0" fontId="21" fillId="0" borderId="8" xfId="0" applyFont="1" applyBorder="1" applyAlignment="1"/>
    <xf numFmtId="0" fontId="21" fillId="0" borderId="6" xfId="0" applyFont="1" applyBorder="1" applyAlignment="1"/>
    <xf numFmtId="0" fontId="33" fillId="0" borderId="2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1" fillId="0" borderId="7" xfId="0" applyFont="1" applyBorder="1" applyAlignment="1">
      <alignment wrapText="1"/>
    </xf>
    <xf numFmtId="0" fontId="21" fillId="0" borderId="18" xfId="0" applyFont="1" applyBorder="1" applyAlignment="1"/>
    <xf numFmtId="0" fontId="21" fillId="0" borderId="9" xfId="0" applyFont="1" applyBorder="1" applyAlignment="1"/>
    <xf numFmtId="0" fontId="23" fillId="0" borderId="2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4" fillId="0" borderId="2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CCFF"/>
      <color rgb="FFE0EE9C"/>
      <color rgb="FFF5A9DC"/>
      <color rgb="FFFFCCFF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14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4023213" y="315863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14BAAA2-19E2-4AF4-B01B-15C5DF7BCECD}"/>
                </a:ext>
              </a:extLst>
            </xdr:cNvPr>
            <xdr:cNvSpPr txBox="1"/>
          </xdr:nvSpPr>
          <xdr:spPr>
            <a:xfrm>
              <a:off x="4023213" y="315863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645502</xdr:colOff>
      <xdr:row>14</xdr:row>
      <xdr:rowOff>74001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3913310" y="316596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DEBD810-982D-40A5-BDAE-46DDA390C504}"/>
                </a:ext>
              </a:extLst>
            </xdr:cNvPr>
            <xdr:cNvSpPr txBox="1"/>
          </xdr:nvSpPr>
          <xdr:spPr>
            <a:xfrm>
              <a:off x="3913310" y="316596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8059</xdr:colOff>
      <xdr:row>16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2587136" y="500502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2587136" y="500502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572232</xdr:colOff>
      <xdr:row>16</xdr:row>
      <xdr:rowOff>74002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2462578" y="501234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2462578" y="501234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564907</xdr:colOff>
      <xdr:row>17</xdr:row>
      <xdr:rowOff>59348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1766522" y="53054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1766522" y="53054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462329</xdr:colOff>
      <xdr:row>17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1663944" y="531275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1663944" y="531275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330444</xdr:colOff>
      <xdr:row>20</xdr:row>
      <xdr:rowOff>59348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3598252" y="622861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3598252" y="622861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81329</xdr:colOff>
      <xdr:row>18</xdr:row>
      <xdr:rowOff>59349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660406" y="561315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660406" y="561315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630848</xdr:colOff>
      <xdr:row>18</xdr:row>
      <xdr:rowOff>66676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521194" y="562048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521194" y="562048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367079</xdr:colOff>
      <xdr:row>14</xdr:row>
      <xdr:rowOff>279156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342310" y="429431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359753</xdr:colOff>
      <xdr:row>22</xdr:row>
      <xdr:rowOff>74002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5693753" y="68587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5693753" y="68587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176578</xdr:colOff>
      <xdr:row>20</xdr:row>
      <xdr:rowOff>59348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3444386" y="622861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3444386" y="622861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367079</xdr:colOff>
      <xdr:row>15</xdr:row>
      <xdr:rowOff>279156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7342310" y="46020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367079</xdr:colOff>
      <xdr:row>15</xdr:row>
      <xdr:rowOff>279156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342310" y="46020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235194</xdr:colOff>
      <xdr:row>22</xdr:row>
      <xdr:rowOff>74002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5569194" y="685873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5569194" y="685873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403713</xdr:colOff>
      <xdr:row>39</xdr:row>
      <xdr:rowOff>59349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3671521" y="1299869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169455C1-3AE1-4088-955A-B30151F30E4E}"/>
                </a:ext>
              </a:extLst>
            </xdr:cNvPr>
            <xdr:cNvSpPr txBox="1"/>
          </xdr:nvSpPr>
          <xdr:spPr>
            <a:xfrm>
              <a:off x="3671521" y="1299869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396387</xdr:colOff>
      <xdr:row>37</xdr:row>
      <xdr:rowOff>74002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2286733" y="1239788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2AA7CBE2-5013-4201-B2BD-8B7BD5B8B6EA}"/>
                </a:ext>
              </a:extLst>
            </xdr:cNvPr>
            <xdr:cNvSpPr txBox="1"/>
          </xdr:nvSpPr>
          <xdr:spPr>
            <a:xfrm>
              <a:off x="2286733" y="1239788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271828</xdr:colOff>
      <xdr:row>37</xdr:row>
      <xdr:rowOff>66676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2162174" y="1239056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470AA6A8-26FE-4EF6-9518-340FD24B45AE}"/>
                </a:ext>
              </a:extLst>
            </xdr:cNvPr>
            <xdr:cNvSpPr txBox="1"/>
          </xdr:nvSpPr>
          <xdr:spPr>
            <a:xfrm>
              <a:off x="2162174" y="1239056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176579</xdr:colOff>
      <xdr:row>41</xdr:row>
      <xdr:rowOff>66676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689464" y="1269829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689464" y="1269829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286482</xdr:colOff>
      <xdr:row>39</xdr:row>
      <xdr:rowOff>66676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3554290" y="1300602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5DFFC478-6594-4760-BC37-C7C8562F7C83}"/>
                </a:ext>
              </a:extLst>
            </xdr:cNvPr>
            <xdr:cNvSpPr txBox="1"/>
          </xdr:nvSpPr>
          <xdr:spPr>
            <a:xfrm>
              <a:off x="3554290" y="1300602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506291</xdr:colOff>
      <xdr:row>42</xdr:row>
      <xdr:rowOff>66676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3085368" y="1300602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3085368" y="1300602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37367</xdr:colOff>
      <xdr:row>41</xdr:row>
      <xdr:rowOff>74003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550252" y="1270561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550252" y="1270561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308464</xdr:colOff>
      <xdr:row>45</xdr:row>
      <xdr:rowOff>59347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SpPr txBox="1"/>
          </xdr:nvSpPr>
          <xdr:spPr>
            <a:xfrm>
              <a:off x="2887541" y="1484507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1A93D3D1-5814-42C8-AD8A-88C2E684EB9C}"/>
                </a:ext>
              </a:extLst>
            </xdr:cNvPr>
            <xdr:cNvSpPr txBox="1"/>
          </xdr:nvSpPr>
          <xdr:spPr>
            <a:xfrm>
              <a:off x="2887541" y="1484507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345098</xdr:colOff>
      <xdr:row>42</xdr:row>
      <xdr:rowOff>66676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2924175" y="1300602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2924175" y="1300602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557580</xdr:colOff>
      <xdr:row>50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1759195" y="1639106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32C64633-8FB1-4F65-995E-FE4D4D3F59CC}"/>
                </a:ext>
              </a:extLst>
            </xdr:cNvPr>
            <xdr:cNvSpPr txBox="1"/>
          </xdr:nvSpPr>
          <xdr:spPr>
            <a:xfrm>
              <a:off x="1759195" y="1639106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110636</xdr:colOff>
      <xdr:row>76</xdr:row>
      <xdr:rowOff>66676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2689713" y="2346886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2689713" y="2346886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132617</xdr:colOff>
      <xdr:row>45</xdr:row>
      <xdr:rowOff>74003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2711694" y="1485973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18D621CC-09BA-4F95-8A6A-9661C6D2AFF1}"/>
                </a:ext>
              </a:extLst>
            </xdr:cNvPr>
            <xdr:cNvSpPr txBox="1"/>
          </xdr:nvSpPr>
          <xdr:spPr>
            <a:xfrm>
              <a:off x="2711694" y="1485973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476982</xdr:colOff>
      <xdr:row>52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6763482" y="1608332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6763482" y="1608332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755406</xdr:colOff>
      <xdr:row>48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6089406" y="1577559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58F2BA36-A0E0-4D2B-BF14-D5082415222C}"/>
                </a:ext>
              </a:extLst>
            </xdr:cNvPr>
            <xdr:cNvSpPr txBox="1"/>
          </xdr:nvSpPr>
          <xdr:spPr>
            <a:xfrm>
              <a:off x="6089406" y="1577559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601541</xdr:colOff>
      <xdr:row>23</xdr:row>
      <xdr:rowOff>74003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5935541" y="593554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3E4128D6-A718-48B2-932C-226B5BA83A92}"/>
                </a:ext>
              </a:extLst>
            </xdr:cNvPr>
            <xdr:cNvSpPr txBox="1"/>
          </xdr:nvSpPr>
          <xdr:spPr>
            <a:xfrm>
              <a:off x="5935541" y="593554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733426</xdr:colOff>
      <xdr:row>23</xdr:row>
      <xdr:rowOff>66676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6067426" y="592821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FDC7186F-EA47-406E-BC26-F3F0D8DB2DEC}"/>
                </a:ext>
              </a:extLst>
            </xdr:cNvPr>
            <xdr:cNvSpPr txBox="1"/>
          </xdr:nvSpPr>
          <xdr:spPr>
            <a:xfrm>
              <a:off x="6067426" y="592821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220541</xdr:colOff>
      <xdr:row>8</xdr:row>
      <xdr:rowOff>66674</xdr:rowOff>
    </xdr:from>
    <xdr:ext cx="65" cy="17023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422156" y="254317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52022</xdr:colOff>
      <xdr:row>8</xdr:row>
      <xdr:rowOff>74001</xdr:rowOff>
    </xdr:from>
    <xdr:ext cx="65" cy="17023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631099" y="255050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110636</xdr:colOff>
      <xdr:row>8</xdr:row>
      <xdr:rowOff>74001</xdr:rowOff>
    </xdr:from>
    <xdr:ext cx="65" cy="17023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312251" y="255050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579560</xdr:colOff>
      <xdr:row>8</xdr:row>
      <xdr:rowOff>74001</xdr:rowOff>
    </xdr:from>
    <xdr:ext cx="65" cy="17023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469906" y="255050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220541</xdr:colOff>
      <xdr:row>9</xdr:row>
      <xdr:rowOff>52020</xdr:rowOff>
    </xdr:from>
    <xdr:ext cx="65" cy="17023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20541" y="28362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455002</xdr:colOff>
      <xdr:row>9</xdr:row>
      <xdr:rowOff>66673</xdr:rowOff>
    </xdr:from>
    <xdr:ext cx="65209" cy="172483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5100271" y="2850904"/>
          <a:ext cx="65209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205887</xdr:colOff>
      <xdr:row>9</xdr:row>
      <xdr:rowOff>81328</xdr:rowOff>
    </xdr:from>
    <xdr:ext cx="65" cy="17023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718772" y="28655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498963</xdr:colOff>
      <xdr:row>9</xdr:row>
      <xdr:rowOff>44692</xdr:rowOff>
    </xdr:from>
    <xdr:ext cx="65" cy="17023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5144232" y="28289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66675</xdr:colOff>
      <xdr:row>10</xdr:row>
      <xdr:rowOff>74001</xdr:rowOff>
    </xdr:from>
    <xdr:ext cx="65" cy="17023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645752" y="31659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198560</xdr:colOff>
      <xdr:row>10</xdr:row>
      <xdr:rowOff>66674</xdr:rowOff>
    </xdr:from>
    <xdr:ext cx="65" cy="17023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777637" y="3158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704117</xdr:colOff>
      <xdr:row>10</xdr:row>
      <xdr:rowOff>65941</xdr:rowOff>
    </xdr:from>
    <xdr:ext cx="65" cy="17023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6038117" y="315790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909271</xdr:colOff>
      <xdr:row>10</xdr:row>
      <xdr:rowOff>65941</xdr:rowOff>
    </xdr:from>
    <xdr:ext cx="65" cy="17023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6243271" y="315790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909273</xdr:colOff>
      <xdr:row>10</xdr:row>
      <xdr:rowOff>43960</xdr:rowOff>
    </xdr:from>
    <xdr:ext cx="65" cy="17023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6243273" y="313592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74002</xdr:colOff>
      <xdr:row>12</xdr:row>
      <xdr:rowOff>0</xdr:rowOff>
    </xdr:from>
    <xdr:ext cx="65" cy="17023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8426694" y="346636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74002</xdr:colOff>
      <xdr:row>12</xdr:row>
      <xdr:rowOff>0</xdr:rowOff>
    </xdr:from>
    <xdr:ext cx="65" cy="17023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7737964" y="346636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418367</xdr:colOff>
      <xdr:row>50</xdr:row>
      <xdr:rowOff>66676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1619982" y="1639106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81C7A4E0-ED8E-4032-B641-A23AF88CDF05}"/>
                </a:ext>
              </a:extLst>
            </xdr:cNvPr>
            <xdr:cNvSpPr txBox="1"/>
          </xdr:nvSpPr>
          <xdr:spPr>
            <a:xfrm>
              <a:off x="1619982" y="1639106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608867</xdr:colOff>
      <xdr:row>48</xdr:row>
      <xdr:rowOff>66676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 txBox="1"/>
          </xdr:nvSpPr>
          <xdr:spPr>
            <a:xfrm>
              <a:off x="5942867" y="1577559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7B163D45-52B6-46FD-9A14-B5A07169589A}"/>
                </a:ext>
              </a:extLst>
            </xdr:cNvPr>
            <xdr:cNvSpPr txBox="1"/>
          </xdr:nvSpPr>
          <xdr:spPr>
            <a:xfrm>
              <a:off x="5942867" y="1577559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345096</xdr:colOff>
      <xdr:row>52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 txBox="1"/>
          </xdr:nvSpPr>
          <xdr:spPr>
            <a:xfrm>
              <a:off x="6631596" y="160833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 txBox="1"/>
          </xdr:nvSpPr>
          <xdr:spPr>
            <a:xfrm>
              <a:off x="6631596" y="160833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132617</xdr:colOff>
      <xdr:row>51</xdr:row>
      <xdr:rowOff>74002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SpPr txBox="1"/>
          </xdr:nvSpPr>
          <xdr:spPr>
            <a:xfrm>
              <a:off x="5466617" y="1670611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276E0438-0C65-4BDE-8FDC-A77A198895E4}"/>
                </a:ext>
              </a:extLst>
            </xdr:cNvPr>
            <xdr:cNvSpPr txBox="1"/>
          </xdr:nvSpPr>
          <xdr:spPr>
            <a:xfrm>
              <a:off x="5466617" y="1670611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66674</xdr:colOff>
      <xdr:row>53</xdr:row>
      <xdr:rowOff>74001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SpPr txBox="1"/>
          </xdr:nvSpPr>
          <xdr:spPr>
            <a:xfrm>
              <a:off x="4023212" y="1732157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676F4C22-0492-4302-8C4E-3995A90CF360}"/>
                </a:ext>
              </a:extLst>
            </xdr:cNvPr>
            <xdr:cNvSpPr txBox="1"/>
          </xdr:nvSpPr>
          <xdr:spPr>
            <a:xfrm>
              <a:off x="4023212" y="1732157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271829</xdr:colOff>
      <xdr:row>51</xdr:row>
      <xdr:rowOff>81330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200-000036000000}"/>
                </a:ext>
              </a:extLst>
            </xdr:cNvPr>
            <xdr:cNvSpPr txBox="1"/>
          </xdr:nvSpPr>
          <xdr:spPr>
            <a:xfrm>
              <a:off x="5605829" y="1671344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EDFC40EC-C875-43BD-84A7-7484CB8ADAD1}"/>
                </a:ext>
              </a:extLst>
            </xdr:cNvPr>
            <xdr:cNvSpPr txBox="1"/>
          </xdr:nvSpPr>
          <xdr:spPr>
            <a:xfrm>
              <a:off x="5605829" y="1671344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183907</xdr:colOff>
      <xdr:row>53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SpPr txBox="1"/>
          </xdr:nvSpPr>
          <xdr:spPr>
            <a:xfrm>
              <a:off x="4140445" y="173142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EAD708F6-EE88-4207-B3BD-C1D65AC90BC2}"/>
                </a:ext>
              </a:extLst>
            </xdr:cNvPr>
            <xdr:cNvSpPr txBox="1"/>
          </xdr:nvSpPr>
          <xdr:spPr>
            <a:xfrm>
              <a:off x="4140445" y="173142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367079</xdr:colOff>
      <xdr:row>54</xdr:row>
      <xdr:rowOff>0</xdr:rowOff>
    </xdr:from>
    <xdr:ext cx="65" cy="17023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8031041" y="17555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367079</xdr:colOff>
      <xdr:row>54</xdr:row>
      <xdr:rowOff>0</xdr:rowOff>
    </xdr:from>
    <xdr:ext cx="65" cy="17023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8031041" y="1755530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205886</xdr:colOff>
      <xdr:row>66</xdr:row>
      <xdr:rowOff>66676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SpPr txBox="1"/>
          </xdr:nvSpPr>
          <xdr:spPr>
            <a:xfrm>
              <a:off x="718771" y="2039156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SpPr txBox="1"/>
          </xdr:nvSpPr>
          <xdr:spPr>
            <a:xfrm>
              <a:off x="718771" y="2039156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755407</xdr:colOff>
      <xdr:row>60</xdr:row>
      <xdr:rowOff>66676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SpPr txBox="1"/>
          </xdr:nvSpPr>
          <xdr:spPr>
            <a:xfrm>
              <a:off x="6089407" y="1854517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SpPr txBox="1"/>
          </xdr:nvSpPr>
          <xdr:spPr>
            <a:xfrm>
              <a:off x="6089407" y="1854517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572233</xdr:colOff>
      <xdr:row>69</xdr:row>
      <xdr:rowOff>59348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 txBox="1"/>
          </xdr:nvSpPr>
          <xdr:spPr>
            <a:xfrm>
              <a:off x="5906233" y="213074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 txBox="1"/>
          </xdr:nvSpPr>
          <xdr:spPr>
            <a:xfrm>
              <a:off x="5906233" y="213074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630849</xdr:colOff>
      <xdr:row>60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5964849" y="185451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5964849" y="185451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37367</xdr:colOff>
      <xdr:row>66</xdr:row>
      <xdr:rowOff>74003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550252" y="203988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550252" y="203988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198559</xdr:colOff>
      <xdr:row>71</xdr:row>
      <xdr:rowOff>81330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 txBox="1"/>
          </xdr:nvSpPr>
          <xdr:spPr>
            <a:xfrm>
              <a:off x="2777636" y="2194486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5006DD51-0DC6-4AB7-81EE-549BDA1047BF}"/>
                </a:ext>
              </a:extLst>
            </xdr:cNvPr>
            <xdr:cNvSpPr txBox="1"/>
          </xdr:nvSpPr>
          <xdr:spPr>
            <a:xfrm>
              <a:off x="2777636" y="2194486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638175</xdr:colOff>
      <xdr:row>76</xdr:row>
      <xdr:rowOff>81329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SpPr txBox="1"/>
          </xdr:nvSpPr>
          <xdr:spPr>
            <a:xfrm>
              <a:off x="2528521" y="2348352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SpPr txBox="1"/>
          </xdr:nvSpPr>
          <xdr:spPr>
            <a:xfrm>
              <a:off x="2528521" y="2348352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557579</xdr:colOff>
      <xdr:row>80</xdr:row>
      <xdr:rowOff>81329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SpPr txBox="1"/>
          </xdr:nvSpPr>
          <xdr:spPr>
            <a:xfrm>
              <a:off x="1759194" y="247144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SpPr txBox="1"/>
          </xdr:nvSpPr>
          <xdr:spPr>
            <a:xfrm>
              <a:off x="1759194" y="247144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652829</xdr:colOff>
      <xdr:row>81</xdr:row>
      <xdr:rowOff>88656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SpPr txBox="1"/>
          </xdr:nvSpPr>
          <xdr:spPr>
            <a:xfrm>
              <a:off x="3920637" y="2502950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SpPr txBox="1"/>
          </xdr:nvSpPr>
          <xdr:spPr>
            <a:xfrm>
              <a:off x="3920637" y="2502950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433021</xdr:colOff>
      <xdr:row>69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00000000-0008-0000-0200-000043000000}"/>
                </a:ext>
              </a:extLst>
            </xdr:cNvPr>
            <xdr:cNvSpPr txBox="1"/>
          </xdr:nvSpPr>
          <xdr:spPr>
            <a:xfrm>
              <a:off x="5767021" y="2131475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00000000-0008-0000-0200-000043000000}"/>
                </a:ext>
              </a:extLst>
            </xdr:cNvPr>
            <xdr:cNvSpPr txBox="1"/>
          </xdr:nvSpPr>
          <xdr:spPr>
            <a:xfrm>
              <a:off x="5767021" y="2131475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315791</xdr:colOff>
      <xdr:row>71</xdr:row>
      <xdr:rowOff>74003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SpPr txBox="1"/>
          </xdr:nvSpPr>
          <xdr:spPr>
            <a:xfrm>
              <a:off x="2894868" y="2193754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04BA7342-2579-40BF-83DB-7EE1A584E2F0}"/>
                </a:ext>
              </a:extLst>
            </xdr:cNvPr>
            <xdr:cNvSpPr txBox="1"/>
          </xdr:nvSpPr>
          <xdr:spPr>
            <a:xfrm>
              <a:off x="2894868" y="2193754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22714</xdr:colOff>
      <xdr:row>80</xdr:row>
      <xdr:rowOff>74003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SpPr txBox="1"/>
          </xdr:nvSpPr>
          <xdr:spPr>
            <a:xfrm>
              <a:off x="1913060" y="2470711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SpPr txBox="1"/>
          </xdr:nvSpPr>
          <xdr:spPr>
            <a:xfrm>
              <a:off x="1913060" y="2470711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95983</xdr:colOff>
      <xdr:row>81</xdr:row>
      <xdr:rowOff>74002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 txBox="1"/>
          </xdr:nvSpPr>
          <xdr:spPr>
            <a:xfrm>
              <a:off x="4052521" y="2501484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 txBox="1"/>
          </xdr:nvSpPr>
          <xdr:spPr>
            <a:xfrm>
              <a:off x="4052521" y="2501484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352424</xdr:colOff>
      <xdr:row>83</xdr:row>
      <xdr:rowOff>81329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Box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SpPr txBox="1"/>
          </xdr:nvSpPr>
          <xdr:spPr>
            <a:xfrm>
              <a:off x="5686424" y="2563763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1" name="TextBox 70">
              <a:extLst>
                <a:ext uri="{FF2B5EF4-FFF2-40B4-BE49-F238E27FC236}">
                  <a16:creationId xmlns:a16="http://schemas.microsoft.com/office/drawing/2014/main" id="{40B392E2-EA96-4EDB-BDF3-21C49B0FDA4D}"/>
                </a:ext>
              </a:extLst>
            </xdr:cNvPr>
            <xdr:cNvSpPr txBox="1"/>
          </xdr:nvSpPr>
          <xdr:spPr>
            <a:xfrm>
              <a:off x="5686424" y="2563763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491636</xdr:colOff>
      <xdr:row>85</xdr:row>
      <xdr:rowOff>74003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2381982" y="2624577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2381982" y="2624577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227867</xdr:colOff>
      <xdr:row>84</xdr:row>
      <xdr:rowOff>8060</xdr:rowOff>
    </xdr:from>
    <xdr:ext cx="65" cy="17023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8580559" y="2587209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205886</xdr:colOff>
      <xdr:row>83</xdr:row>
      <xdr:rowOff>81329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 txBox="1"/>
          </xdr:nvSpPr>
          <xdr:spPr>
            <a:xfrm>
              <a:off x="5539886" y="2563763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7E7F428D-B4BD-4855-9CB1-80CE2844E9C7}"/>
                </a:ext>
              </a:extLst>
            </xdr:cNvPr>
            <xdr:cNvSpPr txBox="1"/>
          </xdr:nvSpPr>
          <xdr:spPr>
            <a:xfrm>
              <a:off x="5539886" y="2563763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616195</xdr:colOff>
      <xdr:row>85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2506541" y="2623844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2506541" y="2623844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396386</xdr:colOff>
      <xdr:row>84</xdr:row>
      <xdr:rowOff>15387</xdr:rowOff>
    </xdr:from>
    <xdr:ext cx="65" cy="17023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8060348" y="258794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396386</xdr:colOff>
      <xdr:row>85</xdr:row>
      <xdr:rowOff>15387</xdr:rowOff>
    </xdr:from>
    <xdr:ext cx="65" cy="17023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8060348" y="2618715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601539</xdr:colOff>
      <xdr:row>62</xdr:row>
      <xdr:rowOff>74000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3180616" y="191679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D59855FE-90DA-4204-BBA3-7505763DA6AF}"/>
                </a:ext>
              </a:extLst>
            </xdr:cNvPr>
            <xdr:cNvSpPr txBox="1"/>
          </xdr:nvSpPr>
          <xdr:spPr>
            <a:xfrm>
              <a:off x="3180616" y="191679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411041</xdr:colOff>
      <xdr:row>62</xdr:row>
      <xdr:rowOff>74000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:cNvPr>
            <xdr:cNvSpPr txBox="1"/>
          </xdr:nvSpPr>
          <xdr:spPr>
            <a:xfrm>
              <a:off x="2990118" y="191679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3A0053CB-4D25-4F70-8505-E8B299A6511A}"/>
                </a:ext>
              </a:extLst>
            </xdr:cNvPr>
            <xdr:cNvSpPr txBox="1"/>
          </xdr:nvSpPr>
          <xdr:spPr>
            <a:xfrm>
              <a:off x="2990118" y="191679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5</xdr:row>
          <xdr:rowOff>114300</xdr:rowOff>
        </xdr:from>
        <xdr:to>
          <xdr:col>5</xdr:col>
          <xdr:colOff>428625</xdr:colOff>
          <xdr:row>5</xdr:row>
          <xdr:rowOff>228600</xdr:rowOff>
        </xdr:to>
        <xdr:sp macro="" textlink="">
          <xdr:nvSpPr>
            <xdr:cNvPr id="25613" name="Object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04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1115546</xdr:colOff>
      <xdr:row>23</xdr:row>
      <xdr:rowOff>54215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2934821" y="705509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2934821" y="705509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585533</xdr:colOff>
      <xdr:row>21</xdr:row>
      <xdr:rowOff>62006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5961508" y="649541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5961508" y="649541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157162</xdr:colOff>
      <xdr:row>10</xdr:row>
      <xdr:rowOff>76200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853487" y="3076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963939</xdr:colOff>
      <xdr:row>23</xdr:row>
      <xdr:rowOff>63769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2783214" y="70646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2783214" y="70646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157162</xdr:colOff>
      <xdr:row>11</xdr:row>
      <xdr:rowOff>76200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8853487" y="3076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453109</xdr:colOff>
      <xdr:row>21</xdr:row>
      <xdr:rowOff>54830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5829084" y="648824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5829084" y="648824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94280</xdr:colOff>
      <xdr:row>20</xdr:row>
      <xdr:rowOff>82819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4727627" y="62094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4727627" y="62094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157162</xdr:colOff>
      <xdr:row>12</xdr:row>
      <xdr:rowOff>76200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853487" y="337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693503</xdr:colOff>
      <xdr:row>20</xdr:row>
      <xdr:rowOff>76170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/>
          </xdr:nvSpPr>
          <xdr:spPr>
            <a:xfrm>
              <a:off x="4584223" y="62028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/>
          </xdr:nvSpPr>
          <xdr:spPr>
            <a:xfrm>
              <a:off x="4584223" y="62028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7651" name="Object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5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7661" name="Object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5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7662" name="Object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5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1860685</xdr:colOff>
      <xdr:row>15</xdr:row>
      <xdr:rowOff>69492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4734060" y="459386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4734060" y="459386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1701419</xdr:colOff>
      <xdr:row>15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4579042" y="459440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4579042" y="459440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791246</xdr:colOff>
      <xdr:row>18</xdr:row>
      <xdr:rowOff>61398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 txBox="1"/>
          </xdr:nvSpPr>
          <xdr:spPr>
            <a:xfrm>
              <a:off x="3664621" y="549064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 txBox="1"/>
          </xdr:nvSpPr>
          <xdr:spPr>
            <a:xfrm>
              <a:off x="3664621" y="549064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674487</xdr:colOff>
      <xdr:row>18</xdr:row>
      <xdr:rowOff>65445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3547862" y="549469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3547862" y="549469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1799196</xdr:colOff>
      <xdr:row>19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4672571" y="5788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4672571" y="5788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1663387</xdr:colOff>
      <xdr:row>19</xdr:row>
      <xdr:rowOff>53260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4539937" y="583493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4539937" y="583493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138112</xdr:colOff>
      <xdr:row>13</xdr:row>
      <xdr:rowOff>104775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8443912" y="39909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138112</xdr:colOff>
      <xdr:row>14</xdr:row>
      <xdr:rowOff>104775</xdr:rowOff>
    </xdr:from>
    <xdr:ext cx="65" cy="17023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8443912" y="4295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157162</xdr:colOff>
      <xdr:row>14</xdr:row>
      <xdr:rowOff>95250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9148762" y="428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157162</xdr:colOff>
      <xdr:row>15</xdr:row>
      <xdr:rowOff>95250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9148762" y="4591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6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6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6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21508" name="Object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6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21509" name="Object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6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21510" name="Object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6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21511" name="Object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6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21512" name="Object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6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21513" name="Object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6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21514" name="Object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6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71436</xdr:colOff>
      <xdr:row>22</xdr:row>
      <xdr:rowOff>76200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14361" y="6657975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4D9BD66-D758-4CC4-97BC-F910B590E273}"/>
                </a:ext>
              </a:extLst>
            </xdr:cNvPr>
            <xdr:cNvSpPr txBox="1"/>
          </xdr:nvSpPr>
          <xdr:spPr>
            <a:xfrm>
              <a:off x="614361" y="6657975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23812</xdr:colOff>
      <xdr:row>22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566737" y="66389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C0F039E5-2FD0-4646-8B87-7ACD425DD243}"/>
                </a:ext>
              </a:extLst>
            </xdr:cNvPr>
            <xdr:cNvSpPr txBox="1"/>
          </xdr:nvSpPr>
          <xdr:spPr>
            <a:xfrm>
              <a:off x="566737" y="66389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376236</xdr:colOff>
      <xdr:row>23</xdr:row>
      <xdr:rowOff>66675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600-00000E000000}"/>
                </a:ext>
              </a:extLst>
            </xdr:cNvPr>
            <xdr:cNvSpPr txBox="1"/>
          </xdr:nvSpPr>
          <xdr:spPr>
            <a:xfrm>
              <a:off x="6719886" y="69532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600-00000E000000}"/>
                </a:ext>
              </a:extLst>
            </xdr:cNvPr>
            <xdr:cNvSpPr txBox="1"/>
          </xdr:nvSpPr>
          <xdr:spPr>
            <a:xfrm>
              <a:off x="6719886" y="69532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328612</xdr:colOff>
      <xdr:row>23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600-00000F000000}"/>
                </a:ext>
              </a:extLst>
            </xdr:cNvPr>
            <xdr:cNvSpPr txBox="1"/>
          </xdr:nvSpPr>
          <xdr:spPr>
            <a:xfrm>
              <a:off x="6672262" y="69532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600-00000F000000}"/>
                </a:ext>
              </a:extLst>
            </xdr:cNvPr>
            <xdr:cNvSpPr txBox="1"/>
          </xdr:nvSpPr>
          <xdr:spPr>
            <a:xfrm>
              <a:off x="6672262" y="69532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309561</xdr:colOff>
      <xdr:row>24</xdr:row>
      <xdr:rowOff>66675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600-000010000000}"/>
                </a:ext>
              </a:extLst>
            </xdr:cNvPr>
            <xdr:cNvSpPr txBox="1"/>
          </xdr:nvSpPr>
          <xdr:spPr>
            <a:xfrm>
              <a:off x="3929061" y="72580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600-000010000000}"/>
                </a:ext>
              </a:extLst>
            </xdr:cNvPr>
            <xdr:cNvSpPr txBox="1"/>
          </xdr:nvSpPr>
          <xdr:spPr>
            <a:xfrm>
              <a:off x="3929061" y="72580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261937</xdr:colOff>
      <xdr:row>24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SpPr txBox="1"/>
          </xdr:nvSpPr>
          <xdr:spPr>
            <a:xfrm>
              <a:off x="3881437" y="72580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SpPr txBox="1"/>
          </xdr:nvSpPr>
          <xdr:spPr>
            <a:xfrm>
              <a:off x="3881437" y="72580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528636</xdr:colOff>
      <xdr:row>28</xdr:row>
      <xdr:rowOff>76200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 txBox="1"/>
          </xdr:nvSpPr>
          <xdr:spPr>
            <a:xfrm>
              <a:off x="6872286" y="8486775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 txBox="1"/>
          </xdr:nvSpPr>
          <xdr:spPr>
            <a:xfrm>
              <a:off x="6872286" y="8486775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157162</xdr:colOff>
      <xdr:row>26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SpPr txBox="1"/>
          </xdr:nvSpPr>
          <xdr:spPr>
            <a:xfrm>
              <a:off x="4471987" y="78676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SpPr txBox="1"/>
          </xdr:nvSpPr>
          <xdr:spPr>
            <a:xfrm>
              <a:off x="4471987" y="78676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242886</xdr:colOff>
      <xdr:row>26</xdr:row>
      <xdr:rowOff>66675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SpPr txBox="1"/>
          </xdr:nvSpPr>
          <xdr:spPr>
            <a:xfrm>
              <a:off x="4557711" y="78676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SpPr txBox="1"/>
          </xdr:nvSpPr>
          <xdr:spPr>
            <a:xfrm>
              <a:off x="4557711" y="78676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633412</xdr:colOff>
      <xdr:row>29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SpPr txBox="1"/>
          </xdr:nvSpPr>
          <xdr:spPr>
            <a:xfrm>
              <a:off x="8310562" y="87725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SpPr txBox="1"/>
          </xdr:nvSpPr>
          <xdr:spPr>
            <a:xfrm>
              <a:off x="8310562" y="87725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42861</xdr:colOff>
      <xdr:row>29</xdr:row>
      <xdr:rowOff>66675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 txBox="1"/>
          </xdr:nvSpPr>
          <xdr:spPr>
            <a:xfrm>
              <a:off x="8386761" y="87820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 txBox="1"/>
          </xdr:nvSpPr>
          <xdr:spPr>
            <a:xfrm>
              <a:off x="8386761" y="87820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204787</xdr:colOff>
      <xdr:row>31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 txBox="1"/>
          </xdr:nvSpPr>
          <xdr:spPr>
            <a:xfrm>
              <a:off x="6548437" y="93821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 txBox="1"/>
          </xdr:nvSpPr>
          <xdr:spPr>
            <a:xfrm>
              <a:off x="6548437" y="93821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147636</xdr:colOff>
      <xdr:row>30</xdr:row>
      <xdr:rowOff>66675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600-000018000000}"/>
                </a:ext>
              </a:extLst>
            </xdr:cNvPr>
            <xdr:cNvSpPr txBox="1"/>
          </xdr:nvSpPr>
          <xdr:spPr>
            <a:xfrm>
              <a:off x="6491286" y="90868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600-000018000000}"/>
                </a:ext>
              </a:extLst>
            </xdr:cNvPr>
            <xdr:cNvSpPr txBox="1"/>
          </xdr:nvSpPr>
          <xdr:spPr>
            <a:xfrm>
              <a:off x="6491286" y="9086850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71437</xdr:colOff>
      <xdr:row>30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600-000019000000}"/>
                </a:ext>
              </a:extLst>
            </xdr:cNvPr>
            <xdr:cNvSpPr txBox="1"/>
          </xdr:nvSpPr>
          <xdr:spPr>
            <a:xfrm>
              <a:off x="6415087" y="90773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600-000019000000}"/>
                </a:ext>
              </a:extLst>
            </xdr:cNvPr>
            <xdr:cNvSpPr txBox="1"/>
          </xdr:nvSpPr>
          <xdr:spPr>
            <a:xfrm>
              <a:off x="6415087" y="90773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280986</xdr:colOff>
      <xdr:row>31</xdr:row>
      <xdr:rowOff>57150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600-00001A000000}"/>
                </a:ext>
              </a:extLst>
            </xdr:cNvPr>
            <xdr:cNvSpPr txBox="1"/>
          </xdr:nvSpPr>
          <xdr:spPr>
            <a:xfrm>
              <a:off x="6624636" y="9382125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600-00001A000000}"/>
                </a:ext>
              </a:extLst>
            </xdr:cNvPr>
            <xdr:cNvSpPr txBox="1"/>
          </xdr:nvSpPr>
          <xdr:spPr>
            <a:xfrm>
              <a:off x="6624636" y="9382125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433387</xdr:colOff>
      <xdr:row>28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600-00001B000000}"/>
                </a:ext>
              </a:extLst>
            </xdr:cNvPr>
            <xdr:cNvSpPr txBox="1"/>
          </xdr:nvSpPr>
          <xdr:spPr>
            <a:xfrm>
              <a:off x="6777037" y="84677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600-00001B000000}"/>
                </a:ext>
              </a:extLst>
            </xdr:cNvPr>
            <xdr:cNvSpPr txBox="1"/>
          </xdr:nvSpPr>
          <xdr:spPr>
            <a:xfrm>
              <a:off x="6777037" y="84677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252412</xdr:colOff>
      <xdr:row>31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600-00001C000000}"/>
                </a:ext>
              </a:extLst>
            </xdr:cNvPr>
            <xdr:cNvSpPr txBox="1"/>
          </xdr:nvSpPr>
          <xdr:spPr>
            <a:xfrm>
              <a:off x="10596562" y="93916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600-00001C000000}"/>
                </a:ext>
              </a:extLst>
            </xdr:cNvPr>
            <xdr:cNvSpPr txBox="1"/>
          </xdr:nvSpPr>
          <xdr:spPr>
            <a:xfrm>
              <a:off x="10596562" y="93916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328611</xdr:colOff>
      <xdr:row>31</xdr:row>
      <xdr:rowOff>76200</xdr:rowOff>
    </xdr:from>
    <xdr:ext cx="290513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600-00001D000000}"/>
                </a:ext>
              </a:extLst>
            </xdr:cNvPr>
            <xdr:cNvSpPr txBox="1"/>
          </xdr:nvSpPr>
          <xdr:spPr>
            <a:xfrm>
              <a:off x="10672761" y="9401175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600-00001D000000}"/>
                </a:ext>
              </a:extLst>
            </xdr:cNvPr>
            <xdr:cNvSpPr txBox="1"/>
          </xdr:nvSpPr>
          <xdr:spPr>
            <a:xfrm>
              <a:off x="10672761" y="9401175"/>
              <a:ext cx="29051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213310</xdr:colOff>
      <xdr:row>20</xdr:row>
      <xdr:rowOff>67176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8575257" y="595262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8575257" y="595262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64920</xdr:colOff>
      <xdr:row>20</xdr:row>
      <xdr:rowOff>67176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8426867" y="595262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8426867" y="595262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7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7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7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20484" name="Object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7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7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20486" name="Object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7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20487" name="Object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7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20488" name="Object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7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20489" name="Object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7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257175</xdr:colOff>
          <xdr:row>5</xdr:row>
          <xdr:rowOff>85725</xdr:rowOff>
        </xdr:from>
        <xdr:to>
          <xdr:col>9</xdr:col>
          <xdr:colOff>390525</xdr:colOff>
          <xdr:row>5</xdr:row>
          <xdr:rowOff>200025</xdr:rowOff>
        </xdr:to>
        <xdr:sp macro="" textlink="">
          <xdr:nvSpPr>
            <xdr:cNvPr id="20490" name="Object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7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528637</xdr:colOff>
      <xdr:row>17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6167437" y="51816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6167437" y="51816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312051</xdr:colOff>
      <xdr:row>18</xdr:row>
      <xdr:rowOff>52712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SpPr txBox="1"/>
          </xdr:nvSpPr>
          <xdr:spPr>
            <a:xfrm>
              <a:off x="7979676" y="546291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SpPr txBox="1"/>
          </xdr:nvSpPr>
          <xdr:spPr>
            <a:xfrm>
              <a:off x="7979676" y="546291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585787</xdr:colOff>
      <xdr:row>20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 txBox="1"/>
          </xdr:nvSpPr>
          <xdr:spPr>
            <a:xfrm>
              <a:off x="5529262" y="6086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 txBox="1"/>
          </xdr:nvSpPr>
          <xdr:spPr>
            <a:xfrm>
              <a:off x="5529262" y="6086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582324</xdr:colOff>
      <xdr:row>21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 txBox="1"/>
          </xdr:nvSpPr>
          <xdr:spPr>
            <a:xfrm>
              <a:off x="11583699" y="63912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 txBox="1"/>
          </xdr:nvSpPr>
          <xdr:spPr>
            <a:xfrm>
              <a:off x="11583699" y="63912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147637</xdr:colOff>
      <xdr:row>22</xdr:row>
      <xdr:rowOff>55418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SpPr txBox="1"/>
          </xdr:nvSpPr>
          <xdr:spPr>
            <a:xfrm>
              <a:off x="9148762" y="668481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SpPr txBox="1"/>
          </xdr:nvSpPr>
          <xdr:spPr>
            <a:xfrm>
              <a:off x="9148762" y="668481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919162</xdr:colOff>
      <xdr:row>25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SpPr txBox="1"/>
          </xdr:nvSpPr>
          <xdr:spPr>
            <a:xfrm>
              <a:off x="3795712" y="7610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142F7660-7A8C-4528-A5AC-C530024661DA}"/>
                </a:ext>
              </a:extLst>
            </xdr:cNvPr>
            <xdr:cNvSpPr txBox="1"/>
          </xdr:nvSpPr>
          <xdr:spPr>
            <a:xfrm>
              <a:off x="3795712" y="7610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338137</xdr:colOff>
      <xdr:row>17</xdr:row>
      <xdr:rowOff>85725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5976937" y="51911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5976937" y="51911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201431</xdr:colOff>
      <xdr:row>18</xdr:row>
      <xdr:rowOff>73494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 txBox="1"/>
          </xdr:nvSpPr>
          <xdr:spPr>
            <a:xfrm>
              <a:off x="7869056" y="548369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 txBox="1"/>
          </xdr:nvSpPr>
          <xdr:spPr>
            <a:xfrm>
              <a:off x="7869056" y="548369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433387</xdr:colOff>
      <xdr:row>20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SpPr txBox="1"/>
          </xdr:nvSpPr>
          <xdr:spPr>
            <a:xfrm>
              <a:off x="5376862" y="6076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SpPr txBox="1"/>
          </xdr:nvSpPr>
          <xdr:spPr>
            <a:xfrm>
              <a:off x="5376862" y="6076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460230</xdr:colOff>
      <xdr:row>21</xdr:row>
      <xdr:rowOff>76200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700-000015000000}"/>
                </a:ext>
              </a:extLst>
            </xdr:cNvPr>
            <xdr:cNvSpPr txBox="1"/>
          </xdr:nvSpPr>
          <xdr:spPr>
            <a:xfrm>
              <a:off x="11461605" y="6400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700-000015000000}"/>
                </a:ext>
              </a:extLst>
            </xdr:cNvPr>
            <xdr:cNvSpPr txBox="1"/>
          </xdr:nvSpPr>
          <xdr:spPr>
            <a:xfrm>
              <a:off x="11461605" y="6400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654194</xdr:colOff>
      <xdr:row>22</xdr:row>
      <xdr:rowOff>67541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SpPr txBox="1"/>
          </xdr:nvSpPr>
          <xdr:spPr>
            <a:xfrm>
              <a:off x="8988569" y="669694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SpPr txBox="1"/>
          </xdr:nvSpPr>
          <xdr:spPr>
            <a:xfrm>
              <a:off x="8988569" y="669694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738187</xdr:colOff>
      <xdr:row>25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 txBox="1"/>
          </xdr:nvSpPr>
          <xdr:spPr>
            <a:xfrm>
              <a:off x="3614737" y="76104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43B7100A-8745-4D23-8635-EE19C05A74E1}"/>
                </a:ext>
              </a:extLst>
            </xdr:cNvPr>
            <xdr:cNvSpPr txBox="1"/>
          </xdr:nvSpPr>
          <xdr:spPr>
            <a:xfrm>
              <a:off x="3614737" y="76104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1804987</xdr:colOff>
      <xdr:row>28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SpPr txBox="1"/>
          </xdr:nvSpPr>
          <xdr:spPr>
            <a:xfrm>
              <a:off x="4681537" y="8515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96463648-2F93-4EAB-B514-211974666558}"/>
                </a:ext>
              </a:extLst>
            </xdr:cNvPr>
            <xdr:cNvSpPr txBox="1"/>
          </xdr:nvSpPr>
          <xdr:spPr>
            <a:xfrm>
              <a:off x="4681537" y="8515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1671637</xdr:colOff>
      <xdr:row>28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700-000019000000}"/>
                </a:ext>
              </a:extLst>
            </xdr:cNvPr>
            <xdr:cNvSpPr txBox="1"/>
          </xdr:nvSpPr>
          <xdr:spPr>
            <a:xfrm>
              <a:off x="4548187" y="85058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DD087184-89B7-4CF8-92C9-7B9AA662F079}"/>
                </a:ext>
              </a:extLst>
            </xdr:cNvPr>
            <xdr:cNvSpPr txBox="1"/>
          </xdr:nvSpPr>
          <xdr:spPr>
            <a:xfrm>
              <a:off x="4548187" y="85058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323416</xdr:colOff>
      <xdr:row>27</xdr:row>
      <xdr:rowOff>37234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700-00001A000000}"/>
                </a:ext>
              </a:extLst>
            </xdr:cNvPr>
            <xdr:cNvSpPr txBox="1"/>
          </xdr:nvSpPr>
          <xdr:spPr>
            <a:xfrm>
              <a:off x="7991041" y="819063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700-00001A000000}"/>
                </a:ext>
              </a:extLst>
            </xdr:cNvPr>
            <xdr:cNvSpPr txBox="1"/>
          </xdr:nvSpPr>
          <xdr:spPr>
            <a:xfrm>
              <a:off x="7991041" y="819063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171882</xdr:colOff>
      <xdr:row>27</xdr:row>
      <xdr:rowOff>45894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700-00001B000000}"/>
                </a:ext>
              </a:extLst>
            </xdr:cNvPr>
            <xdr:cNvSpPr txBox="1"/>
          </xdr:nvSpPr>
          <xdr:spPr>
            <a:xfrm>
              <a:off x="7839507" y="819929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700-00001B000000}"/>
                </a:ext>
              </a:extLst>
            </xdr:cNvPr>
            <xdr:cNvSpPr txBox="1"/>
          </xdr:nvSpPr>
          <xdr:spPr>
            <a:xfrm>
              <a:off x="7839507" y="819929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41130</xdr:colOff>
      <xdr:row>29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SpPr txBox="1"/>
          </xdr:nvSpPr>
          <xdr:spPr>
            <a:xfrm>
              <a:off x="11709255" y="8810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SpPr txBox="1"/>
          </xdr:nvSpPr>
          <xdr:spPr>
            <a:xfrm>
              <a:off x="11709255" y="8810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572799</xdr:colOff>
      <xdr:row>29</xdr:row>
      <xdr:rowOff>67541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700-00001D000000}"/>
                </a:ext>
              </a:extLst>
            </xdr:cNvPr>
            <xdr:cNvSpPr txBox="1"/>
          </xdr:nvSpPr>
          <xdr:spPr>
            <a:xfrm>
              <a:off x="11574174" y="881149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700-00001D000000}"/>
                </a:ext>
              </a:extLst>
            </xdr:cNvPr>
            <xdr:cNvSpPr txBox="1"/>
          </xdr:nvSpPr>
          <xdr:spPr>
            <a:xfrm>
              <a:off x="11574174" y="881149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195262</xdr:colOff>
      <xdr:row>30</xdr:row>
      <xdr:rowOff>56284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 txBox="1"/>
          </xdr:nvSpPr>
          <xdr:spPr>
            <a:xfrm>
              <a:off x="9196387" y="909550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 txBox="1"/>
          </xdr:nvSpPr>
          <xdr:spPr>
            <a:xfrm>
              <a:off x="9196387" y="909550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42862</xdr:colOff>
      <xdr:row>30</xdr:row>
      <xdr:rowOff>64944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700-00001F000000}"/>
                </a:ext>
              </a:extLst>
            </xdr:cNvPr>
            <xdr:cNvSpPr txBox="1"/>
          </xdr:nvSpPr>
          <xdr:spPr>
            <a:xfrm>
              <a:off x="9043987" y="910416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700-00001F000000}"/>
                </a:ext>
              </a:extLst>
            </xdr:cNvPr>
            <xdr:cNvSpPr txBox="1"/>
          </xdr:nvSpPr>
          <xdr:spPr>
            <a:xfrm>
              <a:off x="9043987" y="910416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oleObject" Target="../embeddings/oleObject13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7.bin"/><Relationship Id="rId12" Type="http://schemas.openxmlformats.org/officeDocument/2006/relationships/oleObject" Target="../embeddings/oleObject12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11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5.bin"/><Relationship Id="rId9" Type="http://schemas.openxmlformats.org/officeDocument/2006/relationships/oleObject" Target="../embeddings/oleObject9.bin"/><Relationship Id="rId14" Type="http://schemas.openxmlformats.org/officeDocument/2006/relationships/oleObject" Target="../embeddings/oleObject1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13" Type="http://schemas.openxmlformats.org/officeDocument/2006/relationships/oleObject" Target="../embeddings/oleObject23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7.bin"/><Relationship Id="rId12" Type="http://schemas.openxmlformats.org/officeDocument/2006/relationships/oleObject" Target="../embeddings/oleObject22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6.bin"/><Relationship Id="rId11" Type="http://schemas.openxmlformats.org/officeDocument/2006/relationships/oleObject" Target="../embeddings/oleObject21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20.bin"/><Relationship Id="rId4" Type="http://schemas.openxmlformats.org/officeDocument/2006/relationships/oleObject" Target="../embeddings/oleObject15.bin"/><Relationship Id="rId9" Type="http://schemas.openxmlformats.org/officeDocument/2006/relationships/oleObject" Target="../embeddings/oleObject19.bin"/><Relationship Id="rId14" Type="http://schemas.openxmlformats.org/officeDocument/2006/relationships/oleObject" Target="../embeddings/oleObject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130"/>
  <sheetViews>
    <sheetView topLeftCell="M13" zoomScale="80" zoomScaleNormal="80" workbookViewId="0">
      <selection activeCell="O44" sqref="O44"/>
    </sheetView>
  </sheetViews>
  <sheetFormatPr defaultColWidth="12.625" defaultRowHeight="15.75" customHeight="1" x14ac:dyDescent="0.5"/>
  <cols>
    <col min="1" max="1" width="18.875" style="50" customWidth="1"/>
    <col min="2" max="2" width="9" style="50" customWidth="1"/>
    <col min="3" max="3" width="16.625" style="50" customWidth="1"/>
    <col min="4" max="4" width="15.875" style="50" customWidth="1"/>
    <col min="5" max="5" width="9.125" style="50" customWidth="1"/>
    <col min="6" max="19" width="18.875" style="50" customWidth="1"/>
    <col min="20" max="16384" width="12.625" style="50"/>
  </cols>
  <sheetData>
    <row r="1" spans="1:31" s="51" customFormat="1" ht="324" thickBot="1" x14ac:dyDescent="0.55000000000000004">
      <c r="A1" s="57" t="s">
        <v>6</v>
      </c>
      <c r="B1" s="57" t="s">
        <v>100</v>
      </c>
      <c r="C1" s="57" t="s">
        <v>101</v>
      </c>
      <c r="D1" s="57" t="s">
        <v>31</v>
      </c>
      <c r="E1" s="57" t="s">
        <v>32</v>
      </c>
      <c r="F1" s="57" t="s">
        <v>33</v>
      </c>
      <c r="G1" s="57" t="s">
        <v>102</v>
      </c>
      <c r="H1" s="57" t="s">
        <v>83</v>
      </c>
      <c r="I1" s="57" t="s">
        <v>84</v>
      </c>
      <c r="J1" s="57" t="s">
        <v>85</v>
      </c>
      <c r="K1" s="57" t="s">
        <v>86</v>
      </c>
      <c r="L1" s="57" t="s">
        <v>87</v>
      </c>
      <c r="M1" s="57" t="s">
        <v>88</v>
      </c>
      <c r="N1" s="57" t="s">
        <v>89</v>
      </c>
      <c r="O1" s="57" t="s">
        <v>90</v>
      </c>
      <c r="P1" s="57" t="s">
        <v>91</v>
      </c>
      <c r="Q1" s="57" t="s">
        <v>92</v>
      </c>
      <c r="R1" s="57" t="s">
        <v>93</v>
      </c>
      <c r="S1" s="57" t="s">
        <v>94</v>
      </c>
      <c r="T1" s="57" t="s">
        <v>95</v>
      </c>
      <c r="U1" s="57" t="s">
        <v>96</v>
      </c>
      <c r="V1" s="57" t="s">
        <v>97</v>
      </c>
      <c r="W1" s="57" t="s">
        <v>98</v>
      </c>
      <c r="X1" s="57" t="s">
        <v>99</v>
      </c>
      <c r="Y1" s="57" t="s">
        <v>103</v>
      </c>
      <c r="Z1" s="57"/>
      <c r="AA1" s="57"/>
      <c r="AB1" s="57"/>
      <c r="AC1" s="57"/>
      <c r="AD1" s="57"/>
      <c r="AE1" s="57"/>
    </row>
    <row r="2" spans="1:31" ht="22.5" thickBot="1" x14ac:dyDescent="0.55000000000000004">
      <c r="A2" s="56" t="s">
        <v>44</v>
      </c>
      <c r="B2" s="57" t="s">
        <v>7</v>
      </c>
      <c r="C2" s="57" t="s">
        <v>45</v>
      </c>
      <c r="D2" s="57" t="s">
        <v>21</v>
      </c>
      <c r="E2" s="57" t="s">
        <v>46</v>
      </c>
      <c r="F2" s="57" t="s">
        <v>47</v>
      </c>
      <c r="G2" s="57" t="s">
        <v>38</v>
      </c>
      <c r="H2" s="57" t="s">
        <v>48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22.5" thickBot="1" x14ac:dyDescent="0.55000000000000004">
      <c r="A3" s="56" t="s">
        <v>49</v>
      </c>
      <c r="B3" s="57" t="s">
        <v>7</v>
      </c>
      <c r="C3" s="57" t="s">
        <v>45</v>
      </c>
      <c r="D3" s="57" t="s">
        <v>28</v>
      </c>
      <c r="E3" s="57" t="s">
        <v>46</v>
      </c>
      <c r="F3" s="57" t="s">
        <v>50</v>
      </c>
      <c r="G3" s="57" t="s">
        <v>36</v>
      </c>
      <c r="H3" s="57" t="s">
        <v>48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22.5" thickBot="1" x14ac:dyDescent="0.55000000000000004">
      <c r="A4" s="56" t="s">
        <v>51</v>
      </c>
      <c r="B4" s="57" t="s">
        <v>11</v>
      </c>
      <c r="C4" s="57" t="s">
        <v>45</v>
      </c>
      <c r="D4" s="57" t="s">
        <v>28</v>
      </c>
      <c r="E4" s="57" t="s">
        <v>52</v>
      </c>
      <c r="F4" s="57" t="s">
        <v>53</v>
      </c>
      <c r="G4" s="57" t="s">
        <v>38</v>
      </c>
      <c r="H4" s="57" t="s">
        <v>48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22.5" thickBot="1" x14ac:dyDescent="0.55000000000000004">
      <c r="A5" s="56" t="s">
        <v>54</v>
      </c>
      <c r="B5" s="57" t="s">
        <v>7</v>
      </c>
      <c r="C5" s="57" t="s">
        <v>45</v>
      </c>
      <c r="D5" s="57" t="s">
        <v>28</v>
      </c>
      <c r="E5" s="57" t="s">
        <v>46</v>
      </c>
      <c r="F5" s="57" t="s">
        <v>50</v>
      </c>
      <c r="G5" s="57" t="s">
        <v>38</v>
      </c>
      <c r="H5" s="57" t="s">
        <v>26</v>
      </c>
      <c r="I5" s="57" t="s">
        <v>26</v>
      </c>
      <c r="J5" s="57" t="s">
        <v>26</v>
      </c>
      <c r="K5" s="57" t="s">
        <v>26</v>
      </c>
      <c r="L5" s="57" t="s">
        <v>26</v>
      </c>
      <c r="M5" s="57" t="s">
        <v>26</v>
      </c>
      <c r="N5" s="57" t="s">
        <v>26</v>
      </c>
      <c r="O5" s="57" t="s">
        <v>26</v>
      </c>
      <c r="P5" s="57" t="s">
        <v>26</v>
      </c>
      <c r="Q5" s="57" t="s">
        <v>26</v>
      </c>
      <c r="R5" s="57" t="s">
        <v>26</v>
      </c>
      <c r="S5" s="57" t="s">
        <v>25</v>
      </c>
      <c r="T5" s="57" t="s">
        <v>25</v>
      </c>
      <c r="U5" s="57" t="s">
        <v>25</v>
      </c>
      <c r="V5" s="57"/>
      <c r="W5" s="57" t="s">
        <v>25</v>
      </c>
      <c r="X5" s="57" t="s">
        <v>25</v>
      </c>
      <c r="Y5" s="57"/>
      <c r="Z5" s="57"/>
      <c r="AA5" s="57"/>
      <c r="AB5" s="57"/>
      <c r="AC5" s="57"/>
      <c r="AD5" s="57"/>
      <c r="AE5" s="57"/>
    </row>
    <row r="6" spans="1:31" ht="22.5" thickBot="1" x14ac:dyDescent="0.55000000000000004">
      <c r="A6" s="56" t="s">
        <v>55</v>
      </c>
      <c r="B6" s="57" t="s">
        <v>7</v>
      </c>
      <c r="C6" s="57" t="s">
        <v>12</v>
      </c>
      <c r="D6" s="57" t="s">
        <v>29</v>
      </c>
      <c r="E6" s="57" t="s">
        <v>13</v>
      </c>
      <c r="F6" s="57" t="s">
        <v>53</v>
      </c>
      <c r="G6" s="57" t="s">
        <v>36</v>
      </c>
      <c r="H6" s="57" t="s">
        <v>25</v>
      </c>
      <c r="I6" s="57" t="s">
        <v>25</v>
      </c>
      <c r="J6" s="57" t="s">
        <v>25</v>
      </c>
      <c r="K6" s="57" t="s">
        <v>25</v>
      </c>
      <c r="L6" s="57" t="s">
        <v>25</v>
      </c>
      <c r="M6" s="57" t="s">
        <v>25</v>
      </c>
      <c r="N6" s="57" t="s">
        <v>25</v>
      </c>
      <c r="O6" s="57" t="s">
        <v>25</v>
      </c>
      <c r="P6" s="57" t="s">
        <v>25</v>
      </c>
      <c r="Q6" s="57" t="s">
        <v>25</v>
      </c>
      <c r="R6" s="57" t="s">
        <v>25</v>
      </c>
      <c r="S6" s="57" t="s">
        <v>25</v>
      </c>
      <c r="T6" s="57" t="s">
        <v>25</v>
      </c>
      <c r="U6" s="57" t="s">
        <v>25</v>
      </c>
      <c r="V6" s="57" t="s">
        <v>25</v>
      </c>
      <c r="W6" s="57" t="s">
        <v>25</v>
      </c>
      <c r="X6" s="57" t="s">
        <v>25</v>
      </c>
      <c r="Y6" s="57"/>
      <c r="Z6" s="57"/>
      <c r="AA6" s="57"/>
      <c r="AB6" s="57"/>
      <c r="AC6" s="57"/>
      <c r="AD6" s="57"/>
      <c r="AE6" s="57"/>
    </row>
    <row r="7" spans="1:31" ht="22.5" thickBot="1" x14ac:dyDescent="0.55000000000000004">
      <c r="A7" s="56" t="s">
        <v>56</v>
      </c>
      <c r="B7" s="57" t="s">
        <v>7</v>
      </c>
      <c r="C7" s="57" t="s">
        <v>45</v>
      </c>
      <c r="D7" s="57" t="s">
        <v>28</v>
      </c>
      <c r="E7" s="57" t="s">
        <v>46</v>
      </c>
      <c r="F7" s="57" t="s">
        <v>50</v>
      </c>
      <c r="G7" s="57" t="s">
        <v>36</v>
      </c>
      <c r="H7" s="57" t="s">
        <v>22</v>
      </c>
      <c r="I7" s="57" t="s">
        <v>22</v>
      </c>
      <c r="J7" s="57" t="s">
        <v>22</v>
      </c>
      <c r="K7" s="57" t="s">
        <v>22</v>
      </c>
      <c r="L7" s="57" t="s">
        <v>25</v>
      </c>
      <c r="M7" s="57" t="s">
        <v>25</v>
      </c>
      <c r="N7" s="57" t="s">
        <v>25</v>
      </c>
      <c r="O7" s="57" t="s">
        <v>22</v>
      </c>
      <c r="P7" s="57" t="s">
        <v>22</v>
      </c>
      <c r="Q7" s="57" t="s">
        <v>22</v>
      </c>
      <c r="R7" s="57" t="s">
        <v>22</v>
      </c>
      <c r="S7" s="57" t="s">
        <v>25</v>
      </c>
      <c r="T7" s="57" t="s">
        <v>25</v>
      </c>
      <c r="U7" s="57" t="s">
        <v>22</v>
      </c>
      <c r="V7" s="57" t="s">
        <v>25</v>
      </c>
      <c r="W7" s="57" t="s">
        <v>22</v>
      </c>
      <c r="X7" s="57" t="s">
        <v>22</v>
      </c>
      <c r="Y7" s="57"/>
      <c r="Z7" s="57"/>
      <c r="AA7" s="57"/>
      <c r="AB7" s="57"/>
      <c r="AC7" s="57"/>
      <c r="AD7" s="57"/>
      <c r="AE7" s="57"/>
    </row>
    <row r="8" spans="1:31" ht="30.75" thickBot="1" x14ac:dyDescent="0.55000000000000004">
      <c r="A8" s="56" t="s">
        <v>57</v>
      </c>
      <c r="B8" s="57" t="s">
        <v>7</v>
      </c>
      <c r="C8" s="57" t="s">
        <v>45</v>
      </c>
      <c r="D8" s="57" t="s">
        <v>21</v>
      </c>
      <c r="E8" s="57" t="s">
        <v>46</v>
      </c>
      <c r="F8" s="57" t="s">
        <v>47</v>
      </c>
      <c r="G8" s="57" t="s">
        <v>58</v>
      </c>
      <c r="H8" s="57" t="s">
        <v>25</v>
      </c>
      <c r="I8" s="57" t="s">
        <v>22</v>
      </c>
      <c r="J8" s="57" t="s">
        <v>22</v>
      </c>
      <c r="K8" s="57" t="s">
        <v>22</v>
      </c>
      <c r="L8" s="57" t="s">
        <v>22</v>
      </c>
      <c r="M8" s="57" t="s">
        <v>25</v>
      </c>
      <c r="N8" s="57" t="s">
        <v>25</v>
      </c>
      <c r="O8" s="57" t="s">
        <v>22</v>
      </c>
      <c r="P8" s="57" t="s">
        <v>25</v>
      </c>
      <c r="Q8" s="57" t="s">
        <v>25</v>
      </c>
      <c r="R8" s="57" t="s">
        <v>25</v>
      </c>
      <c r="S8" s="57" t="s">
        <v>22</v>
      </c>
      <c r="T8" s="57" t="s">
        <v>25</v>
      </c>
      <c r="U8" s="57" t="s">
        <v>25</v>
      </c>
      <c r="V8" s="57" t="s">
        <v>25</v>
      </c>
      <c r="W8" s="57" t="s">
        <v>25</v>
      </c>
      <c r="X8" s="57" t="s">
        <v>25</v>
      </c>
      <c r="Y8" s="57"/>
      <c r="Z8" s="57"/>
      <c r="AA8" s="57"/>
      <c r="AB8" s="57"/>
      <c r="AC8" s="57"/>
      <c r="AD8" s="57"/>
      <c r="AE8" s="57"/>
    </row>
    <row r="9" spans="1:31" ht="22.5" thickBot="1" x14ac:dyDescent="0.55000000000000004">
      <c r="A9" s="56" t="s">
        <v>59</v>
      </c>
      <c r="B9" s="57" t="s">
        <v>7</v>
      </c>
      <c r="C9" s="57" t="s">
        <v>45</v>
      </c>
      <c r="D9" s="57" t="s">
        <v>28</v>
      </c>
      <c r="E9" s="57" t="s">
        <v>46</v>
      </c>
      <c r="F9" s="57" t="s">
        <v>50</v>
      </c>
      <c r="G9" s="57" t="s">
        <v>38</v>
      </c>
      <c r="H9" s="57" t="s">
        <v>25</v>
      </c>
      <c r="I9" s="57" t="s">
        <v>25</v>
      </c>
      <c r="J9" s="57" t="s">
        <v>25</v>
      </c>
      <c r="K9" s="57" t="s">
        <v>25</v>
      </c>
      <c r="L9" s="57" t="s">
        <v>25</v>
      </c>
      <c r="M9" s="57" t="s">
        <v>25</v>
      </c>
      <c r="N9" s="57" t="s">
        <v>25</v>
      </c>
      <c r="O9" s="57" t="s">
        <v>25</v>
      </c>
      <c r="P9" s="57" t="s">
        <v>25</v>
      </c>
      <c r="Q9" s="57" t="s">
        <v>25</v>
      </c>
      <c r="R9" s="57" t="s">
        <v>25</v>
      </c>
      <c r="S9" s="57" t="s">
        <v>25</v>
      </c>
      <c r="T9" s="57" t="s">
        <v>25</v>
      </c>
      <c r="U9" s="57" t="s">
        <v>25</v>
      </c>
      <c r="V9" s="57" t="s">
        <v>25</v>
      </c>
      <c r="W9" s="57" t="s">
        <v>25</v>
      </c>
      <c r="X9" s="57" t="s">
        <v>25</v>
      </c>
      <c r="Y9" s="57"/>
      <c r="Z9" s="57"/>
      <c r="AA9" s="57"/>
      <c r="AB9" s="57"/>
      <c r="AC9" s="57"/>
      <c r="AD9" s="57"/>
      <c r="AE9" s="57"/>
    </row>
    <row r="10" spans="1:31" ht="22.5" thickBot="1" x14ac:dyDescent="0.55000000000000004">
      <c r="A10" s="56" t="s">
        <v>60</v>
      </c>
      <c r="B10" s="57" t="s">
        <v>7</v>
      </c>
      <c r="C10" s="57" t="s">
        <v>45</v>
      </c>
      <c r="D10" s="57" t="s">
        <v>28</v>
      </c>
      <c r="E10" s="57" t="s">
        <v>46</v>
      </c>
      <c r="F10" s="57" t="s">
        <v>50</v>
      </c>
      <c r="G10" s="57" t="s">
        <v>38</v>
      </c>
      <c r="H10" s="57" t="s">
        <v>22</v>
      </c>
      <c r="I10" s="57" t="s">
        <v>22</v>
      </c>
      <c r="J10" s="57" t="s">
        <v>22</v>
      </c>
      <c r="K10" s="57" t="s">
        <v>22</v>
      </c>
      <c r="L10" s="57" t="s">
        <v>22</v>
      </c>
      <c r="M10" s="57" t="s">
        <v>22</v>
      </c>
      <c r="N10" s="57" t="s">
        <v>22</v>
      </c>
      <c r="O10" s="57" t="s">
        <v>22</v>
      </c>
      <c r="P10" s="57" t="s">
        <v>22</v>
      </c>
      <c r="Q10" s="57" t="s">
        <v>22</v>
      </c>
      <c r="R10" s="57" t="s">
        <v>22</v>
      </c>
      <c r="S10" s="57" t="s">
        <v>22</v>
      </c>
      <c r="T10" s="57" t="s">
        <v>22</v>
      </c>
      <c r="U10" s="57" t="s">
        <v>22</v>
      </c>
      <c r="V10" s="57" t="s">
        <v>22</v>
      </c>
      <c r="W10" s="57" t="s">
        <v>22</v>
      </c>
      <c r="X10" s="57" t="s">
        <v>22</v>
      </c>
      <c r="Y10" s="57" t="s">
        <v>61</v>
      </c>
      <c r="Z10" s="57"/>
      <c r="AA10" s="57"/>
      <c r="AB10" s="57"/>
      <c r="AC10" s="57"/>
      <c r="AD10" s="57"/>
      <c r="AE10" s="57"/>
    </row>
    <row r="11" spans="1:31" ht="22.5" thickBot="1" x14ac:dyDescent="0.55000000000000004">
      <c r="A11" s="56" t="s">
        <v>62</v>
      </c>
      <c r="B11" s="57" t="s">
        <v>7</v>
      </c>
      <c r="C11" s="57" t="s">
        <v>45</v>
      </c>
      <c r="D11" s="57" t="s">
        <v>28</v>
      </c>
      <c r="E11" s="57" t="s">
        <v>52</v>
      </c>
      <c r="F11" s="57" t="s">
        <v>50</v>
      </c>
      <c r="G11" s="57" t="s">
        <v>36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/>
      <c r="Z11" s="57"/>
      <c r="AA11" s="57"/>
      <c r="AB11" s="57"/>
      <c r="AC11" s="57"/>
      <c r="AD11" s="57"/>
      <c r="AE11" s="57"/>
    </row>
    <row r="12" spans="1:31" ht="30.75" thickBot="1" x14ac:dyDescent="0.55000000000000004">
      <c r="A12" s="56" t="s">
        <v>63</v>
      </c>
      <c r="B12" s="57" t="s">
        <v>7</v>
      </c>
      <c r="C12" s="57" t="s">
        <v>12</v>
      </c>
      <c r="D12" s="57" t="s">
        <v>28</v>
      </c>
      <c r="E12" s="57" t="s">
        <v>52</v>
      </c>
      <c r="F12" s="57" t="s">
        <v>50</v>
      </c>
      <c r="G12" s="57" t="s">
        <v>39</v>
      </c>
      <c r="H12" s="57" t="s">
        <v>25</v>
      </c>
      <c r="I12" s="57" t="s">
        <v>25</v>
      </c>
      <c r="J12" s="57" t="s">
        <v>25</v>
      </c>
      <c r="K12" s="57" t="s">
        <v>25</v>
      </c>
      <c r="L12" s="57" t="s">
        <v>25</v>
      </c>
      <c r="M12" s="57" t="s">
        <v>25</v>
      </c>
      <c r="N12" s="57" t="s">
        <v>25</v>
      </c>
      <c r="O12" s="57" t="s">
        <v>25</v>
      </c>
      <c r="P12" s="57" t="s">
        <v>25</v>
      </c>
      <c r="Q12" s="57" t="s">
        <v>25</v>
      </c>
      <c r="R12" s="57" t="s">
        <v>25</v>
      </c>
      <c r="S12" s="57" t="s">
        <v>25</v>
      </c>
      <c r="T12" s="57" t="s">
        <v>25</v>
      </c>
      <c r="U12" s="57" t="s">
        <v>25</v>
      </c>
      <c r="V12" s="57" t="s">
        <v>25</v>
      </c>
      <c r="W12" s="57" t="s">
        <v>25</v>
      </c>
      <c r="X12" s="57" t="s">
        <v>25</v>
      </c>
      <c r="Y12" s="57"/>
      <c r="Z12" s="57"/>
      <c r="AA12" s="57"/>
      <c r="AB12" s="57"/>
      <c r="AC12" s="57"/>
      <c r="AD12" s="57"/>
      <c r="AE12" s="57"/>
    </row>
    <row r="13" spans="1:31" ht="30.75" thickBot="1" x14ac:dyDescent="0.55000000000000004">
      <c r="A13" s="56" t="s">
        <v>64</v>
      </c>
      <c r="B13" s="57" t="s">
        <v>11</v>
      </c>
      <c r="C13" s="57" t="s">
        <v>12</v>
      </c>
      <c r="D13" s="57" t="s">
        <v>24</v>
      </c>
      <c r="E13" s="57" t="s">
        <v>10</v>
      </c>
      <c r="F13" s="57" t="s">
        <v>65</v>
      </c>
      <c r="G13" s="57" t="s">
        <v>39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/>
      <c r="Z13" s="57"/>
      <c r="AA13" s="57"/>
      <c r="AB13" s="57"/>
      <c r="AC13" s="57"/>
      <c r="AD13" s="57"/>
      <c r="AE13" s="57"/>
    </row>
    <row r="14" spans="1:31" ht="22.5" thickBot="1" x14ac:dyDescent="0.55000000000000004">
      <c r="A14" s="56" t="s">
        <v>66</v>
      </c>
      <c r="B14" s="57" t="s">
        <v>7</v>
      </c>
      <c r="C14" s="57" t="s">
        <v>45</v>
      </c>
      <c r="D14" s="57" t="s">
        <v>24</v>
      </c>
      <c r="E14" s="57" t="s">
        <v>52</v>
      </c>
      <c r="F14" s="57" t="s">
        <v>53</v>
      </c>
      <c r="G14" s="57" t="s">
        <v>38</v>
      </c>
      <c r="H14" s="57" t="s">
        <v>22</v>
      </c>
      <c r="I14" s="57" t="s">
        <v>25</v>
      </c>
      <c r="J14" s="57" t="s">
        <v>25</v>
      </c>
      <c r="K14" s="57" t="s">
        <v>25</v>
      </c>
      <c r="L14" s="57" t="s">
        <v>22</v>
      </c>
      <c r="M14" s="57" t="s">
        <v>25</v>
      </c>
      <c r="N14" s="57" t="s">
        <v>25</v>
      </c>
      <c r="O14" s="57" t="s">
        <v>25</v>
      </c>
      <c r="P14" s="57" t="s">
        <v>25</v>
      </c>
      <c r="Q14" s="57" t="s">
        <v>25</v>
      </c>
      <c r="R14" s="57" t="s">
        <v>25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/>
      <c r="Z14" s="57"/>
      <c r="AA14" s="57"/>
      <c r="AB14" s="57"/>
      <c r="AC14" s="57"/>
      <c r="AD14" s="57"/>
      <c r="AE14" s="57"/>
    </row>
    <row r="15" spans="1:31" ht="21.75" customHeight="1" thickBot="1" x14ac:dyDescent="0.55000000000000004">
      <c r="A15" s="56" t="s">
        <v>67</v>
      </c>
      <c r="B15" s="57" t="s">
        <v>7</v>
      </c>
      <c r="C15" s="57" t="s">
        <v>45</v>
      </c>
      <c r="D15" s="57" t="s">
        <v>28</v>
      </c>
      <c r="E15" s="57" t="s">
        <v>52</v>
      </c>
      <c r="F15" s="57" t="s">
        <v>50</v>
      </c>
      <c r="G15" s="57" t="s">
        <v>39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/>
      <c r="Z15" s="57"/>
      <c r="AA15" s="57"/>
      <c r="AB15" s="57"/>
      <c r="AC15" s="57"/>
      <c r="AD15" s="57"/>
      <c r="AE15" s="57"/>
    </row>
    <row r="16" spans="1:31" ht="30.75" thickBot="1" x14ac:dyDescent="0.55000000000000004">
      <c r="A16" s="56" t="s">
        <v>68</v>
      </c>
      <c r="B16" s="57" t="s">
        <v>11</v>
      </c>
      <c r="C16" s="57" t="s">
        <v>45</v>
      </c>
      <c r="D16" s="57" t="s">
        <v>24</v>
      </c>
      <c r="E16" s="57" t="s">
        <v>13</v>
      </c>
      <c r="F16" s="57" t="s">
        <v>65</v>
      </c>
      <c r="G16" s="57" t="s">
        <v>39</v>
      </c>
      <c r="H16" s="57" t="s">
        <v>22</v>
      </c>
      <c r="I16" s="57" t="s">
        <v>22</v>
      </c>
      <c r="J16" s="57" t="s">
        <v>22</v>
      </c>
      <c r="K16" s="57" t="s">
        <v>22</v>
      </c>
      <c r="L16" s="57" t="s">
        <v>22</v>
      </c>
      <c r="M16" s="57" t="s">
        <v>22</v>
      </c>
      <c r="N16" s="57" t="s">
        <v>22</v>
      </c>
      <c r="O16" s="57" t="s">
        <v>22</v>
      </c>
      <c r="P16" s="57" t="s">
        <v>22</v>
      </c>
      <c r="Q16" s="57" t="s">
        <v>22</v>
      </c>
      <c r="R16" s="57" t="s">
        <v>22</v>
      </c>
      <c r="S16" s="57" t="s">
        <v>22</v>
      </c>
      <c r="T16" s="57" t="s">
        <v>22</v>
      </c>
      <c r="U16" s="57" t="s">
        <v>22</v>
      </c>
      <c r="V16" s="57" t="s">
        <v>22</v>
      </c>
      <c r="W16" s="57" t="s">
        <v>22</v>
      </c>
      <c r="X16" s="57" t="s">
        <v>22</v>
      </c>
      <c r="Y16" s="57"/>
      <c r="Z16" s="57"/>
      <c r="AA16" s="57"/>
      <c r="AB16" s="57"/>
      <c r="AC16" s="57"/>
      <c r="AD16" s="57"/>
      <c r="AE16" s="57"/>
    </row>
    <row r="17" spans="1:31" ht="22.5" thickBot="1" x14ac:dyDescent="0.55000000000000004">
      <c r="A17" s="56" t="s">
        <v>69</v>
      </c>
      <c r="B17" s="57" t="s">
        <v>7</v>
      </c>
      <c r="C17" s="57" t="s">
        <v>45</v>
      </c>
      <c r="D17" s="57" t="s">
        <v>28</v>
      </c>
      <c r="E17" s="57" t="s">
        <v>46</v>
      </c>
      <c r="F17" s="57" t="s">
        <v>50</v>
      </c>
      <c r="G17" s="57" t="s">
        <v>35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/>
      <c r="V17" s="57" t="s">
        <v>22</v>
      </c>
      <c r="W17" s="57" t="s">
        <v>22</v>
      </c>
      <c r="X17" s="57" t="s">
        <v>22</v>
      </c>
      <c r="Y17" s="57"/>
      <c r="Z17" s="57"/>
      <c r="AA17" s="57"/>
      <c r="AB17" s="57"/>
      <c r="AC17" s="57"/>
      <c r="AD17" s="57"/>
      <c r="AE17" s="57"/>
    </row>
    <row r="18" spans="1:31" ht="30.75" thickBot="1" x14ac:dyDescent="0.55000000000000004">
      <c r="A18" s="56" t="s">
        <v>70</v>
      </c>
      <c r="B18" s="57" t="s">
        <v>11</v>
      </c>
      <c r="C18" s="57" t="s">
        <v>12</v>
      </c>
      <c r="D18" s="57" t="s">
        <v>24</v>
      </c>
      <c r="E18" s="57" t="s">
        <v>10</v>
      </c>
      <c r="F18" s="57" t="s">
        <v>53</v>
      </c>
      <c r="G18" s="57" t="s">
        <v>39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/>
      <c r="Z18" s="57"/>
      <c r="AA18" s="57"/>
      <c r="AB18" s="57"/>
      <c r="AC18" s="57"/>
      <c r="AD18" s="57"/>
      <c r="AE18" s="57"/>
    </row>
    <row r="19" spans="1:31" ht="22.5" thickBot="1" x14ac:dyDescent="0.55000000000000004">
      <c r="A19" s="56" t="s">
        <v>71</v>
      </c>
      <c r="B19" s="57" t="s">
        <v>7</v>
      </c>
      <c r="C19" s="57" t="s">
        <v>45</v>
      </c>
      <c r="D19" s="57" t="s">
        <v>28</v>
      </c>
      <c r="E19" s="57" t="s">
        <v>52</v>
      </c>
      <c r="F19" s="57" t="s">
        <v>50</v>
      </c>
      <c r="G19" s="57" t="s">
        <v>37</v>
      </c>
      <c r="H19" s="57" t="s">
        <v>25</v>
      </c>
      <c r="I19" s="57" t="s">
        <v>25</v>
      </c>
      <c r="J19" s="57" t="s">
        <v>25</v>
      </c>
      <c r="K19" s="57" t="s">
        <v>25</v>
      </c>
      <c r="L19" s="57" t="s">
        <v>25</v>
      </c>
      <c r="M19" s="57" t="s">
        <v>25</v>
      </c>
      <c r="N19" s="57" t="s">
        <v>25</v>
      </c>
      <c r="O19" s="57" t="s">
        <v>25</v>
      </c>
      <c r="P19" s="57" t="s">
        <v>25</v>
      </c>
      <c r="Q19" s="57" t="s">
        <v>25</v>
      </c>
      <c r="R19" s="57" t="s">
        <v>25</v>
      </c>
      <c r="S19" s="57" t="s">
        <v>25</v>
      </c>
      <c r="T19" s="57" t="s">
        <v>25</v>
      </c>
      <c r="U19" s="57" t="s">
        <v>25</v>
      </c>
      <c r="V19" s="57" t="s">
        <v>25</v>
      </c>
      <c r="W19" s="57" t="s">
        <v>25</v>
      </c>
      <c r="X19" s="57" t="s">
        <v>25</v>
      </c>
      <c r="Y19" s="57"/>
      <c r="Z19" s="57"/>
      <c r="AA19" s="57"/>
      <c r="AB19" s="57"/>
      <c r="AC19" s="57"/>
      <c r="AD19" s="57"/>
      <c r="AE19" s="57"/>
    </row>
    <row r="20" spans="1:31" ht="22.5" thickBot="1" x14ac:dyDescent="0.55000000000000004">
      <c r="A20" s="56" t="s">
        <v>72</v>
      </c>
      <c r="B20" s="57" t="s">
        <v>7</v>
      </c>
      <c r="C20" s="57" t="s">
        <v>12</v>
      </c>
      <c r="D20" s="57" t="s">
        <v>24</v>
      </c>
      <c r="E20" s="57" t="s">
        <v>13</v>
      </c>
      <c r="F20" s="57" t="s">
        <v>53</v>
      </c>
      <c r="G20" s="57" t="s">
        <v>37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/>
      <c r="Z20" s="57"/>
      <c r="AA20" s="57"/>
      <c r="AB20" s="57"/>
      <c r="AC20" s="57"/>
      <c r="AD20" s="57"/>
      <c r="AE20" s="57"/>
    </row>
    <row r="21" spans="1:31" ht="22.5" thickBot="1" x14ac:dyDescent="0.55000000000000004">
      <c r="A21" s="56" t="s">
        <v>73</v>
      </c>
      <c r="B21" s="57" t="s">
        <v>7</v>
      </c>
      <c r="C21" s="57" t="s">
        <v>45</v>
      </c>
      <c r="D21" s="57" t="s">
        <v>24</v>
      </c>
      <c r="E21" s="57" t="s">
        <v>52</v>
      </c>
      <c r="F21" s="57" t="s">
        <v>50</v>
      </c>
      <c r="G21" s="57" t="s">
        <v>36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/>
      <c r="Z21" s="57"/>
      <c r="AA21" s="57"/>
      <c r="AB21" s="57"/>
      <c r="AC21" s="57"/>
      <c r="AD21" s="57"/>
      <c r="AE21" s="57"/>
    </row>
    <row r="22" spans="1:31" ht="22.5" thickBot="1" x14ac:dyDescent="0.55000000000000004">
      <c r="A22" s="56" t="s">
        <v>74</v>
      </c>
      <c r="B22" s="57" t="s">
        <v>7</v>
      </c>
      <c r="C22" s="57" t="s">
        <v>12</v>
      </c>
      <c r="D22" s="57" t="s">
        <v>24</v>
      </c>
      <c r="E22" s="57"/>
      <c r="F22" s="57" t="s">
        <v>47</v>
      </c>
      <c r="G22" s="57" t="s">
        <v>35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/>
      <c r="Z22" s="57"/>
      <c r="AA22" s="57"/>
      <c r="AB22" s="57"/>
      <c r="AC22" s="57"/>
      <c r="AD22" s="57"/>
      <c r="AE22" s="57"/>
    </row>
    <row r="23" spans="1:31" ht="22.5" thickBot="1" x14ac:dyDescent="0.55000000000000004">
      <c r="A23" s="56" t="s">
        <v>75</v>
      </c>
      <c r="B23" s="57" t="s">
        <v>7</v>
      </c>
      <c r="C23" s="57" t="s">
        <v>12</v>
      </c>
      <c r="D23" s="57" t="s">
        <v>24</v>
      </c>
      <c r="E23" s="57" t="s">
        <v>52</v>
      </c>
      <c r="F23" s="57" t="s">
        <v>50</v>
      </c>
      <c r="G23" s="57" t="s">
        <v>36</v>
      </c>
      <c r="H23" s="57" t="s">
        <v>25</v>
      </c>
      <c r="I23" s="57" t="s">
        <v>25</v>
      </c>
      <c r="J23" s="57" t="s">
        <v>25</v>
      </c>
      <c r="K23" s="57" t="s">
        <v>25</v>
      </c>
      <c r="L23" s="57" t="s">
        <v>25</v>
      </c>
      <c r="M23" s="57" t="s">
        <v>25</v>
      </c>
      <c r="N23" s="57" t="s">
        <v>25</v>
      </c>
      <c r="O23" s="57" t="s">
        <v>25</v>
      </c>
      <c r="P23" s="57" t="s">
        <v>25</v>
      </c>
      <c r="Q23" s="57" t="s">
        <v>25</v>
      </c>
      <c r="R23" s="57" t="s">
        <v>25</v>
      </c>
      <c r="S23" s="57" t="s">
        <v>25</v>
      </c>
      <c r="T23" s="57" t="s">
        <v>25</v>
      </c>
      <c r="U23" s="57" t="s">
        <v>25</v>
      </c>
      <c r="V23" s="57" t="s">
        <v>25</v>
      </c>
      <c r="W23" s="57" t="s">
        <v>25</v>
      </c>
      <c r="X23" s="57" t="s">
        <v>25</v>
      </c>
      <c r="Y23" s="57" t="s">
        <v>61</v>
      </c>
      <c r="Z23" s="57"/>
      <c r="AA23" s="57"/>
      <c r="AB23" s="57"/>
      <c r="AC23" s="57"/>
      <c r="AD23" s="57"/>
      <c r="AE23" s="57"/>
    </row>
    <row r="24" spans="1:31" ht="22.5" thickBot="1" x14ac:dyDescent="0.55000000000000004">
      <c r="A24" s="56" t="s">
        <v>76</v>
      </c>
      <c r="B24" s="57" t="s">
        <v>7</v>
      </c>
      <c r="C24" s="57" t="s">
        <v>45</v>
      </c>
      <c r="D24" s="57" t="s">
        <v>29</v>
      </c>
      <c r="E24" s="57" t="s">
        <v>46</v>
      </c>
      <c r="F24" s="57" t="s">
        <v>50</v>
      </c>
      <c r="G24" s="57" t="s">
        <v>35</v>
      </c>
      <c r="H24" s="57" t="s">
        <v>22</v>
      </c>
      <c r="I24" s="57" t="s">
        <v>22</v>
      </c>
      <c r="J24" s="57" t="s">
        <v>22</v>
      </c>
      <c r="K24" s="57" t="s">
        <v>22</v>
      </c>
      <c r="L24" s="57" t="s">
        <v>22</v>
      </c>
      <c r="M24" s="57" t="s">
        <v>22</v>
      </c>
      <c r="N24" s="57" t="s">
        <v>22</v>
      </c>
      <c r="O24" s="57" t="s">
        <v>22</v>
      </c>
      <c r="P24" s="57" t="s">
        <v>22</v>
      </c>
      <c r="Q24" s="57" t="s">
        <v>22</v>
      </c>
      <c r="R24" s="57" t="s">
        <v>22</v>
      </c>
      <c r="S24" s="57" t="s">
        <v>22</v>
      </c>
      <c r="T24" s="57" t="s">
        <v>22</v>
      </c>
      <c r="U24" s="57" t="s">
        <v>22</v>
      </c>
      <c r="V24" s="57" t="s">
        <v>22</v>
      </c>
      <c r="W24" s="57" t="s">
        <v>22</v>
      </c>
      <c r="X24" s="57" t="s">
        <v>22</v>
      </c>
      <c r="Y24" s="57" t="s">
        <v>61</v>
      </c>
      <c r="Z24" s="57"/>
      <c r="AA24" s="57"/>
      <c r="AB24" s="57"/>
      <c r="AC24" s="57"/>
      <c r="AD24" s="57"/>
      <c r="AE24" s="57"/>
    </row>
    <row r="25" spans="1:31" ht="30.75" thickBot="1" x14ac:dyDescent="0.55000000000000004">
      <c r="A25" s="56" t="s">
        <v>77</v>
      </c>
      <c r="B25" s="57" t="s">
        <v>7</v>
      </c>
      <c r="C25" s="57" t="s">
        <v>45</v>
      </c>
      <c r="D25" s="57" t="s">
        <v>28</v>
      </c>
      <c r="E25" s="57" t="s">
        <v>46</v>
      </c>
      <c r="F25" s="57" t="s">
        <v>50</v>
      </c>
      <c r="G25" s="57" t="s">
        <v>39</v>
      </c>
      <c r="H25" s="57" t="s">
        <v>22</v>
      </c>
      <c r="I25" s="57" t="s">
        <v>22</v>
      </c>
      <c r="J25" s="57" t="s">
        <v>22</v>
      </c>
      <c r="K25" s="57" t="s">
        <v>22</v>
      </c>
      <c r="L25" s="57" t="s">
        <v>22</v>
      </c>
      <c r="M25" s="57" t="s">
        <v>22</v>
      </c>
      <c r="N25" s="57" t="s">
        <v>22</v>
      </c>
      <c r="O25" s="57" t="s">
        <v>22</v>
      </c>
      <c r="P25" s="57" t="s">
        <v>22</v>
      </c>
      <c r="Q25" s="57" t="s">
        <v>22</v>
      </c>
      <c r="R25" s="57" t="s">
        <v>22</v>
      </c>
      <c r="S25" s="57" t="s">
        <v>22</v>
      </c>
      <c r="T25" s="57" t="s">
        <v>22</v>
      </c>
      <c r="U25" s="57" t="s">
        <v>22</v>
      </c>
      <c r="V25" s="57" t="s">
        <v>22</v>
      </c>
      <c r="W25" s="57" t="s">
        <v>22</v>
      </c>
      <c r="X25" s="57" t="s">
        <v>22</v>
      </c>
      <c r="Y25" s="57"/>
      <c r="Z25" s="57"/>
      <c r="AA25" s="57"/>
      <c r="AB25" s="57"/>
      <c r="AC25" s="57"/>
      <c r="AD25" s="57"/>
      <c r="AE25" s="57"/>
    </row>
    <row r="26" spans="1:31" ht="22.5" thickBot="1" x14ac:dyDescent="0.55000000000000004">
      <c r="A26" s="56" t="s">
        <v>78</v>
      </c>
      <c r="B26" s="57" t="s">
        <v>7</v>
      </c>
      <c r="C26" s="57" t="s">
        <v>45</v>
      </c>
      <c r="D26" s="57" t="s">
        <v>21</v>
      </c>
      <c r="E26" s="57" t="s">
        <v>52</v>
      </c>
      <c r="F26" s="57" t="s">
        <v>50</v>
      </c>
      <c r="G26" s="57" t="s">
        <v>37</v>
      </c>
      <c r="H26" s="57" t="s">
        <v>25</v>
      </c>
      <c r="I26" s="57" t="s">
        <v>25</v>
      </c>
      <c r="J26" s="57" t="s">
        <v>25</v>
      </c>
      <c r="K26" s="57" t="s">
        <v>25</v>
      </c>
      <c r="L26" s="57" t="s">
        <v>25</v>
      </c>
      <c r="M26" s="57" t="s">
        <v>25</v>
      </c>
      <c r="N26" s="57" t="s">
        <v>22</v>
      </c>
      <c r="O26" s="57" t="s">
        <v>25</v>
      </c>
      <c r="P26" s="57" t="s">
        <v>25</v>
      </c>
      <c r="Q26" s="57" t="s">
        <v>25</v>
      </c>
      <c r="R26" s="57" t="s">
        <v>22</v>
      </c>
      <c r="S26" s="57" t="s">
        <v>25</v>
      </c>
      <c r="T26" s="57" t="s">
        <v>22</v>
      </c>
      <c r="U26" s="57" t="s">
        <v>25</v>
      </c>
      <c r="V26" s="57" t="s">
        <v>25</v>
      </c>
      <c r="W26" s="57" t="s">
        <v>25</v>
      </c>
      <c r="X26" s="57" t="s">
        <v>22</v>
      </c>
      <c r="Y26" s="57"/>
      <c r="Z26" s="57"/>
      <c r="AA26" s="57"/>
      <c r="AB26" s="57"/>
      <c r="AC26" s="57"/>
      <c r="AD26" s="57"/>
      <c r="AE26" s="57"/>
    </row>
    <row r="27" spans="1:31" ht="22.5" thickBot="1" x14ac:dyDescent="0.55000000000000004">
      <c r="A27" s="56" t="s">
        <v>79</v>
      </c>
      <c r="B27" s="57" t="s">
        <v>11</v>
      </c>
      <c r="C27" s="57" t="s">
        <v>45</v>
      </c>
      <c r="D27" s="57" t="s">
        <v>28</v>
      </c>
      <c r="E27" s="57" t="s">
        <v>52</v>
      </c>
      <c r="F27" s="57" t="s">
        <v>47</v>
      </c>
      <c r="G27" s="57" t="s">
        <v>37</v>
      </c>
      <c r="H27" s="57" t="s">
        <v>25</v>
      </c>
      <c r="I27" s="57" t="s">
        <v>25</v>
      </c>
      <c r="J27" s="57" t="s">
        <v>22</v>
      </c>
      <c r="K27" s="57" t="s">
        <v>25</v>
      </c>
      <c r="L27" s="57" t="s">
        <v>25</v>
      </c>
      <c r="M27" s="57" t="s">
        <v>25</v>
      </c>
      <c r="N27" s="57" t="s">
        <v>25</v>
      </c>
      <c r="O27" s="57" t="s">
        <v>25</v>
      </c>
      <c r="P27" s="57" t="s">
        <v>22</v>
      </c>
      <c r="Q27" s="57" t="s">
        <v>25</v>
      </c>
      <c r="R27" s="57" t="s">
        <v>22</v>
      </c>
      <c r="S27" s="57" t="s">
        <v>22</v>
      </c>
      <c r="T27" s="57" t="s">
        <v>22</v>
      </c>
      <c r="U27" s="57" t="s">
        <v>22</v>
      </c>
      <c r="V27" s="57" t="s">
        <v>25</v>
      </c>
      <c r="W27" s="57" t="s">
        <v>25</v>
      </c>
      <c r="X27" s="57" t="s">
        <v>22</v>
      </c>
      <c r="Y27" s="57"/>
      <c r="Z27" s="57"/>
      <c r="AA27" s="57"/>
      <c r="AB27" s="57"/>
      <c r="AC27" s="57"/>
      <c r="AD27" s="57"/>
      <c r="AE27" s="57"/>
    </row>
    <row r="28" spans="1:31" ht="22.5" thickBot="1" x14ac:dyDescent="0.55000000000000004">
      <c r="A28" s="56" t="s">
        <v>80</v>
      </c>
      <c r="B28" s="57" t="s">
        <v>7</v>
      </c>
      <c r="C28" s="57" t="s">
        <v>45</v>
      </c>
      <c r="D28" s="57" t="s">
        <v>21</v>
      </c>
      <c r="E28" s="57" t="s">
        <v>46</v>
      </c>
      <c r="F28" s="57" t="s">
        <v>50</v>
      </c>
      <c r="G28" s="57" t="s">
        <v>35</v>
      </c>
      <c r="H28" s="57" t="s">
        <v>22</v>
      </c>
      <c r="I28" s="57" t="s">
        <v>22</v>
      </c>
      <c r="J28" s="57" t="s">
        <v>22</v>
      </c>
      <c r="K28" s="57" t="s">
        <v>22</v>
      </c>
      <c r="L28" s="57" t="s">
        <v>22</v>
      </c>
      <c r="M28" s="57" t="s">
        <v>22</v>
      </c>
      <c r="N28" s="57" t="s">
        <v>22</v>
      </c>
      <c r="O28" s="57" t="s">
        <v>22</v>
      </c>
      <c r="P28" s="57" t="s">
        <v>22</v>
      </c>
      <c r="Q28" s="57" t="s">
        <v>22</v>
      </c>
      <c r="R28" s="57" t="s">
        <v>22</v>
      </c>
      <c r="S28" s="57" t="s">
        <v>22</v>
      </c>
      <c r="T28" s="57" t="s">
        <v>22</v>
      </c>
      <c r="U28" s="57" t="s">
        <v>22</v>
      </c>
      <c r="V28" s="57" t="s">
        <v>22</v>
      </c>
      <c r="W28" s="57" t="s">
        <v>22</v>
      </c>
      <c r="X28" s="57" t="s">
        <v>22</v>
      </c>
      <c r="Y28" s="57"/>
      <c r="Z28" s="57"/>
      <c r="AA28" s="57"/>
      <c r="AB28" s="57"/>
      <c r="AC28" s="57"/>
      <c r="AD28" s="57"/>
      <c r="AE28" s="57"/>
    </row>
    <row r="29" spans="1:31" ht="30.75" thickBot="1" x14ac:dyDescent="0.55000000000000004">
      <c r="A29" s="56" t="s">
        <v>81</v>
      </c>
      <c r="B29" s="57" t="s">
        <v>7</v>
      </c>
      <c r="C29" s="57" t="s">
        <v>12</v>
      </c>
      <c r="D29" s="57" t="s">
        <v>24</v>
      </c>
      <c r="E29" s="57" t="s">
        <v>10</v>
      </c>
      <c r="F29" s="57" t="s">
        <v>53</v>
      </c>
      <c r="G29" s="57" t="s">
        <v>36</v>
      </c>
      <c r="H29" s="57" t="s">
        <v>22</v>
      </c>
      <c r="I29" s="57" t="s">
        <v>22</v>
      </c>
      <c r="J29" s="57" t="s">
        <v>22</v>
      </c>
      <c r="K29" s="57" t="s">
        <v>25</v>
      </c>
      <c r="L29" s="57" t="s">
        <v>22</v>
      </c>
      <c r="M29" s="57" t="s">
        <v>22</v>
      </c>
      <c r="N29" s="57" t="s">
        <v>22</v>
      </c>
      <c r="O29" s="57" t="s">
        <v>22</v>
      </c>
      <c r="P29" s="57" t="s">
        <v>22</v>
      </c>
      <c r="Q29" s="57" t="s">
        <v>22</v>
      </c>
      <c r="R29" s="57" t="s">
        <v>22</v>
      </c>
      <c r="S29" s="57" t="s">
        <v>22</v>
      </c>
      <c r="T29" s="57" t="s">
        <v>22</v>
      </c>
      <c r="U29" s="57" t="s">
        <v>22</v>
      </c>
      <c r="V29" s="57" t="s">
        <v>22</v>
      </c>
      <c r="W29" s="57" t="s">
        <v>22</v>
      </c>
      <c r="X29" s="57" t="s">
        <v>25</v>
      </c>
      <c r="Y29" s="57"/>
      <c r="Z29" s="57"/>
      <c r="AA29" s="57"/>
      <c r="AB29" s="57"/>
      <c r="AC29" s="57"/>
      <c r="AD29" s="57"/>
      <c r="AE29" s="57"/>
    </row>
    <row r="30" spans="1:31" ht="22.5" thickBot="1" x14ac:dyDescent="0.55000000000000004">
      <c r="A30" s="56" t="s">
        <v>82</v>
      </c>
      <c r="B30" s="57" t="s">
        <v>11</v>
      </c>
      <c r="C30" s="57" t="s">
        <v>12</v>
      </c>
      <c r="D30" s="57" t="s">
        <v>28</v>
      </c>
      <c r="E30" s="57" t="s">
        <v>52</v>
      </c>
      <c r="F30" s="57" t="s">
        <v>50</v>
      </c>
      <c r="G30" s="57" t="s">
        <v>36</v>
      </c>
      <c r="H30" s="57" t="s">
        <v>22</v>
      </c>
      <c r="I30" s="57" t="s">
        <v>22</v>
      </c>
      <c r="J30" s="57" t="s">
        <v>22</v>
      </c>
      <c r="K30" s="57" t="s">
        <v>25</v>
      </c>
      <c r="L30" s="57" t="s">
        <v>22</v>
      </c>
      <c r="M30" s="57" t="s">
        <v>22</v>
      </c>
      <c r="N30" s="57" t="s">
        <v>25</v>
      </c>
      <c r="O30" s="57" t="s">
        <v>25</v>
      </c>
      <c r="P30" s="57" t="s">
        <v>25</v>
      </c>
      <c r="Q30" s="57" t="s">
        <v>25</v>
      </c>
      <c r="R30" s="57" t="s">
        <v>25</v>
      </c>
      <c r="S30" s="57" t="s">
        <v>25</v>
      </c>
      <c r="T30" s="57" t="s">
        <v>25</v>
      </c>
      <c r="U30" s="57" t="s">
        <v>25</v>
      </c>
      <c r="V30" s="57" t="s">
        <v>25</v>
      </c>
      <c r="W30" s="57" t="s">
        <v>25</v>
      </c>
      <c r="X30" s="57" t="s">
        <v>25</v>
      </c>
      <c r="Y30" s="57"/>
      <c r="Z30" s="57"/>
      <c r="AA30" s="57"/>
      <c r="AB30" s="57"/>
      <c r="AC30" s="57"/>
      <c r="AD30" s="57"/>
      <c r="AE30" s="57"/>
    </row>
    <row r="31" spans="1:31" ht="15.75" customHeight="1" thickBot="1" x14ac:dyDescent="0.55000000000000004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ht="15.75" customHeight="1" thickBo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customHeight="1" thickBo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ht="15.75" customHeight="1" thickBot="1" x14ac:dyDescent="0.55000000000000004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ht="15.75" customHeight="1" thickBot="1" x14ac:dyDescent="0.55000000000000004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ht="15.75" customHeight="1" thickBot="1" x14ac:dyDescent="0.55000000000000004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5.75" customHeight="1" thickBot="1" x14ac:dyDescent="0.55000000000000004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5.75" customHeight="1" thickBot="1" x14ac:dyDescent="0.55000000000000004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ht="15.75" customHeight="1" thickBot="1" x14ac:dyDescent="0.5500000000000000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ht="15.75" customHeight="1" thickBot="1" x14ac:dyDescent="0.55000000000000004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ht="15.75" customHeight="1" thickBot="1" x14ac:dyDescent="0.55000000000000004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ht="15.75" customHeight="1" thickBot="1" x14ac:dyDescent="0.55000000000000004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ht="15.75" customHeight="1" thickBot="1" x14ac:dyDescent="0.55000000000000004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15.75" customHeight="1" thickBot="1" x14ac:dyDescent="0.55000000000000004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ht="15.75" customHeight="1" thickBot="1" x14ac:dyDescent="0.55000000000000004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ht="15.75" customHeight="1" thickBot="1" x14ac:dyDescent="0.55000000000000004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ht="15.75" customHeight="1" thickBot="1" x14ac:dyDescent="0.55000000000000004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15.75" customHeight="1" thickBot="1" x14ac:dyDescent="0.55000000000000004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ht="15.75" customHeight="1" thickBot="1" x14ac:dyDescent="0.55000000000000004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5.75" customHeight="1" thickBot="1" x14ac:dyDescent="0.55000000000000004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ht="15.75" customHeight="1" thickBot="1" x14ac:dyDescent="0.5500000000000000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5.75" customHeight="1" thickBot="1" x14ac:dyDescent="0.55000000000000004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ht="15.75" customHeight="1" thickBot="1" x14ac:dyDescent="0.55000000000000004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5.75" customHeight="1" thickBot="1" x14ac:dyDescent="0.55000000000000004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ht="15.75" customHeight="1" thickBot="1" x14ac:dyDescent="0.55000000000000004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5.75" customHeight="1" thickBot="1" x14ac:dyDescent="0.55000000000000004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ht="15.75" customHeight="1" thickBot="1" x14ac:dyDescent="0.55000000000000004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ht="15.75" customHeight="1" thickBot="1" x14ac:dyDescent="0.55000000000000004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ht="15.75" customHeight="1" thickBot="1" x14ac:dyDescent="0.55000000000000004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ht="15.75" customHeight="1" thickBot="1" x14ac:dyDescent="0.55000000000000004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ht="15.75" customHeight="1" thickBot="1" x14ac:dyDescent="0.55000000000000004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ht="15.75" customHeight="1" thickBot="1" x14ac:dyDescent="0.55000000000000004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ht="15.75" customHeight="1" thickBot="1" x14ac:dyDescent="0.55000000000000004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ht="15.75" customHeight="1" thickBot="1" x14ac:dyDescent="0.55000000000000004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ht="15.75" customHeight="1" thickBot="1" x14ac:dyDescent="0.55000000000000004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ht="15.75" customHeight="1" thickBot="1" x14ac:dyDescent="0.55000000000000004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ht="15.75" customHeight="1" thickBot="1" x14ac:dyDescent="0.55000000000000004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ht="15.75" customHeight="1" thickBot="1" x14ac:dyDescent="0.55000000000000004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ht="15.75" customHeight="1" thickBot="1" x14ac:dyDescent="0.55000000000000004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ht="15.75" customHeight="1" thickBot="1" x14ac:dyDescent="0.55000000000000004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ht="15.75" customHeight="1" thickBot="1" x14ac:dyDescent="0.55000000000000004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ht="15.75" customHeight="1" thickBot="1" x14ac:dyDescent="0.55000000000000004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ht="15.75" customHeight="1" thickBot="1" x14ac:dyDescent="0.55000000000000004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ht="15.75" customHeight="1" thickBot="1" x14ac:dyDescent="0.55000000000000004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ht="15.75" customHeight="1" thickBot="1" x14ac:dyDescent="0.55000000000000004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ht="15.75" customHeight="1" thickBot="1" x14ac:dyDescent="0.55000000000000004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31" ht="15.75" customHeight="1" thickBot="1" x14ac:dyDescent="0.55000000000000004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</row>
    <row r="78" spans="1:31" ht="15.75" customHeight="1" thickBot="1" x14ac:dyDescent="0.55000000000000004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ht="15.75" customHeight="1" thickBot="1" x14ac:dyDescent="0.55000000000000004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ht="15.75" customHeight="1" thickBot="1" x14ac:dyDescent="0.55000000000000004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ht="15.75" customHeight="1" thickBot="1" x14ac:dyDescent="0.55000000000000004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ht="15.75" customHeight="1" thickBot="1" x14ac:dyDescent="0.55000000000000004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ht="15.75" customHeight="1" thickBot="1" x14ac:dyDescent="0.55000000000000004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ht="15.75" customHeight="1" thickBot="1" x14ac:dyDescent="0.55000000000000004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15.75" customHeight="1" thickBot="1" x14ac:dyDescent="0.55000000000000004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ht="15.75" customHeight="1" thickBot="1" x14ac:dyDescent="0.55000000000000004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ht="15.75" customHeight="1" thickBot="1" x14ac:dyDescent="0.55000000000000004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ht="15.75" customHeight="1" thickBot="1" x14ac:dyDescent="0.55000000000000004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ht="15.75" customHeight="1" thickBot="1" x14ac:dyDescent="0.55000000000000004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ht="15.75" customHeight="1" thickBot="1" x14ac:dyDescent="0.55000000000000004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ht="15.75" customHeight="1" thickBot="1" x14ac:dyDescent="0.55000000000000004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ht="15.75" customHeight="1" thickBot="1" x14ac:dyDescent="0.55000000000000004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ht="15.75" customHeight="1" thickBot="1" x14ac:dyDescent="0.55000000000000004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ht="15.75" customHeight="1" thickBot="1" x14ac:dyDescent="0.55000000000000004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ht="15.75" customHeight="1" thickBot="1" x14ac:dyDescent="0.55000000000000004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ht="15.75" customHeight="1" thickBot="1" x14ac:dyDescent="0.55000000000000004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ht="15.75" customHeight="1" thickBot="1" x14ac:dyDescent="0.55000000000000004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</row>
    <row r="98" spans="1:31" ht="15.75" customHeight="1" thickBot="1" x14ac:dyDescent="0.55000000000000004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ht="15.75" customHeight="1" thickBot="1" x14ac:dyDescent="0.55000000000000004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ht="15.75" customHeight="1" thickBot="1" x14ac:dyDescent="0.55000000000000004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</row>
    <row r="101" spans="1:31" ht="15.75" customHeight="1" thickBot="1" x14ac:dyDescent="0.55000000000000004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</row>
    <row r="102" spans="1:31" ht="15.75" customHeight="1" thickBot="1" x14ac:dyDescent="0.55000000000000004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</row>
    <row r="103" spans="1:31" ht="15.75" customHeight="1" thickBot="1" x14ac:dyDescent="0.55000000000000004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</row>
    <row r="104" spans="1:31" ht="15.75" customHeight="1" thickBot="1" x14ac:dyDescent="0.55000000000000004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</row>
    <row r="105" spans="1:31" ht="15.75" customHeight="1" thickBot="1" x14ac:dyDescent="0.55000000000000004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</row>
    <row r="106" spans="1:31" ht="15.75" customHeight="1" thickBot="1" x14ac:dyDescent="0.55000000000000004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</row>
    <row r="107" spans="1:31" ht="15.75" customHeight="1" thickBot="1" x14ac:dyDescent="0.55000000000000004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ht="15.75" customHeight="1" thickBot="1" x14ac:dyDescent="0.55000000000000004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</row>
    <row r="109" spans="1:31" ht="15.75" customHeight="1" thickBot="1" x14ac:dyDescent="0.55000000000000004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</row>
    <row r="110" spans="1:31" ht="15.75" customHeight="1" thickBot="1" x14ac:dyDescent="0.55000000000000004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</row>
    <row r="111" spans="1:31" ht="15.75" customHeight="1" thickBot="1" x14ac:dyDescent="0.55000000000000004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</row>
    <row r="112" spans="1:31" ht="15.75" customHeight="1" thickBot="1" x14ac:dyDescent="0.55000000000000004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</row>
    <row r="113" spans="1:31" ht="15.75" customHeight="1" thickBot="1" x14ac:dyDescent="0.55000000000000004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</row>
    <row r="114" spans="1:31" ht="15.75" customHeight="1" thickBot="1" x14ac:dyDescent="0.55000000000000004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</row>
    <row r="115" spans="1:31" ht="15.75" customHeight="1" thickBot="1" x14ac:dyDescent="0.55000000000000004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</row>
    <row r="116" spans="1:31" ht="15.75" customHeight="1" thickBot="1" x14ac:dyDescent="0.55000000000000004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</row>
    <row r="117" spans="1:31" ht="15.75" customHeight="1" thickBot="1" x14ac:dyDescent="0.55000000000000004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</row>
    <row r="118" spans="1:31" ht="15.75" customHeight="1" thickBot="1" x14ac:dyDescent="0.55000000000000004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ht="15.75" customHeight="1" thickBot="1" x14ac:dyDescent="0.55000000000000004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</row>
    <row r="120" spans="1:31" ht="15.75" customHeight="1" thickBot="1" x14ac:dyDescent="0.55000000000000004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</row>
    <row r="121" spans="1:31" ht="15.75" customHeight="1" thickBot="1" x14ac:dyDescent="0.55000000000000004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</row>
    <row r="122" spans="1:31" ht="15.75" customHeight="1" thickBot="1" x14ac:dyDescent="0.55000000000000004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</row>
    <row r="123" spans="1:31" ht="15.75" customHeight="1" thickBot="1" x14ac:dyDescent="0.55000000000000004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</row>
    <row r="124" spans="1:31" ht="15.75" customHeight="1" thickBot="1" x14ac:dyDescent="0.55000000000000004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</row>
    <row r="125" spans="1:31" ht="15.75" customHeight="1" thickBot="1" x14ac:dyDescent="0.55000000000000004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</row>
    <row r="126" spans="1:31" ht="15.75" customHeight="1" thickBot="1" x14ac:dyDescent="0.55000000000000004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</row>
    <row r="127" spans="1:31" ht="15.75" customHeight="1" thickBot="1" x14ac:dyDescent="0.55000000000000004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</row>
    <row r="128" spans="1:31" ht="15.75" customHeight="1" thickBot="1" x14ac:dyDescent="0.55000000000000004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</row>
    <row r="129" spans="1:31" ht="15.75" customHeight="1" thickBot="1" x14ac:dyDescent="0.55000000000000004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</row>
    <row r="130" spans="1:31" ht="15.75" customHeight="1" thickBot="1" x14ac:dyDescent="0.55000000000000004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</row>
  </sheetData>
  <autoFilter ref="E1:E32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A197F-B582-449C-91E7-841671B4308A}">
  <dimension ref="A1:AB151"/>
  <sheetViews>
    <sheetView zoomScale="60" zoomScaleNormal="60" workbookViewId="0">
      <selection activeCell="AA13" sqref="AA13"/>
    </sheetView>
  </sheetViews>
  <sheetFormatPr defaultColWidth="12.625" defaultRowHeight="24" x14ac:dyDescent="0.55000000000000004"/>
  <cols>
    <col min="1" max="1" width="12.625" style="36"/>
    <col min="2" max="3" width="18.875" style="36" customWidth="1"/>
    <col min="4" max="4" width="14.75" style="36" customWidth="1"/>
    <col min="5" max="5" width="21.75" style="36" bestFit="1" customWidth="1"/>
    <col min="6" max="6" width="14" style="36" customWidth="1"/>
    <col min="7" max="7" width="18.125" style="36" bestFit="1" customWidth="1"/>
    <col min="8" max="8" width="28.875" style="36" bestFit="1" customWidth="1"/>
    <col min="9" max="9" width="26" style="36" bestFit="1" customWidth="1"/>
    <col min="10" max="10" width="18.125" style="36" customWidth="1"/>
    <col min="11" max="11" width="9.375" style="36" customWidth="1"/>
    <col min="12" max="12" width="8.125" style="36" customWidth="1"/>
    <col min="13" max="27" width="7.625" style="36" customWidth="1"/>
    <col min="28" max="28" width="7.5" style="36" customWidth="1"/>
    <col min="29" max="16384" width="12.625" style="36"/>
  </cols>
  <sheetData>
    <row r="1" spans="1:28" s="53" customFormat="1" ht="38.25" customHeight="1" x14ac:dyDescent="0.55000000000000004">
      <c r="B1" s="52" t="s">
        <v>6</v>
      </c>
      <c r="C1" s="52" t="s">
        <v>18</v>
      </c>
      <c r="D1" s="52" t="s">
        <v>19</v>
      </c>
      <c r="E1" s="52"/>
      <c r="F1" s="52" t="s">
        <v>17</v>
      </c>
      <c r="G1" s="52" t="s">
        <v>106</v>
      </c>
      <c r="H1" s="52"/>
      <c r="I1" s="52"/>
      <c r="J1" s="52"/>
      <c r="K1" s="64" t="s">
        <v>83</v>
      </c>
      <c r="L1" s="58" t="s">
        <v>84</v>
      </c>
      <c r="M1" s="58" t="s">
        <v>85</v>
      </c>
      <c r="N1" s="58" t="s">
        <v>86</v>
      </c>
      <c r="O1" s="58" t="s">
        <v>87</v>
      </c>
      <c r="P1" s="58" t="s">
        <v>88</v>
      </c>
      <c r="Q1" s="58" t="s">
        <v>89</v>
      </c>
      <c r="R1" s="58" t="s">
        <v>90</v>
      </c>
      <c r="S1" s="58" t="s">
        <v>91</v>
      </c>
      <c r="T1" s="59" t="s">
        <v>92</v>
      </c>
      <c r="U1" s="59" t="s">
        <v>93</v>
      </c>
      <c r="V1" s="60" t="s">
        <v>94</v>
      </c>
      <c r="W1" s="60" t="s">
        <v>95</v>
      </c>
      <c r="X1" s="60" t="s">
        <v>96</v>
      </c>
      <c r="Y1" s="60" t="s">
        <v>97</v>
      </c>
      <c r="Z1" s="60" t="s">
        <v>98</v>
      </c>
      <c r="AA1" s="60" t="s">
        <v>99</v>
      </c>
    </row>
    <row r="2" spans="1:28" x14ac:dyDescent="0.55000000000000004">
      <c r="A2" s="36">
        <v>7</v>
      </c>
      <c r="B2" s="37" t="s">
        <v>57</v>
      </c>
      <c r="C2" s="36" t="s">
        <v>7</v>
      </c>
      <c r="D2" s="36" t="s">
        <v>45</v>
      </c>
      <c r="E2" s="36" t="s">
        <v>21</v>
      </c>
      <c r="F2" s="36" t="s">
        <v>46</v>
      </c>
      <c r="G2" s="36" t="s">
        <v>47</v>
      </c>
      <c r="H2" s="78" t="s">
        <v>117</v>
      </c>
      <c r="I2" s="36" t="s">
        <v>58</v>
      </c>
      <c r="J2" s="36" t="s">
        <v>48</v>
      </c>
      <c r="K2" s="65">
        <v>4</v>
      </c>
      <c r="L2" s="62">
        <v>5</v>
      </c>
      <c r="M2" s="62">
        <v>5</v>
      </c>
      <c r="N2" s="62">
        <v>5</v>
      </c>
      <c r="O2" s="62">
        <v>5</v>
      </c>
      <c r="P2" s="62">
        <v>4</v>
      </c>
      <c r="Q2" s="62">
        <v>4</v>
      </c>
      <c r="R2" s="62">
        <v>5</v>
      </c>
      <c r="S2" s="62">
        <v>4</v>
      </c>
      <c r="T2" s="62">
        <v>4</v>
      </c>
      <c r="U2" s="62">
        <v>4</v>
      </c>
      <c r="V2" s="63">
        <v>5</v>
      </c>
      <c r="W2" s="63">
        <v>4</v>
      </c>
      <c r="X2" s="63">
        <v>4</v>
      </c>
      <c r="Y2" s="63">
        <v>4</v>
      </c>
      <c r="Z2" s="63">
        <v>4</v>
      </c>
      <c r="AA2" s="63">
        <v>4</v>
      </c>
    </row>
    <row r="3" spans="1:28" x14ac:dyDescent="0.55000000000000004">
      <c r="A3" s="36">
        <v>10</v>
      </c>
      <c r="B3" s="37" t="s">
        <v>62</v>
      </c>
      <c r="C3" s="36" t="s">
        <v>7</v>
      </c>
      <c r="D3" s="36" t="s">
        <v>45</v>
      </c>
      <c r="E3" s="36" t="s">
        <v>28</v>
      </c>
      <c r="F3" s="36" t="s">
        <v>52</v>
      </c>
      <c r="G3" s="36" t="s">
        <v>50</v>
      </c>
      <c r="H3" s="78" t="s">
        <v>117</v>
      </c>
      <c r="I3" s="36" t="s">
        <v>36</v>
      </c>
      <c r="J3" s="36" t="s">
        <v>48</v>
      </c>
      <c r="K3" s="65">
        <v>5</v>
      </c>
      <c r="L3" s="62">
        <v>5</v>
      </c>
      <c r="M3" s="62">
        <v>5</v>
      </c>
      <c r="N3" s="62">
        <v>5</v>
      </c>
      <c r="O3" s="62">
        <v>5</v>
      </c>
      <c r="P3" s="62">
        <v>5</v>
      </c>
      <c r="Q3" s="62">
        <v>5</v>
      </c>
      <c r="R3" s="62">
        <v>5</v>
      </c>
      <c r="S3" s="62">
        <v>5</v>
      </c>
      <c r="T3" s="62">
        <v>5</v>
      </c>
      <c r="U3" s="62">
        <v>5</v>
      </c>
      <c r="V3" s="63">
        <v>5</v>
      </c>
      <c r="W3" s="63">
        <v>5</v>
      </c>
      <c r="X3" s="63">
        <v>5</v>
      </c>
      <c r="Y3" s="63">
        <v>5</v>
      </c>
      <c r="Z3" s="63">
        <v>5</v>
      </c>
      <c r="AA3" s="63">
        <v>5</v>
      </c>
    </row>
    <row r="4" spans="1:28" x14ac:dyDescent="0.55000000000000004">
      <c r="A4" s="36">
        <v>11</v>
      </c>
      <c r="B4" s="37" t="s">
        <v>63</v>
      </c>
      <c r="C4" s="36" t="s">
        <v>7</v>
      </c>
      <c r="D4" s="36" t="s">
        <v>12</v>
      </c>
      <c r="E4" s="36" t="s">
        <v>28</v>
      </c>
      <c r="F4" s="36" t="s">
        <v>52</v>
      </c>
      <c r="G4" s="36" t="s">
        <v>50</v>
      </c>
      <c r="H4" s="78" t="s">
        <v>117</v>
      </c>
      <c r="I4" s="36" t="s">
        <v>39</v>
      </c>
      <c r="J4" s="36" t="s">
        <v>48</v>
      </c>
      <c r="K4" s="65">
        <v>4</v>
      </c>
      <c r="L4" s="62">
        <v>4</v>
      </c>
      <c r="M4" s="62">
        <v>4</v>
      </c>
      <c r="N4" s="62">
        <v>4</v>
      </c>
      <c r="O4" s="62">
        <v>4</v>
      </c>
      <c r="P4" s="62">
        <v>4</v>
      </c>
      <c r="Q4" s="62">
        <v>4</v>
      </c>
      <c r="R4" s="62">
        <v>4</v>
      </c>
      <c r="S4" s="62">
        <v>4</v>
      </c>
      <c r="T4" s="62">
        <v>4</v>
      </c>
      <c r="U4" s="62">
        <v>4</v>
      </c>
      <c r="V4" s="63">
        <v>4</v>
      </c>
      <c r="W4" s="63">
        <v>4</v>
      </c>
      <c r="X4" s="63">
        <v>4</v>
      </c>
      <c r="Y4" s="63">
        <v>4</v>
      </c>
      <c r="Z4" s="63">
        <v>4</v>
      </c>
      <c r="AA4" s="63">
        <v>4</v>
      </c>
    </row>
    <row r="5" spans="1:28" x14ac:dyDescent="0.55000000000000004">
      <c r="A5" s="36">
        <v>13</v>
      </c>
      <c r="B5" s="37" t="s">
        <v>66</v>
      </c>
      <c r="C5" s="36" t="s">
        <v>7</v>
      </c>
      <c r="D5" s="36" t="s">
        <v>45</v>
      </c>
      <c r="E5" s="36" t="s">
        <v>24</v>
      </c>
      <c r="F5" s="36" t="s">
        <v>52</v>
      </c>
      <c r="G5" s="36" t="s">
        <v>53</v>
      </c>
      <c r="H5" s="78" t="s">
        <v>117</v>
      </c>
      <c r="I5" s="36" t="s">
        <v>38</v>
      </c>
      <c r="J5" s="36" t="s">
        <v>48</v>
      </c>
      <c r="K5" s="65">
        <v>5</v>
      </c>
      <c r="L5" s="62">
        <v>4</v>
      </c>
      <c r="M5" s="62">
        <v>4</v>
      </c>
      <c r="N5" s="62">
        <v>4</v>
      </c>
      <c r="O5" s="62">
        <v>5</v>
      </c>
      <c r="P5" s="62">
        <v>4</v>
      </c>
      <c r="Q5" s="62">
        <v>4</v>
      </c>
      <c r="R5" s="62">
        <v>4</v>
      </c>
      <c r="S5" s="62">
        <v>4</v>
      </c>
      <c r="T5" s="62">
        <v>4</v>
      </c>
      <c r="U5" s="62">
        <v>4</v>
      </c>
      <c r="V5" s="63">
        <v>5</v>
      </c>
      <c r="W5" s="63">
        <v>5</v>
      </c>
      <c r="X5" s="63">
        <v>5</v>
      </c>
      <c r="Y5" s="63">
        <v>5</v>
      </c>
      <c r="Z5" s="63">
        <v>5</v>
      </c>
      <c r="AA5" s="63">
        <v>5</v>
      </c>
    </row>
    <row r="6" spans="1:28" x14ac:dyDescent="0.55000000000000004">
      <c r="A6" s="36">
        <v>14</v>
      </c>
      <c r="B6" s="37" t="s">
        <v>67</v>
      </c>
      <c r="C6" s="36" t="s">
        <v>7</v>
      </c>
      <c r="D6" s="36" t="s">
        <v>45</v>
      </c>
      <c r="E6" s="36" t="s">
        <v>28</v>
      </c>
      <c r="F6" s="36" t="s">
        <v>52</v>
      </c>
      <c r="G6" s="36" t="s">
        <v>50</v>
      </c>
      <c r="H6" s="78" t="s">
        <v>117</v>
      </c>
      <c r="I6" s="36" t="s">
        <v>39</v>
      </c>
      <c r="J6" s="36" t="s">
        <v>48</v>
      </c>
      <c r="K6" s="65">
        <v>5</v>
      </c>
      <c r="L6" s="62">
        <v>5</v>
      </c>
      <c r="M6" s="62">
        <v>5</v>
      </c>
      <c r="N6" s="62">
        <v>5</v>
      </c>
      <c r="O6" s="62">
        <v>5</v>
      </c>
      <c r="P6" s="62">
        <v>5</v>
      </c>
      <c r="Q6" s="62">
        <v>5</v>
      </c>
      <c r="R6" s="62">
        <v>5</v>
      </c>
      <c r="S6" s="62">
        <v>5</v>
      </c>
      <c r="T6" s="62">
        <v>5</v>
      </c>
      <c r="U6" s="62">
        <v>5</v>
      </c>
      <c r="V6" s="63">
        <v>5</v>
      </c>
      <c r="W6" s="63">
        <v>5</v>
      </c>
      <c r="X6" s="63">
        <v>5</v>
      </c>
      <c r="Y6" s="63">
        <v>5</v>
      </c>
      <c r="Z6" s="63">
        <v>5</v>
      </c>
      <c r="AA6" s="63">
        <v>5</v>
      </c>
    </row>
    <row r="7" spans="1:28" x14ac:dyDescent="0.55000000000000004">
      <c r="A7" s="36">
        <v>21</v>
      </c>
      <c r="B7" s="37" t="s">
        <v>74</v>
      </c>
      <c r="C7" s="36" t="s">
        <v>7</v>
      </c>
      <c r="D7" s="36" t="s">
        <v>12</v>
      </c>
      <c r="E7" s="36" t="s">
        <v>24</v>
      </c>
      <c r="F7" s="36" t="s">
        <v>107</v>
      </c>
      <c r="G7" s="36" t="s">
        <v>47</v>
      </c>
      <c r="H7" s="78" t="s">
        <v>117</v>
      </c>
      <c r="I7" s="36" t="s">
        <v>35</v>
      </c>
      <c r="J7" s="36" t="s">
        <v>48</v>
      </c>
      <c r="K7" s="65">
        <v>5</v>
      </c>
      <c r="L7" s="62">
        <v>5</v>
      </c>
      <c r="M7" s="62">
        <v>5</v>
      </c>
      <c r="N7" s="62">
        <v>5</v>
      </c>
      <c r="O7" s="62">
        <v>5</v>
      </c>
      <c r="P7" s="62">
        <v>5</v>
      </c>
      <c r="Q7" s="62">
        <v>5</v>
      </c>
      <c r="R7" s="62">
        <v>5</v>
      </c>
      <c r="S7" s="62">
        <v>5</v>
      </c>
      <c r="T7" s="62">
        <v>5</v>
      </c>
      <c r="U7" s="62">
        <v>5</v>
      </c>
      <c r="V7" s="63">
        <v>5</v>
      </c>
      <c r="W7" s="63">
        <v>5</v>
      </c>
      <c r="X7" s="63">
        <v>5</v>
      </c>
      <c r="Y7" s="63">
        <v>5</v>
      </c>
      <c r="Z7" s="63">
        <v>5</v>
      </c>
      <c r="AA7" s="63">
        <v>5</v>
      </c>
    </row>
    <row r="8" spans="1:28" x14ac:dyDescent="0.55000000000000004">
      <c r="A8" s="36">
        <v>24</v>
      </c>
      <c r="B8" s="37" t="s">
        <v>77</v>
      </c>
      <c r="C8" s="36" t="s">
        <v>7</v>
      </c>
      <c r="D8" s="36" t="s">
        <v>45</v>
      </c>
      <c r="E8" s="36" t="s">
        <v>28</v>
      </c>
      <c r="F8" s="36" t="s">
        <v>46</v>
      </c>
      <c r="G8" s="36" t="s">
        <v>50</v>
      </c>
      <c r="H8" s="78" t="s">
        <v>117</v>
      </c>
      <c r="I8" s="36" t="s">
        <v>39</v>
      </c>
      <c r="J8" s="36" t="s">
        <v>48</v>
      </c>
      <c r="K8" s="65">
        <v>5</v>
      </c>
      <c r="L8" s="62">
        <v>5</v>
      </c>
      <c r="M8" s="62">
        <v>5</v>
      </c>
      <c r="N8" s="62">
        <v>5</v>
      </c>
      <c r="O8" s="62">
        <v>5</v>
      </c>
      <c r="P8" s="62">
        <v>5</v>
      </c>
      <c r="Q8" s="62">
        <v>5</v>
      </c>
      <c r="R8" s="62">
        <v>5</v>
      </c>
      <c r="S8" s="62">
        <v>5</v>
      </c>
      <c r="T8" s="62">
        <v>5</v>
      </c>
      <c r="U8" s="62">
        <v>5</v>
      </c>
      <c r="V8" s="63">
        <v>5</v>
      </c>
      <c r="W8" s="63">
        <v>5</v>
      </c>
      <c r="X8" s="63">
        <v>5</v>
      </c>
      <c r="Y8" s="63">
        <v>5</v>
      </c>
      <c r="Z8" s="63">
        <v>5</v>
      </c>
      <c r="AA8" s="63">
        <v>5</v>
      </c>
    </row>
    <row r="9" spans="1:28" ht="30.75" x14ac:dyDescent="0.7">
      <c r="K9" s="61">
        <f t="shared" ref="K9:AA9" si="0">AVERAGE(K2:K8)</f>
        <v>4.7142857142857144</v>
      </c>
      <c r="L9" s="61">
        <f t="shared" si="0"/>
        <v>4.7142857142857144</v>
      </c>
      <c r="M9" s="61">
        <f t="shared" si="0"/>
        <v>4.7142857142857144</v>
      </c>
      <c r="N9" s="61">
        <f t="shared" si="0"/>
        <v>4.7142857142857144</v>
      </c>
      <c r="O9" s="61">
        <f t="shared" si="0"/>
        <v>4.8571428571428568</v>
      </c>
      <c r="P9" s="61">
        <f t="shared" si="0"/>
        <v>4.5714285714285712</v>
      </c>
      <c r="Q9" s="61">
        <f t="shared" si="0"/>
        <v>4.5714285714285712</v>
      </c>
      <c r="R9" s="61">
        <f t="shared" si="0"/>
        <v>4.7142857142857144</v>
      </c>
      <c r="S9" s="61">
        <f t="shared" si="0"/>
        <v>4.5714285714285712</v>
      </c>
      <c r="T9" s="61">
        <f t="shared" si="0"/>
        <v>4.5714285714285712</v>
      </c>
      <c r="U9" s="61">
        <f t="shared" si="0"/>
        <v>4.5714285714285712</v>
      </c>
      <c r="V9" s="61">
        <f t="shared" si="0"/>
        <v>4.8571428571428568</v>
      </c>
      <c r="W9" s="61">
        <f t="shared" si="0"/>
        <v>4.7142857142857144</v>
      </c>
      <c r="X9" s="61">
        <f t="shared" si="0"/>
        <v>4.7142857142857144</v>
      </c>
      <c r="Y9" s="61">
        <f t="shared" si="0"/>
        <v>4.7142857142857144</v>
      </c>
      <c r="Z9" s="61">
        <f t="shared" si="0"/>
        <v>4.7142857142857144</v>
      </c>
      <c r="AA9" s="61">
        <f t="shared" si="0"/>
        <v>4.7142857142857144</v>
      </c>
      <c r="AB9" s="68">
        <f>AVERAGE(K2:AA8)</f>
        <v>4.6890756302521011</v>
      </c>
    </row>
    <row r="10" spans="1:28" ht="30.75" x14ac:dyDescent="0.7">
      <c r="K10" s="61">
        <f t="shared" ref="K10:AA10" si="1">STDEV(K2:K8)</f>
        <v>0.48795003647426655</v>
      </c>
      <c r="L10" s="61">
        <f t="shared" si="1"/>
        <v>0.4879500364742666</v>
      </c>
      <c r="M10" s="61">
        <f t="shared" si="1"/>
        <v>0.4879500364742666</v>
      </c>
      <c r="N10" s="61">
        <f t="shared" si="1"/>
        <v>0.4879500364742666</v>
      </c>
      <c r="O10" s="61">
        <f t="shared" si="1"/>
        <v>0.37796447300922725</v>
      </c>
      <c r="P10" s="61">
        <f t="shared" si="1"/>
        <v>0.53452248382485001</v>
      </c>
      <c r="Q10" s="61">
        <f t="shared" si="1"/>
        <v>0.53452248382485001</v>
      </c>
      <c r="R10" s="61">
        <f t="shared" si="1"/>
        <v>0.4879500364742666</v>
      </c>
      <c r="S10" s="61">
        <f t="shared" si="1"/>
        <v>0.53452248382485001</v>
      </c>
      <c r="T10" s="61">
        <f t="shared" si="1"/>
        <v>0.53452248382485001</v>
      </c>
      <c r="U10" s="61">
        <f t="shared" si="1"/>
        <v>0.53452248382485001</v>
      </c>
      <c r="V10" s="61">
        <f t="shared" si="1"/>
        <v>0.37796447300922725</v>
      </c>
      <c r="W10" s="61">
        <f t="shared" si="1"/>
        <v>0.48795003647426655</v>
      </c>
      <c r="X10" s="61">
        <f t="shared" si="1"/>
        <v>0.48795003647426655</v>
      </c>
      <c r="Y10" s="61">
        <f t="shared" si="1"/>
        <v>0.48795003647426655</v>
      </c>
      <c r="Z10" s="61">
        <f t="shared" si="1"/>
        <v>0.48795003647426655</v>
      </c>
      <c r="AA10" s="61">
        <f t="shared" si="1"/>
        <v>0.48795003647426655</v>
      </c>
      <c r="AB10" s="68">
        <f>STDEV(K2:AA8)</f>
        <v>0.46482909488534624</v>
      </c>
    </row>
    <row r="11" spans="1:28" x14ac:dyDescent="0.55000000000000004">
      <c r="K11" s="66">
        <f>STDEV(K2:K8)</f>
        <v>0.48795003647426655</v>
      </c>
      <c r="U11" s="66">
        <f>STDEV(L2:U8)</f>
        <v>0.47809144373375617</v>
      </c>
      <c r="AA11" s="66">
        <f>STDEV(V2:AA8)</f>
        <v>0.44500061986933065</v>
      </c>
    </row>
    <row r="12" spans="1:28" x14ac:dyDescent="0.55000000000000004">
      <c r="B12" s="38" t="s">
        <v>16</v>
      </c>
      <c r="C12" s="39"/>
      <c r="K12" s="67">
        <f>AVERAGE(K2:K8)</f>
        <v>4.7142857142857144</v>
      </c>
      <c r="U12" s="67">
        <f>AVERAGE(L2:U8)</f>
        <v>4.6571428571428575</v>
      </c>
      <c r="AA12" s="67">
        <f>AVERAGE(V2:AA8)</f>
        <v>4.7380952380952381</v>
      </c>
    </row>
    <row r="13" spans="1:28" x14ac:dyDescent="0.55000000000000004">
      <c r="B13" s="40" t="s">
        <v>23</v>
      </c>
      <c r="C13" s="41">
        <f>COUNTIF(C2:C8,"ชาย")</f>
        <v>0</v>
      </c>
    </row>
    <row r="14" spans="1:28" x14ac:dyDescent="0.55000000000000004">
      <c r="B14" s="40" t="s">
        <v>20</v>
      </c>
      <c r="C14" s="41">
        <f>COUNTIF(C2:C8,"หญิง")</f>
        <v>7</v>
      </c>
    </row>
    <row r="15" spans="1:28" x14ac:dyDescent="0.55000000000000004">
      <c r="B15" s="42" t="s">
        <v>5</v>
      </c>
      <c r="C15" s="42">
        <f>SUM(C12:C14)</f>
        <v>7</v>
      </c>
    </row>
    <row r="17" spans="2:3" x14ac:dyDescent="0.55000000000000004">
      <c r="B17" s="38" t="s">
        <v>33</v>
      </c>
      <c r="C17" s="39"/>
    </row>
    <row r="18" spans="2:3" x14ac:dyDescent="0.55000000000000004">
      <c r="B18" s="40" t="s">
        <v>65</v>
      </c>
      <c r="C18" s="41">
        <f>COUNTIF(G2:G8,"20 - 30 ปี")</f>
        <v>0</v>
      </c>
    </row>
    <row r="19" spans="2:3" x14ac:dyDescent="0.55000000000000004">
      <c r="B19" s="40" t="s">
        <v>53</v>
      </c>
      <c r="C19" s="41">
        <f>COUNTIF(G2:G9,"31 - 40 ปี")</f>
        <v>1</v>
      </c>
    </row>
    <row r="20" spans="2:3" x14ac:dyDescent="0.55000000000000004">
      <c r="B20" s="40" t="s">
        <v>50</v>
      </c>
      <c r="C20" s="41">
        <f>COUNTIF(G2:G10,"41 - 50 ปี")</f>
        <v>4</v>
      </c>
    </row>
    <row r="21" spans="2:3" x14ac:dyDescent="0.55000000000000004">
      <c r="B21" s="40" t="s">
        <v>47</v>
      </c>
      <c r="C21" s="41">
        <f>COUNTIF(G2:G11,"51 ปีขึ้นไป")</f>
        <v>2</v>
      </c>
    </row>
    <row r="22" spans="2:3" x14ac:dyDescent="0.55000000000000004">
      <c r="B22" s="42" t="s">
        <v>5</v>
      </c>
      <c r="C22" s="42">
        <f>SUM(C17:C21)</f>
        <v>7</v>
      </c>
    </row>
    <row r="24" spans="2:3" x14ac:dyDescent="0.55000000000000004">
      <c r="B24" s="38" t="s">
        <v>16</v>
      </c>
      <c r="C24" s="39"/>
    </row>
    <row r="25" spans="2:3" x14ac:dyDescent="0.55000000000000004">
      <c r="B25" s="40" t="s">
        <v>29</v>
      </c>
      <c r="C25" s="41">
        <v>3</v>
      </c>
    </row>
    <row r="26" spans="2:3" x14ac:dyDescent="0.55000000000000004">
      <c r="B26" s="40" t="s">
        <v>24</v>
      </c>
      <c r="C26" s="41">
        <v>11</v>
      </c>
    </row>
    <row r="27" spans="2:3" x14ac:dyDescent="0.55000000000000004">
      <c r="B27" s="40" t="s">
        <v>28</v>
      </c>
      <c r="C27" s="41">
        <v>15</v>
      </c>
    </row>
    <row r="28" spans="2:3" x14ac:dyDescent="0.55000000000000004">
      <c r="B28" s="40" t="s">
        <v>21</v>
      </c>
      <c r="C28" s="41">
        <v>4</v>
      </c>
    </row>
    <row r="29" spans="2:3" x14ac:dyDescent="0.55000000000000004">
      <c r="B29" s="42" t="s">
        <v>5</v>
      </c>
      <c r="C29" s="42">
        <f>SUM(C24:C28)</f>
        <v>33</v>
      </c>
    </row>
    <row r="31" spans="2:3" x14ac:dyDescent="0.55000000000000004">
      <c r="B31" s="38" t="s">
        <v>16</v>
      </c>
      <c r="C31" s="39"/>
    </row>
    <row r="32" spans="2:3" x14ac:dyDescent="0.55000000000000004">
      <c r="B32" s="38"/>
      <c r="C32" s="39"/>
    </row>
    <row r="33" spans="2:3" x14ac:dyDescent="0.55000000000000004">
      <c r="B33" s="40" t="s">
        <v>27</v>
      </c>
      <c r="C33" s="41">
        <v>1</v>
      </c>
    </row>
    <row r="34" spans="2:3" x14ac:dyDescent="0.55000000000000004">
      <c r="B34" s="40" t="s">
        <v>12</v>
      </c>
      <c r="C34" s="41">
        <v>13</v>
      </c>
    </row>
    <row r="35" spans="2:3" x14ac:dyDescent="0.55000000000000004">
      <c r="B35" s="40" t="s">
        <v>8</v>
      </c>
      <c r="C35" s="41">
        <v>19</v>
      </c>
    </row>
    <row r="36" spans="2:3" x14ac:dyDescent="0.55000000000000004">
      <c r="B36" s="42" t="s">
        <v>5</v>
      </c>
      <c r="C36" s="42">
        <f>SUM(C33:C35)</f>
        <v>33</v>
      </c>
    </row>
    <row r="37" spans="2:3" x14ac:dyDescent="0.55000000000000004">
      <c r="B37" s="38" t="s">
        <v>16</v>
      </c>
      <c r="C37" s="39"/>
    </row>
    <row r="38" spans="2:3" x14ac:dyDescent="0.55000000000000004">
      <c r="B38" s="40" t="s">
        <v>10</v>
      </c>
      <c r="C38" s="41">
        <v>5</v>
      </c>
    </row>
    <row r="39" spans="2:3" x14ac:dyDescent="0.55000000000000004">
      <c r="B39" s="40" t="s">
        <v>13</v>
      </c>
      <c r="C39" s="41">
        <f>COUNTIF(F2:F9,"5 - 10 ปี")</f>
        <v>0</v>
      </c>
    </row>
    <row r="40" spans="2:3" x14ac:dyDescent="0.55000000000000004">
      <c r="B40" s="40" t="s">
        <v>14</v>
      </c>
      <c r="C40" s="41">
        <v>6</v>
      </c>
    </row>
    <row r="41" spans="2:3" x14ac:dyDescent="0.55000000000000004">
      <c r="B41" s="40" t="s">
        <v>9</v>
      </c>
      <c r="C41" s="41">
        <v>19</v>
      </c>
    </row>
    <row r="42" spans="2:3" x14ac:dyDescent="0.55000000000000004">
      <c r="B42" s="42" t="s">
        <v>5</v>
      </c>
      <c r="C42" s="42">
        <f>SUM(C37:C41)</f>
        <v>30</v>
      </c>
    </row>
    <row r="43" spans="2:3" ht="15.75" customHeight="1" x14ac:dyDescent="0.55000000000000004"/>
    <row r="44" spans="2:3" x14ac:dyDescent="0.55000000000000004">
      <c r="B44" s="38" t="s">
        <v>16</v>
      </c>
      <c r="C44" s="39"/>
    </row>
    <row r="45" spans="2:3" ht="22.5" customHeight="1" x14ac:dyDescent="0.55000000000000004">
      <c r="B45" s="40" t="s">
        <v>34</v>
      </c>
      <c r="C45" s="41">
        <v>1</v>
      </c>
    </row>
    <row r="46" spans="2:3" ht="22.5" customHeight="1" x14ac:dyDescent="0.55000000000000004">
      <c r="B46" s="40" t="s">
        <v>35</v>
      </c>
      <c r="C46" s="41">
        <v>4</v>
      </c>
    </row>
    <row r="47" spans="2:3" ht="22.5" customHeight="1" x14ac:dyDescent="0.55000000000000004">
      <c r="B47" s="40" t="s">
        <v>36</v>
      </c>
      <c r="C47" s="41">
        <v>9</v>
      </c>
    </row>
    <row r="48" spans="2:3" ht="22.5" customHeight="1" x14ac:dyDescent="0.55000000000000004">
      <c r="B48" s="40" t="s">
        <v>37</v>
      </c>
      <c r="C48" s="41">
        <v>5</v>
      </c>
    </row>
    <row r="49" spans="2:3" ht="22.5" customHeight="1" x14ac:dyDescent="0.55000000000000004">
      <c r="B49" s="40" t="s">
        <v>38</v>
      </c>
      <c r="C49" s="41">
        <v>7</v>
      </c>
    </row>
    <row r="50" spans="2:3" ht="22.5" customHeight="1" x14ac:dyDescent="0.55000000000000004">
      <c r="B50" s="40" t="s">
        <v>39</v>
      </c>
      <c r="C50" s="41">
        <v>7</v>
      </c>
    </row>
    <row r="51" spans="2:3" ht="22.5" customHeight="1" x14ac:dyDescent="0.55000000000000004">
      <c r="B51" s="42" t="s">
        <v>5</v>
      </c>
      <c r="C51" s="42">
        <f>SUM(C45:C50)</f>
        <v>33</v>
      </c>
    </row>
    <row r="52" spans="2:3" ht="15.75" customHeight="1" x14ac:dyDescent="0.55000000000000004"/>
    <row r="53" spans="2:3" ht="15.75" customHeight="1" x14ac:dyDescent="0.55000000000000004"/>
    <row r="54" spans="2:3" ht="15.75" customHeight="1" x14ac:dyDescent="0.55000000000000004"/>
    <row r="55" spans="2:3" ht="15.75" customHeight="1" x14ac:dyDescent="0.55000000000000004"/>
    <row r="56" spans="2:3" ht="15.75" customHeight="1" x14ac:dyDescent="0.55000000000000004"/>
    <row r="57" spans="2:3" ht="15.75" customHeight="1" x14ac:dyDescent="0.55000000000000004"/>
    <row r="58" spans="2:3" ht="15.75" customHeight="1" x14ac:dyDescent="0.55000000000000004"/>
    <row r="59" spans="2:3" ht="15.75" customHeight="1" x14ac:dyDescent="0.55000000000000004"/>
    <row r="60" spans="2:3" ht="15.75" customHeight="1" x14ac:dyDescent="0.55000000000000004"/>
    <row r="61" spans="2:3" ht="15.75" customHeight="1" x14ac:dyDescent="0.55000000000000004"/>
    <row r="62" spans="2:3" ht="15.75" customHeight="1" x14ac:dyDescent="0.55000000000000004"/>
    <row r="63" spans="2:3" ht="15.75" customHeight="1" x14ac:dyDescent="0.55000000000000004"/>
    <row r="64" spans="2:3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</sheetData>
  <autoFilter ref="H1:H151" xr:uid="{ECFE3376-4D37-458A-8F8E-CCB7A31ED969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ED9B-B4B4-4914-B268-54412F5BEAF8}">
  <dimension ref="A1:AC160"/>
  <sheetViews>
    <sheetView zoomScale="60" zoomScaleNormal="60" workbookViewId="0">
      <selection activeCell="X20" sqref="X20"/>
    </sheetView>
  </sheetViews>
  <sheetFormatPr defaultColWidth="12.625" defaultRowHeight="24" x14ac:dyDescent="0.55000000000000004"/>
  <cols>
    <col min="1" max="1" width="12.625" style="36"/>
    <col min="2" max="3" width="18.875" style="36" customWidth="1"/>
    <col min="4" max="4" width="14.75" style="36" customWidth="1"/>
    <col min="5" max="5" width="21.75" style="36" bestFit="1" customWidth="1"/>
    <col min="6" max="6" width="14" style="36" customWidth="1"/>
    <col min="7" max="7" width="18.125" style="36" bestFit="1" customWidth="1"/>
    <col min="8" max="8" width="28.875" style="36" bestFit="1" customWidth="1"/>
    <col min="9" max="9" width="26" style="36" bestFit="1" customWidth="1"/>
    <col min="10" max="10" width="18.125" style="36" customWidth="1"/>
    <col min="11" max="11" width="9.375" style="36" customWidth="1"/>
    <col min="12" max="12" width="8.125" style="36" customWidth="1"/>
    <col min="13" max="27" width="7.625" style="36" customWidth="1"/>
    <col min="28" max="28" width="7.5" style="36" customWidth="1"/>
    <col min="29" max="16384" width="12.625" style="36"/>
  </cols>
  <sheetData>
    <row r="1" spans="1:29" s="53" customFormat="1" ht="38.25" customHeight="1" x14ac:dyDescent="0.55000000000000004">
      <c r="B1" s="52" t="s">
        <v>6</v>
      </c>
      <c r="C1" s="52" t="s">
        <v>18</v>
      </c>
      <c r="D1" s="52" t="s">
        <v>19</v>
      </c>
      <c r="E1" s="52"/>
      <c r="F1" s="52" t="s">
        <v>17</v>
      </c>
      <c r="G1" s="52" t="s">
        <v>106</v>
      </c>
      <c r="H1" s="52"/>
      <c r="I1" s="52"/>
      <c r="J1" s="52"/>
      <c r="K1" s="64" t="s">
        <v>83</v>
      </c>
      <c r="L1" s="58" t="s">
        <v>84</v>
      </c>
      <c r="M1" s="58" t="s">
        <v>85</v>
      </c>
      <c r="N1" s="58" t="s">
        <v>86</v>
      </c>
      <c r="O1" s="58" t="s">
        <v>87</v>
      </c>
      <c r="P1" s="58" t="s">
        <v>88</v>
      </c>
      <c r="Q1" s="58" t="s">
        <v>89</v>
      </c>
      <c r="R1" s="58" t="s">
        <v>90</v>
      </c>
      <c r="S1" s="58" t="s">
        <v>91</v>
      </c>
      <c r="T1" s="59" t="s">
        <v>92</v>
      </c>
      <c r="U1" s="59" t="s">
        <v>93</v>
      </c>
      <c r="V1" s="60" t="s">
        <v>94</v>
      </c>
      <c r="W1" s="60" t="s">
        <v>95</v>
      </c>
      <c r="X1" s="60" t="s">
        <v>96</v>
      </c>
      <c r="Y1" s="60" t="s">
        <v>97</v>
      </c>
      <c r="Z1" s="60" t="s">
        <v>98</v>
      </c>
      <c r="AA1" s="60" t="s">
        <v>99</v>
      </c>
    </row>
    <row r="2" spans="1:29" x14ac:dyDescent="0.55000000000000004">
      <c r="A2" s="36">
        <v>1</v>
      </c>
      <c r="B2" s="37" t="s">
        <v>44</v>
      </c>
      <c r="C2" s="36" t="s">
        <v>7</v>
      </c>
      <c r="D2" s="36" t="s">
        <v>45</v>
      </c>
      <c r="E2" s="36" t="s">
        <v>21</v>
      </c>
      <c r="F2" s="36" t="s">
        <v>46</v>
      </c>
      <c r="G2" s="36" t="s">
        <v>47</v>
      </c>
      <c r="H2" s="78" t="s">
        <v>116</v>
      </c>
      <c r="I2" s="36" t="s">
        <v>38</v>
      </c>
      <c r="J2" s="36" t="s">
        <v>48</v>
      </c>
      <c r="K2" s="65">
        <v>4</v>
      </c>
      <c r="L2" s="62">
        <v>4</v>
      </c>
      <c r="M2" s="62">
        <v>4</v>
      </c>
      <c r="N2" s="62">
        <v>4</v>
      </c>
      <c r="O2" s="62">
        <v>4</v>
      </c>
      <c r="P2" s="62">
        <v>4</v>
      </c>
      <c r="Q2" s="62">
        <v>4</v>
      </c>
      <c r="R2" s="62">
        <v>4</v>
      </c>
      <c r="S2" s="62">
        <v>4</v>
      </c>
      <c r="T2" s="62">
        <v>4</v>
      </c>
      <c r="U2" s="62">
        <v>4</v>
      </c>
      <c r="V2" s="63">
        <v>4</v>
      </c>
      <c r="W2" s="63">
        <v>4</v>
      </c>
      <c r="X2" s="63">
        <v>4</v>
      </c>
      <c r="Y2" s="63">
        <v>4</v>
      </c>
      <c r="Z2" s="63">
        <v>4</v>
      </c>
      <c r="AA2" s="63">
        <v>4</v>
      </c>
    </row>
    <row r="3" spans="1:29" x14ac:dyDescent="0.55000000000000004">
      <c r="A3" s="36">
        <v>2</v>
      </c>
      <c r="B3" s="37" t="s">
        <v>49</v>
      </c>
      <c r="C3" s="36" t="s">
        <v>7</v>
      </c>
      <c r="D3" s="36" t="s">
        <v>45</v>
      </c>
      <c r="E3" s="36" t="s">
        <v>28</v>
      </c>
      <c r="F3" s="36" t="s">
        <v>46</v>
      </c>
      <c r="G3" s="36" t="s">
        <v>50</v>
      </c>
      <c r="H3" s="78" t="s">
        <v>116</v>
      </c>
      <c r="I3" s="36" t="s">
        <v>36</v>
      </c>
      <c r="J3" s="36" t="s">
        <v>48</v>
      </c>
      <c r="K3" s="65">
        <v>4</v>
      </c>
      <c r="L3" s="62">
        <v>4</v>
      </c>
      <c r="M3" s="62">
        <v>4</v>
      </c>
      <c r="N3" s="62">
        <v>4</v>
      </c>
      <c r="O3" s="62">
        <v>4</v>
      </c>
      <c r="P3" s="62">
        <v>4</v>
      </c>
      <c r="Q3" s="62">
        <v>4</v>
      </c>
      <c r="R3" s="62">
        <v>4</v>
      </c>
      <c r="S3" s="62">
        <v>4</v>
      </c>
      <c r="T3" s="62">
        <v>4</v>
      </c>
      <c r="U3" s="62">
        <v>4</v>
      </c>
      <c r="V3" s="63">
        <v>4</v>
      </c>
      <c r="W3" s="63">
        <v>4</v>
      </c>
      <c r="X3" s="63">
        <v>4</v>
      </c>
      <c r="Y3" s="63">
        <v>4</v>
      </c>
      <c r="Z3" s="63">
        <v>4</v>
      </c>
      <c r="AA3" s="63">
        <v>4</v>
      </c>
    </row>
    <row r="4" spans="1:29" x14ac:dyDescent="0.55000000000000004">
      <c r="A4" s="36">
        <v>3</v>
      </c>
      <c r="B4" s="37" t="s">
        <v>51</v>
      </c>
      <c r="C4" s="36" t="s">
        <v>11</v>
      </c>
      <c r="D4" s="36" t="s">
        <v>45</v>
      </c>
      <c r="E4" s="36" t="s">
        <v>28</v>
      </c>
      <c r="F4" s="36" t="s">
        <v>52</v>
      </c>
      <c r="G4" s="36" t="s">
        <v>53</v>
      </c>
      <c r="H4" s="78" t="s">
        <v>116</v>
      </c>
      <c r="I4" s="36" t="s">
        <v>38</v>
      </c>
      <c r="J4" s="36" t="s">
        <v>48</v>
      </c>
      <c r="K4" s="65">
        <v>4</v>
      </c>
      <c r="L4" s="62">
        <v>4</v>
      </c>
      <c r="M4" s="62">
        <v>4</v>
      </c>
      <c r="N4" s="62">
        <v>4</v>
      </c>
      <c r="O4" s="62">
        <v>4</v>
      </c>
      <c r="P4" s="62">
        <v>4</v>
      </c>
      <c r="Q4" s="62">
        <v>4</v>
      </c>
      <c r="R4" s="62">
        <v>4</v>
      </c>
      <c r="S4" s="62">
        <v>4</v>
      </c>
      <c r="T4" s="62">
        <v>4</v>
      </c>
      <c r="U4" s="62">
        <v>4</v>
      </c>
      <c r="V4" s="63">
        <v>4</v>
      </c>
      <c r="W4" s="63">
        <v>4</v>
      </c>
      <c r="X4" s="63">
        <v>4</v>
      </c>
      <c r="Y4" s="63">
        <v>4</v>
      </c>
      <c r="Z4" s="63">
        <v>4</v>
      </c>
      <c r="AA4" s="63">
        <v>4</v>
      </c>
    </row>
    <row r="5" spans="1:29" x14ac:dyDescent="0.55000000000000004">
      <c r="A5" s="36">
        <v>4</v>
      </c>
      <c r="B5" s="37" t="s">
        <v>54</v>
      </c>
      <c r="C5" s="36" t="s">
        <v>7</v>
      </c>
      <c r="D5" s="36" t="s">
        <v>45</v>
      </c>
      <c r="E5" s="36" t="s">
        <v>28</v>
      </c>
      <c r="F5" s="36" t="s">
        <v>46</v>
      </c>
      <c r="G5" s="36" t="s">
        <v>50</v>
      </c>
      <c r="H5" s="78" t="s">
        <v>116</v>
      </c>
      <c r="I5" s="36" t="s">
        <v>38</v>
      </c>
      <c r="J5" s="36" t="s">
        <v>48</v>
      </c>
      <c r="K5" s="65">
        <v>3</v>
      </c>
      <c r="L5" s="62">
        <v>3</v>
      </c>
      <c r="M5" s="62">
        <v>3</v>
      </c>
      <c r="N5" s="62">
        <v>3</v>
      </c>
      <c r="O5" s="62">
        <v>3</v>
      </c>
      <c r="P5" s="62">
        <v>3</v>
      </c>
      <c r="Q5" s="62">
        <v>3</v>
      </c>
      <c r="R5" s="62">
        <v>3</v>
      </c>
      <c r="S5" s="62">
        <v>3</v>
      </c>
      <c r="T5" s="62">
        <v>3</v>
      </c>
      <c r="U5" s="62">
        <v>3</v>
      </c>
      <c r="V5" s="63">
        <v>4</v>
      </c>
      <c r="W5" s="63">
        <v>4</v>
      </c>
      <c r="X5" s="63">
        <v>4</v>
      </c>
      <c r="Y5" s="63"/>
      <c r="Z5" s="63">
        <v>4</v>
      </c>
      <c r="AA5" s="63">
        <v>4</v>
      </c>
    </row>
    <row r="6" spans="1:29" x14ac:dyDescent="0.55000000000000004">
      <c r="A6" s="36">
        <v>5</v>
      </c>
      <c r="B6" s="37" t="s">
        <v>55</v>
      </c>
      <c r="C6" s="36" t="s">
        <v>7</v>
      </c>
      <c r="D6" s="36" t="s">
        <v>12</v>
      </c>
      <c r="E6" s="36" t="s">
        <v>29</v>
      </c>
      <c r="F6" s="36" t="s">
        <v>13</v>
      </c>
      <c r="G6" s="36" t="s">
        <v>53</v>
      </c>
      <c r="H6" s="78" t="s">
        <v>116</v>
      </c>
      <c r="I6" s="36" t="s">
        <v>36</v>
      </c>
      <c r="J6" s="36" t="s">
        <v>48</v>
      </c>
      <c r="K6" s="65">
        <v>4</v>
      </c>
      <c r="L6" s="62">
        <v>4</v>
      </c>
      <c r="M6" s="62">
        <v>4</v>
      </c>
      <c r="N6" s="62">
        <v>4</v>
      </c>
      <c r="O6" s="62">
        <v>4</v>
      </c>
      <c r="P6" s="62">
        <v>4</v>
      </c>
      <c r="Q6" s="62">
        <v>4</v>
      </c>
      <c r="R6" s="62">
        <v>4</v>
      </c>
      <c r="S6" s="62">
        <v>4</v>
      </c>
      <c r="T6" s="62">
        <v>4</v>
      </c>
      <c r="U6" s="62">
        <v>4</v>
      </c>
      <c r="V6" s="63">
        <v>4</v>
      </c>
      <c r="W6" s="63">
        <v>4</v>
      </c>
      <c r="X6" s="63">
        <v>4</v>
      </c>
      <c r="Y6" s="63">
        <v>4</v>
      </c>
      <c r="Z6" s="63">
        <v>4</v>
      </c>
      <c r="AA6" s="63">
        <v>4</v>
      </c>
    </row>
    <row r="7" spans="1:29" x14ac:dyDescent="0.55000000000000004">
      <c r="A7" s="36">
        <v>6</v>
      </c>
      <c r="B7" s="37" t="s">
        <v>56</v>
      </c>
      <c r="C7" s="36" t="s">
        <v>7</v>
      </c>
      <c r="D7" s="36" t="s">
        <v>45</v>
      </c>
      <c r="E7" s="36" t="s">
        <v>28</v>
      </c>
      <c r="F7" s="36" t="s">
        <v>46</v>
      </c>
      <c r="G7" s="36" t="s">
        <v>50</v>
      </c>
      <c r="H7" s="78" t="s">
        <v>116</v>
      </c>
      <c r="I7" s="36" t="s">
        <v>36</v>
      </c>
      <c r="J7" s="36" t="s">
        <v>48</v>
      </c>
      <c r="K7" s="65">
        <v>5</v>
      </c>
      <c r="L7" s="62">
        <v>5</v>
      </c>
      <c r="M7" s="62">
        <v>5</v>
      </c>
      <c r="N7" s="62">
        <v>5</v>
      </c>
      <c r="O7" s="62">
        <v>4</v>
      </c>
      <c r="P7" s="62">
        <v>4</v>
      </c>
      <c r="Q7" s="62">
        <v>4</v>
      </c>
      <c r="R7" s="62">
        <v>5</v>
      </c>
      <c r="S7" s="62">
        <v>5</v>
      </c>
      <c r="T7" s="62">
        <v>5</v>
      </c>
      <c r="U7" s="62">
        <v>5</v>
      </c>
      <c r="V7" s="63">
        <v>4</v>
      </c>
      <c r="W7" s="63">
        <v>4</v>
      </c>
      <c r="X7" s="63">
        <v>5</v>
      </c>
      <c r="Y7" s="63">
        <v>4</v>
      </c>
      <c r="Z7" s="63">
        <v>5</v>
      </c>
      <c r="AA7" s="63">
        <v>5</v>
      </c>
    </row>
    <row r="8" spans="1:29" x14ac:dyDescent="0.55000000000000004">
      <c r="A8" s="36">
        <v>9</v>
      </c>
      <c r="B8" s="37" t="s">
        <v>60</v>
      </c>
      <c r="C8" s="36" t="s">
        <v>7</v>
      </c>
      <c r="D8" s="36" t="s">
        <v>45</v>
      </c>
      <c r="E8" s="36" t="s">
        <v>28</v>
      </c>
      <c r="F8" s="36" t="s">
        <v>46</v>
      </c>
      <c r="G8" s="36" t="s">
        <v>50</v>
      </c>
      <c r="H8" s="78" t="s">
        <v>116</v>
      </c>
      <c r="I8" s="36" t="s">
        <v>38</v>
      </c>
      <c r="J8" s="36" t="s">
        <v>48</v>
      </c>
      <c r="K8" s="65">
        <v>5</v>
      </c>
      <c r="L8" s="62">
        <v>5</v>
      </c>
      <c r="M8" s="62">
        <v>5</v>
      </c>
      <c r="N8" s="62">
        <v>5</v>
      </c>
      <c r="O8" s="62">
        <v>5</v>
      </c>
      <c r="P8" s="62">
        <v>5</v>
      </c>
      <c r="Q8" s="62">
        <v>5</v>
      </c>
      <c r="R8" s="62">
        <v>5</v>
      </c>
      <c r="S8" s="62">
        <v>5</v>
      </c>
      <c r="T8" s="62">
        <v>5</v>
      </c>
      <c r="U8" s="62">
        <v>5</v>
      </c>
      <c r="V8" s="63">
        <v>5</v>
      </c>
      <c r="W8" s="63">
        <v>5</v>
      </c>
      <c r="X8" s="63">
        <v>5</v>
      </c>
      <c r="Y8" s="63">
        <v>5</v>
      </c>
      <c r="Z8" s="63">
        <v>5</v>
      </c>
      <c r="AA8" s="63">
        <v>5</v>
      </c>
      <c r="AC8" s="36" t="s">
        <v>61</v>
      </c>
    </row>
    <row r="9" spans="1:29" x14ac:dyDescent="0.55000000000000004">
      <c r="A9" s="36">
        <v>12</v>
      </c>
      <c r="B9" s="37" t="s">
        <v>64</v>
      </c>
      <c r="C9" s="36" t="s">
        <v>11</v>
      </c>
      <c r="D9" s="36" t="s">
        <v>12</v>
      </c>
      <c r="E9" s="36" t="s">
        <v>24</v>
      </c>
      <c r="F9" s="36" t="s">
        <v>105</v>
      </c>
      <c r="G9" s="36" t="s">
        <v>65</v>
      </c>
      <c r="H9" s="78" t="s">
        <v>116</v>
      </c>
      <c r="I9" s="36" t="s">
        <v>39</v>
      </c>
      <c r="J9" s="36" t="s">
        <v>48</v>
      </c>
      <c r="K9" s="65">
        <v>5</v>
      </c>
      <c r="L9" s="62">
        <v>5</v>
      </c>
      <c r="M9" s="62">
        <v>5</v>
      </c>
      <c r="N9" s="62">
        <v>5</v>
      </c>
      <c r="O9" s="62">
        <v>5</v>
      </c>
      <c r="P9" s="62">
        <v>5</v>
      </c>
      <c r="Q9" s="62">
        <v>5</v>
      </c>
      <c r="R9" s="62">
        <v>5</v>
      </c>
      <c r="S9" s="62">
        <v>5</v>
      </c>
      <c r="T9" s="62">
        <v>5</v>
      </c>
      <c r="U9" s="62">
        <v>5</v>
      </c>
      <c r="V9" s="63">
        <v>5</v>
      </c>
      <c r="W9" s="63">
        <v>5</v>
      </c>
      <c r="X9" s="63">
        <v>5</v>
      </c>
      <c r="Y9" s="63">
        <v>5</v>
      </c>
      <c r="Z9" s="63">
        <v>5</v>
      </c>
      <c r="AA9" s="63">
        <v>5</v>
      </c>
    </row>
    <row r="10" spans="1:29" x14ac:dyDescent="0.55000000000000004">
      <c r="A10" s="36">
        <v>15</v>
      </c>
      <c r="B10" s="37" t="s">
        <v>68</v>
      </c>
      <c r="C10" s="36" t="s">
        <v>11</v>
      </c>
      <c r="D10" s="36" t="s">
        <v>45</v>
      </c>
      <c r="E10" s="36" t="s">
        <v>24</v>
      </c>
      <c r="F10" s="36" t="s">
        <v>13</v>
      </c>
      <c r="G10" s="36" t="s">
        <v>65</v>
      </c>
      <c r="H10" s="78" t="s">
        <v>116</v>
      </c>
      <c r="I10" s="36" t="s">
        <v>39</v>
      </c>
      <c r="J10" s="36" t="s">
        <v>48</v>
      </c>
      <c r="K10" s="65">
        <v>5</v>
      </c>
      <c r="L10" s="62">
        <v>5</v>
      </c>
      <c r="M10" s="62">
        <v>5</v>
      </c>
      <c r="N10" s="62">
        <v>5</v>
      </c>
      <c r="O10" s="62">
        <v>5</v>
      </c>
      <c r="P10" s="62">
        <v>5</v>
      </c>
      <c r="Q10" s="62">
        <v>5</v>
      </c>
      <c r="R10" s="62">
        <v>5</v>
      </c>
      <c r="S10" s="62">
        <v>5</v>
      </c>
      <c r="T10" s="62">
        <v>5</v>
      </c>
      <c r="U10" s="62">
        <v>5</v>
      </c>
      <c r="V10" s="63">
        <v>5</v>
      </c>
      <c r="W10" s="63">
        <v>5</v>
      </c>
      <c r="X10" s="63">
        <v>5</v>
      </c>
      <c r="Y10" s="63">
        <v>5</v>
      </c>
      <c r="Z10" s="63">
        <v>5</v>
      </c>
      <c r="AA10" s="63">
        <v>5</v>
      </c>
    </row>
    <row r="11" spans="1:29" x14ac:dyDescent="0.55000000000000004">
      <c r="A11" s="36">
        <v>16</v>
      </c>
      <c r="B11" s="37" t="s">
        <v>69</v>
      </c>
      <c r="C11" s="36" t="s">
        <v>7</v>
      </c>
      <c r="D11" s="36" t="s">
        <v>45</v>
      </c>
      <c r="E11" s="36" t="s">
        <v>28</v>
      </c>
      <c r="F11" s="36" t="s">
        <v>46</v>
      </c>
      <c r="G11" s="36" t="s">
        <v>50</v>
      </c>
      <c r="H11" s="78" t="s">
        <v>116</v>
      </c>
      <c r="I11" s="36" t="s">
        <v>35</v>
      </c>
      <c r="J11" s="36" t="s">
        <v>48</v>
      </c>
      <c r="K11" s="65">
        <v>5</v>
      </c>
      <c r="L11" s="62">
        <v>5</v>
      </c>
      <c r="M11" s="62">
        <v>5</v>
      </c>
      <c r="N11" s="62">
        <v>5</v>
      </c>
      <c r="O11" s="62">
        <v>5</v>
      </c>
      <c r="P11" s="62">
        <v>5</v>
      </c>
      <c r="Q11" s="62">
        <v>5</v>
      </c>
      <c r="R11" s="62">
        <v>5</v>
      </c>
      <c r="S11" s="62">
        <v>5</v>
      </c>
      <c r="T11" s="62">
        <v>5</v>
      </c>
      <c r="U11" s="62">
        <v>5</v>
      </c>
      <c r="V11" s="63">
        <v>5</v>
      </c>
      <c r="W11" s="63">
        <v>5</v>
      </c>
      <c r="X11" s="63"/>
      <c r="Y11" s="63">
        <v>5</v>
      </c>
      <c r="Z11" s="63">
        <v>5</v>
      </c>
      <c r="AA11" s="63">
        <v>5</v>
      </c>
    </row>
    <row r="12" spans="1:29" x14ac:dyDescent="0.55000000000000004">
      <c r="A12" s="36">
        <v>17</v>
      </c>
      <c r="B12" s="37" t="s">
        <v>70</v>
      </c>
      <c r="C12" s="36" t="s">
        <v>11</v>
      </c>
      <c r="D12" s="36" t="s">
        <v>12</v>
      </c>
      <c r="E12" s="36" t="s">
        <v>24</v>
      </c>
      <c r="F12" s="36" t="s">
        <v>105</v>
      </c>
      <c r="G12" s="36" t="s">
        <v>53</v>
      </c>
      <c r="H12" s="78" t="s">
        <v>116</v>
      </c>
      <c r="I12" s="36" t="s">
        <v>39</v>
      </c>
      <c r="J12" s="36" t="s">
        <v>48</v>
      </c>
      <c r="K12" s="65">
        <v>5</v>
      </c>
      <c r="L12" s="62">
        <v>5</v>
      </c>
      <c r="M12" s="62">
        <v>5</v>
      </c>
      <c r="N12" s="62">
        <v>5</v>
      </c>
      <c r="O12" s="62">
        <v>5</v>
      </c>
      <c r="P12" s="62">
        <v>5</v>
      </c>
      <c r="Q12" s="62">
        <v>5</v>
      </c>
      <c r="R12" s="62">
        <v>5</v>
      </c>
      <c r="S12" s="62">
        <v>5</v>
      </c>
      <c r="T12" s="62">
        <v>5</v>
      </c>
      <c r="U12" s="62">
        <v>5</v>
      </c>
      <c r="V12" s="63">
        <v>5</v>
      </c>
      <c r="W12" s="63">
        <v>5</v>
      </c>
      <c r="X12" s="63">
        <v>5</v>
      </c>
      <c r="Y12" s="63">
        <v>5</v>
      </c>
      <c r="Z12" s="63">
        <v>5</v>
      </c>
      <c r="AA12" s="63">
        <v>5</v>
      </c>
    </row>
    <row r="13" spans="1:29" x14ac:dyDescent="0.55000000000000004">
      <c r="A13" s="36">
        <v>18</v>
      </c>
      <c r="B13" s="37" t="s">
        <v>71</v>
      </c>
      <c r="C13" s="36" t="s">
        <v>7</v>
      </c>
      <c r="D13" s="36" t="s">
        <v>45</v>
      </c>
      <c r="E13" s="36" t="s">
        <v>28</v>
      </c>
      <c r="F13" s="36" t="s">
        <v>52</v>
      </c>
      <c r="G13" s="36" t="s">
        <v>50</v>
      </c>
      <c r="H13" s="78" t="s">
        <v>116</v>
      </c>
      <c r="I13" s="36" t="s">
        <v>37</v>
      </c>
      <c r="J13" s="36" t="s">
        <v>48</v>
      </c>
      <c r="K13" s="65">
        <v>4</v>
      </c>
      <c r="L13" s="62">
        <v>4</v>
      </c>
      <c r="M13" s="62">
        <v>4</v>
      </c>
      <c r="N13" s="62">
        <v>4</v>
      </c>
      <c r="O13" s="62">
        <v>4</v>
      </c>
      <c r="P13" s="62">
        <v>4</v>
      </c>
      <c r="Q13" s="62">
        <v>4</v>
      </c>
      <c r="R13" s="62">
        <v>4</v>
      </c>
      <c r="S13" s="62">
        <v>4</v>
      </c>
      <c r="T13" s="62">
        <v>4</v>
      </c>
      <c r="U13" s="62">
        <v>4</v>
      </c>
      <c r="V13" s="63">
        <v>4</v>
      </c>
      <c r="W13" s="63">
        <v>4</v>
      </c>
      <c r="X13" s="63">
        <v>4</v>
      </c>
      <c r="Y13" s="63">
        <v>4</v>
      </c>
      <c r="Z13" s="63">
        <v>4</v>
      </c>
      <c r="AA13" s="63">
        <v>4</v>
      </c>
    </row>
    <row r="14" spans="1:29" x14ac:dyDescent="0.55000000000000004">
      <c r="A14" s="36">
        <v>19</v>
      </c>
      <c r="B14" s="37" t="s">
        <v>72</v>
      </c>
      <c r="C14" s="36" t="s">
        <v>7</v>
      </c>
      <c r="D14" s="36" t="s">
        <v>12</v>
      </c>
      <c r="E14" s="36" t="s">
        <v>24</v>
      </c>
      <c r="F14" s="36" t="s">
        <v>13</v>
      </c>
      <c r="G14" s="36" t="s">
        <v>53</v>
      </c>
      <c r="H14" s="78" t="s">
        <v>116</v>
      </c>
      <c r="I14" s="36" t="s">
        <v>37</v>
      </c>
      <c r="J14" s="36" t="s">
        <v>48</v>
      </c>
      <c r="K14" s="65">
        <v>5</v>
      </c>
      <c r="L14" s="62">
        <v>5</v>
      </c>
      <c r="M14" s="62">
        <v>5</v>
      </c>
      <c r="N14" s="62">
        <v>5</v>
      </c>
      <c r="O14" s="62">
        <v>5</v>
      </c>
      <c r="P14" s="62">
        <v>5</v>
      </c>
      <c r="Q14" s="62">
        <v>5</v>
      </c>
      <c r="R14" s="62">
        <v>5</v>
      </c>
      <c r="S14" s="62">
        <v>5</v>
      </c>
      <c r="T14" s="62">
        <v>5</v>
      </c>
      <c r="U14" s="62">
        <v>5</v>
      </c>
      <c r="V14" s="63">
        <v>5</v>
      </c>
      <c r="W14" s="63">
        <v>5</v>
      </c>
      <c r="X14" s="63">
        <v>5</v>
      </c>
      <c r="Y14" s="63">
        <v>5</v>
      </c>
      <c r="Z14" s="63">
        <v>5</v>
      </c>
      <c r="AA14" s="63">
        <v>5</v>
      </c>
    </row>
    <row r="15" spans="1:29" x14ac:dyDescent="0.55000000000000004">
      <c r="A15" s="36">
        <v>20</v>
      </c>
      <c r="B15" s="37" t="s">
        <v>73</v>
      </c>
      <c r="C15" s="36" t="s">
        <v>7</v>
      </c>
      <c r="D15" s="36" t="s">
        <v>45</v>
      </c>
      <c r="E15" s="36" t="s">
        <v>24</v>
      </c>
      <c r="F15" s="36" t="s">
        <v>52</v>
      </c>
      <c r="G15" s="36" t="s">
        <v>50</v>
      </c>
      <c r="H15" s="78" t="s">
        <v>116</v>
      </c>
      <c r="I15" s="36" t="s">
        <v>36</v>
      </c>
      <c r="J15" s="36" t="s">
        <v>48</v>
      </c>
      <c r="K15" s="65">
        <v>5</v>
      </c>
      <c r="L15" s="62">
        <v>5</v>
      </c>
      <c r="M15" s="62">
        <v>5</v>
      </c>
      <c r="N15" s="62">
        <v>5</v>
      </c>
      <c r="O15" s="62">
        <v>5</v>
      </c>
      <c r="P15" s="62">
        <v>5</v>
      </c>
      <c r="Q15" s="62">
        <v>5</v>
      </c>
      <c r="R15" s="62">
        <v>5</v>
      </c>
      <c r="S15" s="62">
        <v>5</v>
      </c>
      <c r="T15" s="62">
        <v>5</v>
      </c>
      <c r="U15" s="62">
        <v>5</v>
      </c>
      <c r="V15" s="63">
        <v>5</v>
      </c>
      <c r="W15" s="63">
        <v>5</v>
      </c>
      <c r="X15" s="63">
        <v>5</v>
      </c>
      <c r="Y15" s="63">
        <v>5</v>
      </c>
      <c r="Z15" s="63">
        <v>5</v>
      </c>
      <c r="AA15" s="63">
        <v>5</v>
      </c>
    </row>
    <row r="16" spans="1:29" x14ac:dyDescent="0.55000000000000004">
      <c r="A16" s="36">
        <v>22</v>
      </c>
      <c r="B16" s="37" t="s">
        <v>75</v>
      </c>
      <c r="C16" s="36" t="s">
        <v>7</v>
      </c>
      <c r="D16" s="36" t="s">
        <v>12</v>
      </c>
      <c r="E16" s="36" t="s">
        <v>24</v>
      </c>
      <c r="F16" s="36" t="s">
        <v>52</v>
      </c>
      <c r="G16" s="36" t="s">
        <v>50</v>
      </c>
      <c r="H16" s="78" t="s">
        <v>116</v>
      </c>
      <c r="I16" s="36" t="s">
        <v>36</v>
      </c>
      <c r="J16" s="36" t="s">
        <v>48</v>
      </c>
      <c r="K16" s="65">
        <v>4</v>
      </c>
      <c r="L16" s="62">
        <v>4</v>
      </c>
      <c r="M16" s="62">
        <v>4</v>
      </c>
      <c r="N16" s="62">
        <v>4</v>
      </c>
      <c r="O16" s="62">
        <v>4</v>
      </c>
      <c r="P16" s="62">
        <v>4</v>
      </c>
      <c r="Q16" s="62">
        <v>4</v>
      </c>
      <c r="R16" s="62">
        <v>4</v>
      </c>
      <c r="S16" s="62">
        <v>4</v>
      </c>
      <c r="T16" s="62">
        <v>4</v>
      </c>
      <c r="U16" s="62">
        <v>4</v>
      </c>
      <c r="V16" s="63">
        <v>4</v>
      </c>
      <c r="W16" s="63">
        <v>4</v>
      </c>
      <c r="X16" s="63">
        <v>4</v>
      </c>
      <c r="Y16" s="63">
        <v>4</v>
      </c>
      <c r="Z16" s="63">
        <v>4</v>
      </c>
      <c r="AA16" s="63">
        <v>4</v>
      </c>
      <c r="AC16" s="36" t="s">
        <v>61</v>
      </c>
    </row>
    <row r="17" spans="1:29" x14ac:dyDescent="0.55000000000000004">
      <c r="A17" s="36">
        <v>23</v>
      </c>
      <c r="B17" s="37" t="s">
        <v>76</v>
      </c>
      <c r="C17" s="36" t="s">
        <v>7</v>
      </c>
      <c r="D17" s="36" t="s">
        <v>45</v>
      </c>
      <c r="E17" s="36" t="s">
        <v>29</v>
      </c>
      <c r="F17" s="36" t="s">
        <v>46</v>
      </c>
      <c r="G17" s="36" t="s">
        <v>50</v>
      </c>
      <c r="H17" s="78" t="s">
        <v>116</v>
      </c>
      <c r="I17" s="36" t="s">
        <v>35</v>
      </c>
      <c r="J17" s="36" t="s">
        <v>48</v>
      </c>
      <c r="K17" s="65">
        <v>5</v>
      </c>
      <c r="L17" s="62">
        <v>5</v>
      </c>
      <c r="M17" s="62">
        <v>5</v>
      </c>
      <c r="N17" s="62">
        <v>5</v>
      </c>
      <c r="O17" s="62">
        <v>5</v>
      </c>
      <c r="P17" s="62">
        <v>5</v>
      </c>
      <c r="Q17" s="62">
        <v>5</v>
      </c>
      <c r="R17" s="62">
        <v>5</v>
      </c>
      <c r="S17" s="62">
        <v>5</v>
      </c>
      <c r="T17" s="62">
        <v>5</v>
      </c>
      <c r="U17" s="62">
        <v>5</v>
      </c>
      <c r="V17" s="63">
        <v>5</v>
      </c>
      <c r="W17" s="63">
        <v>5</v>
      </c>
      <c r="X17" s="63">
        <v>5</v>
      </c>
      <c r="Y17" s="63">
        <v>5</v>
      </c>
      <c r="Z17" s="63">
        <v>5</v>
      </c>
      <c r="AA17" s="63">
        <v>5</v>
      </c>
      <c r="AC17" s="36" t="s">
        <v>61</v>
      </c>
    </row>
    <row r="18" spans="1:29" ht="30.75" x14ac:dyDescent="0.7">
      <c r="K18" s="61">
        <f t="shared" ref="K18:AA18" si="0">AVERAGE(K2:K17)</f>
        <v>4.5</v>
      </c>
      <c r="L18" s="61">
        <f t="shared" si="0"/>
        <v>4.5</v>
      </c>
      <c r="M18" s="61">
        <f t="shared" si="0"/>
        <v>4.5</v>
      </c>
      <c r="N18" s="61">
        <f t="shared" si="0"/>
        <v>4.5</v>
      </c>
      <c r="O18" s="61">
        <f t="shared" si="0"/>
        <v>4.4375</v>
      </c>
      <c r="P18" s="61">
        <f t="shared" si="0"/>
        <v>4.4375</v>
      </c>
      <c r="Q18" s="61">
        <f t="shared" si="0"/>
        <v>4.4375</v>
      </c>
      <c r="R18" s="61">
        <f t="shared" si="0"/>
        <v>4.5</v>
      </c>
      <c r="S18" s="61">
        <f t="shared" si="0"/>
        <v>4.5</v>
      </c>
      <c r="T18" s="61">
        <f t="shared" si="0"/>
        <v>4.5</v>
      </c>
      <c r="U18" s="61">
        <f t="shared" si="0"/>
        <v>4.5</v>
      </c>
      <c r="V18" s="61">
        <f t="shared" si="0"/>
        <v>4.5</v>
      </c>
      <c r="W18" s="61">
        <f t="shared" si="0"/>
        <v>4.5</v>
      </c>
      <c r="X18" s="61">
        <f t="shared" si="0"/>
        <v>4.5333333333333332</v>
      </c>
      <c r="Y18" s="61">
        <f t="shared" si="0"/>
        <v>4.5333333333333332</v>
      </c>
      <c r="Z18" s="61">
        <f t="shared" si="0"/>
        <v>4.5625</v>
      </c>
      <c r="AA18" s="61">
        <f t="shared" si="0"/>
        <v>4.5625</v>
      </c>
      <c r="AB18" s="68">
        <f>AVERAGE(K2:AA17)</f>
        <v>4.5</v>
      </c>
    </row>
    <row r="19" spans="1:29" ht="30.75" x14ac:dyDescent="0.7">
      <c r="K19" s="61">
        <f t="shared" ref="K19:AA19" si="1">STDEV(K2:K17)</f>
        <v>0.63245553203367588</v>
      </c>
      <c r="L19" s="61">
        <f t="shared" si="1"/>
        <v>0.63245553203367588</v>
      </c>
      <c r="M19" s="61">
        <f t="shared" si="1"/>
        <v>0.63245553203367588</v>
      </c>
      <c r="N19" s="61">
        <f t="shared" si="1"/>
        <v>0.63245553203367588</v>
      </c>
      <c r="O19" s="61">
        <f t="shared" si="1"/>
        <v>0.62915286960589578</v>
      </c>
      <c r="P19" s="61">
        <f t="shared" si="1"/>
        <v>0.62915286960589578</v>
      </c>
      <c r="Q19" s="61">
        <f t="shared" si="1"/>
        <v>0.62915286960589578</v>
      </c>
      <c r="R19" s="61">
        <f t="shared" si="1"/>
        <v>0.63245553203367588</v>
      </c>
      <c r="S19" s="61">
        <f t="shared" si="1"/>
        <v>0.63245553203367588</v>
      </c>
      <c r="T19" s="61">
        <f t="shared" si="1"/>
        <v>0.63245553203367588</v>
      </c>
      <c r="U19" s="61">
        <f t="shared" si="1"/>
        <v>0.63245553203367588</v>
      </c>
      <c r="V19" s="61">
        <f t="shared" si="1"/>
        <v>0.5163977794943222</v>
      </c>
      <c r="W19" s="61">
        <f t="shared" si="1"/>
        <v>0.5163977794943222</v>
      </c>
      <c r="X19" s="61">
        <f t="shared" si="1"/>
        <v>0.51639777949432331</v>
      </c>
      <c r="Y19" s="61">
        <f t="shared" si="1"/>
        <v>0.51639777949432331</v>
      </c>
      <c r="Z19" s="61">
        <f t="shared" si="1"/>
        <v>0.51234753829797997</v>
      </c>
      <c r="AA19" s="61">
        <f t="shared" si="1"/>
        <v>0.51234753829797997</v>
      </c>
      <c r="AB19" s="68">
        <f>STDEV(K2:AA17)</f>
        <v>0.57681344873957319</v>
      </c>
    </row>
    <row r="20" spans="1:29" x14ac:dyDescent="0.55000000000000004">
      <c r="K20" s="66">
        <f>STDEV(K2:K17)</f>
        <v>0.63245553203367588</v>
      </c>
      <c r="U20" s="66">
        <f>STDEV(L2:U17)</f>
        <v>0.61400709847780388</v>
      </c>
      <c r="AA20" s="66">
        <f>STDEV(V2:AA17)</f>
        <v>0.50165591728363679</v>
      </c>
    </row>
    <row r="21" spans="1:29" x14ac:dyDescent="0.55000000000000004">
      <c r="B21" s="38" t="s">
        <v>16</v>
      </c>
      <c r="C21" s="39"/>
      <c r="K21" s="67">
        <f>AVERAGE(K2:K17)</f>
        <v>4.5</v>
      </c>
      <c r="U21" s="67">
        <f>AVERAGE(L2:U17)</f>
        <v>4.4812500000000002</v>
      </c>
      <c r="AA21" s="67">
        <f>AVERAGE(V2:AA17)</f>
        <v>4.5319148936170217</v>
      </c>
    </row>
    <row r="22" spans="1:29" x14ac:dyDescent="0.55000000000000004">
      <c r="B22" s="40" t="s">
        <v>23</v>
      </c>
      <c r="C22" s="41">
        <f>COUNTIF(C2:C17,"ชาย")</f>
        <v>4</v>
      </c>
    </row>
    <row r="23" spans="1:29" x14ac:dyDescent="0.55000000000000004">
      <c r="B23" s="40" t="s">
        <v>20</v>
      </c>
      <c r="C23" s="41">
        <f>COUNTIF(C2:C17,"หญิง")</f>
        <v>12</v>
      </c>
    </row>
    <row r="24" spans="1:29" x14ac:dyDescent="0.55000000000000004">
      <c r="B24" s="42" t="s">
        <v>5</v>
      </c>
      <c r="C24" s="42">
        <f>SUM(C21:C23)</f>
        <v>16</v>
      </c>
    </row>
    <row r="26" spans="1:29" x14ac:dyDescent="0.55000000000000004">
      <c r="B26" s="38" t="s">
        <v>33</v>
      </c>
      <c r="C26" s="39"/>
    </row>
    <row r="27" spans="1:29" x14ac:dyDescent="0.55000000000000004">
      <c r="B27" s="40" t="s">
        <v>65</v>
      </c>
      <c r="C27" s="41">
        <f>COUNTIF(G2:G17,"20 - 30 ปี")</f>
        <v>2</v>
      </c>
    </row>
    <row r="28" spans="1:29" x14ac:dyDescent="0.55000000000000004">
      <c r="B28" s="40" t="s">
        <v>53</v>
      </c>
      <c r="C28" s="41">
        <f>COUNTIF(G2:G18,"31 - 40 ปี")</f>
        <v>4</v>
      </c>
    </row>
    <row r="29" spans="1:29" x14ac:dyDescent="0.55000000000000004">
      <c r="B29" s="40" t="s">
        <v>50</v>
      </c>
      <c r="C29" s="41">
        <f>COUNTIF(G2:G19,"41 - 50 ปี")</f>
        <v>9</v>
      </c>
    </row>
    <row r="30" spans="1:29" x14ac:dyDescent="0.55000000000000004">
      <c r="B30" s="40" t="s">
        <v>47</v>
      </c>
      <c r="C30" s="41">
        <f>COUNTIF(G2:G20,"51 ปีขึ้นไป")</f>
        <v>1</v>
      </c>
    </row>
    <row r="31" spans="1:29" x14ac:dyDescent="0.55000000000000004">
      <c r="B31" s="42" t="s">
        <v>5</v>
      </c>
      <c r="C31" s="42">
        <f>SUM(C26:C30)</f>
        <v>16</v>
      </c>
    </row>
    <row r="33" spans="2:3" x14ac:dyDescent="0.55000000000000004">
      <c r="B33" s="38" t="s">
        <v>16</v>
      </c>
      <c r="C33" s="39"/>
    </row>
    <row r="34" spans="2:3" x14ac:dyDescent="0.55000000000000004">
      <c r="B34" s="40" t="s">
        <v>29</v>
      </c>
      <c r="C34" s="41">
        <v>3</v>
      </c>
    </row>
    <row r="35" spans="2:3" x14ac:dyDescent="0.55000000000000004">
      <c r="B35" s="40" t="s">
        <v>24</v>
      </c>
      <c r="C35" s="41">
        <v>11</v>
      </c>
    </row>
    <row r="36" spans="2:3" x14ac:dyDescent="0.55000000000000004">
      <c r="B36" s="40" t="s">
        <v>28</v>
      </c>
      <c r="C36" s="41">
        <v>15</v>
      </c>
    </row>
    <row r="37" spans="2:3" x14ac:dyDescent="0.55000000000000004">
      <c r="B37" s="40" t="s">
        <v>21</v>
      </c>
      <c r="C37" s="41">
        <v>4</v>
      </c>
    </row>
    <row r="38" spans="2:3" x14ac:dyDescent="0.55000000000000004">
      <c r="B38" s="42" t="s">
        <v>5</v>
      </c>
      <c r="C38" s="42">
        <f>SUM(C33:C37)</f>
        <v>33</v>
      </c>
    </row>
    <row r="40" spans="2:3" x14ac:dyDescent="0.55000000000000004">
      <c r="B40" s="38" t="s">
        <v>16</v>
      </c>
      <c r="C40" s="39"/>
    </row>
    <row r="41" spans="2:3" x14ac:dyDescent="0.55000000000000004">
      <c r="B41" s="38"/>
      <c r="C41" s="39"/>
    </row>
    <row r="42" spans="2:3" x14ac:dyDescent="0.55000000000000004">
      <c r="B42" s="40" t="s">
        <v>27</v>
      </c>
      <c r="C42" s="41">
        <v>1</v>
      </c>
    </row>
    <row r="43" spans="2:3" x14ac:dyDescent="0.55000000000000004">
      <c r="B43" s="40" t="s">
        <v>12</v>
      </c>
      <c r="C43" s="41">
        <v>13</v>
      </c>
    </row>
    <row r="44" spans="2:3" x14ac:dyDescent="0.55000000000000004">
      <c r="B44" s="40" t="s">
        <v>8</v>
      </c>
      <c r="C44" s="41">
        <v>19</v>
      </c>
    </row>
    <row r="45" spans="2:3" x14ac:dyDescent="0.55000000000000004">
      <c r="B45" s="42" t="s">
        <v>5</v>
      </c>
      <c r="C45" s="42">
        <f>SUM(C42:C44)</f>
        <v>33</v>
      </c>
    </row>
    <row r="46" spans="2:3" x14ac:dyDescent="0.55000000000000004">
      <c r="B46" s="38" t="s">
        <v>16</v>
      </c>
      <c r="C46" s="39"/>
    </row>
    <row r="47" spans="2:3" x14ac:dyDescent="0.55000000000000004">
      <c r="B47" s="40" t="s">
        <v>10</v>
      </c>
      <c r="C47" s="41">
        <v>5</v>
      </c>
    </row>
    <row r="48" spans="2:3" x14ac:dyDescent="0.55000000000000004">
      <c r="B48" s="40" t="s">
        <v>13</v>
      </c>
      <c r="C48" s="41">
        <f>COUNTIF(F3:F18,"5 - 10 ปี")</f>
        <v>3</v>
      </c>
    </row>
    <row r="49" spans="2:3" x14ac:dyDescent="0.55000000000000004">
      <c r="B49" s="40" t="s">
        <v>14</v>
      </c>
      <c r="C49" s="41">
        <v>6</v>
      </c>
    </row>
    <row r="50" spans="2:3" x14ac:dyDescent="0.55000000000000004">
      <c r="B50" s="40" t="s">
        <v>9</v>
      </c>
      <c r="C50" s="41">
        <v>19</v>
      </c>
    </row>
    <row r="51" spans="2:3" x14ac:dyDescent="0.55000000000000004">
      <c r="B51" s="42" t="s">
        <v>5</v>
      </c>
      <c r="C51" s="42">
        <f>SUM(C46:C50)</f>
        <v>33</v>
      </c>
    </row>
    <row r="52" spans="2:3" ht="15.75" customHeight="1" x14ac:dyDescent="0.55000000000000004"/>
    <row r="53" spans="2:3" x14ac:dyDescent="0.55000000000000004">
      <c r="B53" s="38" t="s">
        <v>16</v>
      </c>
      <c r="C53" s="39"/>
    </row>
    <row r="54" spans="2:3" ht="22.5" customHeight="1" x14ac:dyDescent="0.55000000000000004">
      <c r="B54" s="40" t="s">
        <v>34</v>
      </c>
      <c r="C54" s="41">
        <v>1</v>
      </c>
    </row>
    <row r="55" spans="2:3" ht="22.5" customHeight="1" x14ac:dyDescent="0.55000000000000004">
      <c r="B55" s="40" t="s">
        <v>35</v>
      </c>
      <c r="C55" s="41">
        <v>4</v>
      </c>
    </row>
    <row r="56" spans="2:3" ht="22.5" customHeight="1" x14ac:dyDescent="0.55000000000000004">
      <c r="B56" s="40" t="s">
        <v>36</v>
      </c>
      <c r="C56" s="41">
        <v>9</v>
      </c>
    </row>
    <row r="57" spans="2:3" ht="22.5" customHeight="1" x14ac:dyDescent="0.55000000000000004">
      <c r="B57" s="40" t="s">
        <v>37</v>
      </c>
      <c r="C57" s="41">
        <v>5</v>
      </c>
    </row>
    <row r="58" spans="2:3" ht="22.5" customHeight="1" x14ac:dyDescent="0.55000000000000004">
      <c r="B58" s="40" t="s">
        <v>38</v>
      </c>
      <c r="C58" s="41">
        <v>7</v>
      </c>
    </row>
    <row r="59" spans="2:3" ht="22.5" customHeight="1" x14ac:dyDescent="0.55000000000000004">
      <c r="B59" s="40" t="s">
        <v>39</v>
      </c>
      <c r="C59" s="41">
        <v>7</v>
      </c>
    </row>
    <row r="60" spans="2:3" ht="22.5" customHeight="1" x14ac:dyDescent="0.55000000000000004">
      <c r="B60" s="42" t="s">
        <v>5</v>
      </c>
      <c r="C60" s="42">
        <f>SUM(C54:C59)</f>
        <v>33</v>
      </c>
    </row>
    <row r="61" spans="2:3" ht="15.75" customHeight="1" x14ac:dyDescent="0.55000000000000004"/>
    <row r="62" spans="2:3" ht="15.75" customHeight="1" x14ac:dyDescent="0.55000000000000004"/>
    <row r="63" spans="2:3" ht="15.75" customHeight="1" x14ac:dyDescent="0.55000000000000004"/>
    <row r="64" spans="2:3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</sheetData>
  <autoFilter ref="H1:H160" xr:uid="{08F8DCA7-ABCF-4832-AC7A-59A4CC015573}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76F3-0CE2-442B-98FE-2BCE49DC511A}">
  <dimension ref="A1:AB145"/>
  <sheetViews>
    <sheetView topLeftCell="H1" workbookViewId="0">
      <selection activeCell="M16" sqref="M16"/>
    </sheetView>
  </sheetViews>
  <sheetFormatPr defaultColWidth="12.625" defaultRowHeight="24" x14ac:dyDescent="0.55000000000000004"/>
  <cols>
    <col min="1" max="1" width="12.625" style="36"/>
    <col min="2" max="3" width="18.875" style="36" customWidth="1"/>
    <col min="4" max="4" width="14.75" style="36" customWidth="1"/>
    <col min="5" max="5" width="21.75" style="36" bestFit="1" customWidth="1"/>
    <col min="6" max="6" width="14" style="36" customWidth="1"/>
    <col min="7" max="7" width="18.125" style="36" bestFit="1" customWidth="1"/>
    <col min="8" max="8" width="28.875" style="36" bestFit="1" customWidth="1"/>
    <col min="9" max="9" width="26" style="36" bestFit="1" customWidth="1"/>
    <col min="10" max="10" width="18.125" style="36" customWidth="1"/>
    <col min="11" max="11" width="9.375" style="36" customWidth="1"/>
    <col min="12" max="12" width="8.125" style="36" customWidth="1"/>
    <col min="13" max="27" width="7.625" style="36" customWidth="1"/>
    <col min="28" max="28" width="7.5" style="36" customWidth="1"/>
    <col min="29" max="16384" width="12.625" style="36"/>
  </cols>
  <sheetData>
    <row r="1" spans="1:28" s="53" customFormat="1" ht="38.25" customHeight="1" x14ac:dyDescent="0.55000000000000004">
      <c r="B1" s="52" t="s">
        <v>6</v>
      </c>
      <c r="C1" s="52" t="s">
        <v>18</v>
      </c>
      <c r="D1" s="52" t="s">
        <v>19</v>
      </c>
      <c r="E1" s="52"/>
      <c r="F1" s="52" t="s">
        <v>17</v>
      </c>
      <c r="G1" s="52" t="s">
        <v>106</v>
      </c>
      <c r="H1" s="52"/>
      <c r="I1" s="52"/>
      <c r="J1" s="52"/>
      <c r="K1" s="64" t="s">
        <v>83</v>
      </c>
      <c r="L1" s="58" t="s">
        <v>84</v>
      </c>
      <c r="M1" s="58" t="s">
        <v>85</v>
      </c>
      <c r="N1" s="58" t="s">
        <v>86</v>
      </c>
      <c r="O1" s="58" t="s">
        <v>87</v>
      </c>
      <c r="P1" s="58" t="s">
        <v>88</v>
      </c>
      <c r="Q1" s="58" t="s">
        <v>89</v>
      </c>
      <c r="R1" s="58" t="s">
        <v>90</v>
      </c>
      <c r="S1" s="58" t="s">
        <v>91</v>
      </c>
      <c r="T1" s="59" t="s">
        <v>92</v>
      </c>
      <c r="U1" s="59" t="s">
        <v>93</v>
      </c>
      <c r="V1" s="60" t="s">
        <v>94</v>
      </c>
      <c r="W1" s="60" t="s">
        <v>95</v>
      </c>
      <c r="X1" s="60" t="s">
        <v>96</v>
      </c>
      <c r="Y1" s="60" t="s">
        <v>97</v>
      </c>
      <c r="Z1" s="60" t="s">
        <v>98</v>
      </c>
      <c r="AA1" s="60" t="s">
        <v>99</v>
      </c>
    </row>
    <row r="2" spans="1:28" x14ac:dyDescent="0.55000000000000004">
      <c r="A2" s="36">
        <v>8</v>
      </c>
      <c r="B2" s="37" t="s">
        <v>59</v>
      </c>
      <c r="C2" s="36" t="s">
        <v>7</v>
      </c>
      <c r="D2" s="36" t="s">
        <v>45</v>
      </c>
      <c r="E2" s="36" t="s">
        <v>28</v>
      </c>
      <c r="F2" s="36" t="s">
        <v>46</v>
      </c>
      <c r="G2" s="36" t="s">
        <v>50</v>
      </c>
      <c r="H2" s="78" t="s">
        <v>118</v>
      </c>
      <c r="I2" s="36" t="s">
        <v>38</v>
      </c>
      <c r="J2" s="36" t="s">
        <v>48</v>
      </c>
      <c r="K2" s="65">
        <v>4</v>
      </c>
      <c r="L2" s="62">
        <v>4</v>
      </c>
      <c r="M2" s="62">
        <v>4</v>
      </c>
      <c r="N2" s="62">
        <v>4</v>
      </c>
      <c r="O2" s="62">
        <v>4</v>
      </c>
      <c r="P2" s="62">
        <v>4</v>
      </c>
      <c r="Q2" s="62">
        <v>4</v>
      </c>
      <c r="R2" s="62">
        <v>4</v>
      </c>
      <c r="S2" s="62">
        <v>4</v>
      </c>
      <c r="T2" s="62">
        <v>4</v>
      </c>
      <c r="U2" s="62">
        <v>4</v>
      </c>
      <c r="V2" s="63">
        <v>4</v>
      </c>
      <c r="W2" s="63">
        <v>4</v>
      </c>
      <c r="X2" s="63">
        <v>4</v>
      </c>
      <c r="Y2" s="63">
        <v>4</v>
      </c>
      <c r="Z2" s="63">
        <v>4</v>
      </c>
      <c r="AA2" s="63">
        <v>4</v>
      </c>
    </row>
    <row r="3" spans="1:28" ht="30.75" x14ac:dyDescent="0.7">
      <c r="K3" s="61">
        <f t="shared" ref="K3:AA3" si="0">AVERAGE(K2:K2)</f>
        <v>4</v>
      </c>
      <c r="L3" s="61">
        <f t="shared" si="0"/>
        <v>4</v>
      </c>
      <c r="M3" s="61">
        <f t="shared" si="0"/>
        <v>4</v>
      </c>
      <c r="N3" s="61">
        <f t="shared" si="0"/>
        <v>4</v>
      </c>
      <c r="O3" s="61">
        <f t="shared" si="0"/>
        <v>4</v>
      </c>
      <c r="P3" s="61">
        <f t="shared" si="0"/>
        <v>4</v>
      </c>
      <c r="Q3" s="61">
        <f t="shared" si="0"/>
        <v>4</v>
      </c>
      <c r="R3" s="61">
        <f t="shared" si="0"/>
        <v>4</v>
      </c>
      <c r="S3" s="61">
        <f t="shared" si="0"/>
        <v>4</v>
      </c>
      <c r="T3" s="61">
        <f t="shared" si="0"/>
        <v>4</v>
      </c>
      <c r="U3" s="61">
        <f t="shared" si="0"/>
        <v>4</v>
      </c>
      <c r="V3" s="61">
        <f t="shared" si="0"/>
        <v>4</v>
      </c>
      <c r="W3" s="61">
        <f t="shared" si="0"/>
        <v>4</v>
      </c>
      <c r="X3" s="61">
        <f t="shared" si="0"/>
        <v>4</v>
      </c>
      <c r="Y3" s="61">
        <f t="shared" si="0"/>
        <v>4</v>
      </c>
      <c r="Z3" s="61">
        <f t="shared" si="0"/>
        <v>4</v>
      </c>
      <c r="AA3" s="61">
        <f t="shared" si="0"/>
        <v>4</v>
      </c>
      <c r="AB3" s="68">
        <f>AVERAGE(K2:AA2)</f>
        <v>4</v>
      </c>
    </row>
    <row r="4" spans="1:28" ht="30.75" x14ac:dyDescent="0.7">
      <c r="K4" s="61" t="e">
        <f t="shared" ref="K4:AA4" si="1">STDEV(K2:K2)</f>
        <v>#DIV/0!</v>
      </c>
      <c r="L4" s="61" t="e">
        <f t="shared" si="1"/>
        <v>#DIV/0!</v>
      </c>
      <c r="M4" s="61" t="e">
        <f t="shared" si="1"/>
        <v>#DIV/0!</v>
      </c>
      <c r="N4" s="61" t="e">
        <f t="shared" si="1"/>
        <v>#DIV/0!</v>
      </c>
      <c r="O4" s="61" t="e">
        <f t="shared" si="1"/>
        <v>#DIV/0!</v>
      </c>
      <c r="P4" s="61" t="e">
        <f t="shared" si="1"/>
        <v>#DIV/0!</v>
      </c>
      <c r="Q4" s="61" t="e">
        <f t="shared" si="1"/>
        <v>#DIV/0!</v>
      </c>
      <c r="R4" s="61" t="e">
        <f t="shared" si="1"/>
        <v>#DIV/0!</v>
      </c>
      <c r="S4" s="61" t="e">
        <f t="shared" si="1"/>
        <v>#DIV/0!</v>
      </c>
      <c r="T4" s="61" t="e">
        <f t="shared" si="1"/>
        <v>#DIV/0!</v>
      </c>
      <c r="U4" s="61" t="e">
        <f t="shared" si="1"/>
        <v>#DIV/0!</v>
      </c>
      <c r="V4" s="61" t="e">
        <f t="shared" si="1"/>
        <v>#DIV/0!</v>
      </c>
      <c r="W4" s="61" t="e">
        <f t="shared" si="1"/>
        <v>#DIV/0!</v>
      </c>
      <c r="X4" s="61" t="e">
        <f t="shared" si="1"/>
        <v>#DIV/0!</v>
      </c>
      <c r="Y4" s="61" t="e">
        <f t="shared" si="1"/>
        <v>#DIV/0!</v>
      </c>
      <c r="Z4" s="61" t="e">
        <f t="shared" si="1"/>
        <v>#DIV/0!</v>
      </c>
      <c r="AA4" s="61" t="e">
        <f t="shared" si="1"/>
        <v>#DIV/0!</v>
      </c>
      <c r="AB4" s="68">
        <f>STDEV(K2:AA2)</f>
        <v>0</v>
      </c>
    </row>
    <row r="5" spans="1:28" x14ac:dyDescent="0.55000000000000004">
      <c r="K5" s="66" t="e">
        <f>STDEV(K2:K2)</f>
        <v>#DIV/0!</v>
      </c>
      <c r="U5" s="66">
        <f>STDEV(L2:U2)</f>
        <v>0</v>
      </c>
      <c r="AA5" s="66">
        <f>STDEV(V2:AA2)</f>
        <v>0</v>
      </c>
    </row>
    <row r="6" spans="1:28" x14ac:dyDescent="0.55000000000000004">
      <c r="B6" s="38" t="s">
        <v>16</v>
      </c>
      <c r="C6" s="39"/>
      <c r="K6" s="67">
        <f>AVERAGE(K2:K2)</f>
        <v>4</v>
      </c>
      <c r="U6" s="67">
        <f>AVERAGE(L2:U2)</f>
        <v>4</v>
      </c>
      <c r="AA6" s="67">
        <f>AVERAGE(V2:AA2)</f>
        <v>4</v>
      </c>
    </row>
    <row r="7" spans="1:28" x14ac:dyDescent="0.55000000000000004">
      <c r="B7" s="40" t="s">
        <v>23</v>
      </c>
      <c r="C7" s="41">
        <f>COUNTIF(C2:C2,"ชาย")</f>
        <v>0</v>
      </c>
    </row>
    <row r="8" spans="1:28" x14ac:dyDescent="0.55000000000000004">
      <c r="B8" s="40" t="s">
        <v>20</v>
      </c>
      <c r="C8" s="41">
        <f>COUNTIF(C2:C2,"หญิง")</f>
        <v>1</v>
      </c>
    </row>
    <row r="9" spans="1:28" x14ac:dyDescent="0.55000000000000004">
      <c r="B9" s="42" t="s">
        <v>5</v>
      </c>
      <c r="C9" s="42">
        <f>SUM(C6:C8)</f>
        <v>1</v>
      </c>
    </row>
    <row r="11" spans="1:28" x14ac:dyDescent="0.55000000000000004">
      <c r="B11" s="38" t="s">
        <v>33</v>
      </c>
      <c r="C11" s="39"/>
    </row>
    <row r="12" spans="1:28" x14ac:dyDescent="0.55000000000000004">
      <c r="B12" s="40" t="s">
        <v>65</v>
      </c>
      <c r="C12" s="41">
        <f>COUNTIF(G2:G2,"20 - 30 ปี")</f>
        <v>0</v>
      </c>
    </row>
    <row r="13" spans="1:28" x14ac:dyDescent="0.55000000000000004">
      <c r="B13" s="40" t="s">
        <v>53</v>
      </c>
      <c r="C13" s="41">
        <f>COUNTIF(G2:G3,"31 - 40 ปี")</f>
        <v>0</v>
      </c>
    </row>
    <row r="14" spans="1:28" x14ac:dyDescent="0.55000000000000004">
      <c r="B14" s="40" t="s">
        <v>50</v>
      </c>
      <c r="C14" s="41">
        <f>COUNTIF(G2:G4,"41 - 50 ปี")</f>
        <v>1</v>
      </c>
    </row>
    <row r="15" spans="1:28" x14ac:dyDescent="0.55000000000000004">
      <c r="B15" s="40" t="s">
        <v>47</v>
      </c>
      <c r="C15" s="41">
        <f>COUNTIF(G2:G5,"51 ปีขึ้นไป")</f>
        <v>0</v>
      </c>
    </row>
    <row r="16" spans="1:28" x14ac:dyDescent="0.55000000000000004">
      <c r="B16" s="42" t="s">
        <v>5</v>
      </c>
      <c r="C16" s="42">
        <f>SUM(C11:C15)</f>
        <v>1</v>
      </c>
    </row>
    <row r="18" spans="2:3" x14ac:dyDescent="0.55000000000000004">
      <c r="B18" s="38" t="s">
        <v>16</v>
      </c>
      <c r="C18" s="39"/>
    </row>
    <row r="19" spans="2:3" x14ac:dyDescent="0.55000000000000004">
      <c r="B19" s="40" t="s">
        <v>29</v>
      </c>
      <c r="C19" s="41">
        <v>3</v>
      </c>
    </row>
    <row r="20" spans="2:3" x14ac:dyDescent="0.55000000000000004">
      <c r="B20" s="40" t="s">
        <v>24</v>
      </c>
      <c r="C20" s="41">
        <v>11</v>
      </c>
    </row>
    <row r="21" spans="2:3" x14ac:dyDescent="0.55000000000000004">
      <c r="B21" s="40" t="s">
        <v>28</v>
      </c>
      <c r="C21" s="41">
        <v>15</v>
      </c>
    </row>
    <row r="22" spans="2:3" x14ac:dyDescent="0.55000000000000004">
      <c r="B22" s="40" t="s">
        <v>21</v>
      </c>
      <c r="C22" s="41">
        <v>4</v>
      </c>
    </row>
    <row r="23" spans="2:3" x14ac:dyDescent="0.55000000000000004">
      <c r="B23" s="42" t="s">
        <v>5</v>
      </c>
      <c r="C23" s="42">
        <f>SUM(C18:C22)</f>
        <v>33</v>
      </c>
    </row>
    <row r="25" spans="2:3" x14ac:dyDescent="0.55000000000000004">
      <c r="B25" s="38" t="s">
        <v>16</v>
      </c>
      <c r="C25" s="39"/>
    </row>
    <row r="26" spans="2:3" x14ac:dyDescent="0.55000000000000004">
      <c r="B26" s="38"/>
      <c r="C26" s="39"/>
    </row>
    <row r="27" spans="2:3" x14ac:dyDescent="0.55000000000000004">
      <c r="B27" s="40" t="s">
        <v>27</v>
      </c>
      <c r="C27" s="41">
        <v>1</v>
      </c>
    </row>
    <row r="28" spans="2:3" x14ac:dyDescent="0.55000000000000004">
      <c r="B28" s="40" t="s">
        <v>12</v>
      </c>
      <c r="C28" s="41">
        <v>13</v>
      </c>
    </row>
    <row r="29" spans="2:3" x14ac:dyDescent="0.55000000000000004">
      <c r="B29" s="40" t="s">
        <v>8</v>
      </c>
      <c r="C29" s="41">
        <v>19</v>
      </c>
    </row>
    <row r="30" spans="2:3" x14ac:dyDescent="0.55000000000000004">
      <c r="B30" s="42" t="s">
        <v>5</v>
      </c>
      <c r="C30" s="42">
        <f>SUM(C27:C29)</f>
        <v>33</v>
      </c>
    </row>
    <row r="31" spans="2:3" x14ac:dyDescent="0.55000000000000004">
      <c r="B31" s="38" t="s">
        <v>16</v>
      </c>
      <c r="C31" s="39"/>
    </row>
    <row r="32" spans="2:3" x14ac:dyDescent="0.55000000000000004">
      <c r="B32" s="40" t="s">
        <v>10</v>
      </c>
      <c r="C32" s="41">
        <v>5</v>
      </c>
    </row>
    <row r="33" spans="2:3" x14ac:dyDescent="0.55000000000000004">
      <c r="B33" s="40" t="s">
        <v>13</v>
      </c>
      <c r="C33" s="41">
        <f>COUNTIF(F2:F3,"5 - 10 ปี")</f>
        <v>0</v>
      </c>
    </row>
    <row r="34" spans="2:3" x14ac:dyDescent="0.55000000000000004">
      <c r="B34" s="40" t="s">
        <v>14</v>
      </c>
      <c r="C34" s="41">
        <v>6</v>
      </c>
    </row>
    <row r="35" spans="2:3" x14ac:dyDescent="0.55000000000000004">
      <c r="B35" s="40" t="s">
        <v>9</v>
      </c>
      <c r="C35" s="41">
        <v>19</v>
      </c>
    </row>
    <row r="36" spans="2:3" x14ac:dyDescent="0.55000000000000004">
      <c r="B36" s="42" t="s">
        <v>5</v>
      </c>
      <c r="C36" s="42">
        <f>SUM(C31:C35)</f>
        <v>30</v>
      </c>
    </row>
    <row r="37" spans="2:3" ht="15.75" customHeight="1" x14ac:dyDescent="0.55000000000000004"/>
    <row r="38" spans="2:3" x14ac:dyDescent="0.55000000000000004">
      <c r="B38" s="38" t="s">
        <v>16</v>
      </c>
      <c r="C38" s="39"/>
    </row>
    <row r="39" spans="2:3" ht="22.5" customHeight="1" x14ac:dyDescent="0.55000000000000004">
      <c r="B39" s="40" t="s">
        <v>34</v>
      </c>
      <c r="C39" s="41">
        <v>1</v>
      </c>
    </row>
    <row r="40" spans="2:3" ht="22.5" customHeight="1" x14ac:dyDescent="0.55000000000000004">
      <c r="B40" s="40" t="s">
        <v>35</v>
      </c>
      <c r="C40" s="41">
        <v>4</v>
      </c>
    </row>
    <row r="41" spans="2:3" ht="22.5" customHeight="1" x14ac:dyDescent="0.55000000000000004">
      <c r="B41" s="40" t="s">
        <v>36</v>
      </c>
      <c r="C41" s="41">
        <v>9</v>
      </c>
    </row>
    <row r="42" spans="2:3" ht="22.5" customHeight="1" x14ac:dyDescent="0.55000000000000004">
      <c r="B42" s="40" t="s">
        <v>37</v>
      </c>
      <c r="C42" s="41">
        <v>5</v>
      </c>
    </row>
    <row r="43" spans="2:3" ht="22.5" customHeight="1" x14ac:dyDescent="0.55000000000000004">
      <c r="B43" s="40" t="s">
        <v>38</v>
      </c>
      <c r="C43" s="41">
        <v>7</v>
      </c>
    </row>
    <row r="44" spans="2:3" ht="22.5" customHeight="1" x14ac:dyDescent="0.55000000000000004">
      <c r="B44" s="40" t="s">
        <v>39</v>
      </c>
      <c r="C44" s="41">
        <v>7</v>
      </c>
    </row>
    <row r="45" spans="2:3" ht="22.5" customHeight="1" x14ac:dyDescent="0.55000000000000004">
      <c r="B45" s="42" t="s">
        <v>5</v>
      </c>
      <c r="C45" s="42">
        <f>SUM(C39:C44)</f>
        <v>33</v>
      </c>
    </row>
    <row r="46" spans="2:3" ht="15.75" customHeight="1" x14ac:dyDescent="0.55000000000000004"/>
    <row r="47" spans="2:3" ht="15.75" customHeight="1" x14ac:dyDescent="0.55000000000000004"/>
    <row r="48" spans="2:3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F6BF2-1834-4E8E-B937-0C8107E31370}">
  <dimension ref="A1:AB148"/>
  <sheetViews>
    <sheetView topLeftCell="H1" workbookViewId="0">
      <selection activeCell="J17" sqref="J17"/>
    </sheetView>
  </sheetViews>
  <sheetFormatPr defaultColWidth="12.625" defaultRowHeight="24" x14ac:dyDescent="0.55000000000000004"/>
  <cols>
    <col min="1" max="1" width="12.625" style="36"/>
    <col min="2" max="3" width="18.875" style="36" customWidth="1"/>
    <col min="4" max="4" width="14.75" style="36" customWidth="1"/>
    <col min="5" max="5" width="21.75" style="36" bestFit="1" customWidth="1"/>
    <col min="6" max="6" width="14" style="36" customWidth="1"/>
    <col min="7" max="7" width="18.125" style="36" bestFit="1" customWidth="1"/>
    <col min="8" max="8" width="28.875" style="36" bestFit="1" customWidth="1"/>
    <col min="9" max="9" width="26" style="36" bestFit="1" customWidth="1"/>
    <col min="10" max="10" width="18.125" style="36" customWidth="1"/>
    <col min="11" max="11" width="9.375" style="36" customWidth="1"/>
    <col min="12" max="12" width="8.125" style="36" customWidth="1"/>
    <col min="13" max="27" width="7.625" style="36" customWidth="1"/>
    <col min="28" max="28" width="7.5" style="36" customWidth="1"/>
    <col min="29" max="16384" width="12.625" style="36"/>
  </cols>
  <sheetData>
    <row r="1" spans="1:28" s="53" customFormat="1" ht="38.25" customHeight="1" x14ac:dyDescent="0.55000000000000004">
      <c r="B1" s="52" t="s">
        <v>6</v>
      </c>
      <c r="C1" s="52" t="s">
        <v>18</v>
      </c>
      <c r="D1" s="52" t="s">
        <v>19</v>
      </c>
      <c r="E1" s="52"/>
      <c r="F1" s="52" t="s">
        <v>17</v>
      </c>
      <c r="G1" s="52" t="s">
        <v>106</v>
      </c>
      <c r="H1" s="52"/>
      <c r="I1" s="52"/>
      <c r="J1" s="52"/>
      <c r="K1" s="64" t="s">
        <v>83</v>
      </c>
      <c r="L1" s="58" t="s">
        <v>84</v>
      </c>
      <c r="M1" s="58" t="s">
        <v>85</v>
      </c>
      <c r="N1" s="58" t="s">
        <v>86</v>
      </c>
      <c r="O1" s="58" t="s">
        <v>87</v>
      </c>
      <c r="P1" s="58" t="s">
        <v>88</v>
      </c>
      <c r="Q1" s="58" t="s">
        <v>89</v>
      </c>
      <c r="R1" s="58" t="s">
        <v>90</v>
      </c>
      <c r="S1" s="58" t="s">
        <v>91</v>
      </c>
      <c r="T1" s="59" t="s">
        <v>92</v>
      </c>
      <c r="U1" s="59" t="s">
        <v>93</v>
      </c>
      <c r="V1" s="60" t="s">
        <v>94</v>
      </c>
      <c r="W1" s="60" t="s">
        <v>95</v>
      </c>
      <c r="X1" s="60" t="s">
        <v>96</v>
      </c>
      <c r="Y1" s="60" t="s">
        <v>97</v>
      </c>
      <c r="Z1" s="60" t="s">
        <v>98</v>
      </c>
      <c r="AA1" s="60" t="s">
        <v>99</v>
      </c>
    </row>
    <row r="2" spans="1:28" x14ac:dyDescent="0.55000000000000004">
      <c r="A2" s="36">
        <v>28</v>
      </c>
      <c r="B2" s="37" t="s">
        <v>81</v>
      </c>
      <c r="C2" s="36" t="s">
        <v>7</v>
      </c>
      <c r="D2" s="36" t="s">
        <v>12</v>
      </c>
      <c r="E2" s="36" t="s">
        <v>24</v>
      </c>
      <c r="F2" s="36" t="s">
        <v>105</v>
      </c>
      <c r="G2" s="36" t="s">
        <v>53</v>
      </c>
      <c r="H2" s="78" t="s">
        <v>120</v>
      </c>
      <c r="I2" s="36" t="s">
        <v>36</v>
      </c>
      <c r="J2" s="36" t="s">
        <v>48</v>
      </c>
      <c r="K2" s="65">
        <v>5</v>
      </c>
      <c r="L2" s="62">
        <v>5</v>
      </c>
      <c r="M2" s="62">
        <v>5</v>
      </c>
      <c r="N2" s="62">
        <v>4</v>
      </c>
      <c r="O2" s="62">
        <v>5</v>
      </c>
      <c r="P2" s="62">
        <v>5</v>
      </c>
      <c r="Q2" s="62">
        <v>5</v>
      </c>
      <c r="R2" s="62">
        <v>5</v>
      </c>
      <c r="S2" s="62">
        <v>5</v>
      </c>
      <c r="T2" s="62">
        <v>5</v>
      </c>
      <c r="U2" s="62">
        <v>5</v>
      </c>
      <c r="V2" s="63">
        <v>5</v>
      </c>
      <c r="W2" s="63">
        <v>5</v>
      </c>
      <c r="X2" s="63">
        <v>5</v>
      </c>
      <c r="Y2" s="63">
        <v>5</v>
      </c>
      <c r="Z2" s="63">
        <v>5</v>
      </c>
      <c r="AA2" s="63">
        <v>4</v>
      </c>
    </row>
    <row r="3" spans="1:28" x14ac:dyDescent="0.55000000000000004">
      <c r="A3" s="36">
        <v>30</v>
      </c>
      <c r="B3" s="37" t="s">
        <v>104</v>
      </c>
      <c r="C3" s="36" t="s">
        <v>11</v>
      </c>
      <c r="D3" s="36" t="s">
        <v>45</v>
      </c>
      <c r="E3" s="36" t="s">
        <v>24</v>
      </c>
      <c r="F3" s="36" t="s">
        <v>105</v>
      </c>
      <c r="G3" s="36" t="s">
        <v>65</v>
      </c>
      <c r="H3" s="78" t="s">
        <v>120</v>
      </c>
      <c r="I3" s="36" t="s">
        <v>37</v>
      </c>
      <c r="J3" s="36" t="s">
        <v>48</v>
      </c>
      <c r="K3" s="65">
        <v>5</v>
      </c>
      <c r="L3" s="62">
        <v>5</v>
      </c>
      <c r="M3" s="62">
        <v>5</v>
      </c>
      <c r="N3" s="62">
        <v>5</v>
      </c>
      <c r="O3" s="62">
        <v>5</v>
      </c>
      <c r="P3" s="62">
        <v>4</v>
      </c>
      <c r="Q3" s="62">
        <v>5</v>
      </c>
      <c r="R3" s="62">
        <v>5</v>
      </c>
      <c r="S3" s="62">
        <v>5</v>
      </c>
      <c r="T3" s="62">
        <v>5</v>
      </c>
      <c r="U3" s="62">
        <v>4</v>
      </c>
      <c r="V3" s="63">
        <v>4</v>
      </c>
      <c r="W3" s="63">
        <v>5</v>
      </c>
      <c r="X3" s="63">
        <v>4</v>
      </c>
      <c r="Y3" s="63">
        <v>4</v>
      </c>
      <c r="Z3" s="63">
        <v>5</v>
      </c>
      <c r="AA3" s="63">
        <v>5</v>
      </c>
    </row>
    <row r="4" spans="1:28" x14ac:dyDescent="0.55000000000000004">
      <c r="A4" s="36">
        <v>31</v>
      </c>
      <c r="B4" s="37" t="s">
        <v>70</v>
      </c>
      <c r="C4" s="36" t="s">
        <v>11</v>
      </c>
      <c r="D4" s="36" t="s">
        <v>12</v>
      </c>
      <c r="E4" s="36" t="s">
        <v>24</v>
      </c>
      <c r="F4" s="36" t="s">
        <v>105</v>
      </c>
      <c r="G4" s="36" t="s">
        <v>53</v>
      </c>
      <c r="H4" s="78" t="s">
        <v>120</v>
      </c>
      <c r="I4" s="36" t="s">
        <v>39</v>
      </c>
      <c r="J4" s="36" t="s">
        <v>48</v>
      </c>
      <c r="K4" s="65">
        <v>5</v>
      </c>
      <c r="L4" s="62">
        <v>4</v>
      </c>
      <c r="M4" s="62">
        <v>4</v>
      </c>
      <c r="N4" s="62">
        <v>5</v>
      </c>
      <c r="O4" s="62">
        <v>4</v>
      </c>
      <c r="P4" s="62">
        <v>5</v>
      </c>
      <c r="Q4" s="62">
        <v>4</v>
      </c>
      <c r="R4" s="62">
        <v>4</v>
      </c>
      <c r="S4" s="62">
        <v>4</v>
      </c>
      <c r="T4" s="62">
        <v>4</v>
      </c>
      <c r="U4" s="62">
        <v>4</v>
      </c>
      <c r="V4" s="63">
        <v>5</v>
      </c>
      <c r="W4" s="63">
        <v>4</v>
      </c>
      <c r="X4" s="63">
        <v>5</v>
      </c>
      <c r="Y4" s="63">
        <v>4</v>
      </c>
      <c r="Z4" s="63">
        <v>5</v>
      </c>
      <c r="AA4" s="63">
        <v>4</v>
      </c>
    </row>
    <row r="5" spans="1:28" x14ac:dyDescent="0.55000000000000004">
      <c r="A5" s="36">
        <v>33</v>
      </c>
      <c r="B5" s="37" t="s">
        <v>51</v>
      </c>
      <c r="C5" s="36" t="s">
        <v>11</v>
      </c>
      <c r="D5" s="36" t="s">
        <v>45</v>
      </c>
      <c r="E5" s="36" t="s">
        <v>28</v>
      </c>
      <c r="F5" s="36" t="s">
        <v>52</v>
      </c>
      <c r="G5" s="36" t="s">
        <v>47</v>
      </c>
      <c r="H5" s="78" t="s">
        <v>120</v>
      </c>
      <c r="I5" s="36" t="s">
        <v>35</v>
      </c>
      <c r="J5" s="36" t="s">
        <v>48</v>
      </c>
      <c r="K5" s="65">
        <v>5</v>
      </c>
      <c r="L5" s="62">
        <v>5</v>
      </c>
      <c r="M5" s="62">
        <v>5</v>
      </c>
      <c r="N5" s="62">
        <v>5</v>
      </c>
      <c r="O5" s="62">
        <v>5</v>
      </c>
      <c r="P5" s="62">
        <v>4</v>
      </c>
      <c r="Q5" s="62">
        <v>5</v>
      </c>
      <c r="R5" s="62">
        <v>5</v>
      </c>
      <c r="S5" s="62">
        <v>4</v>
      </c>
      <c r="T5" s="62">
        <v>5</v>
      </c>
      <c r="U5" s="62">
        <v>5</v>
      </c>
      <c r="V5" s="63">
        <v>5</v>
      </c>
      <c r="W5" s="63">
        <v>5</v>
      </c>
      <c r="X5" s="63">
        <v>5</v>
      </c>
      <c r="Y5" s="63">
        <v>5</v>
      </c>
      <c r="Z5" s="63">
        <v>4</v>
      </c>
      <c r="AA5" s="63">
        <v>5</v>
      </c>
    </row>
    <row r="6" spans="1:28" ht="30.75" x14ac:dyDescent="0.7">
      <c r="K6" s="61">
        <f t="shared" ref="K6:AA6" si="0">AVERAGE(K2:K5)</f>
        <v>5</v>
      </c>
      <c r="L6" s="61">
        <f t="shared" si="0"/>
        <v>4.75</v>
      </c>
      <c r="M6" s="61">
        <f t="shared" si="0"/>
        <v>4.75</v>
      </c>
      <c r="N6" s="61">
        <f t="shared" si="0"/>
        <v>4.75</v>
      </c>
      <c r="O6" s="61">
        <f t="shared" si="0"/>
        <v>4.75</v>
      </c>
      <c r="P6" s="61">
        <f t="shared" si="0"/>
        <v>4.5</v>
      </c>
      <c r="Q6" s="61">
        <f t="shared" si="0"/>
        <v>4.75</v>
      </c>
      <c r="R6" s="61">
        <f t="shared" si="0"/>
        <v>4.75</v>
      </c>
      <c r="S6" s="61">
        <f t="shared" si="0"/>
        <v>4.5</v>
      </c>
      <c r="T6" s="61">
        <f t="shared" si="0"/>
        <v>4.75</v>
      </c>
      <c r="U6" s="61">
        <f t="shared" si="0"/>
        <v>4.5</v>
      </c>
      <c r="V6" s="61">
        <f t="shared" si="0"/>
        <v>4.75</v>
      </c>
      <c r="W6" s="61">
        <f t="shared" si="0"/>
        <v>4.75</v>
      </c>
      <c r="X6" s="61">
        <f t="shared" si="0"/>
        <v>4.75</v>
      </c>
      <c r="Y6" s="61">
        <f t="shared" si="0"/>
        <v>4.5</v>
      </c>
      <c r="Z6" s="61">
        <f t="shared" si="0"/>
        <v>4.75</v>
      </c>
      <c r="AA6" s="61">
        <f t="shared" si="0"/>
        <v>4.5</v>
      </c>
      <c r="AB6" s="68">
        <f>AVERAGE(K2:AA5)</f>
        <v>4.6911764705882355</v>
      </c>
    </row>
    <row r="7" spans="1:28" ht="30.75" x14ac:dyDescent="0.7">
      <c r="K7" s="61">
        <f t="shared" ref="K7:AA7" si="1">STDEV(K2:K5)</f>
        <v>0</v>
      </c>
      <c r="L7" s="61">
        <f t="shared" si="1"/>
        <v>0.5</v>
      </c>
      <c r="M7" s="61">
        <f t="shared" si="1"/>
        <v>0.5</v>
      </c>
      <c r="N7" s="61">
        <f t="shared" si="1"/>
        <v>0.5</v>
      </c>
      <c r="O7" s="61">
        <f t="shared" si="1"/>
        <v>0.5</v>
      </c>
      <c r="P7" s="61">
        <f t="shared" si="1"/>
        <v>0.57735026918962573</v>
      </c>
      <c r="Q7" s="61">
        <f t="shared" si="1"/>
        <v>0.5</v>
      </c>
      <c r="R7" s="61">
        <f t="shared" si="1"/>
        <v>0.5</v>
      </c>
      <c r="S7" s="61">
        <f t="shared" si="1"/>
        <v>0.57735026918962573</v>
      </c>
      <c r="T7" s="61">
        <f t="shared" si="1"/>
        <v>0.5</v>
      </c>
      <c r="U7" s="61">
        <f t="shared" si="1"/>
        <v>0.57735026918962573</v>
      </c>
      <c r="V7" s="61">
        <f t="shared" si="1"/>
        <v>0.5</v>
      </c>
      <c r="W7" s="61">
        <f t="shared" si="1"/>
        <v>0.5</v>
      </c>
      <c r="X7" s="61">
        <f t="shared" si="1"/>
        <v>0.5</v>
      </c>
      <c r="Y7" s="61">
        <f t="shared" si="1"/>
        <v>0.57735026918962573</v>
      </c>
      <c r="Z7" s="61">
        <f t="shared" si="1"/>
        <v>0.5</v>
      </c>
      <c r="AA7" s="61">
        <f t="shared" si="1"/>
        <v>0.57735026918962573</v>
      </c>
      <c r="AB7" s="68">
        <f>STDEV(K2:AA5)</f>
        <v>0.46544323094137768</v>
      </c>
    </row>
    <row r="8" spans="1:28" x14ac:dyDescent="0.55000000000000004">
      <c r="K8" s="66">
        <f>STDEV(K2:K5)</f>
        <v>0</v>
      </c>
      <c r="U8" s="66">
        <f>STDEV(L2:U5)</f>
        <v>0.47434164902525683</v>
      </c>
      <c r="AA8" s="66">
        <f>STDEV(V2:AA5)</f>
        <v>0.48154341234307851</v>
      </c>
    </row>
    <row r="9" spans="1:28" x14ac:dyDescent="0.55000000000000004">
      <c r="B9" s="38" t="s">
        <v>16</v>
      </c>
      <c r="C9" s="39"/>
      <c r="K9" s="67">
        <f>AVERAGE(K2:K5)</f>
        <v>5</v>
      </c>
      <c r="U9" s="67">
        <f>AVERAGE(L2:U5)</f>
        <v>4.6749999999999998</v>
      </c>
      <c r="AA9" s="67">
        <f>AVERAGE(V2:AA5)</f>
        <v>4.666666666666667</v>
      </c>
    </row>
    <row r="10" spans="1:28" x14ac:dyDescent="0.55000000000000004">
      <c r="B10" s="40" t="s">
        <v>23</v>
      </c>
      <c r="C10" s="41">
        <f>COUNTIF(C2:C5,"ชาย")</f>
        <v>3</v>
      </c>
    </row>
    <row r="11" spans="1:28" x14ac:dyDescent="0.55000000000000004">
      <c r="B11" s="40" t="s">
        <v>20</v>
      </c>
      <c r="C11" s="41">
        <f>COUNTIF(C2:C5,"หญิง")</f>
        <v>1</v>
      </c>
    </row>
    <row r="12" spans="1:28" x14ac:dyDescent="0.55000000000000004">
      <c r="B12" s="42" t="s">
        <v>5</v>
      </c>
      <c r="C12" s="42">
        <f>SUM(C9:C11)</f>
        <v>4</v>
      </c>
    </row>
    <row r="14" spans="1:28" x14ac:dyDescent="0.55000000000000004">
      <c r="B14" s="38" t="s">
        <v>33</v>
      </c>
      <c r="C14" s="39"/>
    </row>
    <row r="15" spans="1:28" x14ac:dyDescent="0.55000000000000004">
      <c r="B15" s="40" t="s">
        <v>65</v>
      </c>
      <c r="C15" s="41">
        <f>COUNTIF(G2:G5,"20 - 30 ปี")</f>
        <v>1</v>
      </c>
    </row>
    <row r="16" spans="1:28" x14ac:dyDescent="0.55000000000000004">
      <c r="B16" s="40" t="s">
        <v>53</v>
      </c>
      <c r="C16" s="41">
        <f>COUNTIF(G2:G6,"31 - 40 ปี")</f>
        <v>2</v>
      </c>
    </row>
    <row r="17" spans="2:3" x14ac:dyDescent="0.55000000000000004">
      <c r="B17" s="40" t="s">
        <v>50</v>
      </c>
      <c r="C17" s="41">
        <f>COUNTIF(G2:G7,"41 - 50 ปี")</f>
        <v>0</v>
      </c>
    </row>
    <row r="18" spans="2:3" x14ac:dyDescent="0.55000000000000004">
      <c r="B18" s="40" t="s">
        <v>47</v>
      </c>
      <c r="C18" s="41">
        <f>COUNTIF(G2:G8,"51 ปีขึ้นไป")</f>
        <v>1</v>
      </c>
    </row>
    <row r="19" spans="2:3" x14ac:dyDescent="0.55000000000000004">
      <c r="B19" s="42" t="s">
        <v>5</v>
      </c>
      <c r="C19" s="42">
        <f>SUM(C14:C18)</f>
        <v>4</v>
      </c>
    </row>
    <row r="21" spans="2:3" x14ac:dyDescent="0.55000000000000004">
      <c r="B21" s="38" t="s">
        <v>16</v>
      </c>
      <c r="C21" s="39"/>
    </row>
    <row r="22" spans="2:3" x14ac:dyDescent="0.55000000000000004">
      <c r="B22" s="40" t="s">
        <v>29</v>
      </c>
      <c r="C22" s="41">
        <v>3</v>
      </c>
    </row>
    <row r="23" spans="2:3" x14ac:dyDescent="0.55000000000000004">
      <c r="B23" s="40" t="s">
        <v>24</v>
      </c>
      <c r="C23" s="41">
        <v>11</v>
      </c>
    </row>
    <row r="24" spans="2:3" x14ac:dyDescent="0.55000000000000004">
      <c r="B24" s="40" t="s">
        <v>28</v>
      </c>
      <c r="C24" s="41">
        <v>15</v>
      </c>
    </row>
    <row r="25" spans="2:3" x14ac:dyDescent="0.55000000000000004">
      <c r="B25" s="40" t="s">
        <v>21</v>
      </c>
      <c r="C25" s="41">
        <v>4</v>
      </c>
    </row>
    <row r="26" spans="2:3" x14ac:dyDescent="0.55000000000000004">
      <c r="B26" s="42" t="s">
        <v>5</v>
      </c>
      <c r="C26" s="42">
        <f>SUM(C21:C25)</f>
        <v>33</v>
      </c>
    </row>
    <row r="28" spans="2:3" x14ac:dyDescent="0.55000000000000004">
      <c r="B28" s="38" t="s">
        <v>16</v>
      </c>
      <c r="C28" s="39"/>
    </row>
    <row r="29" spans="2:3" x14ac:dyDescent="0.55000000000000004">
      <c r="B29" s="38"/>
      <c r="C29" s="39"/>
    </row>
    <row r="30" spans="2:3" x14ac:dyDescent="0.55000000000000004">
      <c r="B30" s="40" t="s">
        <v>27</v>
      </c>
      <c r="C30" s="41">
        <v>1</v>
      </c>
    </row>
    <row r="31" spans="2:3" x14ac:dyDescent="0.55000000000000004">
      <c r="B31" s="40" t="s">
        <v>12</v>
      </c>
      <c r="C31" s="41">
        <v>13</v>
      </c>
    </row>
    <row r="32" spans="2:3" x14ac:dyDescent="0.55000000000000004">
      <c r="B32" s="40" t="s">
        <v>8</v>
      </c>
      <c r="C32" s="41">
        <v>19</v>
      </c>
    </row>
    <row r="33" spans="2:3" x14ac:dyDescent="0.55000000000000004">
      <c r="B33" s="42" t="s">
        <v>5</v>
      </c>
      <c r="C33" s="42">
        <f>SUM(C30:C32)</f>
        <v>33</v>
      </c>
    </row>
    <row r="34" spans="2:3" x14ac:dyDescent="0.55000000000000004">
      <c r="B34" s="38" t="s">
        <v>16</v>
      </c>
      <c r="C34" s="39"/>
    </row>
    <row r="35" spans="2:3" x14ac:dyDescent="0.55000000000000004">
      <c r="B35" s="40" t="s">
        <v>10</v>
      </c>
      <c r="C35" s="41">
        <v>5</v>
      </c>
    </row>
    <row r="36" spans="2:3" x14ac:dyDescent="0.55000000000000004">
      <c r="B36" s="40" t="s">
        <v>13</v>
      </c>
      <c r="C36" s="41">
        <f>COUNTIF(F2:F6,"5 - 10 ปี")</f>
        <v>0</v>
      </c>
    </row>
    <row r="37" spans="2:3" x14ac:dyDescent="0.55000000000000004">
      <c r="B37" s="40" t="s">
        <v>14</v>
      </c>
      <c r="C37" s="41">
        <v>6</v>
      </c>
    </row>
    <row r="38" spans="2:3" x14ac:dyDescent="0.55000000000000004">
      <c r="B38" s="40" t="s">
        <v>9</v>
      </c>
      <c r="C38" s="41">
        <v>19</v>
      </c>
    </row>
    <row r="39" spans="2:3" x14ac:dyDescent="0.55000000000000004">
      <c r="B39" s="42" t="s">
        <v>5</v>
      </c>
      <c r="C39" s="42">
        <f>SUM(C34:C38)</f>
        <v>30</v>
      </c>
    </row>
    <row r="40" spans="2:3" ht="15.75" customHeight="1" x14ac:dyDescent="0.55000000000000004"/>
    <row r="41" spans="2:3" x14ac:dyDescent="0.55000000000000004">
      <c r="B41" s="38" t="s">
        <v>16</v>
      </c>
      <c r="C41" s="39"/>
    </row>
    <row r="42" spans="2:3" ht="22.5" customHeight="1" x14ac:dyDescent="0.55000000000000004">
      <c r="B42" s="40" t="s">
        <v>34</v>
      </c>
      <c r="C42" s="41">
        <v>1</v>
      </c>
    </row>
    <row r="43" spans="2:3" ht="22.5" customHeight="1" x14ac:dyDescent="0.55000000000000004">
      <c r="B43" s="40" t="s">
        <v>35</v>
      </c>
      <c r="C43" s="41">
        <v>4</v>
      </c>
    </row>
    <row r="44" spans="2:3" ht="22.5" customHeight="1" x14ac:dyDescent="0.55000000000000004">
      <c r="B44" s="40" t="s">
        <v>36</v>
      </c>
      <c r="C44" s="41">
        <v>9</v>
      </c>
    </row>
    <row r="45" spans="2:3" ht="22.5" customHeight="1" x14ac:dyDescent="0.55000000000000004">
      <c r="B45" s="40" t="s">
        <v>37</v>
      </c>
      <c r="C45" s="41">
        <v>5</v>
      </c>
    </row>
    <row r="46" spans="2:3" ht="22.5" customHeight="1" x14ac:dyDescent="0.55000000000000004">
      <c r="B46" s="40" t="s">
        <v>38</v>
      </c>
      <c r="C46" s="41">
        <v>7</v>
      </c>
    </row>
    <row r="47" spans="2:3" ht="22.5" customHeight="1" x14ac:dyDescent="0.55000000000000004">
      <c r="B47" s="40" t="s">
        <v>39</v>
      </c>
      <c r="C47" s="41">
        <v>7</v>
      </c>
    </row>
    <row r="48" spans="2:3" ht="22.5" customHeight="1" x14ac:dyDescent="0.55000000000000004">
      <c r="B48" s="42" t="s">
        <v>5</v>
      </c>
      <c r="C48" s="42">
        <f>SUM(C42:C47)</f>
        <v>33</v>
      </c>
    </row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E9D1-51C6-4501-A2D8-08D9E6A2687F}">
  <dimension ref="A1:AB147"/>
  <sheetViews>
    <sheetView topLeftCell="B1" zoomScale="70" zoomScaleNormal="70" workbookViewId="0">
      <selection activeCell="V5" sqref="V5"/>
    </sheetView>
  </sheetViews>
  <sheetFormatPr defaultColWidth="12.625" defaultRowHeight="24" x14ac:dyDescent="0.55000000000000004"/>
  <cols>
    <col min="1" max="1" width="12.625" style="36"/>
    <col min="2" max="3" width="18.875" style="36" customWidth="1"/>
    <col min="4" max="4" width="14.75" style="36" customWidth="1"/>
    <col min="5" max="5" width="21.75" style="36" bestFit="1" customWidth="1"/>
    <col min="6" max="6" width="14" style="36" customWidth="1"/>
    <col min="7" max="7" width="18.125" style="36" bestFit="1" customWidth="1"/>
    <col min="8" max="8" width="28.875" style="36" bestFit="1" customWidth="1"/>
    <col min="9" max="9" width="26" style="36" bestFit="1" customWidth="1"/>
    <col min="10" max="10" width="18.125" style="36" customWidth="1"/>
    <col min="11" max="11" width="9.375" style="36" customWidth="1"/>
    <col min="12" max="12" width="8.125" style="36" customWidth="1"/>
    <col min="13" max="27" width="7.625" style="36" customWidth="1"/>
    <col min="28" max="28" width="7.5" style="36" customWidth="1"/>
    <col min="29" max="16384" width="12.625" style="36"/>
  </cols>
  <sheetData>
    <row r="1" spans="1:28" s="53" customFormat="1" ht="38.25" customHeight="1" x14ac:dyDescent="0.55000000000000004">
      <c r="B1" s="52" t="s">
        <v>6</v>
      </c>
      <c r="C1" s="52" t="s">
        <v>18</v>
      </c>
      <c r="D1" s="52" t="s">
        <v>19</v>
      </c>
      <c r="E1" s="52"/>
      <c r="F1" s="52" t="s">
        <v>17</v>
      </c>
      <c r="G1" s="52" t="s">
        <v>106</v>
      </c>
      <c r="H1" s="52"/>
      <c r="I1" s="52"/>
      <c r="J1" s="52"/>
      <c r="K1" s="64" t="s">
        <v>83</v>
      </c>
      <c r="L1" s="58" t="s">
        <v>84</v>
      </c>
      <c r="M1" s="58" t="s">
        <v>85</v>
      </c>
      <c r="N1" s="58" t="s">
        <v>86</v>
      </c>
      <c r="O1" s="58" t="s">
        <v>87</v>
      </c>
      <c r="P1" s="58" t="s">
        <v>88</v>
      </c>
      <c r="Q1" s="58" t="s">
        <v>89</v>
      </c>
      <c r="R1" s="58" t="s">
        <v>90</v>
      </c>
      <c r="S1" s="58" t="s">
        <v>91</v>
      </c>
      <c r="T1" s="59" t="s">
        <v>92</v>
      </c>
      <c r="U1" s="59" t="s">
        <v>93</v>
      </c>
      <c r="V1" s="60" t="s">
        <v>94</v>
      </c>
      <c r="W1" s="60" t="s">
        <v>95</v>
      </c>
      <c r="X1" s="60" t="s">
        <v>96</v>
      </c>
      <c r="Y1" s="60" t="s">
        <v>97</v>
      </c>
      <c r="Z1" s="60" t="s">
        <v>98</v>
      </c>
      <c r="AA1" s="60" t="s">
        <v>99</v>
      </c>
    </row>
    <row r="2" spans="1:28" x14ac:dyDescent="0.55000000000000004">
      <c r="A2" s="36">
        <v>25</v>
      </c>
      <c r="B2" s="37" t="s">
        <v>78</v>
      </c>
      <c r="C2" s="36" t="s">
        <v>7</v>
      </c>
      <c r="D2" s="36" t="s">
        <v>45</v>
      </c>
      <c r="E2" s="36" t="s">
        <v>21</v>
      </c>
      <c r="F2" s="36" t="s">
        <v>52</v>
      </c>
      <c r="G2" s="36" t="s">
        <v>50</v>
      </c>
      <c r="H2" s="78" t="s">
        <v>119</v>
      </c>
      <c r="I2" s="36" t="s">
        <v>37</v>
      </c>
      <c r="J2" s="36" t="s">
        <v>48</v>
      </c>
      <c r="K2" s="65">
        <v>4</v>
      </c>
      <c r="L2" s="62">
        <v>4</v>
      </c>
      <c r="M2" s="62">
        <v>4</v>
      </c>
      <c r="N2" s="62">
        <v>4</v>
      </c>
      <c r="O2" s="62">
        <v>4</v>
      </c>
      <c r="P2" s="62">
        <v>4</v>
      </c>
      <c r="Q2" s="62">
        <v>5</v>
      </c>
      <c r="R2" s="62">
        <v>4</v>
      </c>
      <c r="S2" s="62">
        <v>4</v>
      </c>
      <c r="T2" s="62">
        <v>4</v>
      </c>
      <c r="U2" s="62">
        <v>5</v>
      </c>
      <c r="V2" s="63">
        <v>4</v>
      </c>
      <c r="W2" s="63">
        <v>5</v>
      </c>
      <c r="X2" s="63">
        <v>4</v>
      </c>
      <c r="Y2" s="63">
        <v>4</v>
      </c>
      <c r="Z2" s="63">
        <v>4</v>
      </c>
      <c r="AA2" s="63">
        <v>5</v>
      </c>
    </row>
    <row r="3" spans="1:28" x14ac:dyDescent="0.55000000000000004">
      <c r="A3" s="36">
        <v>26</v>
      </c>
      <c r="B3" s="37" t="s">
        <v>79</v>
      </c>
      <c r="C3" s="36" t="s">
        <v>11</v>
      </c>
      <c r="D3" s="36" t="s">
        <v>45</v>
      </c>
      <c r="E3" s="36" t="s">
        <v>28</v>
      </c>
      <c r="F3" s="36" t="s">
        <v>52</v>
      </c>
      <c r="G3" s="36" t="s">
        <v>47</v>
      </c>
      <c r="H3" s="78" t="s">
        <v>119</v>
      </c>
      <c r="I3" s="36" t="s">
        <v>37</v>
      </c>
      <c r="J3" s="36" t="s">
        <v>48</v>
      </c>
      <c r="K3" s="65">
        <v>4</v>
      </c>
      <c r="L3" s="62">
        <v>4</v>
      </c>
      <c r="M3" s="62">
        <v>5</v>
      </c>
      <c r="N3" s="62">
        <v>4</v>
      </c>
      <c r="O3" s="62">
        <v>4</v>
      </c>
      <c r="P3" s="62">
        <v>4</v>
      </c>
      <c r="Q3" s="62">
        <v>4</v>
      </c>
      <c r="R3" s="62">
        <v>4</v>
      </c>
      <c r="S3" s="62">
        <v>5</v>
      </c>
      <c r="T3" s="62">
        <v>4</v>
      </c>
      <c r="U3" s="62">
        <v>5</v>
      </c>
      <c r="V3" s="63">
        <v>5</v>
      </c>
      <c r="W3" s="63">
        <v>5</v>
      </c>
      <c r="X3" s="63">
        <v>5</v>
      </c>
      <c r="Y3" s="63">
        <v>4</v>
      </c>
      <c r="Z3" s="63">
        <v>4</v>
      </c>
      <c r="AA3" s="63">
        <v>5</v>
      </c>
    </row>
    <row r="4" spans="1:28" x14ac:dyDescent="0.55000000000000004">
      <c r="A4" s="36">
        <v>27</v>
      </c>
      <c r="B4" s="37" t="s">
        <v>80</v>
      </c>
      <c r="C4" s="36" t="s">
        <v>7</v>
      </c>
      <c r="D4" s="36" t="s">
        <v>45</v>
      </c>
      <c r="E4" s="36" t="s">
        <v>21</v>
      </c>
      <c r="F4" s="36" t="s">
        <v>46</v>
      </c>
      <c r="G4" s="36" t="s">
        <v>50</v>
      </c>
      <c r="H4" s="78" t="s">
        <v>119</v>
      </c>
      <c r="I4" s="36" t="s">
        <v>35</v>
      </c>
      <c r="J4" s="36" t="s">
        <v>48</v>
      </c>
      <c r="K4" s="65">
        <v>5</v>
      </c>
      <c r="L4" s="62">
        <v>5</v>
      </c>
      <c r="M4" s="62">
        <v>5</v>
      </c>
      <c r="N4" s="62">
        <v>5</v>
      </c>
      <c r="O4" s="62">
        <v>5</v>
      </c>
      <c r="P4" s="62">
        <v>5</v>
      </c>
      <c r="Q4" s="62">
        <v>5</v>
      </c>
      <c r="R4" s="62">
        <v>5</v>
      </c>
      <c r="S4" s="62">
        <v>5</v>
      </c>
      <c r="T4" s="62">
        <v>5</v>
      </c>
      <c r="U4" s="62">
        <v>5</v>
      </c>
      <c r="V4" s="63">
        <v>5</v>
      </c>
      <c r="W4" s="63">
        <v>5</v>
      </c>
      <c r="X4" s="63">
        <v>5</v>
      </c>
      <c r="Y4" s="63">
        <v>5</v>
      </c>
      <c r="Z4" s="63">
        <v>5</v>
      </c>
      <c r="AA4" s="63">
        <v>5</v>
      </c>
    </row>
    <row r="5" spans="1:28" ht="30.75" x14ac:dyDescent="0.7">
      <c r="K5" s="61">
        <f t="shared" ref="K5:AA5" si="0">AVERAGE(K2:K4)</f>
        <v>4.333333333333333</v>
      </c>
      <c r="L5" s="61">
        <f t="shared" si="0"/>
        <v>4.333333333333333</v>
      </c>
      <c r="M5" s="61">
        <f t="shared" si="0"/>
        <v>4.666666666666667</v>
      </c>
      <c r="N5" s="61">
        <f t="shared" si="0"/>
        <v>4.333333333333333</v>
      </c>
      <c r="O5" s="61">
        <f t="shared" si="0"/>
        <v>4.333333333333333</v>
      </c>
      <c r="P5" s="61">
        <f t="shared" si="0"/>
        <v>4.333333333333333</v>
      </c>
      <c r="Q5" s="61">
        <f t="shared" si="0"/>
        <v>4.666666666666667</v>
      </c>
      <c r="R5" s="61">
        <f t="shared" si="0"/>
        <v>4.333333333333333</v>
      </c>
      <c r="S5" s="61">
        <f t="shared" si="0"/>
        <v>4.666666666666667</v>
      </c>
      <c r="T5" s="61">
        <f t="shared" si="0"/>
        <v>4.333333333333333</v>
      </c>
      <c r="U5" s="61">
        <f t="shared" si="0"/>
        <v>5</v>
      </c>
      <c r="V5" s="61">
        <f t="shared" si="0"/>
        <v>4.666666666666667</v>
      </c>
      <c r="W5" s="61">
        <f t="shared" si="0"/>
        <v>5</v>
      </c>
      <c r="X5" s="61">
        <f t="shared" si="0"/>
        <v>4.666666666666667</v>
      </c>
      <c r="Y5" s="61">
        <f t="shared" si="0"/>
        <v>4.333333333333333</v>
      </c>
      <c r="Z5" s="61">
        <f t="shared" si="0"/>
        <v>4.333333333333333</v>
      </c>
      <c r="AA5" s="61">
        <f t="shared" si="0"/>
        <v>5</v>
      </c>
      <c r="AB5" s="68">
        <f>AVERAGE(K2:AA4)</f>
        <v>4.5490196078431371</v>
      </c>
    </row>
    <row r="6" spans="1:28" ht="30.75" x14ac:dyDescent="0.7">
      <c r="K6" s="61">
        <f t="shared" ref="K6:AA6" si="1">STDEV(K2:K4)</f>
        <v>0.57735026918962473</v>
      </c>
      <c r="L6" s="61">
        <f t="shared" si="1"/>
        <v>0.57735026918962473</v>
      </c>
      <c r="M6" s="61">
        <f t="shared" si="1"/>
        <v>0.57735026918962784</v>
      </c>
      <c r="N6" s="61">
        <f t="shared" si="1"/>
        <v>0.57735026918962473</v>
      </c>
      <c r="O6" s="61">
        <f t="shared" si="1"/>
        <v>0.57735026918962473</v>
      </c>
      <c r="P6" s="61">
        <f t="shared" si="1"/>
        <v>0.57735026918962473</v>
      </c>
      <c r="Q6" s="61">
        <f t="shared" si="1"/>
        <v>0.57735026918962784</v>
      </c>
      <c r="R6" s="61">
        <f t="shared" si="1"/>
        <v>0.57735026918962473</v>
      </c>
      <c r="S6" s="61">
        <f t="shared" si="1"/>
        <v>0.57735026918962784</v>
      </c>
      <c r="T6" s="61">
        <f t="shared" si="1"/>
        <v>0.57735026918962473</v>
      </c>
      <c r="U6" s="61">
        <f t="shared" si="1"/>
        <v>0</v>
      </c>
      <c r="V6" s="61">
        <f t="shared" si="1"/>
        <v>0.57735026918962784</v>
      </c>
      <c r="W6" s="61">
        <f t="shared" si="1"/>
        <v>0</v>
      </c>
      <c r="X6" s="61">
        <f t="shared" si="1"/>
        <v>0.57735026918962784</v>
      </c>
      <c r="Y6" s="61">
        <f t="shared" si="1"/>
        <v>0.57735026918962473</v>
      </c>
      <c r="Z6" s="61">
        <f t="shared" si="1"/>
        <v>0.57735026918962473</v>
      </c>
      <c r="AA6" s="61">
        <f t="shared" si="1"/>
        <v>0</v>
      </c>
      <c r="AB6" s="68">
        <f>STDEV(K2:AA4)</f>
        <v>0.50254255502180645</v>
      </c>
    </row>
    <row r="7" spans="1:28" x14ac:dyDescent="0.55000000000000004">
      <c r="K7" s="66">
        <f>STDEV(K2:K4)</f>
        <v>0.57735026918962473</v>
      </c>
      <c r="U7" s="66">
        <f>STDEV(L2:U4)</f>
        <v>0.5085476277156078</v>
      </c>
      <c r="AA7" s="66">
        <f>STDEV(V2:AA4)</f>
        <v>0.48507125007266594</v>
      </c>
    </row>
    <row r="8" spans="1:28" x14ac:dyDescent="0.55000000000000004">
      <c r="B8" s="38" t="s">
        <v>16</v>
      </c>
      <c r="C8" s="39"/>
      <c r="K8" s="67">
        <f>AVERAGE(K2:K4)</f>
        <v>4.333333333333333</v>
      </c>
      <c r="U8" s="67">
        <f>AVERAGE(L2:U4)</f>
        <v>4.5</v>
      </c>
      <c r="AA8" s="67">
        <f>AVERAGE(V2:AA4)</f>
        <v>4.666666666666667</v>
      </c>
    </row>
    <row r="9" spans="1:28" x14ac:dyDescent="0.55000000000000004">
      <c r="B9" s="40" t="s">
        <v>23</v>
      </c>
      <c r="C9" s="41">
        <f>COUNTIF(C2:C4,"ชาย")</f>
        <v>1</v>
      </c>
    </row>
    <row r="10" spans="1:28" x14ac:dyDescent="0.55000000000000004">
      <c r="B10" s="40" t="s">
        <v>20</v>
      </c>
      <c r="C10" s="41">
        <f>COUNTIF(C2:C4,"หญิง")</f>
        <v>2</v>
      </c>
    </row>
    <row r="11" spans="1:28" x14ac:dyDescent="0.55000000000000004">
      <c r="B11" s="42" t="s">
        <v>5</v>
      </c>
      <c r="C11" s="42">
        <f>SUM(C8:C10)</f>
        <v>3</v>
      </c>
    </row>
    <row r="13" spans="1:28" x14ac:dyDescent="0.55000000000000004">
      <c r="B13" s="38" t="s">
        <v>33</v>
      </c>
      <c r="C13" s="39"/>
    </row>
    <row r="14" spans="1:28" x14ac:dyDescent="0.55000000000000004">
      <c r="B14" s="40" t="s">
        <v>65</v>
      </c>
      <c r="C14" s="41">
        <f>COUNTIF(G2:G4,"20 - 30 ปี")</f>
        <v>0</v>
      </c>
    </row>
    <row r="15" spans="1:28" x14ac:dyDescent="0.55000000000000004">
      <c r="B15" s="40" t="s">
        <v>53</v>
      </c>
      <c r="C15" s="41">
        <f>COUNTIF(G2:G5,"31 - 40 ปี")</f>
        <v>0</v>
      </c>
    </row>
    <row r="16" spans="1:28" x14ac:dyDescent="0.55000000000000004">
      <c r="B16" s="40" t="s">
        <v>50</v>
      </c>
      <c r="C16" s="41">
        <f>COUNTIF(G2:G6,"41 - 50 ปี")</f>
        <v>2</v>
      </c>
    </row>
    <row r="17" spans="2:3" x14ac:dyDescent="0.55000000000000004">
      <c r="B17" s="40" t="s">
        <v>47</v>
      </c>
      <c r="C17" s="41">
        <f>COUNTIF(G2:G7,"51 ปีขึ้นไป")</f>
        <v>1</v>
      </c>
    </row>
    <row r="18" spans="2:3" x14ac:dyDescent="0.55000000000000004">
      <c r="B18" s="42" t="s">
        <v>5</v>
      </c>
      <c r="C18" s="42">
        <f>SUM(C13:C17)</f>
        <v>3</v>
      </c>
    </row>
    <row r="20" spans="2:3" x14ac:dyDescent="0.55000000000000004">
      <c r="B20" s="38" t="s">
        <v>16</v>
      </c>
      <c r="C20" s="39"/>
    </row>
    <row r="21" spans="2:3" x14ac:dyDescent="0.55000000000000004">
      <c r="B21" s="40" t="s">
        <v>29</v>
      </c>
      <c r="C21" s="41">
        <v>3</v>
      </c>
    </row>
    <row r="22" spans="2:3" x14ac:dyDescent="0.55000000000000004">
      <c r="B22" s="40" t="s">
        <v>24</v>
      </c>
      <c r="C22" s="41">
        <v>11</v>
      </c>
    </row>
    <row r="23" spans="2:3" x14ac:dyDescent="0.55000000000000004">
      <c r="B23" s="40" t="s">
        <v>28</v>
      </c>
      <c r="C23" s="41">
        <v>15</v>
      </c>
    </row>
    <row r="24" spans="2:3" x14ac:dyDescent="0.55000000000000004">
      <c r="B24" s="40" t="s">
        <v>21</v>
      </c>
      <c r="C24" s="41">
        <v>4</v>
      </c>
    </row>
    <row r="25" spans="2:3" x14ac:dyDescent="0.55000000000000004">
      <c r="B25" s="42" t="s">
        <v>5</v>
      </c>
      <c r="C25" s="42">
        <f>SUM(C20:C24)</f>
        <v>33</v>
      </c>
    </row>
    <row r="27" spans="2:3" x14ac:dyDescent="0.55000000000000004">
      <c r="B27" s="38" t="s">
        <v>16</v>
      </c>
      <c r="C27" s="39"/>
    </row>
    <row r="28" spans="2:3" x14ac:dyDescent="0.55000000000000004">
      <c r="B28" s="38"/>
      <c r="C28" s="39"/>
    </row>
    <row r="29" spans="2:3" x14ac:dyDescent="0.55000000000000004">
      <c r="B29" s="40" t="s">
        <v>27</v>
      </c>
      <c r="C29" s="41">
        <v>1</v>
      </c>
    </row>
    <row r="30" spans="2:3" x14ac:dyDescent="0.55000000000000004">
      <c r="B30" s="40" t="s">
        <v>12</v>
      </c>
      <c r="C30" s="41">
        <v>13</v>
      </c>
    </row>
    <row r="31" spans="2:3" x14ac:dyDescent="0.55000000000000004">
      <c r="B31" s="40" t="s">
        <v>8</v>
      </c>
      <c r="C31" s="41">
        <v>19</v>
      </c>
    </row>
    <row r="32" spans="2:3" x14ac:dyDescent="0.55000000000000004">
      <c r="B32" s="42" t="s">
        <v>5</v>
      </c>
      <c r="C32" s="42">
        <f>SUM(C29:C31)</f>
        <v>33</v>
      </c>
    </row>
    <row r="33" spans="2:3" x14ac:dyDescent="0.55000000000000004">
      <c r="B33" s="38" t="s">
        <v>16</v>
      </c>
      <c r="C33" s="39"/>
    </row>
    <row r="34" spans="2:3" x14ac:dyDescent="0.55000000000000004">
      <c r="B34" s="40" t="s">
        <v>10</v>
      </c>
      <c r="C34" s="41">
        <v>5</v>
      </c>
    </row>
    <row r="35" spans="2:3" x14ac:dyDescent="0.55000000000000004">
      <c r="B35" s="40" t="s">
        <v>13</v>
      </c>
      <c r="C35" s="41">
        <f>COUNTIF(F2:F5,"5 - 10 ปี")</f>
        <v>0</v>
      </c>
    </row>
    <row r="36" spans="2:3" x14ac:dyDescent="0.55000000000000004">
      <c r="B36" s="40" t="s">
        <v>14</v>
      </c>
      <c r="C36" s="41">
        <v>6</v>
      </c>
    </row>
    <row r="37" spans="2:3" x14ac:dyDescent="0.55000000000000004">
      <c r="B37" s="40" t="s">
        <v>9</v>
      </c>
      <c r="C37" s="41">
        <v>19</v>
      </c>
    </row>
    <row r="38" spans="2:3" x14ac:dyDescent="0.55000000000000004">
      <c r="B38" s="42" t="s">
        <v>5</v>
      </c>
      <c r="C38" s="42">
        <f>SUM(C33:C37)</f>
        <v>30</v>
      </c>
    </row>
    <row r="39" spans="2:3" ht="15.75" customHeight="1" x14ac:dyDescent="0.55000000000000004"/>
    <row r="40" spans="2:3" x14ac:dyDescent="0.55000000000000004">
      <c r="B40" s="38" t="s">
        <v>16</v>
      </c>
      <c r="C40" s="39"/>
    </row>
    <row r="41" spans="2:3" ht="22.5" customHeight="1" x14ac:dyDescent="0.55000000000000004">
      <c r="B41" s="40" t="s">
        <v>34</v>
      </c>
      <c r="C41" s="41">
        <v>1</v>
      </c>
    </row>
    <row r="42" spans="2:3" ht="22.5" customHeight="1" x14ac:dyDescent="0.55000000000000004">
      <c r="B42" s="40" t="s">
        <v>35</v>
      </c>
      <c r="C42" s="41">
        <v>4</v>
      </c>
    </row>
    <row r="43" spans="2:3" ht="22.5" customHeight="1" x14ac:dyDescent="0.55000000000000004">
      <c r="B43" s="40" t="s">
        <v>36</v>
      </c>
      <c r="C43" s="41">
        <v>9</v>
      </c>
    </row>
    <row r="44" spans="2:3" ht="22.5" customHeight="1" x14ac:dyDescent="0.55000000000000004">
      <c r="B44" s="40" t="s">
        <v>37</v>
      </c>
      <c r="C44" s="41">
        <v>5</v>
      </c>
    </row>
    <row r="45" spans="2:3" ht="22.5" customHeight="1" x14ac:dyDescent="0.55000000000000004">
      <c r="B45" s="40" t="s">
        <v>38</v>
      </c>
      <c r="C45" s="41">
        <v>7</v>
      </c>
    </row>
    <row r="46" spans="2:3" ht="22.5" customHeight="1" x14ac:dyDescent="0.55000000000000004">
      <c r="B46" s="40" t="s">
        <v>39</v>
      </c>
      <c r="C46" s="41">
        <v>7</v>
      </c>
    </row>
    <row r="47" spans="2:3" ht="22.5" customHeight="1" x14ac:dyDescent="0.55000000000000004">
      <c r="B47" s="42" t="s">
        <v>5</v>
      </c>
      <c r="C47" s="42">
        <f>SUM(C41:C46)</f>
        <v>33</v>
      </c>
    </row>
    <row r="48" spans="2:3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</sheetData>
  <autoFilter ref="A1:AC147" xr:uid="{46DA8C64-B893-409C-AB60-67473519C3A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28E6E6"/>
  </sheetPr>
  <dimension ref="A1:AC177"/>
  <sheetViews>
    <sheetView zoomScale="70" zoomScaleNormal="70" workbookViewId="0">
      <selection activeCell="Z1" sqref="Z1"/>
    </sheetView>
  </sheetViews>
  <sheetFormatPr defaultColWidth="12.625" defaultRowHeight="24" x14ac:dyDescent="0.55000000000000004"/>
  <cols>
    <col min="1" max="1" width="12.625" style="36"/>
    <col min="2" max="3" width="18.875" style="36" customWidth="1"/>
    <col min="4" max="4" width="14.75" style="36" customWidth="1"/>
    <col min="5" max="5" width="21.75" style="36" bestFit="1" customWidth="1"/>
    <col min="6" max="6" width="14" style="36" customWidth="1"/>
    <col min="7" max="7" width="18.125" style="36" bestFit="1" customWidth="1"/>
    <col min="8" max="8" width="28.875" style="36" bestFit="1" customWidth="1"/>
    <col min="9" max="9" width="26" style="36" bestFit="1" customWidth="1"/>
    <col min="10" max="10" width="18.125" style="36" customWidth="1"/>
    <col min="11" max="11" width="9.375" style="36" customWidth="1"/>
    <col min="12" max="12" width="8.125" style="36" customWidth="1"/>
    <col min="13" max="27" width="7.625" style="36" customWidth="1"/>
    <col min="28" max="28" width="7.5" style="36" customWidth="1"/>
    <col min="29" max="16384" width="12.625" style="36"/>
  </cols>
  <sheetData>
    <row r="1" spans="1:29" s="53" customFormat="1" ht="38.25" customHeight="1" x14ac:dyDescent="0.55000000000000004">
      <c r="B1" s="52" t="s">
        <v>6</v>
      </c>
      <c r="C1" s="52" t="s">
        <v>18</v>
      </c>
      <c r="D1" s="52" t="s">
        <v>19</v>
      </c>
      <c r="E1" s="52"/>
      <c r="F1" s="52" t="s">
        <v>17</v>
      </c>
      <c r="G1" s="52" t="s">
        <v>106</v>
      </c>
      <c r="H1" s="52"/>
      <c r="I1" s="52"/>
      <c r="J1" s="52"/>
      <c r="K1" s="64" t="s">
        <v>83</v>
      </c>
      <c r="L1" s="58" t="s">
        <v>84</v>
      </c>
      <c r="M1" s="58" t="s">
        <v>85</v>
      </c>
      <c r="N1" s="58" t="s">
        <v>86</v>
      </c>
      <c r="O1" s="58" t="s">
        <v>87</v>
      </c>
      <c r="P1" s="58" t="s">
        <v>88</v>
      </c>
      <c r="Q1" s="58" t="s">
        <v>89</v>
      </c>
      <c r="R1" s="58" t="s">
        <v>90</v>
      </c>
      <c r="S1" s="58" t="s">
        <v>91</v>
      </c>
      <c r="T1" s="59" t="s">
        <v>92</v>
      </c>
      <c r="U1" s="59" t="s">
        <v>93</v>
      </c>
      <c r="V1" s="60" t="s">
        <v>94</v>
      </c>
      <c r="W1" s="60" t="s">
        <v>95</v>
      </c>
      <c r="X1" s="60" t="s">
        <v>96</v>
      </c>
      <c r="Y1" s="60" t="s">
        <v>97</v>
      </c>
      <c r="Z1" s="60" t="s">
        <v>98</v>
      </c>
      <c r="AA1" s="60" t="s">
        <v>99</v>
      </c>
    </row>
    <row r="2" spans="1:29" x14ac:dyDescent="0.55000000000000004">
      <c r="A2" s="36">
        <v>1</v>
      </c>
      <c r="B2" s="37" t="s">
        <v>44</v>
      </c>
      <c r="C2" s="36" t="s">
        <v>7</v>
      </c>
      <c r="D2" s="36" t="s">
        <v>45</v>
      </c>
      <c r="E2" s="36" t="s">
        <v>21</v>
      </c>
      <c r="F2" s="36" t="s">
        <v>46</v>
      </c>
      <c r="G2" s="36" t="s">
        <v>47</v>
      </c>
      <c r="H2" s="78" t="s">
        <v>116</v>
      </c>
      <c r="I2" s="36" t="s">
        <v>38</v>
      </c>
      <c r="J2" s="36" t="s">
        <v>48</v>
      </c>
      <c r="K2" s="65">
        <v>4</v>
      </c>
      <c r="L2" s="62">
        <v>4</v>
      </c>
      <c r="M2" s="62">
        <v>4</v>
      </c>
      <c r="N2" s="62">
        <v>4</v>
      </c>
      <c r="O2" s="62">
        <v>4</v>
      </c>
      <c r="P2" s="62">
        <v>4</v>
      </c>
      <c r="Q2" s="62">
        <v>4</v>
      </c>
      <c r="R2" s="62">
        <v>4</v>
      </c>
      <c r="S2" s="62">
        <v>4</v>
      </c>
      <c r="T2" s="62">
        <v>4</v>
      </c>
      <c r="U2" s="62">
        <v>4</v>
      </c>
      <c r="V2" s="63">
        <v>4</v>
      </c>
      <c r="W2" s="63">
        <v>4</v>
      </c>
      <c r="X2" s="63">
        <v>4</v>
      </c>
      <c r="Y2" s="63">
        <v>4</v>
      </c>
      <c r="Z2" s="63">
        <v>4</v>
      </c>
      <c r="AA2" s="63">
        <v>4</v>
      </c>
    </row>
    <row r="3" spans="1:29" x14ac:dyDescent="0.55000000000000004">
      <c r="A3" s="36">
        <v>2</v>
      </c>
      <c r="B3" s="37" t="s">
        <v>49</v>
      </c>
      <c r="C3" s="36" t="s">
        <v>7</v>
      </c>
      <c r="D3" s="36" t="s">
        <v>45</v>
      </c>
      <c r="E3" s="36" t="s">
        <v>28</v>
      </c>
      <c r="F3" s="36" t="s">
        <v>46</v>
      </c>
      <c r="G3" s="36" t="s">
        <v>50</v>
      </c>
      <c r="H3" s="78" t="s">
        <v>116</v>
      </c>
      <c r="I3" s="36" t="s">
        <v>36</v>
      </c>
      <c r="J3" s="36" t="s">
        <v>48</v>
      </c>
      <c r="K3" s="65">
        <v>4</v>
      </c>
      <c r="L3" s="62">
        <v>4</v>
      </c>
      <c r="M3" s="62">
        <v>4</v>
      </c>
      <c r="N3" s="62">
        <v>4</v>
      </c>
      <c r="O3" s="62">
        <v>4</v>
      </c>
      <c r="P3" s="62">
        <v>4</v>
      </c>
      <c r="Q3" s="62">
        <v>4</v>
      </c>
      <c r="R3" s="62">
        <v>4</v>
      </c>
      <c r="S3" s="62">
        <v>4</v>
      </c>
      <c r="T3" s="62">
        <v>4</v>
      </c>
      <c r="U3" s="62">
        <v>4</v>
      </c>
      <c r="V3" s="63">
        <v>4</v>
      </c>
      <c r="W3" s="63">
        <v>4</v>
      </c>
      <c r="X3" s="63">
        <v>4</v>
      </c>
      <c r="Y3" s="63">
        <v>4</v>
      </c>
      <c r="Z3" s="63">
        <v>4</v>
      </c>
      <c r="AA3" s="63">
        <v>4</v>
      </c>
    </row>
    <row r="4" spans="1:29" x14ac:dyDescent="0.55000000000000004">
      <c r="A4" s="36">
        <v>3</v>
      </c>
      <c r="B4" s="37" t="s">
        <v>51</v>
      </c>
      <c r="C4" s="36" t="s">
        <v>11</v>
      </c>
      <c r="D4" s="36" t="s">
        <v>45</v>
      </c>
      <c r="E4" s="36" t="s">
        <v>28</v>
      </c>
      <c r="F4" s="36" t="s">
        <v>52</v>
      </c>
      <c r="G4" s="36" t="s">
        <v>53</v>
      </c>
      <c r="H4" s="78" t="s">
        <v>116</v>
      </c>
      <c r="I4" s="36" t="s">
        <v>38</v>
      </c>
      <c r="J4" s="36" t="s">
        <v>48</v>
      </c>
      <c r="K4" s="65">
        <v>4</v>
      </c>
      <c r="L4" s="62">
        <v>4</v>
      </c>
      <c r="M4" s="62">
        <v>4</v>
      </c>
      <c r="N4" s="62">
        <v>4</v>
      </c>
      <c r="O4" s="62">
        <v>4</v>
      </c>
      <c r="P4" s="62">
        <v>4</v>
      </c>
      <c r="Q4" s="62">
        <v>4</v>
      </c>
      <c r="R4" s="62">
        <v>4</v>
      </c>
      <c r="S4" s="62">
        <v>4</v>
      </c>
      <c r="T4" s="62">
        <v>4</v>
      </c>
      <c r="U4" s="62">
        <v>4</v>
      </c>
      <c r="V4" s="63">
        <v>4</v>
      </c>
      <c r="W4" s="63">
        <v>4</v>
      </c>
      <c r="X4" s="63">
        <v>4</v>
      </c>
      <c r="Y4" s="63">
        <v>4</v>
      </c>
      <c r="Z4" s="63">
        <v>4</v>
      </c>
      <c r="AA4" s="63">
        <v>4</v>
      </c>
    </row>
    <row r="5" spans="1:29" x14ac:dyDescent="0.55000000000000004">
      <c r="A5" s="36">
        <v>4</v>
      </c>
      <c r="B5" s="37" t="s">
        <v>54</v>
      </c>
      <c r="C5" s="36" t="s">
        <v>7</v>
      </c>
      <c r="D5" s="36" t="s">
        <v>45</v>
      </c>
      <c r="E5" s="36" t="s">
        <v>28</v>
      </c>
      <c r="F5" s="36" t="s">
        <v>46</v>
      </c>
      <c r="G5" s="36" t="s">
        <v>50</v>
      </c>
      <c r="H5" s="78" t="s">
        <v>116</v>
      </c>
      <c r="I5" s="36" t="s">
        <v>38</v>
      </c>
      <c r="J5" s="36" t="s">
        <v>48</v>
      </c>
      <c r="K5" s="65">
        <v>3</v>
      </c>
      <c r="L5" s="62">
        <v>3</v>
      </c>
      <c r="M5" s="62">
        <v>3</v>
      </c>
      <c r="N5" s="62">
        <v>3</v>
      </c>
      <c r="O5" s="62">
        <v>3</v>
      </c>
      <c r="P5" s="62">
        <v>3</v>
      </c>
      <c r="Q5" s="62">
        <v>3</v>
      </c>
      <c r="R5" s="62">
        <v>3</v>
      </c>
      <c r="S5" s="62">
        <v>3</v>
      </c>
      <c r="T5" s="62">
        <v>3</v>
      </c>
      <c r="U5" s="62">
        <v>3</v>
      </c>
      <c r="V5" s="63">
        <v>4</v>
      </c>
      <c r="W5" s="63">
        <v>4</v>
      </c>
      <c r="X5" s="63">
        <v>4</v>
      </c>
      <c r="Y5" s="63"/>
      <c r="Z5" s="63">
        <v>4</v>
      </c>
      <c r="AA5" s="63">
        <v>4</v>
      </c>
    </row>
    <row r="6" spans="1:29" x14ac:dyDescent="0.55000000000000004">
      <c r="A6" s="36">
        <v>5</v>
      </c>
      <c r="B6" s="37" t="s">
        <v>55</v>
      </c>
      <c r="C6" s="36" t="s">
        <v>7</v>
      </c>
      <c r="D6" s="36" t="s">
        <v>12</v>
      </c>
      <c r="E6" s="36" t="s">
        <v>29</v>
      </c>
      <c r="F6" s="36" t="s">
        <v>13</v>
      </c>
      <c r="G6" s="36" t="s">
        <v>53</v>
      </c>
      <c r="H6" s="78" t="s">
        <v>116</v>
      </c>
      <c r="I6" s="36" t="s">
        <v>36</v>
      </c>
      <c r="J6" s="36" t="s">
        <v>48</v>
      </c>
      <c r="K6" s="65">
        <v>4</v>
      </c>
      <c r="L6" s="62">
        <v>4</v>
      </c>
      <c r="M6" s="62">
        <v>4</v>
      </c>
      <c r="N6" s="62">
        <v>4</v>
      </c>
      <c r="O6" s="62">
        <v>4</v>
      </c>
      <c r="P6" s="62">
        <v>4</v>
      </c>
      <c r="Q6" s="62">
        <v>4</v>
      </c>
      <c r="R6" s="62">
        <v>4</v>
      </c>
      <c r="S6" s="62">
        <v>4</v>
      </c>
      <c r="T6" s="62">
        <v>4</v>
      </c>
      <c r="U6" s="62">
        <v>4</v>
      </c>
      <c r="V6" s="63">
        <v>4</v>
      </c>
      <c r="W6" s="63">
        <v>4</v>
      </c>
      <c r="X6" s="63">
        <v>4</v>
      </c>
      <c r="Y6" s="63">
        <v>4</v>
      </c>
      <c r="Z6" s="63">
        <v>4</v>
      </c>
      <c r="AA6" s="63">
        <v>4</v>
      </c>
    </row>
    <row r="7" spans="1:29" x14ac:dyDescent="0.55000000000000004">
      <c r="A7" s="36">
        <v>6</v>
      </c>
      <c r="B7" s="37" t="s">
        <v>56</v>
      </c>
      <c r="C7" s="36" t="s">
        <v>7</v>
      </c>
      <c r="D7" s="36" t="s">
        <v>45</v>
      </c>
      <c r="E7" s="36" t="s">
        <v>28</v>
      </c>
      <c r="F7" s="36" t="s">
        <v>46</v>
      </c>
      <c r="G7" s="36" t="s">
        <v>50</v>
      </c>
      <c r="H7" s="78" t="s">
        <v>116</v>
      </c>
      <c r="I7" s="36" t="s">
        <v>36</v>
      </c>
      <c r="J7" s="36" t="s">
        <v>48</v>
      </c>
      <c r="K7" s="65">
        <v>5</v>
      </c>
      <c r="L7" s="62">
        <v>5</v>
      </c>
      <c r="M7" s="62">
        <v>5</v>
      </c>
      <c r="N7" s="62">
        <v>5</v>
      </c>
      <c r="O7" s="62">
        <v>4</v>
      </c>
      <c r="P7" s="62">
        <v>4</v>
      </c>
      <c r="Q7" s="62">
        <v>4</v>
      </c>
      <c r="R7" s="62">
        <v>5</v>
      </c>
      <c r="S7" s="62">
        <v>5</v>
      </c>
      <c r="T7" s="62">
        <v>5</v>
      </c>
      <c r="U7" s="62">
        <v>5</v>
      </c>
      <c r="V7" s="63">
        <v>4</v>
      </c>
      <c r="W7" s="63">
        <v>4</v>
      </c>
      <c r="X7" s="63">
        <v>5</v>
      </c>
      <c r="Y7" s="63">
        <v>4</v>
      </c>
      <c r="Z7" s="63">
        <v>5</v>
      </c>
      <c r="AA7" s="63">
        <v>5</v>
      </c>
    </row>
    <row r="8" spans="1:29" x14ac:dyDescent="0.55000000000000004">
      <c r="A8" s="36">
        <v>7</v>
      </c>
      <c r="B8" s="37" t="s">
        <v>57</v>
      </c>
      <c r="C8" s="36" t="s">
        <v>7</v>
      </c>
      <c r="D8" s="36" t="s">
        <v>45</v>
      </c>
      <c r="E8" s="36" t="s">
        <v>21</v>
      </c>
      <c r="F8" s="36" t="s">
        <v>46</v>
      </c>
      <c r="G8" s="36" t="s">
        <v>47</v>
      </c>
      <c r="H8" s="78" t="s">
        <v>117</v>
      </c>
      <c r="I8" s="36" t="s">
        <v>58</v>
      </c>
      <c r="J8" s="36" t="s">
        <v>48</v>
      </c>
      <c r="K8" s="65">
        <v>4</v>
      </c>
      <c r="L8" s="62">
        <v>5</v>
      </c>
      <c r="M8" s="62">
        <v>5</v>
      </c>
      <c r="N8" s="62">
        <v>5</v>
      </c>
      <c r="O8" s="62">
        <v>5</v>
      </c>
      <c r="P8" s="62">
        <v>4</v>
      </c>
      <c r="Q8" s="62">
        <v>4</v>
      </c>
      <c r="R8" s="62">
        <v>5</v>
      </c>
      <c r="S8" s="62">
        <v>4</v>
      </c>
      <c r="T8" s="62">
        <v>4</v>
      </c>
      <c r="U8" s="62">
        <v>4</v>
      </c>
      <c r="V8" s="63">
        <v>5</v>
      </c>
      <c r="W8" s="63">
        <v>4</v>
      </c>
      <c r="X8" s="63">
        <v>4</v>
      </c>
      <c r="Y8" s="63">
        <v>4</v>
      </c>
      <c r="Z8" s="63">
        <v>4</v>
      </c>
      <c r="AA8" s="63">
        <v>4</v>
      </c>
    </row>
    <row r="9" spans="1:29" x14ac:dyDescent="0.55000000000000004">
      <c r="A9" s="36">
        <v>8</v>
      </c>
      <c r="B9" s="37" t="s">
        <v>59</v>
      </c>
      <c r="C9" s="36" t="s">
        <v>7</v>
      </c>
      <c r="D9" s="36" t="s">
        <v>45</v>
      </c>
      <c r="E9" s="36" t="s">
        <v>28</v>
      </c>
      <c r="F9" s="36" t="s">
        <v>46</v>
      </c>
      <c r="G9" s="36" t="s">
        <v>50</v>
      </c>
      <c r="H9" s="78" t="s">
        <v>118</v>
      </c>
      <c r="I9" s="36" t="s">
        <v>38</v>
      </c>
      <c r="J9" s="36" t="s">
        <v>48</v>
      </c>
      <c r="K9" s="65">
        <v>4</v>
      </c>
      <c r="L9" s="62">
        <v>4</v>
      </c>
      <c r="M9" s="62">
        <v>4</v>
      </c>
      <c r="N9" s="62">
        <v>4</v>
      </c>
      <c r="O9" s="62">
        <v>4</v>
      </c>
      <c r="P9" s="62">
        <v>4</v>
      </c>
      <c r="Q9" s="62">
        <v>4</v>
      </c>
      <c r="R9" s="62">
        <v>4</v>
      </c>
      <c r="S9" s="62">
        <v>4</v>
      </c>
      <c r="T9" s="62">
        <v>4</v>
      </c>
      <c r="U9" s="62">
        <v>4</v>
      </c>
      <c r="V9" s="63">
        <v>4</v>
      </c>
      <c r="W9" s="63">
        <v>4</v>
      </c>
      <c r="X9" s="63">
        <v>4</v>
      </c>
      <c r="Y9" s="63">
        <v>4</v>
      </c>
      <c r="Z9" s="63">
        <v>4</v>
      </c>
      <c r="AA9" s="63">
        <v>4</v>
      </c>
    </row>
    <row r="10" spans="1:29" x14ac:dyDescent="0.55000000000000004">
      <c r="A10" s="36">
        <v>9</v>
      </c>
      <c r="B10" s="37" t="s">
        <v>60</v>
      </c>
      <c r="C10" s="36" t="s">
        <v>7</v>
      </c>
      <c r="D10" s="36" t="s">
        <v>45</v>
      </c>
      <c r="E10" s="36" t="s">
        <v>28</v>
      </c>
      <c r="F10" s="36" t="s">
        <v>46</v>
      </c>
      <c r="G10" s="36" t="s">
        <v>50</v>
      </c>
      <c r="H10" s="78" t="s">
        <v>116</v>
      </c>
      <c r="I10" s="36" t="s">
        <v>38</v>
      </c>
      <c r="J10" s="36" t="s">
        <v>48</v>
      </c>
      <c r="K10" s="65">
        <v>5</v>
      </c>
      <c r="L10" s="62">
        <v>5</v>
      </c>
      <c r="M10" s="62">
        <v>5</v>
      </c>
      <c r="N10" s="62">
        <v>5</v>
      </c>
      <c r="O10" s="62">
        <v>5</v>
      </c>
      <c r="P10" s="62">
        <v>5</v>
      </c>
      <c r="Q10" s="62">
        <v>5</v>
      </c>
      <c r="R10" s="62">
        <v>5</v>
      </c>
      <c r="S10" s="62">
        <v>5</v>
      </c>
      <c r="T10" s="62">
        <v>5</v>
      </c>
      <c r="U10" s="62">
        <v>5</v>
      </c>
      <c r="V10" s="63">
        <v>5</v>
      </c>
      <c r="W10" s="63">
        <v>5</v>
      </c>
      <c r="X10" s="63">
        <v>5</v>
      </c>
      <c r="Y10" s="63">
        <v>5</v>
      </c>
      <c r="Z10" s="63">
        <v>5</v>
      </c>
      <c r="AA10" s="63">
        <v>5</v>
      </c>
      <c r="AC10" s="36" t="s">
        <v>61</v>
      </c>
    </row>
    <row r="11" spans="1:29" x14ac:dyDescent="0.55000000000000004">
      <c r="A11" s="36">
        <v>10</v>
      </c>
      <c r="B11" s="37" t="s">
        <v>62</v>
      </c>
      <c r="C11" s="36" t="s">
        <v>7</v>
      </c>
      <c r="D11" s="36" t="s">
        <v>45</v>
      </c>
      <c r="E11" s="36" t="s">
        <v>28</v>
      </c>
      <c r="F11" s="36" t="s">
        <v>52</v>
      </c>
      <c r="G11" s="36" t="s">
        <v>50</v>
      </c>
      <c r="H11" s="78" t="s">
        <v>117</v>
      </c>
      <c r="I11" s="36" t="s">
        <v>36</v>
      </c>
      <c r="J11" s="36" t="s">
        <v>48</v>
      </c>
      <c r="K11" s="65">
        <v>5</v>
      </c>
      <c r="L11" s="62">
        <v>5</v>
      </c>
      <c r="M11" s="62">
        <v>5</v>
      </c>
      <c r="N11" s="62">
        <v>5</v>
      </c>
      <c r="O11" s="62">
        <v>5</v>
      </c>
      <c r="P11" s="62">
        <v>5</v>
      </c>
      <c r="Q11" s="62">
        <v>5</v>
      </c>
      <c r="R11" s="62">
        <v>5</v>
      </c>
      <c r="S11" s="62">
        <v>5</v>
      </c>
      <c r="T11" s="62">
        <v>5</v>
      </c>
      <c r="U11" s="62">
        <v>5</v>
      </c>
      <c r="V11" s="63">
        <v>5</v>
      </c>
      <c r="W11" s="63">
        <v>5</v>
      </c>
      <c r="X11" s="63">
        <v>5</v>
      </c>
      <c r="Y11" s="63">
        <v>5</v>
      </c>
      <c r="Z11" s="63">
        <v>5</v>
      </c>
      <c r="AA11" s="63">
        <v>5</v>
      </c>
    </row>
    <row r="12" spans="1:29" x14ac:dyDescent="0.55000000000000004">
      <c r="A12" s="36">
        <v>11</v>
      </c>
      <c r="B12" s="37" t="s">
        <v>63</v>
      </c>
      <c r="C12" s="36" t="s">
        <v>7</v>
      </c>
      <c r="D12" s="36" t="s">
        <v>12</v>
      </c>
      <c r="E12" s="36" t="s">
        <v>28</v>
      </c>
      <c r="F12" s="36" t="s">
        <v>52</v>
      </c>
      <c r="G12" s="36" t="s">
        <v>50</v>
      </c>
      <c r="H12" s="78" t="s">
        <v>117</v>
      </c>
      <c r="I12" s="36" t="s">
        <v>39</v>
      </c>
      <c r="J12" s="36" t="s">
        <v>48</v>
      </c>
      <c r="K12" s="65">
        <v>4</v>
      </c>
      <c r="L12" s="62">
        <v>4</v>
      </c>
      <c r="M12" s="62">
        <v>4</v>
      </c>
      <c r="N12" s="62">
        <v>4</v>
      </c>
      <c r="O12" s="62">
        <v>4</v>
      </c>
      <c r="P12" s="62">
        <v>4</v>
      </c>
      <c r="Q12" s="62">
        <v>4</v>
      </c>
      <c r="R12" s="62">
        <v>4</v>
      </c>
      <c r="S12" s="62">
        <v>4</v>
      </c>
      <c r="T12" s="62">
        <v>4</v>
      </c>
      <c r="U12" s="62">
        <v>4</v>
      </c>
      <c r="V12" s="63">
        <v>4</v>
      </c>
      <c r="W12" s="63">
        <v>4</v>
      </c>
      <c r="X12" s="63">
        <v>4</v>
      </c>
      <c r="Y12" s="63">
        <v>4</v>
      </c>
      <c r="Z12" s="63">
        <v>4</v>
      </c>
      <c r="AA12" s="63">
        <v>4</v>
      </c>
    </row>
    <row r="13" spans="1:29" x14ac:dyDescent="0.55000000000000004">
      <c r="A13" s="36">
        <v>12</v>
      </c>
      <c r="B13" s="37" t="s">
        <v>64</v>
      </c>
      <c r="C13" s="36" t="s">
        <v>11</v>
      </c>
      <c r="D13" s="36" t="s">
        <v>12</v>
      </c>
      <c r="E13" s="36" t="s">
        <v>24</v>
      </c>
      <c r="F13" s="36" t="s">
        <v>105</v>
      </c>
      <c r="G13" s="36" t="s">
        <v>65</v>
      </c>
      <c r="H13" s="78" t="s">
        <v>116</v>
      </c>
      <c r="I13" s="36" t="s">
        <v>39</v>
      </c>
      <c r="J13" s="36" t="s">
        <v>48</v>
      </c>
      <c r="K13" s="65">
        <v>5</v>
      </c>
      <c r="L13" s="62">
        <v>5</v>
      </c>
      <c r="M13" s="62">
        <v>5</v>
      </c>
      <c r="N13" s="62">
        <v>5</v>
      </c>
      <c r="O13" s="62">
        <v>5</v>
      </c>
      <c r="P13" s="62">
        <v>5</v>
      </c>
      <c r="Q13" s="62">
        <v>5</v>
      </c>
      <c r="R13" s="62">
        <v>5</v>
      </c>
      <c r="S13" s="62">
        <v>5</v>
      </c>
      <c r="T13" s="62">
        <v>5</v>
      </c>
      <c r="U13" s="62">
        <v>5</v>
      </c>
      <c r="V13" s="63">
        <v>5</v>
      </c>
      <c r="W13" s="63">
        <v>5</v>
      </c>
      <c r="X13" s="63">
        <v>5</v>
      </c>
      <c r="Y13" s="63">
        <v>5</v>
      </c>
      <c r="Z13" s="63">
        <v>5</v>
      </c>
      <c r="AA13" s="63">
        <v>5</v>
      </c>
    </row>
    <row r="14" spans="1:29" x14ac:dyDescent="0.55000000000000004">
      <c r="A14" s="36">
        <v>13</v>
      </c>
      <c r="B14" s="37" t="s">
        <v>66</v>
      </c>
      <c r="C14" s="36" t="s">
        <v>7</v>
      </c>
      <c r="D14" s="36" t="s">
        <v>45</v>
      </c>
      <c r="E14" s="36" t="s">
        <v>24</v>
      </c>
      <c r="F14" s="36" t="s">
        <v>52</v>
      </c>
      <c r="G14" s="36" t="s">
        <v>53</v>
      </c>
      <c r="H14" s="78" t="s">
        <v>117</v>
      </c>
      <c r="I14" s="36" t="s">
        <v>38</v>
      </c>
      <c r="J14" s="36" t="s">
        <v>48</v>
      </c>
      <c r="K14" s="65">
        <v>5</v>
      </c>
      <c r="L14" s="62">
        <v>4</v>
      </c>
      <c r="M14" s="62">
        <v>4</v>
      </c>
      <c r="N14" s="62">
        <v>4</v>
      </c>
      <c r="O14" s="62">
        <v>5</v>
      </c>
      <c r="P14" s="62">
        <v>4</v>
      </c>
      <c r="Q14" s="62">
        <v>4</v>
      </c>
      <c r="R14" s="62">
        <v>4</v>
      </c>
      <c r="S14" s="62">
        <v>4</v>
      </c>
      <c r="T14" s="62">
        <v>4</v>
      </c>
      <c r="U14" s="62">
        <v>4</v>
      </c>
      <c r="V14" s="63">
        <v>5</v>
      </c>
      <c r="W14" s="63">
        <v>5</v>
      </c>
      <c r="X14" s="63">
        <v>5</v>
      </c>
      <c r="Y14" s="63">
        <v>5</v>
      </c>
      <c r="Z14" s="63">
        <v>5</v>
      </c>
      <c r="AA14" s="63">
        <v>5</v>
      </c>
    </row>
    <row r="15" spans="1:29" x14ac:dyDescent="0.55000000000000004">
      <c r="A15" s="36">
        <v>14</v>
      </c>
      <c r="B15" s="37" t="s">
        <v>67</v>
      </c>
      <c r="C15" s="36" t="s">
        <v>7</v>
      </c>
      <c r="D15" s="36" t="s">
        <v>45</v>
      </c>
      <c r="E15" s="36" t="s">
        <v>28</v>
      </c>
      <c r="F15" s="36" t="s">
        <v>52</v>
      </c>
      <c r="G15" s="36" t="s">
        <v>50</v>
      </c>
      <c r="H15" s="78" t="s">
        <v>117</v>
      </c>
      <c r="I15" s="36" t="s">
        <v>39</v>
      </c>
      <c r="J15" s="36" t="s">
        <v>48</v>
      </c>
      <c r="K15" s="65">
        <v>5</v>
      </c>
      <c r="L15" s="62">
        <v>5</v>
      </c>
      <c r="M15" s="62">
        <v>5</v>
      </c>
      <c r="N15" s="62">
        <v>5</v>
      </c>
      <c r="O15" s="62">
        <v>5</v>
      </c>
      <c r="P15" s="62">
        <v>5</v>
      </c>
      <c r="Q15" s="62">
        <v>5</v>
      </c>
      <c r="R15" s="62">
        <v>5</v>
      </c>
      <c r="S15" s="62">
        <v>5</v>
      </c>
      <c r="T15" s="62">
        <v>5</v>
      </c>
      <c r="U15" s="62">
        <v>5</v>
      </c>
      <c r="V15" s="63">
        <v>5</v>
      </c>
      <c r="W15" s="63">
        <v>5</v>
      </c>
      <c r="X15" s="63">
        <v>5</v>
      </c>
      <c r="Y15" s="63">
        <v>5</v>
      </c>
      <c r="Z15" s="63">
        <v>5</v>
      </c>
      <c r="AA15" s="63">
        <v>5</v>
      </c>
    </row>
    <row r="16" spans="1:29" x14ac:dyDescent="0.55000000000000004">
      <c r="A16" s="36">
        <v>15</v>
      </c>
      <c r="B16" s="37" t="s">
        <v>68</v>
      </c>
      <c r="C16" s="36" t="s">
        <v>11</v>
      </c>
      <c r="D16" s="36" t="s">
        <v>45</v>
      </c>
      <c r="E16" s="36" t="s">
        <v>24</v>
      </c>
      <c r="F16" s="36" t="s">
        <v>13</v>
      </c>
      <c r="G16" s="36" t="s">
        <v>65</v>
      </c>
      <c r="H16" s="78" t="s">
        <v>116</v>
      </c>
      <c r="I16" s="36" t="s">
        <v>39</v>
      </c>
      <c r="J16" s="36" t="s">
        <v>48</v>
      </c>
      <c r="K16" s="65">
        <v>5</v>
      </c>
      <c r="L16" s="62">
        <v>5</v>
      </c>
      <c r="M16" s="62">
        <v>5</v>
      </c>
      <c r="N16" s="62">
        <v>5</v>
      </c>
      <c r="O16" s="62">
        <v>5</v>
      </c>
      <c r="P16" s="62">
        <v>5</v>
      </c>
      <c r="Q16" s="62">
        <v>5</v>
      </c>
      <c r="R16" s="62">
        <v>5</v>
      </c>
      <c r="S16" s="62">
        <v>5</v>
      </c>
      <c r="T16" s="62">
        <v>5</v>
      </c>
      <c r="U16" s="62">
        <v>5</v>
      </c>
      <c r="V16" s="63">
        <v>5</v>
      </c>
      <c r="W16" s="63">
        <v>5</v>
      </c>
      <c r="X16" s="63">
        <v>5</v>
      </c>
      <c r="Y16" s="63">
        <v>5</v>
      </c>
      <c r="Z16" s="63">
        <v>5</v>
      </c>
      <c r="AA16" s="63">
        <v>5</v>
      </c>
    </row>
    <row r="17" spans="1:29" x14ac:dyDescent="0.55000000000000004">
      <c r="A17" s="36">
        <v>16</v>
      </c>
      <c r="B17" s="37" t="s">
        <v>69</v>
      </c>
      <c r="C17" s="36" t="s">
        <v>7</v>
      </c>
      <c r="D17" s="36" t="s">
        <v>45</v>
      </c>
      <c r="E17" s="36" t="s">
        <v>28</v>
      </c>
      <c r="F17" s="36" t="s">
        <v>46</v>
      </c>
      <c r="G17" s="36" t="s">
        <v>50</v>
      </c>
      <c r="H17" s="78" t="s">
        <v>116</v>
      </c>
      <c r="I17" s="36" t="s">
        <v>35</v>
      </c>
      <c r="J17" s="36" t="s">
        <v>48</v>
      </c>
      <c r="K17" s="65">
        <v>5</v>
      </c>
      <c r="L17" s="62">
        <v>5</v>
      </c>
      <c r="M17" s="62">
        <v>5</v>
      </c>
      <c r="N17" s="62">
        <v>5</v>
      </c>
      <c r="O17" s="62">
        <v>5</v>
      </c>
      <c r="P17" s="62">
        <v>5</v>
      </c>
      <c r="Q17" s="62">
        <v>5</v>
      </c>
      <c r="R17" s="62">
        <v>5</v>
      </c>
      <c r="S17" s="62">
        <v>5</v>
      </c>
      <c r="T17" s="62">
        <v>5</v>
      </c>
      <c r="U17" s="62">
        <v>5</v>
      </c>
      <c r="V17" s="63">
        <v>5</v>
      </c>
      <c r="W17" s="63">
        <v>5</v>
      </c>
      <c r="X17" s="63"/>
      <c r="Y17" s="63">
        <v>5</v>
      </c>
      <c r="Z17" s="63">
        <v>5</v>
      </c>
      <c r="AA17" s="63">
        <v>5</v>
      </c>
    </row>
    <row r="18" spans="1:29" x14ac:dyDescent="0.55000000000000004">
      <c r="A18" s="36">
        <v>17</v>
      </c>
      <c r="B18" s="37" t="s">
        <v>70</v>
      </c>
      <c r="C18" s="36" t="s">
        <v>11</v>
      </c>
      <c r="D18" s="36" t="s">
        <v>12</v>
      </c>
      <c r="E18" s="36" t="s">
        <v>24</v>
      </c>
      <c r="F18" s="36" t="s">
        <v>105</v>
      </c>
      <c r="G18" s="36" t="s">
        <v>53</v>
      </c>
      <c r="H18" s="78" t="s">
        <v>116</v>
      </c>
      <c r="I18" s="36" t="s">
        <v>39</v>
      </c>
      <c r="J18" s="36" t="s">
        <v>48</v>
      </c>
      <c r="K18" s="65">
        <v>5</v>
      </c>
      <c r="L18" s="62">
        <v>5</v>
      </c>
      <c r="M18" s="62">
        <v>5</v>
      </c>
      <c r="N18" s="62">
        <v>5</v>
      </c>
      <c r="O18" s="62">
        <v>5</v>
      </c>
      <c r="P18" s="62">
        <v>5</v>
      </c>
      <c r="Q18" s="62">
        <v>5</v>
      </c>
      <c r="R18" s="62">
        <v>5</v>
      </c>
      <c r="S18" s="62">
        <v>5</v>
      </c>
      <c r="T18" s="62">
        <v>5</v>
      </c>
      <c r="U18" s="62">
        <v>5</v>
      </c>
      <c r="V18" s="63">
        <v>5</v>
      </c>
      <c r="W18" s="63">
        <v>5</v>
      </c>
      <c r="X18" s="63">
        <v>5</v>
      </c>
      <c r="Y18" s="63">
        <v>5</v>
      </c>
      <c r="Z18" s="63">
        <v>5</v>
      </c>
      <c r="AA18" s="63">
        <v>5</v>
      </c>
    </row>
    <row r="19" spans="1:29" x14ac:dyDescent="0.55000000000000004">
      <c r="A19" s="36">
        <v>18</v>
      </c>
      <c r="B19" s="37" t="s">
        <v>71</v>
      </c>
      <c r="C19" s="36" t="s">
        <v>7</v>
      </c>
      <c r="D19" s="36" t="s">
        <v>45</v>
      </c>
      <c r="E19" s="36" t="s">
        <v>28</v>
      </c>
      <c r="F19" s="36" t="s">
        <v>52</v>
      </c>
      <c r="G19" s="36" t="s">
        <v>50</v>
      </c>
      <c r="H19" s="78" t="s">
        <v>116</v>
      </c>
      <c r="I19" s="36" t="s">
        <v>37</v>
      </c>
      <c r="J19" s="36" t="s">
        <v>48</v>
      </c>
      <c r="K19" s="65">
        <v>4</v>
      </c>
      <c r="L19" s="62">
        <v>4</v>
      </c>
      <c r="M19" s="62">
        <v>4</v>
      </c>
      <c r="N19" s="62">
        <v>4</v>
      </c>
      <c r="O19" s="62">
        <v>4</v>
      </c>
      <c r="P19" s="62">
        <v>4</v>
      </c>
      <c r="Q19" s="62">
        <v>4</v>
      </c>
      <c r="R19" s="62">
        <v>4</v>
      </c>
      <c r="S19" s="62">
        <v>4</v>
      </c>
      <c r="T19" s="62">
        <v>4</v>
      </c>
      <c r="U19" s="62">
        <v>4</v>
      </c>
      <c r="V19" s="63">
        <v>4</v>
      </c>
      <c r="W19" s="63">
        <v>4</v>
      </c>
      <c r="X19" s="63">
        <v>4</v>
      </c>
      <c r="Y19" s="63">
        <v>4</v>
      </c>
      <c r="Z19" s="63">
        <v>4</v>
      </c>
      <c r="AA19" s="63">
        <v>4</v>
      </c>
    </row>
    <row r="20" spans="1:29" x14ac:dyDescent="0.55000000000000004">
      <c r="A20" s="36">
        <v>19</v>
      </c>
      <c r="B20" s="37" t="s">
        <v>72</v>
      </c>
      <c r="C20" s="36" t="s">
        <v>7</v>
      </c>
      <c r="D20" s="36" t="s">
        <v>12</v>
      </c>
      <c r="E20" s="36" t="s">
        <v>24</v>
      </c>
      <c r="F20" s="36" t="s">
        <v>13</v>
      </c>
      <c r="G20" s="36" t="s">
        <v>53</v>
      </c>
      <c r="H20" s="78" t="s">
        <v>116</v>
      </c>
      <c r="I20" s="36" t="s">
        <v>37</v>
      </c>
      <c r="J20" s="36" t="s">
        <v>48</v>
      </c>
      <c r="K20" s="65">
        <v>5</v>
      </c>
      <c r="L20" s="62">
        <v>5</v>
      </c>
      <c r="M20" s="62">
        <v>5</v>
      </c>
      <c r="N20" s="62">
        <v>5</v>
      </c>
      <c r="O20" s="62">
        <v>5</v>
      </c>
      <c r="P20" s="62">
        <v>5</v>
      </c>
      <c r="Q20" s="62">
        <v>5</v>
      </c>
      <c r="R20" s="62">
        <v>5</v>
      </c>
      <c r="S20" s="62">
        <v>5</v>
      </c>
      <c r="T20" s="62">
        <v>5</v>
      </c>
      <c r="U20" s="62">
        <v>5</v>
      </c>
      <c r="V20" s="63">
        <v>5</v>
      </c>
      <c r="W20" s="63">
        <v>5</v>
      </c>
      <c r="X20" s="63">
        <v>5</v>
      </c>
      <c r="Y20" s="63">
        <v>5</v>
      </c>
      <c r="Z20" s="63">
        <v>5</v>
      </c>
      <c r="AA20" s="63">
        <v>5</v>
      </c>
    </row>
    <row r="21" spans="1:29" x14ac:dyDescent="0.55000000000000004">
      <c r="A21" s="36">
        <v>20</v>
      </c>
      <c r="B21" s="37" t="s">
        <v>73</v>
      </c>
      <c r="C21" s="36" t="s">
        <v>7</v>
      </c>
      <c r="D21" s="36" t="s">
        <v>45</v>
      </c>
      <c r="E21" s="36" t="s">
        <v>24</v>
      </c>
      <c r="F21" s="36" t="s">
        <v>52</v>
      </c>
      <c r="G21" s="36" t="s">
        <v>50</v>
      </c>
      <c r="H21" s="78" t="s">
        <v>116</v>
      </c>
      <c r="I21" s="36" t="s">
        <v>36</v>
      </c>
      <c r="J21" s="36" t="s">
        <v>48</v>
      </c>
      <c r="K21" s="65">
        <v>5</v>
      </c>
      <c r="L21" s="62">
        <v>5</v>
      </c>
      <c r="M21" s="62">
        <v>5</v>
      </c>
      <c r="N21" s="62">
        <v>5</v>
      </c>
      <c r="O21" s="62">
        <v>5</v>
      </c>
      <c r="P21" s="62">
        <v>5</v>
      </c>
      <c r="Q21" s="62">
        <v>5</v>
      </c>
      <c r="R21" s="62">
        <v>5</v>
      </c>
      <c r="S21" s="62">
        <v>5</v>
      </c>
      <c r="T21" s="62">
        <v>5</v>
      </c>
      <c r="U21" s="62">
        <v>5</v>
      </c>
      <c r="V21" s="63">
        <v>5</v>
      </c>
      <c r="W21" s="63">
        <v>5</v>
      </c>
      <c r="X21" s="63">
        <v>5</v>
      </c>
      <c r="Y21" s="63">
        <v>5</v>
      </c>
      <c r="Z21" s="63">
        <v>5</v>
      </c>
      <c r="AA21" s="63">
        <v>5</v>
      </c>
    </row>
    <row r="22" spans="1:29" x14ac:dyDescent="0.55000000000000004">
      <c r="A22" s="36">
        <v>21</v>
      </c>
      <c r="B22" s="37" t="s">
        <v>74</v>
      </c>
      <c r="C22" s="36" t="s">
        <v>7</v>
      </c>
      <c r="D22" s="36" t="s">
        <v>12</v>
      </c>
      <c r="E22" s="36" t="s">
        <v>24</v>
      </c>
      <c r="F22" s="36" t="s">
        <v>107</v>
      </c>
      <c r="G22" s="36" t="s">
        <v>47</v>
      </c>
      <c r="H22" s="78" t="s">
        <v>117</v>
      </c>
      <c r="I22" s="36" t="s">
        <v>35</v>
      </c>
      <c r="J22" s="36" t="s">
        <v>48</v>
      </c>
      <c r="K22" s="65">
        <v>5</v>
      </c>
      <c r="L22" s="62">
        <v>5</v>
      </c>
      <c r="M22" s="62">
        <v>5</v>
      </c>
      <c r="N22" s="62">
        <v>5</v>
      </c>
      <c r="O22" s="62">
        <v>5</v>
      </c>
      <c r="P22" s="62">
        <v>5</v>
      </c>
      <c r="Q22" s="62">
        <v>5</v>
      </c>
      <c r="R22" s="62">
        <v>5</v>
      </c>
      <c r="S22" s="62">
        <v>5</v>
      </c>
      <c r="T22" s="62">
        <v>5</v>
      </c>
      <c r="U22" s="62">
        <v>5</v>
      </c>
      <c r="V22" s="63">
        <v>5</v>
      </c>
      <c r="W22" s="63">
        <v>5</v>
      </c>
      <c r="X22" s="63">
        <v>5</v>
      </c>
      <c r="Y22" s="63">
        <v>5</v>
      </c>
      <c r="Z22" s="63">
        <v>5</v>
      </c>
      <c r="AA22" s="63">
        <v>5</v>
      </c>
    </row>
    <row r="23" spans="1:29" x14ac:dyDescent="0.55000000000000004">
      <c r="A23" s="36">
        <v>22</v>
      </c>
      <c r="B23" s="37" t="s">
        <v>75</v>
      </c>
      <c r="C23" s="36" t="s">
        <v>7</v>
      </c>
      <c r="D23" s="36" t="s">
        <v>12</v>
      </c>
      <c r="E23" s="36" t="s">
        <v>24</v>
      </c>
      <c r="F23" s="36" t="s">
        <v>52</v>
      </c>
      <c r="G23" s="36" t="s">
        <v>50</v>
      </c>
      <c r="H23" s="78" t="s">
        <v>116</v>
      </c>
      <c r="I23" s="36" t="s">
        <v>36</v>
      </c>
      <c r="J23" s="36" t="s">
        <v>48</v>
      </c>
      <c r="K23" s="65">
        <v>4</v>
      </c>
      <c r="L23" s="62">
        <v>4</v>
      </c>
      <c r="M23" s="62">
        <v>4</v>
      </c>
      <c r="N23" s="62">
        <v>4</v>
      </c>
      <c r="O23" s="62">
        <v>4</v>
      </c>
      <c r="P23" s="62">
        <v>4</v>
      </c>
      <c r="Q23" s="62">
        <v>4</v>
      </c>
      <c r="R23" s="62">
        <v>4</v>
      </c>
      <c r="S23" s="62">
        <v>4</v>
      </c>
      <c r="T23" s="62">
        <v>4</v>
      </c>
      <c r="U23" s="62">
        <v>4</v>
      </c>
      <c r="V23" s="63">
        <v>4</v>
      </c>
      <c r="W23" s="63">
        <v>4</v>
      </c>
      <c r="X23" s="63">
        <v>4</v>
      </c>
      <c r="Y23" s="63">
        <v>4</v>
      </c>
      <c r="Z23" s="63">
        <v>4</v>
      </c>
      <c r="AA23" s="63">
        <v>4</v>
      </c>
      <c r="AC23" s="36" t="s">
        <v>61</v>
      </c>
    </row>
    <row r="24" spans="1:29" x14ac:dyDescent="0.55000000000000004">
      <c r="A24" s="36">
        <v>23</v>
      </c>
      <c r="B24" s="37" t="s">
        <v>76</v>
      </c>
      <c r="C24" s="36" t="s">
        <v>7</v>
      </c>
      <c r="D24" s="36" t="s">
        <v>45</v>
      </c>
      <c r="E24" s="36" t="s">
        <v>29</v>
      </c>
      <c r="F24" s="36" t="s">
        <v>46</v>
      </c>
      <c r="G24" s="36" t="s">
        <v>50</v>
      </c>
      <c r="H24" s="78" t="s">
        <v>116</v>
      </c>
      <c r="I24" s="36" t="s">
        <v>35</v>
      </c>
      <c r="J24" s="36" t="s">
        <v>48</v>
      </c>
      <c r="K24" s="65">
        <v>5</v>
      </c>
      <c r="L24" s="62">
        <v>5</v>
      </c>
      <c r="M24" s="62">
        <v>5</v>
      </c>
      <c r="N24" s="62">
        <v>5</v>
      </c>
      <c r="O24" s="62">
        <v>5</v>
      </c>
      <c r="P24" s="62">
        <v>5</v>
      </c>
      <c r="Q24" s="62">
        <v>5</v>
      </c>
      <c r="R24" s="62">
        <v>5</v>
      </c>
      <c r="S24" s="62">
        <v>5</v>
      </c>
      <c r="T24" s="62">
        <v>5</v>
      </c>
      <c r="U24" s="62">
        <v>5</v>
      </c>
      <c r="V24" s="63">
        <v>5</v>
      </c>
      <c r="W24" s="63">
        <v>5</v>
      </c>
      <c r="X24" s="63">
        <v>5</v>
      </c>
      <c r="Y24" s="63">
        <v>5</v>
      </c>
      <c r="Z24" s="63">
        <v>5</v>
      </c>
      <c r="AA24" s="63">
        <v>5</v>
      </c>
      <c r="AC24" s="36" t="s">
        <v>61</v>
      </c>
    </row>
    <row r="25" spans="1:29" x14ac:dyDescent="0.55000000000000004">
      <c r="A25" s="36">
        <v>24</v>
      </c>
      <c r="B25" s="37" t="s">
        <v>77</v>
      </c>
      <c r="C25" s="36" t="s">
        <v>7</v>
      </c>
      <c r="D25" s="36" t="s">
        <v>45</v>
      </c>
      <c r="E25" s="36" t="s">
        <v>28</v>
      </c>
      <c r="F25" s="36" t="s">
        <v>46</v>
      </c>
      <c r="G25" s="36" t="s">
        <v>50</v>
      </c>
      <c r="H25" s="78" t="s">
        <v>117</v>
      </c>
      <c r="I25" s="36" t="s">
        <v>39</v>
      </c>
      <c r="J25" s="36" t="s">
        <v>48</v>
      </c>
      <c r="K25" s="65">
        <v>5</v>
      </c>
      <c r="L25" s="62">
        <v>5</v>
      </c>
      <c r="M25" s="62">
        <v>5</v>
      </c>
      <c r="N25" s="62">
        <v>5</v>
      </c>
      <c r="O25" s="62">
        <v>5</v>
      </c>
      <c r="P25" s="62">
        <v>5</v>
      </c>
      <c r="Q25" s="62">
        <v>5</v>
      </c>
      <c r="R25" s="62">
        <v>5</v>
      </c>
      <c r="S25" s="62">
        <v>5</v>
      </c>
      <c r="T25" s="62">
        <v>5</v>
      </c>
      <c r="U25" s="62">
        <v>5</v>
      </c>
      <c r="V25" s="63">
        <v>5</v>
      </c>
      <c r="W25" s="63">
        <v>5</v>
      </c>
      <c r="X25" s="63">
        <v>5</v>
      </c>
      <c r="Y25" s="63">
        <v>5</v>
      </c>
      <c r="Z25" s="63">
        <v>5</v>
      </c>
      <c r="AA25" s="63">
        <v>5</v>
      </c>
    </row>
    <row r="26" spans="1:29" x14ac:dyDescent="0.55000000000000004">
      <c r="A26" s="36">
        <v>25</v>
      </c>
      <c r="B26" s="37" t="s">
        <v>78</v>
      </c>
      <c r="C26" s="36" t="s">
        <v>7</v>
      </c>
      <c r="D26" s="36" t="s">
        <v>45</v>
      </c>
      <c r="E26" s="36" t="s">
        <v>21</v>
      </c>
      <c r="F26" s="36" t="s">
        <v>52</v>
      </c>
      <c r="G26" s="36" t="s">
        <v>50</v>
      </c>
      <c r="H26" s="78" t="s">
        <v>119</v>
      </c>
      <c r="I26" s="36" t="s">
        <v>37</v>
      </c>
      <c r="J26" s="36" t="s">
        <v>48</v>
      </c>
      <c r="K26" s="65">
        <v>4</v>
      </c>
      <c r="L26" s="62">
        <v>4</v>
      </c>
      <c r="M26" s="62">
        <v>4</v>
      </c>
      <c r="N26" s="62">
        <v>4</v>
      </c>
      <c r="O26" s="62">
        <v>4</v>
      </c>
      <c r="P26" s="62">
        <v>4</v>
      </c>
      <c r="Q26" s="62">
        <v>5</v>
      </c>
      <c r="R26" s="62">
        <v>4</v>
      </c>
      <c r="S26" s="62">
        <v>4</v>
      </c>
      <c r="T26" s="62">
        <v>4</v>
      </c>
      <c r="U26" s="62">
        <v>5</v>
      </c>
      <c r="V26" s="63">
        <v>4</v>
      </c>
      <c r="W26" s="63">
        <v>5</v>
      </c>
      <c r="X26" s="63">
        <v>4</v>
      </c>
      <c r="Y26" s="63">
        <v>4</v>
      </c>
      <c r="Z26" s="63">
        <v>4</v>
      </c>
      <c r="AA26" s="63">
        <v>5</v>
      </c>
    </row>
    <row r="27" spans="1:29" x14ac:dyDescent="0.55000000000000004">
      <c r="A27" s="36">
        <v>26</v>
      </c>
      <c r="B27" s="37" t="s">
        <v>79</v>
      </c>
      <c r="C27" s="36" t="s">
        <v>11</v>
      </c>
      <c r="D27" s="36" t="s">
        <v>45</v>
      </c>
      <c r="E27" s="36" t="s">
        <v>28</v>
      </c>
      <c r="F27" s="36" t="s">
        <v>52</v>
      </c>
      <c r="G27" s="36" t="s">
        <v>47</v>
      </c>
      <c r="H27" s="78" t="s">
        <v>119</v>
      </c>
      <c r="I27" s="36" t="s">
        <v>37</v>
      </c>
      <c r="J27" s="36" t="s">
        <v>48</v>
      </c>
      <c r="K27" s="65">
        <v>4</v>
      </c>
      <c r="L27" s="62">
        <v>4</v>
      </c>
      <c r="M27" s="62">
        <v>5</v>
      </c>
      <c r="N27" s="62">
        <v>4</v>
      </c>
      <c r="O27" s="62">
        <v>4</v>
      </c>
      <c r="P27" s="62">
        <v>4</v>
      </c>
      <c r="Q27" s="62">
        <v>4</v>
      </c>
      <c r="R27" s="62">
        <v>4</v>
      </c>
      <c r="S27" s="62">
        <v>5</v>
      </c>
      <c r="T27" s="62">
        <v>4</v>
      </c>
      <c r="U27" s="62">
        <v>5</v>
      </c>
      <c r="V27" s="63">
        <v>5</v>
      </c>
      <c r="W27" s="63">
        <v>5</v>
      </c>
      <c r="X27" s="63">
        <v>5</v>
      </c>
      <c r="Y27" s="63">
        <v>4</v>
      </c>
      <c r="Z27" s="63">
        <v>4</v>
      </c>
      <c r="AA27" s="63">
        <v>5</v>
      </c>
    </row>
    <row r="28" spans="1:29" x14ac:dyDescent="0.55000000000000004">
      <c r="A28" s="36">
        <v>27</v>
      </c>
      <c r="B28" s="37" t="s">
        <v>80</v>
      </c>
      <c r="C28" s="36" t="s">
        <v>7</v>
      </c>
      <c r="D28" s="36" t="s">
        <v>45</v>
      </c>
      <c r="E28" s="36" t="s">
        <v>21</v>
      </c>
      <c r="F28" s="36" t="s">
        <v>46</v>
      </c>
      <c r="G28" s="36" t="s">
        <v>50</v>
      </c>
      <c r="H28" s="78" t="s">
        <v>119</v>
      </c>
      <c r="I28" s="36" t="s">
        <v>35</v>
      </c>
      <c r="J28" s="36" t="s">
        <v>48</v>
      </c>
      <c r="K28" s="65">
        <v>5</v>
      </c>
      <c r="L28" s="62">
        <v>5</v>
      </c>
      <c r="M28" s="62">
        <v>5</v>
      </c>
      <c r="N28" s="62">
        <v>5</v>
      </c>
      <c r="O28" s="62">
        <v>5</v>
      </c>
      <c r="P28" s="62">
        <v>5</v>
      </c>
      <c r="Q28" s="62">
        <v>5</v>
      </c>
      <c r="R28" s="62">
        <v>5</v>
      </c>
      <c r="S28" s="62">
        <v>5</v>
      </c>
      <c r="T28" s="62">
        <v>5</v>
      </c>
      <c r="U28" s="62">
        <v>5</v>
      </c>
      <c r="V28" s="63">
        <v>5</v>
      </c>
      <c r="W28" s="63">
        <v>5</v>
      </c>
      <c r="X28" s="63">
        <v>5</v>
      </c>
      <c r="Y28" s="63">
        <v>5</v>
      </c>
      <c r="Z28" s="63">
        <v>5</v>
      </c>
      <c r="AA28" s="63">
        <v>5</v>
      </c>
    </row>
    <row r="29" spans="1:29" x14ac:dyDescent="0.55000000000000004">
      <c r="A29" s="36">
        <v>28</v>
      </c>
      <c r="B29" s="37" t="s">
        <v>81</v>
      </c>
      <c r="C29" s="36" t="s">
        <v>7</v>
      </c>
      <c r="D29" s="36" t="s">
        <v>12</v>
      </c>
      <c r="E29" s="36" t="s">
        <v>24</v>
      </c>
      <c r="F29" s="36" t="s">
        <v>105</v>
      </c>
      <c r="G29" s="36" t="s">
        <v>53</v>
      </c>
      <c r="H29" s="78" t="s">
        <v>120</v>
      </c>
      <c r="I29" s="36" t="s">
        <v>36</v>
      </c>
      <c r="J29" s="36" t="s">
        <v>48</v>
      </c>
      <c r="K29" s="65">
        <v>5</v>
      </c>
      <c r="L29" s="62">
        <v>5</v>
      </c>
      <c r="M29" s="62">
        <v>5</v>
      </c>
      <c r="N29" s="62">
        <v>4</v>
      </c>
      <c r="O29" s="62">
        <v>5</v>
      </c>
      <c r="P29" s="62">
        <v>5</v>
      </c>
      <c r="Q29" s="62">
        <v>5</v>
      </c>
      <c r="R29" s="62">
        <v>5</v>
      </c>
      <c r="S29" s="62">
        <v>5</v>
      </c>
      <c r="T29" s="62">
        <v>5</v>
      </c>
      <c r="U29" s="62">
        <v>5</v>
      </c>
      <c r="V29" s="63">
        <v>5</v>
      </c>
      <c r="W29" s="63">
        <v>5</v>
      </c>
      <c r="X29" s="63">
        <v>5</v>
      </c>
      <c r="Y29" s="63">
        <v>5</v>
      </c>
      <c r="Z29" s="63">
        <v>5</v>
      </c>
      <c r="AA29" s="63">
        <v>4</v>
      </c>
    </row>
    <row r="30" spans="1:29" x14ac:dyDescent="0.55000000000000004">
      <c r="A30" s="36">
        <v>29</v>
      </c>
      <c r="B30" s="37" t="s">
        <v>82</v>
      </c>
      <c r="C30" s="36" t="s">
        <v>11</v>
      </c>
      <c r="D30" s="36" t="s">
        <v>12</v>
      </c>
      <c r="E30" s="36" t="s">
        <v>28</v>
      </c>
      <c r="F30" s="36" t="s">
        <v>52</v>
      </c>
      <c r="G30" s="36" t="s">
        <v>50</v>
      </c>
      <c r="H30" s="78" t="s">
        <v>121</v>
      </c>
      <c r="I30" s="36" t="s">
        <v>36</v>
      </c>
      <c r="J30" s="36" t="s">
        <v>48</v>
      </c>
      <c r="K30" s="65">
        <v>5</v>
      </c>
      <c r="L30" s="62">
        <v>5</v>
      </c>
      <c r="M30" s="62">
        <v>5</v>
      </c>
      <c r="N30" s="62">
        <v>4</v>
      </c>
      <c r="O30" s="62">
        <v>5</v>
      </c>
      <c r="P30" s="62">
        <v>5</v>
      </c>
      <c r="Q30" s="62">
        <v>4</v>
      </c>
      <c r="R30" s="62">
        <v>4</v>
      </c>
      <c r="S30" s="62">
        <v>4</v>
      </c>
      <c r="T30" s="62">
        <v>4</v>
      </c>
      <c r="U30" s="62">
        <v>4</v>
      </c>
      <c r="V30" s="63">
        <v>4</v>
      </c>
      <c r="W30" s="63">
        <v>4</v>
      </c>
      <c r="X30" s="63">
        <v>4</v>
      </c>
      <c r="Y30" s="63">
        <v>4</v>
      </c>
      <c r="Z30" s="63">
        <v>4</v>
      </c>
      <c r="AA30" s="63">
        <v>4</v>
      </c>
    </row>
    <row r="31" spans="1:29" x14ac:dyDescent="0.55000000000000004">
      <c r="A31" s="36">
        <v>30</v>
      </c>
      <c r="B31" s="37" t="s">
        <v>104</v>
      </c>
      <c r="C31" s="36" t="s">
        <v>11</v>
      </c>
      <c r="D31" s="36" t="s">
        <v>45</v>
      </c>
      <c r="E31" s="36" t="s">
        <v>24</v>
      </c>
      <c r="F31" s="36" t="s">
        <v>105</v>
      </c>
      <c r="G31" s="36" t="s">
        <v>65</v>
      </c>
      <c r="H31" s="78" t="s">
        <v>120</v>
      </c>
      <c r="I31" s="36" t="s">
        <v>37</v>
      </c>
      <c r="J31" s="36" t="s">
        <v>48</v>
      </c>
      <c r="K31" s="65">
        <v>5</v>
      </c>
      <c r="L31" s="62">
        <v>5</v>
      </c>
      <c r="M31" s="62">
        <v>5</v>
      </c>
      <c r="N31" s="62">
        <v>5</v>
      </c>
      <c r="O31" s="62">
        <v>5</v>
      </c>
      <c r="P31" s="62">
        <v>5</v>
      </c>
      <c r="Q31" s="62">
        <v>5</v>
      </c>
      <c r="R31" s="62">
        <v>5</v>
      </c>
      <c r="S31" s="62">
        <v>5</v>
      </c>
      <c r="T31" s="62">
        <v>5</v>
      </c>
      <c r="U31" s="62">
        <v>5</v>
      </c>
      <c r="V31" s="63">
        <v>5</v>
      </c>
      <c r="W31" s="63">
        <v>5</v>
      </c>
      <c r="X31" s="63">
        <v>5</v>
      </c>
      <c r="Y31" s="63">
        <v>5</v>
      </c>
      <c r="Z31" s="63">
        <v>5</v>
      </c>
      <c r="AA31" s="63">
        <v>5</v>
      </c>
    </row>
    <row r="32" spans="1:29" x14ac:dyDescent="0.55000000000000004">
      <c r="A32" s="36">
        <v>31</v>
      </c>
      <c r="B32" s="37" t="s">
        <v>70</v>
      </c>
      <c r="C32" s="36" t="s">
        <v>11</v>
      </c>
      <c r="D32" s="36" t="s">
        <v>12</v>
      </c>
      <c r="E32" s="36" t="s">
        <v>24</v>
      </c>
      <c r="F32" s="36" t="s">
        <v>105</v>
      </c>
      <c r="G32" s="36" t="s">
        <v>53</v>
      </c>
      <c r="H32" s="78" t="s">
        <v>120</v>
      </c>
      <c r="I32" s="36" t="s">
        <v>39</v>
      </c>
      <c r="J32" s="36" t="s">
        <v>48</v>
      </c>
      <c r="K32" s="65">
        <v>5</v>
      </c>
      <c r="L32" s="62">
        <v>5</v>
      </c>
      <c r="M32" s="62">
        <v>5</v>
      </c>
      <c r="N32" s="62">
        <v>5</v>
      </c>
      <c r="O32" s="62">
        <v>5</v>
      </c>
      <c r="P32" s="62">
        <v>5</v>
      </c>
      <c r="Q32" s="62">
        <v>5</v>
      </c>
      <c r="R32" s="62">
        <v>5</v>
      </c>
      <c r="S32" s="62">
        <v>5</v>
      </c>
      <c r="T32" s="62">
        <v>5</v>
      </c>
      <c r="U32" s="62">
        <v>5</v>
      </c>
      <c r="V32" s="63">
        <v>5</v>
      </c>
      <c r="W32" s="63">
        <v>5</v>
      </c>
      <c r="X32" s="63">
        <v>5</v>
      </c>
      <c r="Y32" s="63">
        <v>5</v>
      </c>
      <c r="Z32" s="63">
        <v>5</v>
      </c>
      <c r="AA32" s="63">
        <v>5</v>
      </c>
    </row>
    <row r="33" spans="1:28" x14ac:dyDescent="0.55000000000000004">
      <c r="A33" s="36">
        <v>32</v>
      </c>
      <c r="B33" s="37" t="s">
        <v>51</v>
      </c>
      <c r="C33" s="36" t="s">
        <v>11</v>
      </c>
      <c r="D33" s="36" t="s">
        <v>45</v>
      </c>
      <c r="E33" s="36" t="s">
        <v>28</v>
      </c>
      <c r="F33" s="36" t="s">
        <v>52</v>
      </c>
      <c r="G33" s="36" t="s">
        <v>53</v>
      </c>
      <c r="H33" s="78" t="s">
        <v>121</v>
      </c>
      <c r="I33" s="36" t="s">
        <v>38</v>
      </c>
      <c r="J33" s="36" t="s">
        <v>48</v>
      </c>
      <c r="K33" s="65">
        <v>5</v>
      </c>
      <c r="L33" s="62">
        <v>5</v>
      </c>
      <c r="M33" s="62">
        <v>5</v>
      </c>
      <c r="N33" s="62">
        <v>5</v>
      </c>
      <c r="O33" s="62">
        <v>5</v>
      </c>
      <c r="P33" s="62">
        <v>5</v>
      </c>
      <c r="Q33" s="62">
        <v>5</v>
      </c>
      <c r="R33" s="62">
        <v>5</v>
      </c>
      <c r="S33" s="62">
        <v>5</v>
      </c>
      <c r="T33" s="62">
        <v>5</v>
      </c>
      <c r="U33" s="62">
        <v>5</v>
      </c>
      <c r="V33" s="63">
        <v>5</v>
      </c>
      <c r="W33" s="63">
        <v>5</v>
      </c>
      <c r="X33" s="63">
        <v>5</v>
      </c>
      <c r="Y33" s="63">
        <v>5</v>
      </c>
      <c r="Z33" s="63">
        <v>5</v>
      </c>
      <c r="AA33" s="63">
        <v>5</v>
      </c>
    </row>
    <row r="34" spans="1:28" x14ac:dyDescent="0.55000000000000004">
      <c r="A34" s="36">
        <v>33</v>
      </c>
      <c r="B34" s="37" t="s">
        <v>51</v>
      </c>
      <c r="C34" s="36" t="s">
        <v>11</v>
      </c>
      <c r="D34" s="36" t="s">
        <v>45</v>
      </c>
      <c r="E34" s="36" t="s">
        <v>28</v>
      </c>
      <c r="F34" s="36" t="s">
        <v>52</v>
      </c>
      <c r="G34" s="36" t="s">
        <v>47</v>
      </c>
      <c r="H34" s="78" t="s">
        <v>120</v>
      </c>
      <c r="I34" s="36" t="s">
        <v>35</v>
      </c>
      <c r="J34" s="36" t="s">
        <v>48</v>
      </c>
      <c r="K34" s="65">
        <v>5</v>
      </c>
      <c r="L34" s="62">
        <v>5</v>
      </c>
      <c r="M34" s="62">
        <v>5</v>
      </c>
      <c r="N34" s="62">
        <v>5</v>
      </c>
      <c r="O34" s="62">
        <v>5</v>
      </c>
      <c r="P34" s="62">
        <v>5</v>
      </c>
      <c r="Q34" s="62">
        <v>5</v>
      </c>
      <c r="R34" s="62">
        <v>5</v>
      </c>
      <c r="S34" s="62">
        <v>5</v>
      </c>
      <c r="T34" s="62">
        <v>5</v>
      </c>
      <c r="U34" s="62">
        <v>5</v>
      </c>
      <c r="V34" s="63">
        <v>5</v>
      </c>
      <c r="W34" s="63">
        <v>5</v>
      </c>
      <c r="X34" s="63">
        <v>5</v>
      </c>
      <c r="Y34" s="63">
        <v>5</v>
      </c>
      <c r="Z34" s="63">
        <v>5</v>
      </c>
      <c r="AA34" s="63">
        <v>5</v>
      </c>
    </row>
    <row r="35" spans="1:28" ht="30.75" x14ac:dyDescent="0.7">
      <c r="K35" s="61">
        <f t="shared" ref="K35:AA35" si="0">AVERAGE(K2:K34)</f>
        <v>4.6060606060606064</v>
      </c>
      <c r="L35" s="61">
        <f>'รวม 1'!F8</f>
        <v>4.6363636363636367</v>
      </c>
      <c r="M35" s="61">
        <f t="shared" si="0"/>
        <v>4.6363636363636367</v>
      </c>
      <c r="N35" s="61">
        <f t="shared" si="0"/>
        <v>4.5454545454545459</v>
      </c>
      <c r="O35" s="61">
        <f t="shared" si="0"/>
        <v>4.6060606060606064</v>
      </c>
      <c r="P35" s="61">
        <f t="shared" si="0"/>
        <v>4.5454545454545459</v>
      </c>
      <c r="Q35" s="61">
        <f t="shared" si="0"/>
        <v>4.5454545454545459</v>
      </c>
      <c r="R35" s="61">
        <f t="shared" si="0"/>
        <v>4.5757575757575761</v>
      </c>
      <c r="S35" s="61">
        <f t="shared" si="0"/>
        <v>4.5757575757575761</v>
      </c>
      <c r="T35" s="61">
        <f t="shared" si="0"/>
        <v>4.5454545454545459</v>
      </c>
      <c r="U35" s="61">
        <f t="shared" si="0"/>
        <v>4.6060606060606064</v>
      </c>
      <c r="V35" s="61">
        <f t="shared" si="0"/>
        <v>4.6363636363636367</v>
      </c>
      <c r="W35" s="61">
        <f t="shared" si="0"/>
        <v>4.6363636363636367</v>
      </c>
      <c r="X35" s="61">
        <f t="shared" si="0"/>
        <v>4.625</v>
      </c>
      <c r="Y35" s="61">
        <f t="shared" si="0"/>
        <v>4.59375</v>
      </c>
      <c r="Z35" s="61">
        <f t="shared" si="0"/>
        <v>4.6060606060606064</v>
      </c>
      <c r="AA35" s="61">
        <f t="shared" si="0"/>
        <v>4.6363636363636367</v>
      </c>
      <c r="AB35" s="68">
        <f>AVERAGE(K2:AA34)</f>
        <v>4.5957066189624332</v>
      </c>
    </row>
    <row r="36" spans="1:28" ht="30.75" x14ac:dyDescent="0.7">
      <c r="K36" s="61">
        <f t="shared" ref="K36:AA36" si="1">STDEV(K2:K34)</f>
        <v>0.55561868328208786</v>
      </c>
      <c r="L36" s="61">
        <f t="shared" si="1"/>
        <v>0.55561868328208786</v>
      </c>
      <c r="M36" s="61">
        <f t="shared" si="1"/>
        <v>0.54875893034771039</v>
      </c>
      <c r="N36" s="61">
        <f t="shared" si="1"/>
        <v>0.56407607481776478</v>
      </c>
      <c r="O36" s="61">
        <f t="shared" si="1"/>
        <v>0.55561868328208786</v>
      </c>
      <c r="P36" s="61">
        <f t="shared" si="1"/>
        <v>0.56407607481776478</v>
      </c>
      <c r="Q36" s="61">
        <f t="shared" si="1"/>
        <v>0.56407607481776478</v>
      </c>
      <c r="R36" s="61">
        <f t="shared" si="1"/>
        <v>0.56070842636252372</v>
      </c>
      <c r="S36" s="61">
        <f t="shared" si="1"/>
        <v>0.56070842636252372</v>
      </c>
      <c r="T36" s="61">
        <f t="shared" si="1"/>
        <v>0.56407607481776478</v>
      </c>
      <c r="U36" s="61">
        <f t="shared" si="1"/>
        <v>0.55561868328208786</v>
      </c>
      <c r="V36" s="61">
        <f t="shared" si="1"/>
        <v>0.4885042104591969</v>
      </c>
      <c r="W36" s="61">
        <f t="shared" si="1"/>
        <v>0.4885042104591969</v>
      </c>
      <c r="X36" s="61">
        <f t="shared" si="1"/>
        <v>0.49186937683796472</v>
      </c>
      <c r="Y36" s="61">
        <f t="shared" si="1"/>
        <v>0.49899091723584604</v>
      </c>
      <c r="Z36" s="61">
        <f t="shared" si="1"/>
        <v>0.49619766344887306</v>
      </c>
      <c r="AA36" s="61">
        <f t="shared" si="1"/>
        <v>0.4885042104591969</v>
      </c>
      <c r="AB36" s="68">
        <f>STDEV(K2:AA34)</f>
        <v>0.52980975804824004</v>
      </c>
    </row>
    <row r="37" spans="1:28" x14ac:dyDescent="0.55000000000000004">
      <c r="K37" s="66">
        <f>STDEV(K2:K34)</f>
        <v>0.55561868328208786</v>
      </c>
      <c r="U37" s="66">
        <f>STDEV(K2:U34)</f>
        <v>0.55212451824394093</v>
      </c>
      <c r="AA37" s="66">
        <f>STDEV(V2:AA34)</f>
        <v>0.48601585122295943</v>
      </c>
    </row>
    <row r="38" spans="1:28" x14ac:dyDescent="0.55000000000000004">
      <c r="B38" s="38" t="s">
        <v>16</v>
      </c>
      <c r="C38" s="39"/>
      <c r="K38" s="67">
        <f>AVERAGE(K2:K34)</f>
        <v>4.6060606060606064</v>
      </c>
      <c r="U38" s="67">
        <f>AVERAGE(K2:U34)</f>
        <v>4.5812672176308542</v>
      </c>
      <c r="AA38" s="67">
        <f>AVERAGE(V2:AA34)</f>
        <v>4.6224489795918364</v>
      </c>
    </row>
    <row r="39" spans="1:28" x14ac:dyDescent="0.55000000000000004">
      <c r="B39" s="40" t="s">
        <v>23</v>
      </c>
      <c r="C39" s="41">
        <f>COUNTIF(C2:C34,"ชาย")</f>
        <v>10</v>
      </c>
    </row>
    <row r="40" spans="1:28" x14ac:dyDescent="0.55000000000000004">
      <c r="B40" s="40" t="s">
        <v>20</v>
      </c>
      <c r="C40" s="41">
        <f>COUNTIF(C2:C34,"หญิง")</f>
        <v>23</v>
      </c>
    </row>
    <row r="41" spans="1:28" x14ac:dyDescent="0.55000000000000004">
      <c r="B41" s="42" t="s">
        <v>5</v>
      </c>
      <c r="C41" s="42">
        <f>SUM(C38:C40)</f>
        <v>33</v>
      </c>
    </row>
    <row r="43" spans="1:28" x14ac:dyDescent="0.55000000000000004">
      <c r="B43" s="38" t="s">
        <v>33</v>
      </c>
      <c r="C43" s="39"/>
    </row>
    <row r="44" spans="1:28" x14ac:dyDescent="0.55000000000000004">
      <c r="B44" s="40" t="s">
        <v>65</v>
      </c>
      <c r="C44" s="41">
        <f>COUNTIF(G2:G34,"20 - 30 ปี")</f>
        <v>3</v>
      </c>
    </row>
    <row r="45" spans="1:28" x14ac:dyDescent="0.55000000000000004">
      <c r="B45" s="40" t="s">
        <v>53</v>
      </c>
      <c r="C45" s="41">
        <f>COUNTIF(G2:G35,"31 - 40 ปี")</f>
        <v>8</v>
      </c>
    </row>
    <row r="46" spans="1:28" x14ac:dyDescent="0.55000000000000004">
      <c r="B46" s="40" t="s">
        <v>50</v>
      </c>
      <c r="C46" s="41">
        <f>COUNTIF(G2:G36,"41 - 50 ปี")</f>
        <v>17</v>
      </c>
    </row>
    <row r="47" spans="1:28" x14ac:dyDescent="0.55000000000000004">
      <c r="B47" s="40" t="s">
        <v>47</v>
      </c>
      <c r="C47" s="41">
        <f>COUNTIF(G2:G37,"51 ปีขึ้นไป")</f>
        <v>5</v>
      </c>
    </row>
    <row r="48" spans="1:28" x14ac:dyDescent="0.55000000000000004">
      <c r="B48" s="42" t="s">
        <v>5</v>
      </c>
      <c r="C48" s="42">
        <f>SUM(C43:C47)</f>
        <v>33</v>
      </c>
    </row>
    <row r="50" spans="2:3" x14ac:dyDescent="0.55000000000000004">
      <c r="B50" s="38" t="s">
        <v>16</v>
      </c>
      <c r="C50" s="39"/>
    </row>
    <row r="51" spans="2:3" x14ac:dyDescent="0.55000000000000004">
      <c r="B51" s="40" t="s">
        <v>29</v>
      </c>
      <c r="C51" s="41">
        <v>3</v>
      </c>
    </row>
    <row r="52" spans="2:3" x14ac:dyDescent="0.55000000000000004">
      <c r="B52" s="40" t="s">
        <v>24</v>
      </c>
      <c r="C52" s="41">
        <v>11</v>
      </c>
    </row>
    <row r="53" spans="2:3" x14ac:dyDescent="0.55000000000000004">
      <c r="B53" s="40" t="s">
        <v>28</v>
      </c>
      <c r="C53" s="41">
        <v>15</v>
      </c>
    </row>
    <row r="54" spans="2:3" x14ac:dyDescent="0.55000000000000004">
      <c r="B54" s="40" t="s">
        <v>21</v>
      </c>
      <c r="C54" s="41">
        <v>4</v>
      </c>
    </row>
    <row r="55" spans="2:3" x14ac:dyDescent="0.55000000000000004">
      <c r="B55" s="42" t="s">
        <v>5</v>
      </c>
      <c r="C55" s="42">
        <f>SUM(C50:C54)</f>
        <v>33</v>
      </c>
    </row>
    <row r="57" spans="2:3" x14ac:dyDescent="0.55000000000000004">
      <c r="B57" s="38" t="s">
        <v>16</v>
      </c>
      <c r="C57" s="39"/>
    </row>
    <row r="58" spans="2:3" x14ac:dyDescent="0.55000000000000004">
      <c r="B58" s="38"/>
      <c r="C58" s="39"/>
    </row>
    <row r="59" spans="2:3" x14ac:dyDescent="0.55000000000000004">
      <c r="B59" s="40" t="s">
        <v>27</v>
      </c>
      <c r="C59" s="41">
        <v>1</v>
      </c>
    </row>
    <row r="60" spans="2:3" x14ac:dyDescent="0.55000000000000004">
      <c r="B60" s="40" t="s">
        <v>12</v>
      </c>
      <c r="C60" s="41">
        <v>13</v>
      </c>
    </row>
    <row r="61" spans="2:3" x14ac:dyDescent="0.55000000000000004">
      <c r="B61" s="40" t="s">
        <v>8</v>
      </c>
      <c r="C61" s="41">
        <v>19</v>
      </c>
    </row>
    <row r="62" spans="2:3" x14ac:dyDescent="0.55000000000000004">
      <c r="B62" s="42" t="s">
        <v>5</v>
      </c>
      <c r="C62" s="42">
        <f>SUM(C59:C61)</f>
        <v>33</v>
      </c>
    </row>
    <row r="63" spans="2:3" x14ac:dyDescent="0.55000000000000004">
      <c r="B63" s="38" t="s">
        <v>16</v>
      </c>
      <c r="C63" s="39"/>
    </row>
    <row r="64" spans="2:3" x14ac:dyDescent="0.55000000000000004">
      <c r="B64" s="40" t="s">
        <v>10</v>
      </c>
      <c r="C64" s="41">
        <v>5</v>
      </c>
    </row>
    <row r="65" spans="2:3" x14ac:dyDescent="0.55000000000000004">
      <c r="B65" s="40" t="s">
        <v>13</v>
      </c>
      <c r="C65" s="41">
        <f>COUNTIF(F3:F35,"5 - 10 ปี")</f>
        <v>3</v>
      </c>
    </row>
    <row r="66" spans="2:3" x14ac:dyDescent="0.55000000000000004">
      <c r="B66" s="40" t="s">
        <v>14</v>
      </c>
      <c r="C66" s="41">
        <v>6</v>
      </c>
    </row>
    <row r="67" spans="2:3" x14ac:dyDescent="0.55000000000000004">
      <c r="B67" s="40" t="s">
        <v>9</v>
      </c>
      <c r="C67" s="41">
        <v>19</v>
      </c>
    </row>
    <row r="68" spans="2:3" x14ac:dyDescent="0.55000000000000004">
      <c r="B68" s="42" t="s">
        <v>5</v>
      </c>
      <c r="C68" s="42">
        <f>SUM(C63:C67)</f>
        <v>33</v>
      </c>
    </row>
    <row r="69" spans="2:3" ht="15.75" customHeight="1" x14ac:dyDescent="0.55000000000000004"/>
    <row r="70" spans="2:3" x14ac:dyDescent="0.55000000000000004">
      <c r="B70" s="38" t="s">
        <v>16</v>
      </c>
      <c r="C70" s="39"/>
    </row>
    <row r="71" spans="2:3" ht="22.5" customHeight="1" x14ac:dyDescent="0.55000000000000004">
      <c r="B71" s="40" t="s">
        <v>34</v>
      </c>
      <c r="C71" s="41">
        <v>1</v>
      </c>
    </row>
    <row r="72" spans="2:3" ht="22.5" customHeight="1" x14ac:dyDescent="0.55000000000000004">
      <c r="B72" s="40" t="s">
        <v>35</v>
      </c>
      <c r="C72" s="41">
        <v>4</v>
      </c>
    </row>
    <row r="73" spans="2:3" ht="22.5" customHeight="1" x14ac:dyDescent="0.55000000000000004">
      <c r="B73" s="40" t="s">
        <v>36</v>
      </c>
      <c r="C73" s="41">
        <v>9</v>
      </c>
    </row>
    <row r="74" spans="2:3" ht="22.5" customHeight="1" x14ac:dyDescent="0.55000000000000004">
      <c r="B74" s="40" t="s">
        <v>37</v>
      </c>
      <c r="C74" s="41">
        <v>5</v>
      </c>
    </row>
    <row r="75" spans="2:3" ht="22.5" customHeight="1" x14ac:dyDescent="0.55000000000000004">
      <c r="B75" s="40" t="s">
        <v>38</v>
      </c>
      <c r="C75" s="41">
        <v>7</v>
      </c>
    </row>
    <row r="76" spans="2:3" ht="22.5" customHeight="1" x14ac:dyDescent="0.55000000000000004">
      <c r="B76" s="40" t="s">
        <v>39</v>
      </c>
      <c r="C76" s="41">
        <v>7</v>
      </c>
    </row>
    <row r="77" spans="2:3" ht="22.5" customHeight="1" x14ac:dyDescent="0.55000000000000004">
      <c r="B77" s="42" t="s">
        <v>5</v>
      </c>
      <c r="C77" s="42">
        <f>SUM(C71:C76)</f>
        <v>33</v>
      </c>
    </row>
    <row r="78" spans="2:3" ht="15.75" customHeight="1" x14ac:dyDescent="0.55000000000000004"/>
    <row r="79" spans="2:3" ht="15.75" customHeight="1" x14ac:dyDescent="0.55000000000000004"/>
    <row r="80" spans="2:3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</sheetData>
  <autoFilter ref="I1:I177" xr:uid="{8B6BE9EC-E637-40E7-81E4-C2CE35FBFFC3}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Q86"/>
  <sheetViews>
    <sheetView topLeftCell="A55" zoomScale="130" zoomScaleNormal="130" workbookViewId="0">
      <selection activeCell="K61" sqref="K61"/>
    </sheetView>
  </sheetViews>
  <sheetFormatPr defaultColWidth="9" defaultRowHeight="24" x14ac:dyDescent="0.55000000000000004"/>
  <cols>
    <col min="1" max="1" width="6.75" style="5" customWidth="1"/>
    <col min="2" max="2" width="9" style="5" customWidth="1"/>
    <col min="3" max="8" width="9" style="5"/>
    <col min="9" max="9" width="12.5" style="5" customWidth="1"/>
    <col min="10" max="16384" width="9" style="5"/>
  </cols>
  <sheetData>
    <row r="1" spans="2:13" ht="15" customHeight="1" x14ac:dyDescent="0.55000000000000004"/>
    <row r="2" spans="2:13" ht="27.75" x14ac:dyDescent="0.65">
      <c r="B2" s="129" t="s">
        <v>1</v>
      </c>
      <c r="C2" s="129"/>
      <c r="D2" s="129"/>
      <c r="E2" s="129"/>
      <c r="F2" s="129"/>
      <c r="G2" s="129"/>
      <c r="H2" s="129"/>
      <c r="I2" s="129"/>
    </row>
    <row r="3" spans="2:13" s="7" customFormat="1" ht="27.75" x14ac:dyDescent="0.65">
      <c r="B3" s="131" t="s">
        <v>194</v>
      </c>
      <c r="C3" s="131"/>
      <c r="D3" s="131"/>
      <c r="E3" s="131"/>
      <c r="F3" s="131"/>
      <c r="G3" s="131"/>
      <c r="H3" s="131"/>
      <c r="I3" s="131"/>
      <c r="J3" s="131"/>
    </row>
    <row r="4" spans="2:13" s="7" customFormat="1" ht="27.75" x14ac:dyDescent="0.65">
      <c r="B4" s="131" t="s">
        <v>111</v>
      </c>
      <c r="C4" s="131"/>
      <c r="D4" s="131"/>
      <c r="E4" s="131"/>
      <c r="F4" s="131"/>
      <c r="G4" s="131"/>
      <c r="H4" s="131"/>
      <c r="I4" s="131"/>
      <c r="J4" s="131"/>
    </row>
    <row r="5" spans="2:13" x14ac:dyDescent="0.55000000000000004">
      <c r="B5" s="6"/>
      <c r="C5" s="6"/>
      <c r="D5" s="6"/>
      <c r="E5" s="6"/>
      <c r="F5" s="6"/>
      <c r="G5" s="6"/>
      <c r="H5" s="6"/>
      <c r="I5" s="6"/>
    </row>
    <row r="6" spans="2:13" x14ac:dyDescent="0.55000000000000004">
      <c r="B6" s="130" t="s">
        <v>43</v>
      </c>
      <c r="C6" s="130"/>
      <c r="D6" s="130"/>
      <c r="E6" s="130"/>
      <c r="F6" s="130"/>
      <c r="G6" s="130"/>
      <c r="H6" s="130"/>
      <c r="I6" s="130"/>
      <c r="J6" s="130"/>
    </row>
    <row r="7" spans="2:13" x14ac:dyDescent="0.55000000000000004">
      <c r="B7" s="2" t="s">
        <v>112</v>
      </c>
      <c r="C7" s="2"/>
      <c r="D7" s="6"/>
      <c r="E7" s="2"/>
      <c r="F7" s="2"/>
      <c r="G7" s="2"/>
      <c r="H7" s="2"/>
      <c r="I7" s="2"/>
      <c r="L7" s="19"/>
      <c r="M7" s="1"/>
    </row>
    <row r="8" spans="2:13" x14ac:dyDescent="0.55000000000000004">
      <c r="B8" s="2" t="s">
        <v>173</v>
      </c>
      <c r="C8" s="2"/>
      <c r="D8" s="6"/>
      <c r="E8" s="2"/>
      <c r="F8" s="2"/>
      <c r="G8" s="2"/>
      <c r="H8" s="2"/>
      <c r="I8" s="2"/>
      <c r="L8" s="119"/>
      <c r="M8" s="1"/>
    </row>
    <row r="9" spans="2:13" x14ac:dyDescent="0.55000000000000004">
      <c r="B9" s="118" t="s">
        <v>195</v>
      </c>
      <c r="C9" s="118"/>
      <c r="D9" s="118"/>
      <c r="E9" s="118"/>
      <c r="F9" s="118"/>
      <c r="G9" s="118"/>
      <c r="H9" s="118"/>
      <c r="I9" s="118"/>
      <c r="J9" s="118"/>
      <c r="K9" s="118"/>
      <c r="L9" s="119"/>
      <c r="M9" s="1"/>
    </row>
    <row r="10" spans="2:13" s="1" customFormat="1" x14ac:dyDescent="0.55000000000000004">
      <c r="B10" s="10" t="s">
        <v>196</v>
      </c>
      <c r="C10" s="10"/>
      <c r="D10" s="10"/>
    </row>
    <row r="11" spans="2:13" s="1" customFormat="1" x14ac:dyDescent="0.55000000000000004">
      <c r="B11" s="10" t="s">
        <v>197</v>
      </c>
      <c r="C11" s="10"/>
      <c r="D11" s="10"/>
      <c r="E11" s="10"/>
      <c r="F11" s="10"/>
      <c r="G11" s="10"/>
      <c r="H11" s="10"/>
      <c r="I11" s="10"/>
      <c r="J11" s="10"/>
    </row>
    <row r="12" spans="2:13" s="1" customFormat="1" x14ac:dyDescent="0.55000000000000004">
      <c r="B12" s="10" t="s">
        <v>198</v>
      </c>
      <c r="C12" s="10"/>
      <c r="D12" s="10"/>
      <c r="E12" s="10"/>
      <c r="F12" s="10"/>
      <c r="G12" s="10"/>
      <c r="H12" s="10"/>
      <c r="I12" s="10"/>
      <c r="J12" s="10"/>
    </row>
    <row r="13" spans="2:13" x14ac:dyDescent="0.55000000000000004">
      <c r="B13" s="2" t="s">
        <v>168</v>
      </c>
      <c r="C13" s="2"/>
      <c r="D13" s="6"/>
      <c r="E13" s="2"/>
      <c r="F13" s="2"/>
      <c r="G13" s="2"/>
      <c r="H13" s="2"/>
      <c r="I13" s="2"/>
    </row>
    <row r="14" spans="2:13" x14ac:dyDescent="0.55000000000000004">
      <c r="B14" s="2" t="s">
        <v>169</v>
      </c>
      <c r="C14" s="2"/>
      <c r="D14" s="6"/>
      <c r="E14" s="2"/>
      <c r="F14" s="2"/>
      <c r="G14" s="2"/>
      <c r="H14" s="2"/>
      <c r="I14" s="2"/>
    </row>
    <row r="15" spans="2:13" x14ac:dyDescent="0.55000000000000004">
      <c r="B15" s="2" t="s">
        <v>171</v>
      </c>
      <c r="C15" s="2"/>
      <c r="D15" s="6"/>
      <c r="E15" s="2"/>
      <c r="F15" s="2"/>
      <c r="G15" s="2"/>
      <c r="H15" s="2"/>
      <c r="I15" s="2"/>
    </row>
    <row r="16" spans="2:13" s="1" customFormat="1" x14ac:dyDescent="0.55000000000000004">
      <c r="B16" s="127" t="s">
        <v>199</v>
      </c>
      <c r="C16" s="127"/>
      <c r="D16" s="127"/>
      <c r="E16" s="127"/>
      <c r="F16" s="127"/>
      <c r="G16" s="127"/>
      <c r="H16" s="127"/>
      <c r="I16" s="127"/>
      <c r="J16" s="127"/>
      <c r="K16" s="5"/>
      <c r="L16" s="5"/>
    </row>
    <row r="17" spans="2:12" s="1" customFormat="1" x14ac:dyDescent="0.55000000000000004">
      <c r="B17" s="127" t="s">
        <v>200</v>
      </c>
      <c r="C17" s="127"/>
      <c r="D17" s="127"/>
      <c r="E17" s="127"/>
      <c r="F17" s="127"/>
      <c r="G17" s="127"/>
      <c r="H17" s="127"/>
      <c r="I17" s="127"/>
      <c r="J17" s="127"/>
      <c r="K17" s="5"/>
      <c r="L17" s="5"/>
    </row>
    <row r="18" spans="2:12" s="1" customFormat="1" x14ac:dyDescent="0.55000000000000004">
      <c r="B18" s="128" t="s">
        <v>201</v>
      </c>
      <c r="C18" s="128"/>
      <c r="D18" s="128"/>
      <c r="E18" s="128"/>
      <c r="F18" s="128"/>
      <c r="G18" s="128"/>
      <c r="H18" s="128"/>
      <c r="I18" s="128"/>
      <c r="J18" s="128"/>
    </row>
    <row r="19" spans="2:12" s="1" customFormat="1" x14ac:dyDescent="0.55000000000000004">
      <c r="B19" s="106" t="s">
        <v>202</v>
      </c>
      <c r="C19" s="107"/>
      <c r="D19" s="107"/>
      <c r="E19" s="107"/>
      <c r="F19" s="107"/>
      <c r="G19" s="107"/>
    </row>
    <row r="20" spans="2:12" s="1" customFormat="1" x14ac:dyDescent="0.55000000000000004">
      <c r="B20" s="114" t="s">
        <v>271</v>
      </c>
      <c r="C20" s="114"/>
      <c r="D20" s="114"/>
      <c r="E20" s="114"/>
      <c r="F20" s="114"/>
      <c r="G20" s="114"/>
      <c r="H20" s="114"/>
      <c r="I20" s="114"/>
      <c r="J20" s="114"/>
    </row>
    <row r="21" spans="2:12" s="1" customFormat="1" x14ac:dyDescent="0.55000000000000004">
      <c r="B21" s="106" t="s">
        <v>203</v>
      </c>
      <c r="C21" s="107"/>
      <c r="D21" s="107"/>
      <c r="E21" s="107"/>
      <c r="F21" s="107"/>
      <c r="G21" s="107"/>
    </row>
    <row r="22" spans="2:12" s="1" customFormat="1" x14ac:dyDescent="0.55000000000000004">
      <c r="B22" s="128" t="s">
        <v>170</v>
      </c>
      <c r="C22" s="128"/>
      <c r="D22" s="128"/>
      <c r="E22" s="128"/>
      <c r="F22" s="128"/>
      <c r="G22" s="128"/>
      <c r="H22" s="128"/>
      <c r="I22" s="128"/>
      <c r="J22" s="128"/>
    </row>
    <row r="23" spans="2:12" s="1" customFormat="1" x14ac:dyDescent="0.55000000000000004">
      <c r="B23" s="106" t="s">
        <v>204</v>
      </c>
      <c r="C23" s="107"/>
      <c r="D23" s="107"/>
      <c r="E23" s="107"/>
      <c r="F23" s="107"/>
      <c r="G23" s="107"/>
    </row>
    <row r="24" spans="2:12" s="1" customFormat="1" x14ac:dyDescent="0.55000000000000004">
      <c r="B24" s="106" t="s">
        <v>172</v>
      </c>
      <c r="C24" s="107"/>
      <c r="D24" s="107"/>
      <c r="E24" s="107"/>
      <c r="F24" s="107"/>
      <c r="G24" s="107"/>
    </row>
    <row r="33" spans="2:17" s="1" customFormat="1" x14ac:dyDescent="0.55000000000000004">
      <c r="B33" s="108"/>
      <c r="C33" s="108"/>
      <c r="D33" s="108"/>
      <c r="E33" s="108"/>
      <c r="F33" s="108"/>
      <c r="G33" s="108"/>
      <c r="H33" s="108"/>
      <c r="I33" s="108"/>
      <c r="J33" s="108"/>
    </row>
    <row r="34" spans="2:17" s="1" customFormat="1" x14ac:dyDescent="0.55000000000000004">
      <c r="B34" s="108"/>
      <c r="C34" s="108"/>
      <c r="D34" s="108"/>
      <c r="E34" s="108"/>
      <c r="F34" s="108"/>
      <c r="G34" s="108"/>
      <c r="H34" s="108"/>
      <c r="I34" s="108"/>
      <c r="J34" s="108"/>
    </row>
    <row r="35" spans="2:17" s="1" customFormat="1" x14ac:dyDescent="0.55000000000000004">
      <c r="B35" s="108"/>
      <c r="C35" s="108"/>
      <c r="D35" s="108"/>
      <c r="E35" s="108"/>
      <c r="F35" s="108"/>
      <c r="G35" s="108"/>
      <c r="H35" s="108"/>
      <c r="I35" s="108"/>
      <c r="J35" s="108"/>
    </row>
    <row r="36" spans="2:17" s="1" customFormat="1" x14ac:dyDescent="0.55000000000000004">
      <c r="B36" s="119" t="s">
        <v>272</v>
      </c>
      <c r="C36" s="119"/>
      <c r="D36" s="119"/>
      <c r="E36" s="119"/>
      <c r="F36" s="119"/>
      <c r="G36" s="119"/>
      <c r="H36" s="119"/>
      <c r="I36" s="119"/>
      <c r="J36" s="119"/>
      <c r="M36" s="5"/>
    </row>
    <row r="37" spans="2:17" s="1" customFormat="1" x14ac:dyDescent="0.55000000000000004">
      <c r="B37" s="117" t="s">
        <v>174</v>
      </c>
      <c r="C37" s="117"/>
      <c r="D37" s="117"/>
      <c r="E37" s="117"/>
      <c r="F37" s="117"/>
      <c r="G37" s="117"/>
      <c r="H37" s="117"/>
      <c r="I37" s="117"/>
      <c r="J37" s="117"/>
      <c r="K37" s="117"/>
      <c r="M37" s="5"/>
      <c r="N37" s="117"/>
      <c r="O37" s="117"/>
      <c r="P37" s="117"/>
      <c r="Q37" s="117"/>
    </row>
    <row r="38" spans="2:17" s="1" customFormat="1" x14ac:dyDescent="0.55000000000000004">
      <c r="B38" s="115" t="s">
        <v>175</v>
      </c>
      <c r="C38" s="116"/>
      <c r="D38" s="116"/>
      <c r="E38" s="116"/>
      <c r="F38" s="116"/>
      <c r="G38" s="116"/>
      <c r="H38" s="116"/>
      <c r="I38" s="116"/>
      <c r="J38" s="116"/>
      <c r="K38" s="116"/>
      <c r="N38" s="116"/>
      <c r="O38" s="116"/>
      <c r="P38" s="116"/>
      <c r="Q38" s="116"/>
    </row>
    <row r="39" spans="2:17" s="1" customFormat="1" x14ac:dyDescent="0.55000000000000004">
      <c r="B39" s="1" t="s">
        <v>176</v>
      </c>
    </row>
    <row r="40" spans="2:17" s="1" customFormat="1" x14ac:dyDescent="0.55000000000000004">
      <c r="B40" s="1" t="s">
        <v>262</v>
      </c>
    </row>
    <row r="41" spans="2:17" s="10" customFormat="1" x14ac:dyDescent="0.55000000000000004">
      <c r="B41" s="10" t="s">
        <v>208</v>
      </c>
    </row>
    <row r="42" spans="2:17" s="10" customFormat="1" x14ac:dyDescent="0.55000000000000004">
      <c r="B42" s="10" t="s">
        <v>209</v>
      </c>
    </row>
    <row r="43" spans="2:17" s="10" customFormat="1" x14ac:dyDescent="0.55000000000000004">
      <c r="B43" s="10" t="s">
        <v>210</v>
      </c>
    </row>
    <row r="44" spans="2:17" s="10" customFormat="1" x14ac:dyDescent="0.55000000000000004">
      <c r="B44" s="10" t="s">
        <v>205</v>
      </c>
    </row>
    <row r="45" spans="2:17" s="10" customFormat="1" x14ac:dyDescent="0.55000000000000004">
      <c r="B45" s="10" t="s">
        <v>177</v>
      </c>
    </row>
    <row r="46" spans="2:17" s="10" customFormat="1" x14ac:dyDescent="0.55000000000000004">
      <c r="B46" s="10" t="s">
        <v>178</v>
      </c>
    </row>
    <row r="47" spans="2:17" s="10" customFormat="1" x14ac:dyDescent="0.55000000000000004">
      <c r="B47" s="10" t="s">
        <v>206</v>
      </c>
    </row>
    <row r="48" spans="2:17" s="1" customFormat="1" x14ac:dyDescent="0.55000000000000004">
      <c r="B48" s="74" t="s">
        <v>179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3"/>
    </row>
    <row r="49" spans="2:17" s="1" customFormat="1" x14ac:dyDescent="0.55000000000000004">
      <c r="B49" s="74" t="s">
        <v>260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3"/>
    </row>
    <row r="50" spans="2:17" s="1" customFormat="1" x14ac:dyDescent="0.55000000000000004">
      <c r="B50" s="74" t="s">
        <v>207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3"/>
    </row>
    <row r="51" spans="2:17" s="1" customFormat="1" x14ac:dyDescent="0.55000000000000004">
      <c r="B51" s="74" t="s">
        <v>180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3"/>
    </row>
    <row r="52" spans="2:17" s="1" customFormat="1" x14ac:dyDescent="0.55000000000000004">
      <c r="B52" s="74" t="s">
        <v>181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3"/>
    </row>
    <row r="53" spans="2:17" s="1" customFormat="1" x14ac:dyDescent="0.55000000000000004">
      <c r="B53" s="74" t="s">
        <v>261</v>
      </c>
      <c r="C53" s="74"/>
      <c r="D53" s="74"/>
      <c r="E53" s="74"/>
      <c r="F53" s="74"/>
      <c r="G53" s="74"/>
      <c r="H53" s="74"/>
      <c r="I53" s="74"/>
      <c r="J53" s="74"/>
      <c r="K53" s="74"/>
      <c r="M53" s="5"/>
      <c r="N53" s="74"/>
      <c r="O53" s="74"/>
      <c r="P53" s="74"/>
      <c r="Q53" s="73"/>
    </row>
    <row r="54" spans="2:17" s="1" customFormat="1" x14ac:dyDescent="0.55000000000000004">
      <c r="B54" s="74" t="s">
        <v>182</v>
      </c>
      <c r="C54" s="74"/>
      <c r="D54" s="74"/>
      <c r="E54" s="74"/>
      <c r="F54" s="74"/>
      <c r="G54" s="74"/>
      <c r="H54" s="74"/>
      <c r="I54" s="74"/>
      <c r="J54" s="74"/>
      <c r="K54" s="74"/>
      <c r="M54" s="5"/>
      <c r="N54" s="74"/>
      <c r="O54" s="74"/>
      <c r="P54" s="74"/>
      <c r="Q54" s="73"/>
    </row>
    <row r="55" spans="2:17" s="1" customFormat="1" x14ac:dyDescent="0.55000000000000004">
      <c r="B55" s="104" t="s">
        <v>161</v>
      </c>
      <c r="C55" s="104"/>
      <c r="D55" s="104"/>
      <c r="E55" s="104"/>
      <c r="F55" s="104"/>
      <c r="G55" s="104"/>
      <c r="H55" s="104"/>
      <c r="I55" s="104"/>
      <c r="J55" s="104"/>
      <c r="K55" s="104"/>
      <c r="M55" s="5"/>
      <c r="N55" s="104"/>
      <c r="O55" s="104"/>
      <c r="P55" s="104"/>
      <c r="Q55" s="104"/>
    </row>
    <row r="56" spans="2:17" s="1" customFormat="1" x14ac:dyDescent="0.55000000000000004">
      <c r="B56" s="104" t="s">
        <v>183</v>
      </c>
      <c r="C56" s="104"/>
      <c r="D56" s="104"/>
      <c r="E56" s="104"/>
      <c r="F56" s="104"/>
      <c r="G56" s="104"/>
      <c r="H56" s="104"/>
      <c r="I56" s="104"/>
      <c r="J56" s="104"/>
      <c r="K56" s="104"/>
      <c r="M56" s="5"/>
      <c r="N56" s="104"/>
      <c r="O56" s="104"/>
      <c r="P56" s="104"/>
      <c r="Q56" s="104"/>
    </row>
    <row r="57" spans="2:17" s="1" customFormat="1" x14ac:dyDescent="0.55000000000000004">
      <c r="B57" s="104" t="s">
        <v>215</v>
      </c>
      <c r="C57" s="104"/>
      <c r="D57" s="104"/>
      <c r="E57" s="104"/>
      <c r="F57" s="104"/>
      <c r="G57" s="104"/>
      <c r="H57" s="104"/>
      <c r="I57" s="104"/>
      <c r="J57" s="104"/>
      <c r="K57" s="104"/>
      <c r="M57" s="5"/>
      <c r="N57" s="104"/>
      <c r="O57" s="104"/>
      <c r="P57" s="104"/>
      <c r="Q57" s="104"/>
    </row>
    <row r="58" spans="2:17" s="1" customFormat="1" x14ac:dyDescent="0.55000000000000004">
      <c r="B58" s="115" t="s">
        <v>273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0"/>
      <c r="M58" s="5"/>
      <c r="N58" s="116"/>
      <c r="O58" s="116"/>
      <c r="P58" s="116"/>
      <c r="Q58" s="116"/>
    </row>
    <row r="59" spans="2:17" s="1" customFormat="1" x14ac:dyDescent="0.55000000000000004">
      <c r="B59" s="115" t="s">
        <v>216</v>
      </c>
      <c r="C59" s="116"/>
      <c r="D59" s="116"/>
      <c r="E59" s="116"/>
      <c r="F59" s="116"/>
      <c r="G59" s="116"/>
      <c r="H59" s="116"/>
      <c r="I59" s="116"/>
      <c r="J59" s="116"/>
      <c r="K59" s="116"/>
      <c r="N59" s="116"/>
      <c r="O59" s="116"/>
      <c r="P59" s="116"/>
      <c r="Q59" s="116"/>
    </row>
    <row r="60" spans="2:17" s="10" customFormat="1" x14ac:dyDescent="0.55000000000000004">
      <c r="B60" s="10" t="s">
        <v>217</v>
      </c>
    </row>
    <row r="61" spans="2:17" s="10" customFormat="1" x14ac:dyDescent="0.55000000000000004">
      <c r="B61" s="10" t="s">
        <v>218</v>
      </c>
    </row>
    <row r="62" spans="2:17" s="10" customFormat="1" x14ac:dyDescent="0.55000000000000004">
      <c r="B62" s="10" t="s">
        <v>219</v>
      </c>
    </row>
    <row r="63" spans="2:17" s="10" customFormat="1" x14ac:dyDescent="0.55000000000000004">
      <c r="B63" s="10" t="s">
        <v>220</v>
      </c>
    </row>
    <row r="64" spans="2:17" s="10" customFormat="1" x14ac:dyDescent="0.55000000000000004">
      <c r="B64" s="10" t="s">
        <v>221</v>
      </c>
    </row>
    <row r="65" spans="2:17" s="10" customFormat="1" x14ac:dyDescent="0.55000000000000004">
      <c r="B65" s="10" t="s">
        <v>222</v>
      </c>
    </row>
    <row r="66" spans="2:17" s="10" customFormat="1" x14ac:dyDescent="0.55000000000000004">
      <c r="B66" s="105" t="s">
        <v>223</v>
      </c>
      <c r="C66" s="105"/>
    </row>
    <row r="67" spans="2:17" s="10" customFormat="1" x14ac:dyDescent="0.55000000000000004">
      <c r="B67" s="105">
        <v>4.71</v>
      </c>
      <c r="C67" s="105"/>
    </row>
    <row r="68" spans="2:17" s="10" customFormat="1" x14ac:dyDescent="0.55000000000000004">
      <c r="B68" s="105"/>
      <c r="C68" s="105"/>
    </row>
    <row r="69" spans="2:17" s="10" customFormat="1" x14ac:dyDescent="0.55000000000000004">
      <c r="B69" s="105" t="s">
        <v>224</v>
      </c>
      <c r="C69" s="105"/>
      <c r="M69" s="5"/>
    </row>
    <row r="70" spans="2:17" s="1" customFormat="1" x14ac:dyDescent="0.55000000000000004">
      <c r="B70" s="74" t="s">
        <v>225</v>
      </c>
      <c r="C70" s="74"/>
      <c r="D70" s="74"/>
      <c r="E70" s="74"/>
      <c r="F70" s="74"/>
      <c r="G70" s="74"/>
      <c r="H70" s="74"/>
      <c r="I70" s="74"/>
      <c r="J70" s="74"/>
      <c r="K70" s="74"/>
      <c r="L70" s="10"/>
      <c r="M70" s="5"/>
      <c r="N70" s="74"/>
      <c r="O70" s="74"/>
      <c r="P70" s="74"/>
      <c r="Q70" s="73"/>
    </row>
    <row r="71" spans="2:17" s="1" customFormat="1" x14ac:dyDescent="0.55000000000000004">
      <c r="B71" s="74" t="s">
        <v>226</v>
      </c>
      <c r="C71" s="74"/>
      <c r="D71" s="74"/>
      <c r="E71" s="74"/>
      <c r="F71" s="74"/>
      <c r="G71" s="74"/>
      <c r="H71" s="74"/>
      <c r="I71" s="74"/>
      <c r="J71" s="74"/>
      <c r="K71" s="74"/>
      <c r="N71" s="74"/>
      <c r="O71" s="74"/>
      <c r="P71" s="74"/>
      <c r="Q71" s="73"/>
    </row>
    <row r="72" spans="2:17" s="1" customFormat="1" x14ac:dyDescent="0.55000000000000004">
      <c r="B72" s="74" t="s">
        <v>184</v>
      </c>
      <c r="C72" s="74"/>
      <c r="D72" s="74"/>
      <c r="E72" s="74"/>
      <c r="F72" s="74"/>
      <c r="G72" s="74"/>
      <c r="H72" s="74"/>
      <c r="I72" s="74"/>
      <c r="J72" s="74"/>
      <c r="K72" s="74"/>
      <c r="N72" s="74"/>
      <c r="O72" s="74"/>
      <c r="P72" s="74"/>
      <c r="Q72" s="73"/>
    </row>
    <row r="73" spans="2:17" s="1" customFormat="1" x14ac:dyDescent="0.55000000000000004">
      <c r="B73" s="74" t="s">
        <v>212</v>
      </c>
      <c r="C73" s="74"/>
      <c r="D73" s="74"/>
      <c r="E73" s="74"/>
      <c r="F73" s="74"/>
      <c r="G73" s="74"/>
      <c r="H73" s="74"/>
      <c r="I73" s="74"/>
      <c r="J73" s="74"/>
      <c r="K73" s="74"/>
      <c r="N73" s="74"/>
      <c r="O73" s="74"/>
      <c r="P73" s="74"/>
      <c r="Q73" s="73"/>
    </row>
    <row r="74" spans="2:17" s="1" customFormat="1" x14ac:dyDescent="0.55000000000000004">
      <c r="B74" s="74" t="s">
        <v>227</v>
      </c>
      <c r="C74" s="74"/>
      <c r="D74" s="74"/>
      <c r="E74" s="74"/>
      <c r="F74" s="74"/>
      <c r="G74" s="74"/>
      <c r="H74" s="74"/>
      <c r="I74" s="74"/>
      <c r="J74" s="74"/>
      <c r="K74" s="74"/>
      <c r="L74" s="10"/>
      <c r="M74" s="5"/>
      <c r="N74" s="74"/>
      <c r="O74" s="74"/>
      <c r="P74" s="74"/>
      <c r="Q74" s="73"/>
    </row>
    <row r="75" spans="2:17" s="1" customFormat="1" x14ac:dyDescent="0.55000000000000004">
      <c r="B75" s="74" t="s">
        <v>228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3"/>
    </row>
    <row r="76" spans="2:17" s="1" customFormat="1" x14ac:dyDescent="0.55000000000000004">
      <c r="B76" s="74" t="s">
        <v>230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3"/>
    </row>
    <row r="77" spans="2:17" s="1" customFormat="1" x14ac:dyDescent="0.55000000000000004">
      <c r="B77" s="74" t="s">
        <v>229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3"/>
    </row>
    <row r="78" spans="2:17" s="1" customFormat="1" x14ac:dyDescent="0.55000000000000004">
      <c r="B78" s="74" t="s">
        <v>213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3"/>
    </row>
    <row r="79" spans="2:17" s="1" customFormat="1" x14ac:dyDescent="0.55000000000000004">
      <c r="B79" s="74" t="s">
        <v>231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3"/>
    </row>
    <row r="80" spans="2:17" s="1" customFormat="1" x14ac:dyDescent="0.55000000000000004">
      <c r="B80" s="74" t="s">
        <v>232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3"/>
    </row>
    <row r="81" spans="2:17" s="1" customFormat="1" x14ac:dyDescent="0.55000000000000004">
      <c r="B81" s="74" t="s">
        <v>263</v>
      </c>
      <c r="C81" s="74"/>
      <c r="D81" s="74"/>
      <c r="E81" s="74"/>
      <c r="F81" s="74"/>
      <c r="G81" s="74"/>
      <c r="H81" s="74"/>
      <c r="I81" s="74"/>
      <c r="J81" s="74"/>
      <c r="K81" s="74"/>
      <c r="L81" s="10"/>
      <c r="M81" s="5"/>
      <c r="N81" s="74"/>
      <c r="O81" s="74"/>
      <c r="P81" s="74"/>
      <c r="Q81" s="73"/>
    </row>
    <row r="82" spans="2:17" s="1" customFormat="1" x14ac:dyDescent="0.55000000000000004">
      <c r="B82" s="74" t="s">
        <v>233</v>
      </c>
      <c r="C82" s="74"/>
      <c r="D82" s="74"/>
      <c r="E82" s="74"/>
      <c r="F82" s="74"/>
      <c r="G82" s="74"/>
      <c r="H82" s="74"/>
      <c r="I82" s="74"/>
      <c r="J82" s="74"/>
      <c r="K82" s="74"/>
      <c r="L82" s="10"/>
      <c r="M82" s="5"/>
      <c r="N82" s="74"/>
      <c r="O82" s="74"/>
      <c r="P82" s="74"/>
      <c r="Q82" s="73"/>
    </row>
    <row r="83" spans="2:17" s="1" customFormat="1" x14ac:dyDescent="0.55000000000000004">
      <c r="B83" s="74" t="s">
        <v>214</v>
      </c>
      <c r="C83" s="74"/>
      <c r="D83" s="74"/>
      <c r="E83" s="74"/>
      <c r="F83" s="74"/>
      <c r="G83" s="74"/>
      <c r="H83" s="74"/>
      <c r="I83" s="74"/>
      <c r="J83" s="74"/>
      <c r="K83" s="74"/>
      <c r="L83" s="10"/>
      <c r="M83" s="5"/>
      <c r="N83" s="74"/>
      <c r="O83" s="74"/>
      <c r="P83" s="74"/>
      <c r="Q83" s="73"/>
    </row>
    <row r="84" spans="2:17" s="1" customFormat="1" x14ac:dyDescent="0.55000000000000004">
      <c r="B84" s="74" t="s">
        <v>234</v>
      </c>
      <c r="C84" s="74"/>
      <c r="D84" s="74"/>
      <c r="E84" s="74"/>
      <c r="F84" s="74"/>
      <c r="G84" s="74"/>
      <c r="H84" s="74"/>
      <c r="I84" s="74"/>
      <c r="J84" s="74"/>
      <c r="K84" s="74"/>
      <c r="L84" s="10"/>
      <c r="M84" s="5"/>
      <c r="N84" s="74"/>
      <c r="O84" s="74"/>
      <c r="P84" s="74"/>
      <c r="Q84" s="73"/>
    </row>
    <row r="85" spans="2:17" s="1" customFormat="1" x14ac:dyDescent="0.55000000000000004">
      <c r="B85" s="74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10"/>
      <c r="M85" s="5"/>
      <c r="N85" s="74"/>
      <c r="O85" s="74"/>
      <c r="P85" s="74"/>
      <c r="Q85" s="73"/>
    </row>
    <row r="86" spans="2:17" s="1" customFormat="1" x14ac:dyDescent="0.55000000000000004">
      <c r="B86" s="74" t="s">
        <v>235</v>
      </c>
      <c r="C86" s="74"/>
      <c r="D86" s="74"/>
      <c r="E86" s="74"/>
      <c r="F86" s="74"/>
      <c r="G86" s="74"/>
      <c r="H86" s="74"/>
      <c r="I86" s="74"/>
      <c r="J86" s="74"/>
      <c r="K86" s="74"/>
      <c r="L86" s="10"/>
      <c r="M86" s="5"/>
      <c r="N86" s="74"/>
      <c r="O86" s="74"/>
      <c r="P86" s="74"/>
      <c r="Q86" s="73"/>
    </row>
  </sheetData>
  <mergeCells count="8">
    <mergeCell ref="B17:J17"/>
    <mergeCell ref="B18:J18"/>
    <mergeCell ref="B22:J22"/>
    <mergeCell ref="B2:I2"/>
    <mergeCell ref="B6:J6"/>
    <mergeCell ref="B3:J3"/>
    <mergeCell ref="B4:J4"/>
    <mergeCell ref="B16:J16"/>
  </mergeCells>
  <pageMargins left="0.31496062992125984" right="0" top="0.55118110236220474" bottom="0.74803149606299213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75"/>
  <sheetViews>
    <sheetView workbookViewId="0">
      <selection activeCell="I10" sqref="I10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0.6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133" t="s">
        <v>4</v>
      </c>
      <c r="C1" s="133"/>
      <c r="D1" s="133"/>
      <c r="E1" s="133"/>
      <c r="F1" s="133"/>
      <c r="G1" s="133"/>
      <c r="H1" s="133"/>
      <c r="I1" s="18"/>
    </row>
    <row r="2" spans="2:10" x14ac:dyDescent="0.55000000000000004">
      <c r="B2" s="18"/>
      <c r="C2" s="18"/>
      <c r="D2" s="18"/>
      <c r="E2" s="18"/>
      <c r="F2" s="18"/>
      <c r="G2" s="18"/>
      <c r="H2" s="18"/>
      <c r="I2" s="18"/>
    </row>
    <row r="3" spans="2:10" s="8" customFormat="1" ht="27.75" x14ac:dyDescent="0.65">
      <c r="B3" s="131" t="s">
        <v>270</v>
      </c>
      <c r="C3" s="131"/>
      <c r="D3" s="131"/>
      <c r="E3" s="131"/>
      <c r="F3" s="131"/>
      <c r="G3" s="131"/>
      <c r="H3" s="131"/>
      <c r="I3" s="15"/>
      <c r="J3" s="15"/>
    </row>
    <row r="4" spans="2:10" s="8" customFormat="1" ht="27.75" x14ac:dyDescent="0.65">
      <c r="B4" s="131" t="s">
        <v>110</v>
      </c>
      <c r="C4" s="131"/>
      <c r="D4" s="131"/>
      <c r="E4" s="131"/>
      <c r="F4" s="131"/>
      <c r="G4" s="131"/>
      <c r="H4" s="131"/>
      <c r="I4" s="15"/>
      <c r="J4" s="15"/>
    </row>
    <row r="5" spans="2:10" s="8" customFormat="1" ht="27.75" x14ac:dyDescent="0.65">
      <c r="B5" s="17"/>
      <c r="C5" s="17"/>
      <c r="D5" s="17"/>
      <c r="E5" s="17"/>
      <c r="F5" s="17"/>
      <c r="G5" s="16"/>
      <c r="H5" s="16"/>
      <c r="I5" s="16"/>
    </row>
    <row r="6" spans="2:10" x14ac:dyDescent="0.55000000000000004">
      <c r="B6" s="20" t="s">
        <v>40</v>
      </c>
      <c r="F6" s="12"/>
      <c r="G6" s="12"/>
      <c r="H6" s="12"/>
    </row>
    <row r="7" spans="2:10" x14ac:dyDescent="0.55000000000000004">
      <c r="B7" s="21" t="s">
        <v>41</v>
      </c>
      <c r="C7" s="31"/>
      <c r="D7" s="31"/>
      <c r="E7" s="31"/>
      <c r="F7" s="32"/>
      <c r="G7" s="32"/>
      <c r="H7" s="12"/>
    </row>
    <row r="8" spans="2:10" ht="24.75" thickBot="1" x14ac:dyDescent="0.6">
      <c r="B8" s="21"/>
      <c r="C8" s="132" t="s">
        <v>15</v>
      </c>
      <c r="D8" s="132"/>
      <c r="E8" s="132"/>
      <c r="F8" s="54" t="s">
        <v>2</v>
      </c>
      <c r="G8" s="54" t="s">
        <v>3</v>
      </c>
      <c r="H8" s="12"/>
    </row>
    <row r="9" spans="2:10" ht="24.75" thickTop="1" x14ac:dyDescent="0.55000000000000004">
      <c r="B9" s="21"/>
      <c r="C9" s="137" t="s">
        <v>11</v>
      </c>
      <c r="D9" s="138"/>
      <c r="E9" s="139"/>
      <c r="F9" s="22">
        <v>10</v>
      </c>
      <c r="G9" s="23">
        <f>F9*100/F$11</f>
        <v>30.303030303030305</v>
      </c>
      <c r="H9" s="12"/>
    </row>
    <row r="10" spans="2:10" x14ac:dyDescent="0.55000000000000004">
      <c r="B10" s="21"/>
      <c r="C10" s="134" t="s">
        <v>7</v>
      </c>
      <c r="D10" s="135"/>
      <c r="E10" s="136"/>
      <c r="F10" s="24">
        <v>23</v>
      </c>
      <c r="G10" s="25">
        <f>F10*100/F$11</f>
        <v>69.696969696969703</v>
      </c>
      <c r="H10" s="12"/>
    </row>
    <row r="11" spans="2:10" ht="24.75" thickBot="1" x14ac:dyDescent="0.6">
      <c r="B11" s="21"/>
      <c r="C11" s="132" t="s">
        <v>5</v>
      </c>
      <c r="D11" s="132"/>
      <c r="E11" s="132"/>
      <c r="F11" s="26">
        <f>SUM(F9:F10)</f>
        <v>33</v>
      </c>
      <c r="G11" s="27">
        <f>SUM(G9:G10)</f>
        <v>100</v>
      </c>
    </row>
    <row r="12" spans="2:10" ht="24.75" thickTop="1" x14ac:dyDescent="0.55000000000000004">
      <c r="B12" s="21"/>
      <c r="C12" s="28"/>
      <c r="D12" s="28"/>
      <c r="E12" s="28"/>
      <c r="F12" s="29"/>
      <c r="G12" s="30"/>
    </row>
    <row r="13" spans="2:10" x14ac:dyDescent="0.55000000000000004">
      <c r="B13" s="10" t="s">
        <v>42</v>
      </c>
      <c r="C13" s="10"/>
      <c r="D13" s="10"/>
    </row>
    <row r="14" spans="2:10" x14ac:dyDescent="0.55000000000000004">
      <c r="B14" s="1" t="s">
        <v>113</v>
      </c>
      <c r="C14" s="12"/>
      <c r="D14" s="12"/>
    </row>
    <row r="15" spans="2:10" x14ac:dyDescent="0.55000000000000004">
      <c r="C15" s="12"/>
      <c r="D15" s="12"/>
    </row>
    <row r="16" spans="2:10" x14ac:dyDescent="0.55000000000000004">
      <c r="B16" s="21" t="s">
        <v>122</v>
      </c>
      <c r="C16" s="31"/>
      <c r="D16" s="31"/>
      <c r="E16" s="31"/>
      <c r="F16" s="32"/>
      <c r="G16" s="32"/>
      <c r="H16" s="12"/>
    </row>
    <row r="17" spans="2:8" ht="24.75" thickBot="1" x14ac:dyDescent="0.6">
      <c r="B17" s="21"/>
      <c r="C17" s="132" t="s">
        <v>33</v>
      </c>
      <c r="D17" s="132"/>
      <c r="E17" s="132"/>
      <c r="F17" s="77" t="s">
        <v>2</v>
      </c>
      <c r="G17" s="77" t="s">
        <v>3</v>
      </c>
      <c r="H17" s="12"/>
    </row>
    <row r="18" spans="2:8" ht="24.75" thickTop="1" x14ac:dyDescent="0.55000000000000004">
      <c r="B18" s="21"/>
      <c r="C18" s="79" t="s">
        <v>151</v>
      </c>
      <c r="D18" s="80"/>
      <c r="E18" s="81"/>
      <c r="F18" s="24">
        <v>2</v>
      </c>
      <c r="G18" s="23">
        <f>F18*100/F$24</f>
        <v>6.0606060606060606</v>
      </c>
      <c r="H18" s="12"/>
    </row>
    <row r="19" spans="2:8" x14ac:dyDescent="0.55000000000000004">
      <c r="B19" s="21"/>
      <c r="C19" s="82" t="s">
        <v>152</v>
      </c>
      <c r="D19" s="83"/>
      <c r="E19" s="84"/>
      <c r="F19" s="24">
        <v>7</v>
      </c>
      <c r="G19" s="23">
        <f t="shared" ref="G19:G23" si="0">F19*100/F$24</f>
        <v>21.212121212121211</v>
      </c>
      <c r="H19" s="12"/>
    </row>
    <row r="20" spans="2:8" x14ac:dyDescent="0.55000000000000004">
      <c r="B20" s="21"/>
      <c r="C20" s="82" t="s">
        <v>153</v>
      </c>
      <c r="D20" s="83"/>
      <c r="E20" s="84"/>
      <c r="F20" s="24">
        <v>4</v>
      </c>
      <c r="G20" s="23">
        <f t="shared" si="0"/>
        <v>12.121212121212121</v>
      </c>
      <c r="H20" s="12"/>
    </row>
    <row r="21" spans="2:8" x14ac:dyDescent="0.55000000000000004">
      <c r="B21" s="21"/>
      <c r="C21" s="82" t="s">
        <v>154</v>
      </c>
      <c r="D21" s="83"/>
      <c r="E21" s="84"/>
      <c r="F21" s="24">
        <v>1</v>
      </c>
      <c r="G21" s="23">
        <f t="shared" si="0"/>
        <v>3.0303030303030303</v>
      </c>
      <c r="H21" s="12"/>
    </row>
    <row r="22" spans="2:8" x14ac:dyDescent="0.55000000000000004">
      <c r="B22" s="21"/>
      <c r="C22" s="137" t="s">
        <v>155</v>
      </c>
      <c r="D22" s="138" t="e">
        <f>COUNTIF(#REF!,"บุคลากรสายวิชาการ")</f>
        <v>#REF!</v>
      </c>
      <c r="E22" s="139" t="s">
        <v>123</v>
      </c>
      <c r="F22" s="24">
        <v>15</v>
      </c>
      <c r="G22" s="23">
        <f t="shared" si="0"/>
        <v>45.454545454545453</v>
      </c>
      <c r="H22" s="12"/>
    </row>
    <row r="23" spans="2:8" x14ac:dyDescent="0.55000000000000004">
      <c r="B23" s="21"/>
      <c r="C23" s="137" t="s">
        <v>156</v>
      </c>
      <c r="D23" s="138" t="e">
        <f>COUNTIF(#REF!,"บุคลากรสายวิชาการ")</f>
        <v>#REF!</v>
      </c>
      <c r="E23" s="139" t="s">
        <v>123</v>
      </c>
      <c r="F23" s="24">
        <v>4</v>
      </c>
      <c r="G23" s="23">
        <f t="shared" si="0"/>
        <v>12.121212121212121</v>
      </c>
      <c r="H23" s="12"/>
    </row>
    <row r="24" spans="2:8" ht="24.75" thickBot="1" x14ac:dyDescent="0.6">
      <c r="B24" s="21"/>
      <c r="C24" s="132" t="s">
        <v>5</v>
      </c>
      <c r="D24" s="132"/>
      <c r="E24" s="132"/>
      <c r="F24" s="26">
        <f>SUM(F18:F23)</f>
        <v>33</v>
      </c>
      <c r="G24" s="85">
        <f>F24*100/F$24</f>
        <v>100</v>
      </c>
    </row>
    <row r="25" spans="2:8" ht="24.75" thickTop="1" x14ac:dyDescent="0.55000000000000004">
      <c r="B25" s="21"/>
      <c r="C25" s="28"/>
      <c r="D25" s="28"/>
      <c r="E25" s="28"/>
      <c r="F25" s="29"/>
      <c r="G25" s="30"/>
    </row>
    <row r="26" spans="2:8" x14ac:dyDescent="0.55000000000000004">
      <c r="B26" s="10" t="s">
        <v>125</v>
      </c>
      <c r="C26" s="10"/>
      <c r="D26" s="10"/>
    </row>
    <row r="27" spans="2:8" x14ac:dyDescent="0.55000000000000004">
      <c r="B27" s="1" t="s">
        <v>259</v>
      </c>
      <c r="C27" s="12"/>
      <c r="D27" s="12"/>
    </row>
    <row r="28" spans="2:8" x14ac:dyDescent="0.55000000000000004">
      <c r="B28" s="1" t="s">
        <v>236</v>
      </c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B31" s="133" t="s">
        <v>124</v>
      </c>
      <c r="C31" s="133"/>
      <c r="D31" s="133"/>
      <c r="E31" s="133"/>
      <c r="F31" s="133"/>
      <c r="G31" s="133"/>
      <c r="H31" s="133"/>
    </row>
    <row r="32" spans="2:8" x14ac:dyDescent="0.55000000000000004">
      <c r="B32" s="76"/>
      <c r="C32" s="76"/>
      <c r="D32" s="76"/>
      <c r="E32" s="76"/>
      <c r="F32" s="76"/>
      <c r="G32" s="76"/>
      <c r="H32" s="76"/>
    </row>
    <row r="33" spans="2:7" x14ac:dyDescent="0.55000000000000004">
      <c r="B33" s="9" t="s">
        <v>126</v>
      </c>
      <c r="C33" s="32"/>
      <c r="D33" s="32"/>
      <c r="E33" s="31"/>
      <c r="F33" s="31"/>
      <c r="G33" s="31"/>
    </row>
    <row r="34" spans="2:7" ht="24.75" thickBot="1" x14ac:dyDescent="0.6">
      <c r="C34" s="75" t="s">
        <v>17</v>
      </c>
      <c r="D34" s="69" t="s">
        <v>2</v>
      </c>
      <c r="E34" s="13" t="s">
        <v>3</v>
      </c>
      <c r="F34" s="54" t="s">
        <v>2</v>
      </c>
      <c r="G34" s="54" t="s">
        <v>3</v>
      </c>
    </row>
    <row r="35" spans="2:7" ht="24.75" thickTop="1" x14ac:dyDescent="0.55000000000000004">
      <c r="C35" s="70" t="s">
        <v>10</v>
      </c>
      <c r="D35" s="34">
        <v>5</v>
      </c>
      <c r="E35" s="4" t="e">
        <f>D35*100/$C$9</f>
        <v>#VALUE!</v>
      </c>
      <c r="F35" s="71">
        <v>5</v>
      </c>
      <c r="G35" s="23">
        <f>F35*100/F$39</f>
        <v>15.151515151515152</v>
      </c>
    </row>
    <row r="36" spans="2:7" x14ac:dyDescent="0.55000000000000004">
      <c r="C36" s="33" t="s">
        <v>13</v>
      </c>
      <c r="D36" s="34">
        <v>3</v>
      </c>
      <c r="E36" s="4" t="e">
        <f t="shared" ref="E36:E37" si="1">D36*100/$C$9</f>
        <v>#VALUE!</v>
      </c>
      <c r="F36" s="71">
        <v>3</v>
      </c>
      <c r="G36" s="23">
        <f t="shared" ref="G36:G39" si="2">F36*100/F$39</f>
        <v>9.0909090909090917</v>
      </c>
    </row>
    <row r="37" spans="2:7" x14ac:dyDescent="0.55000000000000004">
      <c r="C37" s="33" t="s">
        <v>14</v>
      </c>
      <c r="D37" s="34">
        <v>6</v>
      </c>
      <c r="E37" s="4" t="e">
        <f t="shared" si="1"/>
        <v>#VALUE!</v>
      </c>
      <c r="F37" s="71">
        <v>6</v>
      </c>
      <c r="G37" s="23">
        <f t="shared" si="2"/>
        <v>18.181818181818183</v>
      </c>
    </row>
    <row r="38" spans="2:7" x14ac:dyDescent="0.55000000000000004">
      <c r="C38" s="33" t="s">
        <v>9</v>
      </c>
      <c r="D38" s="34">
        <v>20</v>
      </c>
      <c r="E38" s="4" t="e">
        <f>D38*100/$C$9</f>
        <v>#VALUE!</v>
      </c>
      <c r="F38" s="71">
        <v>19</v>
      </c>
      <c r="G38" s="23">
        <f t="shared" si="2"/>
        <v>57.575757575757578</v>
      </c>
    </row>
    <row r="39" spans="2:7" x14ac:dyDescent="0.55000000000000004">
      <c r="C39" s="14" t="s">
        <v>5</v>
      </c>
      <c r="D39" s="14">
        <f>SUM(D35:D38)</f>
        <v>34</v>
      </c>
      <c r="E39" s="35" t="e">
        <f>D39*100/$C$9</f>
        <v>#VALUE!</v>
      </c>
      <c r="F39" s="14">
        <f>SUM(F35:F38)</f>
        <v>33</v>
      </c>
      <c r="G39" s="72">
        <f t="shared" si="2"/>
        <v>100</v>
      </c>
    </row>
    <row r="40" spans="2:7" x14ac:dyDescent="0.55000000000000004">
      <c r="C40" s="12"/>
      <c r="D40" s="12"/>
    </row>
    <row r="41" spans="2:7" x14ac:dyDescent="0.55000000000000004">
      <c r="B41" s="3" t="s">
        <v>127</v>
      </c>
      <c r="C41" s="12"/>
      <c r="D41" s="12"/>
    </row>
    <row r="42" spans="2:7" x14ac:dyDescent="0.55000000000000004">
      <c r="B42" s="3" t="s">
        <v>114</v>
      </c>
      <c r="C42" s="12"/>
      <c r="D42" s="12"/>
    </row>
    <row r="43" spans="2:7" x14ac:dyDescent="0.55000000000000004">
      <c r="B43" s="3" t="s">
        <v>115</v>
      </c>
      <c r="C43" s="12"/>
      <c r="D43" s="12"/>
    </row>
    <row r="44" spans="2:7" x14ac:dyDescent="0.55000000000000004">
      <c r="C44" s="12"/>
      <c r="D44" s="12"/>
    </row>
    <row r="45" spans="2:7" x14ac:dyDescent="0.55000000000000004">
      <c r="C45" s="73"/>
      <c r="D45" s="73"/>
      <c r="E45" s="74"/>
      <c r="F45" s="74"/>
      <c r="G45" s="74"/>
    </row>
    <row r="46" spans="2:7" x14ac:dyDescent="0.55000000000000004">
      <c r="C46" s="73"/>
      <c r="D46" s="73"/>
      <c r="E46" s="74"/>
      <c r="F46" s="74"/>
      <c r="G46" s="74"/>
    </row>
    <row r="47" spans="2:7" x14ac:dyDescent="0.55000000000000004">
      <c r="C47" s="73"/>
      <c r="D47" s="73"/>
      <c r="E47" s="74"/>
      <c r="F47" s="74"/>
      <c r="G47" s="74"/>
    </row>
    <row r="53" spans="2:4" x14ac:dyDescent="0.55000000000000004">
      <c r="C53" s="12"/>
      <c r="D53" s="12"/>
    </row>
    <row r="63" spans="2:4" x14ac:dyDescent="0.55000000000000004">
      <c r="B63" s="3"/>
      <c r="C63" s="3"/>
    </row>
    <row r="64" spans="2:4" x14ac:dyDescent="0.55000000000000004">
      <c r="B64" s="3"/>
      <c r="C64" s="3"/>
    </row>
    <row r="65" spans="2:3" x14ac:dyDescent="0.55000000000000004">
      <c r="B65" s="3"/>
      <c r="C65" s="3"/>
    </row>
    <row r="66" spans="2:3" x14ac:dyDescent="0.55000000000000004">
      <c r="B66" s="3"/>
      <c r="C66" s="3"/>
    </row>
    <row r="67" spans="2:3" x14ac:dyDescent="0.55000000000000004">
      <c r="B67" s="3"/>
      <c r="C67" s="3"/>
    </row>
    <row r="68" spans="2:3" x14ac:dyDescent="0.55000000000000004">
      <c r="B68" s="3"/>
      <c r="C68" s="3"/>
    </row>
    <row r="69" spans="2:3" x14ac:dyDescent="0.55000000000000004">
      <c r="B69" s="3"/>
      <c r="C69" s="3"/>
    </row>
    <row r="70" spans="2:3" x14ac:dyDescent="0.55000000000000004">
      <c r="B70" s="3"/>
      <c r="C70" s="3"/>
    </row>
    <row r="71" spans="2:3" x14ac:dyDescent="0.55000000000000004">
      <c r="B71" s="3"/>
      <c r="C71" s="3"/>
    </row>
    <row r="72" spans="2:3" x14ac:dyDescent="0.55000000000000004">
      <c r="B72" s="3"/>
      <c r="C72" s="3"/>
    </row>
    <row r="73" spans="2:3" x14ac:dyDescent="0.55000000000000004">
      <c r="B73" s="3"/>
      <c r="C73" s="3"/>
    </row>
    <row r="74" spans="2:3" x14ac:dyDescent="0.55000000000000004">
      <c r="B74" s="3"/>
      <c r="C74" s="3"/>
    </row>
    <row r="75" spans="2:3" x14ac:dyDescent="0.55000000000000004">
      <c r="B75" s="3"/>
      <c r="C75" s="3"/>
    </row>
  </sheetData>
  <mergeCells count="12">
    <mergeCell ref="B3:H3"/>
    <mergeCell ref="B4:H4"/>
    <mergeCell ref="B1:H1"/>
    <mergeCell ref="C8:E8"/>
    <mergeCell ref="C9:E9"/>
    <mergeCell ref="C24:E24"/>
    <mergeCell ref="B31:H31"/>
    <mergeCell ref="C10:E10"/>
    <mergeCell ref="C11:E11"/>
    <mergeCell ref="C17:E17"/>
    <mergeCell ref="C22:E22"/>
    <mergeCell ref="C23:E23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590C-351D-4D62-B655-F77A95E5E8EE}">
  <sheetPr>
    <tabColor rgb="FFFF0000"/>
  </sheetPr>
  <dimension ref="B1:I27"/>
  <sheetViews>
    <sheetView zoomScaleNormal="100" workbookViewId="0">
      <selection activeCell="D25" sqref="D25"/>
    </sheetView>
  </sheetViews>
  <sheetFormatPr defaultRowHeight="23.25" x14ac:dyDescent="0.55000000000000004"/>
  <cols>
    <col min="1" max="1" width="7.125" style="11" customWidth="1"/>
    <col min="2" max="2" width="7.75" style="11" customWidth="1"/>
    <col min="3" max="3" width="9" style="11"/>
    <col min="4" max="4" width="15.375" style="11" customWidth="1"/>
    <col min="5" max="5" width="11.875" style="11" customWidth="1"/>
    <col min="6" max="7" width="9.75" style="11" customWidth="1"/>
    <col min="8" max="8" width="14.375" style="11" customWidth="1"/>
    <col min="9" max="256" width="9" style="11"/>
    <col min="257" max="257" width="10.875" style="11" customWidth="1"/>
    <col min="258" max="258" width="9" style="11"/>
    <col min="259" max="259" width="15.375" style="11" customWidth="1"/>
    <col min="260" max="260" width="30.875" style="11" customWidth="1"/>
    <col min="261" max="261" width="6.875" style="11" customWidth="1"/>
    <col min="262" max="262" width="7" style="11" customWidth="1"/>
    <col min="263" max="263" width="13.75" style="11" customWidth="1"/>
    <col min="264" max="512" width="9" style="11"/>
    <col min="513" max="513" width="10.875" style="11" customWidth="1"/>
    <col min="514" max="514" width="9" style="11"/>
    <col min="515" max="515" width="15.375" style="11" customWidth="1"/>
    <col min="516" max="516" width="30.875" style="11" customWidth="1"/>
    <col min="517" max="517" width="6.875" style="11" customWidth="1"/>
    <col min="518" max="518" width="7" style="11" customWidth="1"/>
    <col min="519" max="519" width="13.75" style="11" customWidth="1"/>
    <col min="520" max="768" width="9" style="11"/>
    <col min="769" max="769" width="10.875" style="11" customWidth="1"/>
    <col min="770" max="770" width="9" style="11"/>
    <col min="771" max="771" width="15.375" style="11" customWidth="1"/>
    <col min="772" max="772" width="30.875" style="11" customWidth="1"/>
    <col min="773" max="773" width="6.875" style="11" customWidth="1"/>
    <col min="774" max="774" width="7" style="11" customWidth="1"/>
    <col min="775" max="775" width="13.75" style="11" customWidth="1"/>
    <col min="776" max="1024" width="9" style="11"/>
    <col min="1025" max="1025" width="10.875" style="11" customWidth="1"/>
    <col min="1026" max="1026" width="9" style="11"/>
    <col min="1027" max="1027" width="15.375" style="11" customWidth="1"/>
    <col min="1028" max="1028" width="30.875" style="11" customWidth="1"/>
    <col min="1029" max="1029" width="6.875" style="11" customWidth="1"/>
    <col min="1030" max="1030" width="7" style="11" customWidth="1"/>
    <col min="1031" max="1031" width="13.75" style="11" customWidth="1"/>
    <col min="1032" max="1280" width="9" style="11"/>
    <col min="1281" max="1281" width="10.875" style="11" customWidth="1"/>
    <col min="1282" max="1282" width="9" style="11"/>
    <col min="1283" max="1283" width="15.375" style="11" customWidth="1"/>
    <col min="1284" max="1284" width="30.875" style="11" customWidth="1"/>
    <col min="1285" max="1285" width="6.875" style="11" customWidth="1"/>
    <col min="1286" max="1286" width="7" style="11" customWidth="1"/>
    <col min="1287" max="1287" width="13.75" style="11" customWidth="1"/>
    <col min="1288" max="1536" width="9" style="11"/>
    <col min="1537" max="1537" width="10.875" style="11" customWidth="1"/>
    <col min="1538" max="1538" width="9" style="11"/>
    <col min="1539" max="1539" width="15.375" style="11" customWidth="1"/>
    <col min="1540" max="1540" width="30.875" style="11" customWidth="1"/>
    <col min="1541" max="1541" width="6.875" style="11" customWidth="1"/>
    <col min="1542" max="1542" width="7" style="11" customWidth="1"/>
    <col min="1543" max="1543" width="13.75" style="11" customWidth="1"/>
    <col min="1544" max="1792" width="9" style="11"/>
    <col min="1793" max="1793" width="10.875" style="11" customWidth="1"/>
    <col min="1794" max="1794" width="9" style="11"/>
    <col min="1795" max="1795" width="15.375" style="11" customWidth="1"/>
    <col min="1796" max="1796" width="30.875" style="11" customWidth="1"/>
    <col min="1797" max="1797" width="6.875" style="11" customWidth="1"/>
    <col min="1798" max="1798" width="7" style="11" customWidth="1"/>
    <col min="1799" max="1799" width="13.75" style="11" customWidth="1"/>
    <col min="1800" max="2048" width="9" style="11"/>
    <col min="2049" max="2049" width="10.875" style="11" customWidth="1"/>
    <col min="2050" max="2050" width="9" style="11"/>
    <col min="2051" max="2051" width="15.375" style="11" customWidth="1"/>
    <col min="2052" max="2052" width="30.875" style="11" customWidth="1"/>
    <col min="2053" max="2053" width="6.875" style="11" customWidth="1"/>
    <col min="2054" max="2054" width="7" style="11" customWidth="1"/>
    <col min="2055" max="2055" width="13.75" style="11" customWidth="1"/>
    <col min="2056" max="2304" width="9" style="11"/>
    <col min="2305" max="2305" width="10.875" style="11" customWidth="1"/>
    <col min="2306" max="2306" width="9" style="11"/>
    <col min="2307" max="2307" width="15.375" style="11" customWidth="1"/>
    <col min="2308" max="2308" width="30.875" style="11" customWidth="1"/>
    <col min="2309" max="2309" width="6.875" style="11" customWidth="1"/>
    <col min="2310" max="2310" width="7" style="11" customWidth="1"/>
    <col min="2311" max="2311" width="13.75" style="11" customWidth="1"/>
    <col min="2312" max="2560" width="9" style="11"/>
    <col min="2561" max="2561" width="10.875" style="11" customWidth="1"/>
    <col min="2562" max="2562" width="9" style="11"/>
    <col min="2563" max="2563" width="15.375" style="11" customWidth="1"/>
    <col min="2564" max="2564" width="30.875" style="11" customWidth="1"/>
    <col min="2565" max="2565" width="6.875" style="11" customWidth="1"/>
    <col min="2566" max="2566" width="7" style="11" customWidth="1"/>
    <col min="2567" max="2567" width="13.75" style="11" customWidth="1"/>
    <col min="2568" max="2816" width="9" style="11"/>
    <col min="2817" max="2817" width="10.875" style="11" customWidth="1"/>
    <col min="2818" max="2818" width="9" style="11"/>
    <col min="2819" max="2819" width="15.375" style="11" customWidth="1"/>
    <col min="2820" max="2820" width="30.875" style="11" customWidth="1"/>
    <col min="2821" max="2821" width="6.875" style="11" customWidth="1"/>
    <col min="2822" max="2822" width="7" style="11" customWidth="1"/>
    <col min="2823" max="2823" width="13.75" style="11" customWidth="1"/>
    <col min="2824" max="3072" width="9" style="11"/>
    <col min="3073" max="3073" width="10.875" style="11" customWidth="1"/>
    <col min="3074" max="3074" width="9" style="11"/>
    <col min="3075" max="3075" width="15.375" style="11" customWidth="1"/>
    <col min="3076" max="3076" width="30.875" style="11" customWidth="1"/>
    <col min="3077" max="3077" width="6.875" style="11" customWidth="1"/>
    <col min="3078" max="3078" width="7" style="11" customWidth="1"/>
    <col min="3079" max="3079" width="13.75" style="11" customWidth="1"/>
    <col min="3080" max="3328" width="9" style="11"/>
    <col min="3329" max="3329" width="10.875" style="11" customWidth="1"/>
    <col min="3330" max="3330" width="9" style="11"/>
    <col min="3331" max="3331" width="15.375" style="11" customWidth="1"/>
    <col min="3332" max="3332" width="30.875" style="11" customWidth="1"/>
    <col min="3333" max="3333" width="6.875" style="11" customWidth="1"/>
    <col min="3334" max="3334" width="7" style="11" customWidth="1"/>
    <col min="3335" max="3335" width="13.75" style="11" customWidth="1"/>
    <col min="3336" max="3584" width="9" style="11"/>
    <col min="3585" max="3585" width="10.875" style="11" customWidth="1"/>
    <col min="3586" max="3586" width="9" style="11"/>
    <col min="3587" max="3587" width="15.375" style="11" customWidth="1"/>
    <col min="3588" max="3588" width="30.875" style="11" customWidth="1"/>
    <col min="3589" max="3589" width="6.875" style="11" customWidth="1"/>
    <col min="3590" max="3590" width="7" style="11" customWidth="1"/>
    <col min="3591" max="3591" width="13.75" style="11" customWidth="1"/>
    <col min="3592" max="3840" width="9" style="11"/>
    <col min="3841" max="3841" width="10.875" style="11" customWidth="1"/>
    <col min="3842" max="3842" width="9" style="11"/>
    <col min="3843" max="3843" width="15.375" style="11" customWidth="1"/>
    <col min="3844" max="3844" width="30.875" style="11" customWidth="1"/>
    <col min="3845" max="3845" width="6.875" style="11" customWidth="1"/>
    <col min="3846" max="3846" width="7" style="11" customWidth="1"/>
    <col min="3847" max="3847" width="13.75" style="11" customWidth="1"/>
    <col min="3848" max="4096" width="9" style="11"/>
    <col min="4097" max="4097" width="10.875" style="11" customWidth="1"/>
    <col min="4098" max="4098" width="9" style="11"/>
    <col min="4099" max="4099" width="15.375" style="11" customWidth="1"/>
    <col min="4100" max="4100" width="30.875" style="11" customWidth="1"/>
    <col min="4101" max="4101" width="6.875" style="11" customWidth="1"/>
    <col min="4102" max="4102" width="7" style="11" customWidth="1"/>
    <col min="4103" max="4103" width="13.75" style="11" customWidth="1"/>
    <col min="4104" max="4352" width="9" style="11"/>
    <col min="4353" max="4353" width="10.875" style="11" customWidth="1"/>
    <col min="4354" max="4354" width="9" style="11"/>
    <col min="4355" max="4355" width="15.375" style="11" customWidth="1"/>
    <col min="4356" max="4356" width="30.875" style="11" customWidth="1"/>
    <col min="4357" max="4357" width="6.875" style="11" customWidth="1"/>
    <col min="4358" max="4358" width="7" style="11" customWidth="1"/>
    <col min="4359" max="4359" width="13.75" style="11" customWidth="1"/>
    <col min="4360" max="4608" width="9" style="11"/>
    <col min="4609" max="4609" width="10.875" style="11" customWidth="1"/>
    <col min="4610" max="4610" width="9" style="11"/>
    <col min="4611" max="4611" width="15.375" style="11" customWidth="1"/>
    <col min="4612" max="4612" width="30.875" style="11" customWidth="1"/>
    <col min="4613" max="4613" width="6.875" style="11" customWidth="1"/>
    <col min="4614" max="4614" width="7" style="11" customWidth="1"/>
    <col min="4615" max="4615" width="13.75" style="11" customWidth="1"/>
    <col min="4616" max="4864" width="9" style="11"/>
    <col min="4865" max="4865" width="10.875" style="11" customWidth="1"/>
    <col min="4866" max="4866" width="9" style="11"/>
    <col min="4867" max="4867" width="15.375" style="11" customWidth="1"/>
    <col min="4868" max="4868" width="30.875" style="11" customWidth="1"/>
    <col min="4869" max="4869" width="6.875" style="11" customWidth="1"/>
    <col min="4870" max="4870" width="7" style="11" customWidth="1"/>
    <col min="4871" max="4871" width="13.75" style="11" customWidth="1"/>
    <col min="4872" max="5120" width="9" style="11"/>
    <col min="5121" max="5121" width="10.875" style="11" customWidth="1"/>
    <col min="5122" max="5122" width="9" style="11"/>
    <col min="5123" max="5123" width="15.375" style="11" customWidth="1"/>
    <col min="5124" max="5124" width="30.875" style="11" customWidth="1"/>
    <col min="5125" max="5125" width="6.875" style="11" customWidth="1"/>
    <col min="5126" max="5126" width="7" style="11" customWidth="1"/>
    <col min="5127" max="5127" width="13.75" style="11" customWidth="1"/>
    <col min="5128" max="5376" width="9" style="11"/>
    <col min="5377" max="5377" width="10.875" style="11" customWidth="1"/>
    <col min="5378" max="5378" width="9" style="11"/>
    <col min="5379" max="5379" width="15.375" style="11" customWidth="1"/>
    <col min="5380" max="5380" width="30.875" style="11" customWidth="1"/>
    <col min="5381" max="5381" width="6.875" style="11" customWidth="1"/>
    <col min="5382" max="5382" width="7" style="11" customWidth="1"/>
    <col min="5383" max="5383" width="13.75" style="11" customWidth="1"/>
    <col min="5384" max="5632" width="9" style="11"/>
    <col min="5633" max="5633" width="10.875" style="11" customWidth="1"/>
    <col min="5634" max="5634" width="9" style="11"/>
    <col min="5635" max="5635" width="15.375" style="11" customWidth="1"/>
    <col min="5636" max="5636" width="30.875" style="11" customWidth="1"/>
    <col min="5637" max="5637" width="6.875" style="11" customWidth="1"/>
    <col min="5638" max="5638" width="7" style="11" customWidth="1"/>
    <col min="5639" max="5639" width="13.75" style="11" customWidth="1"/>
    <col min="5640" max="5888" width="9" style="11"/>
    <col min="5889" max="5889" width="10.875" style="11" customWidth="1"/>
    <col min="5890" max="5890" width="9" style="11"/>
    <col min="5891" max="5891" width="15.375" style="11" customWidth="1"/>
    <col min="5892" max="5892" width="30.875" style="11" customWidth="1"/>
    <col min="5893" max="5893" width="6.875" style="11" customWidth="1"/>
    <col min="5894" max="5894" width="7" style="11" customWidth="1"/>
    <col min="5895" max="5895" width="13.75" style="11" customWidth="1"/>
    <col min="5896" max="6144" width="9" style="11"/>
    <col min="6145" max="6145" width="10.875" style="11" customWidth="1"/>
    <col min="6146" max="6146" width="9" style="11"/>
    <col min="6147" max="6147" width="15.375" style="11" customWidth="1"/>
    <col min="6148" max="6148" width="30.875" style="11" customWidth="1"/>
    <col min="6149" max="6149" width="6.875" style="11" customWidth="1"/>
    <col min="6150" max="6150" width="7" style="11" customWidth="1"/>
    <col min="6151" max="6151" width="13.75" style="11" customWidth="1"/>
    <col min="6152" max="6400" width="9" style="11"/>
    <col min="6401" max="6401" width="10.875" style="11" customWidth="1"/>
    <col min="6402" max="6402" width="9" style="11"/>
    <col min="6403" max="6403" width="15.375" style="11" customWidth="1"/>
    <col min="6404" max="6404" width="30.875" style="11" customWidth="1"/>
    <col min="6405" max="6405" width="6.875" style="11" customWidth="1"/>
    <col min="6406" max="6406" width="7" style="11" customWidth="1"/>
    <col min="6407" max="6407" width="13.75" style="11" customWidth="1"/>
    <col min="6408" max="6656" width="9" style="11"/>
    <col min="6657" max="6657" width="10.875" style="11" customWidth="1"/>
    <col min="6658" max="6658" width="9" style="11"/>
    <col min="6659" max="6659" width="15.375" style="11" customWidth="1"/>
    <col min="6660" max="6660" width="30.875" style="11" customWidth="1"/>
    <col min="6661" max="6661" width="6.875" style="11" customWidth="1"/>
    <col min="6662" max="6662" width="7" style="11" customWidth="1"/>
    <col min="6663" max="6663" width="13.75" style="11" customWidth="1"/>
    <col min="6664" max="6912" width="9" style="11"/>
    <col min="6913" max="6913" width="10.875" style="11" customWidth="1"/>
    <col min="6914" max="6914" width="9" style="11"/>
    <col min="6915" max="6915" width="15.375" style="11" customWidth="1"/>
    <col min="6916" max="6916" width="30.875" style="11" customWidth="1"/>
    <col min="6917" max="6917" width="6.875" style="11" customWidth="1"/>
    <col min="6918" max="6918" width="7" style="11" customWidth="1"/>
    <col min="6919" max="6919" width="13.75" style="11" customWidth="1"/>
    <col min="6920" max="7168" width="9" style="11"/>
    <col min="7169" max="7169" width="10.875" style="11" customWidth="1"/>
    <col min="7170" max="7170" width="9" style="11"/>
    <col min="7171" max="7171" width="15.375" style="11" customWidth="1"/>
    <col min="7172" max="7172" width="30.875" style="11" customWidth="1"/>
    <col min="7173" max="7173" width="6.875" style="11" customWidth="1"/>
    <col min="7174" max="7174" width="7" style="11" customWidth="1"/>
    <col min="7175" max="7175" width="13.75" style="11" customWidth="1"/>
    <col min="7176" max="7424" width="9" style="11"/>
    <col min="7425" max="7425" width="10.875" style="11" customWidth="1"/>
    <col min="7426" max="7426" width="9" style="11"/>
    <col min="7427" max="7427" width="15.375" style="11" customWidth="1"/>
    <col min="7428" max="7428" width="30.875" style="11" customWidth="1"/>
    <col min="7429" max="7429" width="6.875" style="11" customWidth="1"/>
    <col min="7430" max="7430" width="7" style="11" customWidth="1"/>
    <col min="7431" max="7431" width="13.75" style="11" customWidth="1"/>
    <col min="7432" max="7680" width="9" style="11"/>
    <col min="7681" max="7681" width="10.875" style="11" customWidth="1"/>
    <col min="7682" max="7682" width="9" style="11"/>
    <col min="7683" max="7683" width="15.375" style="11" customWidth="1"/>
    <col min="7684" max="7684" width="30.875" style="11" customWidth="1"/>
    <col min="7685" max="7685" width="6.875" style="11" customWidth="1"/>
    <col min="7686" max="7686" width="7" style="11" customWidth="1"/>
    <col min="7687" max="7687" width="13.75" style="11" customWidth="1"/>
    <col min="7688" max="7936" width="9" style="11"/>
    <col min="7937" max="7937" width="10.875" style="11" customWidth="1"/>
    <col min="7938" max="7938" width="9" style="11"/>
    <col min="7939" max="7939" width="15.375" style="11" customWidth="1"/>
    <col min="7940" max="7940" width="30.875" style="11" customWidth="1"/>
    <col min="7941" max="7941" width="6.875" style="11" customWidth="1"/>
    <col min="7942" max="7942" width="7" style="11" customWidth="1"/>
    <col min="7943" max="7943" width="13.75" style="11" customWidth="1"/>
    <col min="7944" max="8192" width="9" style="11"/>
    <col min="8193" max="8193" width="10.875" style="11" customWidth="1"/>
    <col min="8194" max="8194" width="9" style="11"/>
    <col min="8195" max="8195" width="15.375" style="11" customWidth="1"/>
    <col min="8196" max="8196" width="30.875" style="11" customWidth="1"/>
    <col min="8197" max="8197" width="6.875" style="11" customWidth="1"/>
    <col min="8198" max="8198" width="7" style="11" customWidth="1"/>
    <col min="8199" max="8199" width="13.75" style="11" customWidth="1"/>
    <col min="8200" max="8448" width="9" style="11"/>
    <col min="8449" max="8449" width="10.875" style="11" customWidth="1"/>
    <col min="8450" max="8450" width="9" style="11"/>
    <col min="8451" max="8451" width="15.375" style="11" customWidth="1"/>
    <col min="8452" max="8452" width="30.875" style="11" customWidth="1"/>
    <col min="8453" max="8453" width="6.875" style="11" customWidth="1"/>
    <col min="8454" max="8454" width="7" style="11" customWidth="1"/>
    <col min="8455" max="8455" width="13.75" style="11" customWidth="1"/>
    <col min="8456" max="8704" width="9" style="11"/>
    <col min="8705" max="8705" width="10.875" style="11" customWidth="1"/>
    <col min="8706" max="8706" width="9" style="11"/>
    <col min="8707" max="8707" width="15.375" style="11" customWidth="1"/>
    <col min="8708" max="8708" width="30.875" style="11" customWidth="1"/>
    <col min="8709" max="8709" width="6.875" style="11" customWidth="1"/>
    <col min="8710" max="8710" width="7" style="11" customWidth="1"/>
    <col min="8711" max="8711" width="13.75" style="11" customWidth="1"/>
    <col min="8712" max="8960" width="9" style="11"/>
    <col min="8961" max="8961" width="10.875" style="11" customWidth="1"/>
    <col min="8962" max="8962" width="9" style="11"/>
    <col min="8963" max="8963" width="15.375" style="11" customWidth="1"/>
    <col min="8964" max="8964" width="30.875" style="11" customWidth="1"/>
    <col min="8965" max="8965" width="6.875" style="11" customWidth="1"/>
    <col min="8966" max="8966" width="7" style="11" customWidth="1"/>
    <col min="8967" max="8967" width="13.75" style="11" customWidth="1"/>
    <col min="8968" max="9216" width="9" style="11"/>
    <col min="9217" max="9217" width="10.875" style="11" customWidth="1"/>
    <col min="9218" max="9218" width="9" style="11"/>
    <col min="9219" max="9219" width="15.375" style="11" customWidth="1"/>
    <col min="9220" max="9220" width="30.875" style="11" customWidth="1"/>
    <col min="9221" max="9221" width="6.875" style="11" customWidth="1"/>
    <col min="9222" max="9222" width="7" style="11" customWidth="1"/>
    <col min="9223" max="9223" width="13.75" style="11" customWidth="1"/>
    <col min="9224" max="9472" width="9" style="11"/>
    <col min="9473" max="9473" width="10.875" style="11" customWidth="1"/>
    <col min="9474" max="9474" width="9" style="11"/>
    <col min="9475" max="9475" width="15.375" style="11" customWidth="1"/>
    <col min="9476" max="9476" width="30.875" style="11" customWidth="1"/>
    <col min="9477" max="9477" width="6.875" style="11" customWidth="1"/>
    <col min="9478" max="9478" width="7" style="11" customWidth="1"/>
    <col min="9479" max="9479" width="13.75" style="11" customWidth="1"/>
    <col min="9480" max="9728" width="9" style="11"/>
    <col min="9729" max="9729" width="10.875" style="11" customWidth="1"/>
    <col min="9730" max="9730" width="9" style="11"/>
    <col min="9731" max="9731" width="15.375" style="11" customWidth="1"/>
    <col min="9732" max="9732" width="30.875" style="11" customWidth="1"/>
    <col min="9733" max="9733" width="6.875" style="11" customWidth="1"/>
    <col min="9734" max="9734" width="7" style="11" customWidth="1"/>
    <col min="9735" max="9735" width="13.75" style="11" customWidth="1"/>
    <col min="9736" max="9984" width="9" style="11"/>
    <col min="9985" max="9985" width="10.875" style="11" customWidth="1"/>
    <col min="9986" max="9986" width="9" style="11"/>
    <col min="9987" max="9987" width="15.375" style="11" customWidth="1"/>
    <col min="9988" max="9988" width="30.875" style="11" customWidth="1"/>
    <col min="9989" max="9989" width="6.875" style="11" customWidth="1"/>
    <col min="9990" max="9990" width="7" style="11" customWidth="1"/>
    <col min="9991" max="9991" width="13.75" style="11" customWidth="1"/>
    <col min="9992" max="10240" width="9" style="11"/>
    <col min="10241" max="10241" width="10.875" style="11" customWidth="1"/>
    <col min="10242" max="10242" width="9" style="11"/>
    <col min="10243" max="10243" width="15.375" style="11" customWidth="1"/>
    <col min="10244" max="10244" width="30.875" style="11" customWidth="1"/>
    <col min="10245" max="10245" width="6.875" style="11" customWidth="1"/>
    <col min="10246" max="10246" width="7" style="11" customWidth="1"/>
    <col min="10247" max="10247" width="13.75" style="11" customWidth="1"/>
    <col min="10248" max="10496" width="9" style="11"/>
    <col min="10497" max="10497" width="10.875" style="11" customWidth="1"/>
    <col min="10498" max="10498" width="9" style="11"/>
    <col min="10499" max="10499" width="15.375" style="11" customWidth="1"/>
    <col min="10500" max="10500" width="30.875" style="11" customWidth="1"/>
    <col min="10501" max="10501" width="6.875" style="11" customWidth="1"/>
    <col min="10502" max="10502" width="7" style="11" customWidth="1"/>
    <col min="10503" max="10503" width="13.75" style="11" customWidth="1"/>
    <col min="10504" max="10752" width="9" style="11"/>
    <col min="10753" max="10753" width="10.875" style="11" customWidth="1"/>
    <col min="10754" max="10754" width="9" style="11"/>
    <col min="10755" max="10755" width="15.375" style="11" customWidth="1"/>
    <col min="10756" max="10756" width="30.875" style="11" customWidth="1"/>
    <col min="10757" max="10757" width="6.875" style="11" customWidth="1"/>
    <col min="10758" max="10758" width="7" style="11" customWidth="1"/>
    <col min="10759" max="10759" width="13.75" style="11" customWidth="1"/>
    <col min="10760" max="11008" width="9" style="11"/>
    <col min="11009" max="11009" width="10.875" style="11" customWidth="1"/>
    <col min="11010" max="11010" width="9" style="11"/>
    <col min="11011" max="11011" width="15.375" style="11" customWidth="1"/>
    <col min="11012" max="11012" width="30.875" style="11" customWidth="1"/>
    <col min="11013" max="11013" width="6.875" style="11" customWidth="1"/>
    <col min="11014" max="11014" width="7" style="11" customWidth="1"/>
    <col min="11015" max="11015" width="13.75" style="11" customWidth="1"/>
    <col min="11016" max="11264" width="9" style="11"/>
    <col min="11265" max="11265" width="10.875" style="11" customWidth="1"/>
    <col min="11266" max="11266" width="9" style="11"/>
    <col min="11267" max="11267" width="15.375" style="11" customWidth="1"/>
    <col min="11268" max="11268" width="30.875" style="11" customWidth="1"/>
    <col min="11269" max="11269" width="6.875" style="11" customWidth="1"/>
    <col min="11270" max="11270" width="7" style="11" customWidth="1"/>
    <col min="11271" max="11271" width="13.75" style="11" customWidth="1"/>
    <col min="11272" max="11520" width="9" style="11"/>
    <col min="11521" max="11521" width="10.875" style="11" customWidth="1"/>
    <col min="11522" max="11522" width="9" style="11"/>
    <col min="11523" max="11523" width="15.375" style="11" customWidth="1"/>
    <col min="11524" max="11524" width="30.875" style="11" customWidth="1"/>
    <col min="11525" max="11525" width="6.875" style="11" customWidth="1"/>
    <col min="11526" max="11526" width="7" style="11" customWidth="1"/>
    <col min="11527" max="11527" width="13.75" style="11" customWidth="1"/>
    <col min="11528" max="11776" width="9" style="11"/>
    <col min="11777" max="11777" width="10.875" style="11" customWidth="1"/>
    <col min="11778" max="11778" width="9" style="11"/>
    <col min="11779" max="11779" width="15.375" style="11" customWidth="1"/>
    <col min="11780" max="11780" width="30.875" style="11" customWidth="1"/>
    <col min="11781" max="11781" width="6.875" style="11" customWidth="1"/>
    <col min="11782" max="11782" width="7" style="11" customWidth="1"/>
    <col min="11783" max="11783" width="13.75" style="11" customWidth="1"/>
    <col min="11784" max="12032" width="9" style="11"/>
    <col min="12033" max="12033" width="10.875" style="11" customWidth="1"/>
    <col min="12034" max="12034" width="9" style="11"/>
    <col min="12035" max="12035" width="15.375" style="11" customWidth="1"/>
    <col min="12036" max="12036" width="30.875" style="11" customWidth="1"/>
    <col min="12037" max="12037" width="6.875" style="11" customWidth="1"/>
    <col min="12038" max="12038" width="7" style="11" customWidth="1"/>
    <col min="12039" max="12039" width="13.75" style="11" customWidth="1"/>
    <col min="12040" max="12288" width="9" style="11"/>
    <col min="12289" max="12289" width="10.875" style="11" customWidth="1"/>
    <col min="12290" max="12290" width="9" style="11"/>
    <col min="12291" max="12291" width="15.375" style="11" customWidth="1"/>
    <col min="12292" max="12292" width="30.875" style="11" customWidth="1"/>
    <col min="12293" max="12293" width="6.875" style="11" customWidth="1"/>
    <col min="12294" max="12294" width="7" style="11" customWidth="1"/>
    <col min="12295" max="12295" width="13.75" style="11" customWidth="1"/>
    <col min="12296" max="12544" width="9" style="11"/>
    <col min="12545" max="12545" width="10.875" style="11" customWidth="1"/>
    <col min="12546" max="12546" width="9" style="11"/>
    <col min="12547" max="12547" width="15.375" style="11" customWidth="1"/>
    <col min="12548" max="12548" width="30.875" style="11" customWidth="1"/>
    <col min="12549" max="12549" width="6.875" style="11" customWidth="1"/>
    <col min="12550" max="12550" width="7" style="11" customWidth="1"/>
    <col min="12551" max="12551" width="13.75" style="11" customWidth="1"/>
    <col min="12552" max="12800" width="9" style="11"/>
    <col min="12801" max="12801" width="10.875" style="11" customWidth="1"/>
    <col min="12802" max="12802" width="9" style="11"/>
    <col min="12803" max="12803" width="15.375" style="11" customWidth="1"/>
    <col min="12804" max="12804" width="30.875" style="11" customWidth="1"/>
    <col min="12805" max="12805" width="6.875" style="11" customWidth="1"/>
    <col min="12806" max="12806" width="7" style="11" customWidth="1"/>
    <col min="12807" max="12807" width="13.75" style="11" customWidth="1"/>
    <col min="12808" max="13056" width="9" style="11"/>
    <col min="13057" max="13057" width="10.875" style="11" customWidth="1"/>
    <col min="13058" max="13058" width="9" style="11"/>
    <col min="13059" max="13059" width="15.375" style="11" customWidth="1"/>
    <col min="13060" max="13060" width="30.875" style="11" customWidth="1"/>
    <col min="13061" max="13061" width="6.875" style="11" customWidth="1"/>
    <col min="13062" max="13062" width="7" style="11" customWidth="1"/>
    <col min="13063" max="13063" width="13.75" style="11" customWidth="1"/>
    <col min="13064" max="13312" width="9" style="11"/>
    <col min="13313" max="13313" width="10.875" style="11" customWidth="1"/>
    <col min="13314" max="13314" width="9" style="11"/>
    <col min="13315" max="13315" width="15.375" style="11" customWidth="1"/>
    <col min="13316" max="13316" width="30.875" style="11" customWidth="1"/>
    <col min="13317" max="13317" width="6.875" style="11" customWidth="1"/>
    <col min="13318" max="13318" width="7" style="11" customWidth="1"/>
    <col min="13319" max="13319" width="13.75" style="11" customWidth="1"/>
    <col min="13320" max="13568" width="9" style="11"/>
    <col min="13569" max="13569" width="10.875" style="11" customWidth="1"/>
    <col min="13570" max="13570" width="9" style="11"/>
    <col min="13571" max="13571" width="15.375" style="11" customWidth="1"/>
    <col min="13572" max="13572" width="30.875" style="11" customWidth="1"/>
    <col min="13573" max="13573" width="6.875" style="11" customWidth="1"/>
    <col min="13574" max="13574" width="7" style="11" customWidth="1"/>
    <col min="13575" max="13575" width="13.75" style="11" customWidth="1"/>
    <col min="13576" max="13824" width="9" style="11"/>
    <col min="13825" max="13825" width="10.875" style="11" customWidth="1"/>
    <col min="13826" max="13826" width="9" style="11"/>
    <col min="13827" max="13827" width="15.375" style="11" customWidth="1"/>
    <col min="13828" max="13828" width="30.875" style="11" customWidth="1"/>
    <col min="13829" max="13829" width="6.875" style="11" customWidth="1"/>
    <col min="13830" max="13830" width="7" style="11" customWidth="1"/>
    <col min="13831" max="13831" width="13.75" style="11" customWidth="1"/>
    <col min="13832" max="14080" width="9" style="11"/>
    <col min="14081" max="14081" width="10.875" style="11" customWidth="1"/>
    <col min="14082" max="14082" width="9" style="11"/>
    <col min="14083" max="14083" width="15.375" style="11" customWidth="1"/>
    <col min="14084" max="14084" width="30.875" style="11" customWidth="1"/>
    <col min="14085" max="14085" width="6.875" style="11" customWidth="1"/>
    <col min="14086" max="14086" width="7" style="11" customWidth="1"/>
    <col min="14087" max="14087" width="13.75" style="11" customWidth="1"/>
    <col min="14088" max="14336" width="9" style="11"/>
    <col min="14337" max="14337" width="10.875" style="11" customWidth="1"/>
    <col min="14338" max="14338" width="9" style="11"/>
    <col min="14339" max="14339" width="15.375" style="11" customWidth="1"/>
    <col min="14340" max="14340" width="30.875" style="11" customWidth="1"/>
    <col min="14341" max="14341" width="6.875" style="11" customWidth="1"/>
    <col min="14342" max="14342" width="7" style="11" customWidth="1"/>
    <col min="14343" max="14343" width="13.75" style="11" customWidth="1"/>
    <col min="14344" max="14592" width="9" style="11"/>
    <col min="14593" max="14593" width="10.875" style="11" customWidth="1"/>
    <col min="14594" max="14594" width="9" style="11"/>
    <col min="14595" max="14595" width="15.375" style="11" customWidth="1"/>
    <col min="14596" max="14596" width="30.875" style="11" customWidth="1"/>
    <col min="14597" max="14597" width="6.875" style="11" customWidth="1"/>
    <col min="14598" max="14598" width="7" style="11" customWidth="1"/>
    <col min="14599" max="14599" width="13.75" style="11" customWidth="1"/>
    <col min="14600" max="14848" width="9" style="11"/>
    <col min="14849" max="14849" width="10.875" style="11" customWidth="1"/>
    <col min="14850" max="14850" width="9" style="11"/>
    <col min="14851" max="14851" width="15.375" style="11" customWidth="1"/>
    <col min="14852" max="14852" width="30.875" style="11" customWidth="1"/>
    <col min="14853" max="14853" width="6.875" style="11" customWidth="1"/>
    <col min="14854" max="14854" width="7" style="11" customWidth="1"/>
    <col min="14855" max="14855" width="13.75" style="11" customWidth="1"/>
    <col min="14856" max="15104" width="9" style="11"/>
    <col min="15105" max="15105" width="10.875" style="11" customWidth="1"/>
    <col min="15106" max="15106" width="9" style="11"/>
    <col min="15107" max="15107" width="15.375" style="11" customWidth="1"/>
    <col min="15108" max="15108" width="30.875" style="11" customWidth="1"/>
    <col min="15109" max="15109" width="6.875" style="11" customWidth="1"/>
    <col min="15110" max="15110" width="7" style="11" customWidth="1"/>
    <col min="15111" max="15111" width="13.75" style="11" customWidth="1"/>
    <col min="15112" max="15360" width="9" style="11"/>
    <col min="15361" max="15361" width="10.875" style="11" customWidth="1"/>
    <col min="15362" max="15362" width="9" style="11"/>
    <col min="15363" max="15363" width="15.375" style="11" customWidth="1"/>
    <col min="15364" max="15364" width="30.875" style="11" customWidth="1"/>
    <col min="15365" max="15365" width="6.875" style="11" customWidth="1"/>
    <col min="15366" max="15366" width="7" style="11" customWidth="1"/>
    <col min="15367" max="15367" width="13.75" style="11" customWidth="1"/>
    <col min="15368" max="15616" width="9" style="11"/>
    <col min="15617" max="15617" width="10.875" style="11" customWidth="1"/>
    <col min="15618" max="15618" width="9" style="11"/>
    <col min="15619" max="15619" width="15.375" style="11" customWidth="1"/>
    <col min="15620" max="15620" width="30.875" style="11" customWidth="1"/>
    <col min="15621" max="15621" width="6.875" style="11" customWidth="1"/>
    <col min="15622" max="15622" width="7" style="11" customWidth="1"/>
    <col min="15623" max="15623" width="13.75" style="11" customWidth="1"/>
    <col min="15624" max="15872" width="9" style="11"/>
    <col min="15873" max="15873" width="10.875" style="11" customWidth="1"/>
    <col min="15874" max="15874" width="9" style="11"/>
    <col min="15875" max="15875" width="15.375" style="11" customWidth="1"/>
    <col min="15876" max="15876" width="30.875" style="11" customWidth="1"/>
    <col min="15877" max="15877" width="6.875" style="11" customWidth="1"/>
    <col min="15878" max="15878" width="7" style="11" customWidth="1"/>
    <col min="15879" max="15879" width="13.75" style="11" customWidth="1"/>
    <col min="15880" max="16128" width="9" style="11"/>
    <col min="16129" max="16129" width="10.875" style="11" customWidth="1"/>
    <col min="16130" max="16130" width="9" style="11"/>
    <col min="16131" max="16131" width="15.375" style="11" customWidth="1"/>
    <col min="16132" max="16132" width="30.875" style="11" customWidth="1"/>
    <col min="16133" max="16133" width="6.875" style="11" customWidth="1"/>
    <col min="16134" max="16134" width="7" style="11" customWidth="1"/>
    <col min="16135" max="16135" width="13.75" style="11" customWidth="1"/>
    <col min="16136" max="16384" width="9" style="11"/>
  </cols>
  <sheetData>
    <row r="1" spans="2:8" s="5" customFormat="1" ht="24" x14ac:dyDescent="0.55000000000000004">
      <c r="B1" s="150" t="s">
        <v>128</v>
      </c>
      <c r="C1" s="150"/>
      <c r="D1" s="150"/>
      <c r="E1" s="150"/>
      <c r="F1" s="150"/>
      <c r="G1" s="150"/>
    </row>
    <row r="2" spans="2:8" s="43" customFormat="1" x14ac:dyDescent="0.55000000000000004">
      <c r="B2" s="55"/>
      <c r="C2" s="55"/>
      <c r="D2" s="55"/>
      <c r="E2" s="55"/>
      <c r="F2" s="55"/>
      <c r="G2" s="55"/>
    </row>
    <row r="3" spans="2:8" s="43" customFormat="1" ht="24" thickBot="1" x14ac:dyDescent="0.6">
      <c r="B3" s="91" t="s">
        <v>150</v>
      </c>
    </row>
    <row r="4" spans="2:8" s="43" customFormat="1" ht="24" thickTop="1" x14ac:dyDescent="0.55000000000000004">
      <c r="B4" s="151" t="s">
        <v>0</v>
      </c>
      <c r="C4" s="152"/>
      <c r="D4" s="152"/>
      <c r="E4" s="153"/>
      <c r="F4" s="151" t="s">
        <v>162</v>
      </c>
      <c r="G4" s="153"/>
      <c r="H4" s="166" t="s">
        <v>193</v>
      </c>
    </row>
    <row r="5" spans="2:8" s="43" customFormat="1" x14ac:dyDescent="0.55000000000000004">
      <c r="B5" s="154"/>
      <c r="C5" s="155"/>
      <c r="D5" s="155"/>
      <c r="E5" s="156"/>
      <c r="F5" s="160"/>
      <c r="G5" s="161"/>
      <c r="H5" s="167"/>
    </row>
    <row r="6" spans="2:8" s="43" customFormat="1" ht="24" thickBot="1" x14ac:dyDescent="0.6">
      <c r="B6" s="157"/>
      <c r="C6" s="158"/>
      <c r="D6" s="158"/>
      <c r="E6" s="159"/>
      <c r="F6" s="93"/>
      <c r="G6" s="110" t="s">
        <v>30</v>
      </c>
      <c r="H6" s="168"/>
    </row>
    <row r="7" spans="2:8" s="43" customFormat="1" ht="24.75" thickTop="1" x14ac:dyDescent="0.55000000000000004">
      <c r="B7" s="140" t="s">
        <v>133</v>
      </c>
      <c r="C7" s="141"/>
      <c r="D7" s="141"/>
      <c r="E7" s="142"/>
      <c r="F7" s="95">
        <f>DATA!K35</f>
        <v>4.6060606060606064</v>
      </c>
      <c r="G7" s="96">
        <f>DATA!K36</f>
        <v>0.55561868328208786</v>
      </c>
      <c r="H7" s="124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8" s="43" customFormat="1" ht="24" x14ac:dyDescent="0.55000000000000004">
      <c r="B8" s="140" t="s">
        <v>134</v>
      </c>
      <c r="C8" s="141"/>
      <c r="D8" s="141"/>
      <c r="E8" s="142"/>
      <c r="F8" s="44">
        <f>DATA!M35</f>
        <v>4.6363636363636367</v>
      </c>
      <c r="G8" s="96">
        <f>DATA!L36</f>
        <v>0.55561868328208786</v>
      </c>
      <c r="H8" s="125" t="str">
        <f t="shared" ref="H8:H17" si="0">IF(F8&gt;4.5,"มากที่สุด",IF(F8&gt;3.5,"มาก",IF(F8&gt;2.5,"ปานกลาง",IF(F8&gt;1.5,"น้อย",IF(F8&lt;=1.5,"น้อยที่สุด")))))</f>
        <v>มากที่สุด</v>
      </c>
    </row>
    <row r="9" spans="2:8" s="43" customFormat="1" ht="24" x14ac:dyDescent="0.55000000000000004">
      <c r="B9" s="162" t="s">
        <v>135</v>
      </c>
      <c r="C9" s="162"/>
      <c r="D9" s="162"/>
      <c r="E9" s="162"/>
      <c r="F9" s="97">
        <f>DATA!M35</f>
        <v>4.6363636363636367</v>
      </c>
      <c r="G9" s="97">
        <f>DATA!M36</f>
        <v>0.54875893034771039</v>
      </c>
      <c r="H9" s="125" t="str">
        <f t="shared" si="0"/>
        <v>มากที่สุด</v>
      </c>
    </row>
    <row r="10" spans="2:8" s="43" customFormat="1" ht="24" x14ac:dyDescent="0.55000000000000004">
      <c r="B10" s="163" t="s">
        <v>136</v>
      </c>
      <c r="C10" s="164"/>
      <c r="D10" s="164"/>
      <c r="E10" s="165"/>
      <c r="F10" s="97">
        <f>DATA!N35</f>
        <v>4.5454545454545459</v>
      </c>
      <c r="G10" s="97">
        <f>DATA!N36</f>
        <v>0.56407607481776478</v>
      </c>
      <c r="H10" s="125" t="str">
        <f t="shared" si="0"/>
        <v>มากที่สุด</v>
      </c>
    </row>
    <row r="11" spans="2:8" s="43" customFormat="1" ht="24" x14ac:dyDescent="0.55000000000000004">
      <c r="B11" s="169" t="s">
        <v>137</v>
      </c>
      <c r="C11" s="170"/>
      <c r="D11" s="170"/>
      <c r="E11" s="171"/>
      <c r="F11" s="45">
        <f>DATA!O35</f>
        <v>4.6060606060606064</v>
      </c>
      <c r="G11" s="45">
        <f>DATA!O36</f>
        <v>0.55561868328208786</v>
      </c>
      <c r="H11" s="125" t="str">
        <f t="shared" si="0"/>
        <v>มากที่สุด</v>
      </c>
    </row>
    <row r="12" spans="2:8" s="43" customFormat="1" ht="24" x14ac:dyDescent="0.55000000000000004">
      <c r="B12" s="162" t="s">
        <v>138</v>
      </c>
      <c r="C12" s="162"/>
      <c r="D12" s="162"/>
      <c r="E12" s="162"/>
      <c r="F12" s="97">
        <f>DATA!P35</f>
        <v>4.5454545454545459</v>
      </c>
      <c r="G12" s="97">
        <f>DATA!Q36</f>
        <v>0.56407607481776478</v>
      </c>
      <c r="H12" s="125" t="str">
        <f t="shared" si="0"/>
        <v>มากที่สุด</v>
      </c>
    </row>
    <row r="13" spans="2:8" s="43" customFormat="1" ht="24" x14ac:dyDescent="0.55000000000000004">
      <c r="B13" s="163" t="s">
        <v>139</v>
      </c>
      <c r="C13" s="164"/>
      <c r="D13" s="164"/>
      <c r="E13" s="165"/>
      <c r="F13" s="97">
        <f>DATA!Q35</f>
        <v>4.5454545454545459</v>
      </c>
      <c r="G13" s="97">
        <f>DATA!Q36</f>
        <v>0.56407607481776478</v>
      </c>
      <c r="H13" s="125" t="str">
        <f t="shared" si="0"/>
        <v>มากที่สุด</v>
      </c>
    </row>
    <row r="14" spans="2:8" s="43" customFormat="1" ht="24" x14ac:dyDescent="0.55000000000000004">
      <c r="B14" s="163" t="s">
        <v>140</v>
      </c>
      <c r="C14" s="164"/>
      <c r="D14" s="164"/>
      <c r="E14" s="165"/>
      <c r="F14" s="97">
        <f>DATA!R35</f>
        <v>4.5757575757575761</v>
      </c>
      <c r="G14" s="97">
        <f>DATA!R36</f>
        <v>0.56070842636252372</v>
      </c>
      <c r="H14" s="125" t="str">
        <f t="shared" si="0"/>
        <v>มากที่สุด</v>
      </c>
    </row>
    <row r="15" spans="2:8" s="43" customFormat="1" ht="24" x14ac:dyDescent="0.55000000000000004">
      <c r="B15" s="111" t="s">
        <v>141</v>
      </c>
      <c r="C15" s="112"/>
      <c r="D15" s="112"/>
      <c r="E15" s="113"/>
      <c r="F15" s="97">
        <f>DATA!S35</f>
        <v>4.5757575757575761</v>
      </c>
      <c r="G15" s="97">
        <f>DATA!S36</f>
        <v>0.56070842636252372</v>
      </c>
      <c r="H15" s="125" t="str">
        <f t="shared" si="0"/>
        <v>มากที่สุด</v>
      </c>
    </row>
    <row r="16" spans="2:8" s="43" customFormat="1" ht="24" x14ac:dyDescent="0.55000000000000004">
      <c r="B16" s="140" t="s">
        <v>142</v>
      </c>
      <c r="C16" s="141"/>
      <c r="D16" s="141"/>
      <c r="E16" s="142"/>
      <c r="F16" s="97">
        <f>DATA!T35</f>
        <v>4.5454545454545459</v>
      </c>
      <c r="G16" s="97">
        <f>DATA!S36</f>
        <v>0.56070842636252372</v>
      </c>
      <c r="H16" s="125" t="str">
        <f t="shared" si="0"/>
        <v>มากที่สุด</v>
      </c>
    </row>
    <row r="17" spans="2:9" s="43" customFormat="1" ht="24" x14ac:dyDescent="0.55000000000000004">
      <c r="B17" s="143" t="s">
        <v>143</v>
      </c>
      <c r="C17" s="144"/>
      <c r="D17" s="144"/>
      <c r="E17" s="145"/>
      <c r="F17" s="97">
        <f>DATA!U35</f>
        <v>4.6060606060606064</v>
      </c>
      <c r="G17" s="97">
        <f>DATA!U36</f>
        <v>0.55561868328208786</v>
      </c>
      <c r="H17" s="125" t="str">
        <f t="shared" si="0"/>
        <v>มากที่สุด</v>
      </c>
    </row>
    <row r="18" spans="2:9" s="43" customFormat="1" ht="24" x14ac:dyDescent="0.55000000000000004">
      <c r="B18" s="146" t="s">
        <v>109</v>
      </c>
      <c r="C18" s="147"/>
      <c r="D18" s="147"/>
      <c r="E18" s="148"/>
      <c r="F18" s="98">
        <f>DATA!U38</f>
        <v>4.5812672176308542</v>
      </c>
      <c r="G18" s="98">
        <f>DATA!U37</f>
        <v>0.55212451824394093</v>
      </c>
      <c r="H18" s="126" t="str">
        <f>IF(F11&gt;4.5,"มากที่สุด",IF(F11&gt;3.5,"มาก",IF(F11&gt;2.5,"ปานกลาง",IF(F11&gt;1.5,"น้อย",IF(F11&lt;=1.5,"น้อยที่สุด")))))</f>
        <v>มากที่สุด</v>
      </c>
      <c r="I18" s="47"/>
    </row>
    <row r="19" spans="2:9" s="48" customFormat="1" ht="24" x14ac:dyDescent="0.55000000000000004">
      <c r="B19" s="109"/>
      <c r="C19" s="109"/>
      <c r="D19" s="109"/>
      <c r="E19" s="109"/>
      <c r="F19" s="109"/>
      <c r="G19" s="109"/>
      <c r="H19" s="18"/>
    </row>
    <row r="20" spans="2:9" s="1" customFormat="1" ht="24" x14ac:dyDescent="0.55000000000000004">
      <c r="B20" s="28"/>
      <c r="C20" s="104" t="s">
        <v>257</v>
      </c>
      <c r="D20" s="104"/>
      <c r="E20" s="104"/>
      <c r="F20" s="104"/>
      <c r="G20" s="104"/>
      <c r="H20" s="104"/>
    </row>
    <row r="21" spans="2:9" s="1" customFormat="1" ht="24" x14ac:dyDescent="0.55000000000000004">
      <c r="B21" s="127" t="s">
        <v>258</v>
      </c>
      <c r="C21" s="127"/>
      <c r="D21" s="127"/>
      <c r="E21" s="127"/>
      <c r="F21" s="127"/>
      <c r="G21" s="127"/>
    </row>
    <row r="22" spans="2:9" s="1" customFormat="1" ht="24" x14ac:dyDescent="0.55000000000000004">
      <c r="B22" s="149" t="s">
        <v>264</v>
      </c>
      <c r="C22" s="149"/>
      <c r="D22" s="149"/>
      <c r="E22" s="149"/>
      <c r="F22" s="149"/>
      <c r="G22" s="149"/>
      <c r="H22" s="149"/>
    </row>
    <row r="23" spans="2:9" s="1" customFormat="1" ht="24" x14ac:dyDescent="0.55000000000000004">
      <c r="B23" s="106" t="s">
        <v>237</v>
      </c>
      <c r="C23" s="107"/>
      <c r="D23" s="107"/>
      <c r="E23" s="107"/>
      <c r="F23" s="107"/>
      <c r="G23" s="107"/>
    </row>
    <row r="24" spans="2:9" s="1" customFormat="1" ht="24" x14ac:dyDescent="0.55000000000000004">
      <c r="B24" s="106" t="s">
        <v>238</v>
      </c>
      <c r="C24" s="107"/>
      <c r="D24" s="107"/>
      <c r="E24" s="107"/>
      <c r="F24" s="107"/>
      <c r="G24" s="107"/>
    </row>
    <row r="25" spans="2:9" x14ac:dyDescent="0.55000000000000004">
      <c r="B25" s="101"/>
      <c r="C25" s="101"/>
      <c r="D25" s="101"/>
      <c r="E25" s="101"/>
      <c r="F25" s="101"/>
      <c r="G25" s="101"/>
    </row>
    <row r="26" spans="2:9" x14ac:dyDescent="0.55000000000000004">
      <c r="B26" s="101"/>
      <c r="C26" s="101"/>
      <c r="D26" s="101"/>
      <c r="E26" s="101"/>
      <c r="F26" s="101"/>
      <c r="G26" s="101"/>
    </row>
    <row r="27" spans="2:9" x14ac:dyDescent="0.55000000000000004">
      <c r="B27" s="101"/>
      <c r="C27" s="101"/>
      <c r="D27" s="101"/>
      <c r="E27" s="101"/>
      <c r="F27" s="101"/>
      <c r="G27" s="101"/>
    </row>
  </sheetData>
  <mergeCells count="17">
    <mergeCell ref="H4:H6"/>
    <mergeCell ref="B13:E13"/>
    <mergeCell ref="B14:E14"/>
    <mergeCell ref="B7:E7"/>
    <mergeCell ref="B8:E8"/>
    <mergeCell ref="B11:E11"/>
    <mergeCell ref="B12:E12"/>
    <mergeCell ref="B1:G1"/>
    <mergeCell ref="B4:E6"/>
    <mergeCell ref="F4:G5"/>
    <mergeCell ref="B9:E9"/>
    <mergeCell ref="B10:E10"/>
    <mergeCell ref="B21:G21"/>
    <mergeCell ref="B16:E16"/>
    <mergeCell ref="B17:E17"/>
    <mergeCell ref="B18:E18"/>
    <mergeCell ref="B22:H22"/>
  </mergeCells>
  <pageMargins left="0.7" right="0.7" top="0.75" bottom="0.75" header="0.3" footer="0.3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5613" r:id="rId4">
          <objectPr defaultSize="0" autoPict="0" r:id="rId5">
            <anchor moveWithCells="1" sizeWithCells="1">
              <from>
                <xdr:col>5</xdr:col>
                <xdr:colOff>295275</xdr:colOff>
                <xdr:row>5</xdr:row>
                <xdr:rowOff>114300</xdr:rowOff>
              </from>
              <to>
                <xdr:col>5</xdr:col>
                <xdr:colOff>428625</xdr:colOff>
                <xdr:row>5</xdr:row>
                <xdr:rowOff>228600</xdr:rowOff>
              </to>
            </anchor>
          </objectPr>
        </oleObject>
      </mc:Choice>
      <mc:Fallback>
        <oleObject progId="Equation.3" shapeId="2561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F48E-069E-44AD-AB74-FAD6038C67DF}">
  <sheetPr>
    <tabColor rgb="FFFF0000"/>
  </sheetPr>
  <dimension ref="B1:L32"/>
  <sheetViews>
    <sheetView topLeftCell="A5" zoomScaleNormal="100" workbookViewId="0">
      <selection activeCell="F25" sqref="F25"/>
    </sheetView>
  </sheetViews>
  <sheetFormatPr defaultRowHeight="23.25" x14ac:dyDescent="0.55000000000000004"/>
  <cols>
    <col min="1" max="1" width="5.625" style="11" customWidth="1"/>
    <col min="2" max="2" width="7.75" style="11" customWidth="1"/>
    <col min="3" max="3" width="9" style="11"/>
    <col min="4" max="4" width="15.375" style="11" customWidth="1"/>
    <col min="5" max="5" width="28.875" style="11" customWidth="1"/>
    <col min="6" max="7" width="6.25" style="11" customWidth="1"/>
    <col min="8" max="8" width="13" style="11" customWidth="1"/>
    <col min="9" max="256" width="9" style="11"/>
    <col min="257" max="257" width="10.875" style="11" customWidth="1"/>
    <col min="258" max="258" width="9" style="11"/>
    <col min="259" max="259" width="15.375" style="11" customWidth="1"/>
    <col min="260" max="260" width="30.875" style="11" customWidth="1"/>
    <col min="261" max="261" width="6.875" style="11" customWidth="1"/>
    <col min="262" max="262" width="7" style="11" customWidth="1"/>
    <col min="263" max="263" width="13.75" style="11" customWidth="1"/>
    <col min="264" max="512" width="9" style="11"/>
    <col min="513" max="513" width="10.875" style="11" customWidth="1"/>
    <col min="514" max="514" width="9" style="11"/>
    <col min="515" max="515" width="15.375" style="11" customWidth="1"/>
    <col min="516" max="516" width="30.875" style="11" customWidth="1"/>
    <col min="517" max="517" width="6.875" style="11" customWidth="1"/>
    <col min="518" max="518" width="7" style="11" customWidth="1"/>
    <col min="519" max="519" width="13.75" style="11" customWidth="1"/>
    <col min="520" max="768" width="9" style="11"/>
    <col min="769" max="769" width="10.875" style="11" customWidth="1"/>
    <col min="770" max="770" width="9" style="11"/>
    <col min="771" max="771" width="15.375" style="11" customWidth="1"/>
    <col min="772" max="772" width="30.875" style="11" customWidth="1"/>
    <col min="773" max="773" width="6.875" style="11" customWidth="1"/>
    <col min="774" max="774" width="7" style="11" customWidth="1"/>
    <col min="775" max="775" width="13.75" style="11" customWidth="1"/>
    <col min="776" max="1024" width="9" style="11"/>
    <col min="1025" max="1025" width="10.875" style="11" customWidth="1"/>
    <col min="1026" max="1026" width="9" style="11"/>
    <col min="1027" max="1027" width="15.375" style="11" customWidth="1"/>
    <col min="1028" max="1028" width="30.875" style="11" customWidth="1"/>
    <col min="1029" max="1029" width="6.875" style="11" customWidth="1"/>
    <col min="1030" max="1030" width="7" style="11" customWidth="1"/>
    <col min="1031" max="1031" width="13.75" style="11" customWidth="1"/>
    <col min="1032" max="1280" width="9" style="11"/>
    <col min="1281" max="1281" width="10.875" style="11" customWidth="1"/>
    <col min="1282" max="1282" width="9" style="11"/>
    <col min="1283" max="1283" width="15.375" style="11" customWidth="1"/>
    <col min="1284" max="1284" width="30.875" style="11" customWidth="1"/>
    <col min="1285" max="1285" width="6.875" style="11" customWidth="1"/>
    <col min="1286" max="1286" width="7" style="11" customWidth="1"/>
    <col min="1287" max="1287" width="13.75" style="11" customWidth="1"/>
    <col min="1288" max="1536" width="9" style="11"/>
    <col min="1537" max="1537" width="10.875" style="11" customWidth="1"/>
    <col min="1538" max="1538" width="9" style="11"/>
    <col min="1539" max="1539" width="15.375" style="11" customWidth="1"/>
    <col min="1540" max="1540" width="30.875" style="11" customWidth="1"/>
    <col min="1541" max="1541" width="6.875" style="11" customWidth="1"/>
    <col min="1542" max="1542" width="7" style="11" customWidth="1"/>
    <col min="1543" max="1543" width="13.75" style="11" customWidth="1"/>
    <col min="1544" max="1792" width="9" style="11"/>
    <col min="1793" max="1793" width="10.875" style="11" customWidth="1"/>
    <col min="1794" max="1794" width="9" style="11"/>
    <col min="1795" max="1795" width="15.375" style="11" customWidth="1"/>
    <col min="1796" max="1796" width="30.875" style="11" customWidth="1"/>
    <col min="1797" max="1797" width="6.875" style="11" customWidth="1"/>
    <col min="1798" max="1798" width="7" style="11" customWidth="1"/>
    <col min="1799" max="1799" width="13.75" style="11" customWidth="1"/>
    <col min="1800" max="2048" width="9" style="11"/>
    <col min="2049" max="2049" width="10.875" style="11" customWidth="1"/>
    <col min="2050" max="2050" width="9" style="11"/>
    <col min="2051" max="2051" width="15.375" style="11" customWidth="1"/>
    <col min="2052" max="2052" width="30.875" style="11" customWidth="1"/>
    <col min="2053" max="2053" width="6.875" style="11" customWidth="1"/>
    <col min="2054" max="2054" width="7" style="11" customWidth="1"/>
    <col min="2055" max="2055" width="13.75" style="11" customWidth="1"/>
    <col min="2056" max="2304" width="9" style="11"/>
    <col min="2305" max="2305" width="10.875" style="11" customWidth="1"/>
    <col min="2306" max="2306" width="9" style="11"/>
    <col min="2307" max="2307" width="15.375" style="11" customWidth="1"/>
    <col min="2308" max="2308" width="30.875" style="11" customWidth="1"/>
    <col min="2309" max="2309" width="6.875" style="11" customWidth="1"/>
    <col min="2310" max="2310" width="7" style="11" customWidth="1"/>
    <col min="2311" max="2311" width="13.75" style="11" customWidth="1"/>
    <col min="2312" max="2560" width="9" style="11"/>
    <col min="2561" max="2561" width="10.875" style="11" customWidth="1"/>
    <col min="2562" max="2562" width="9" style="11"/>
    <col min="2563" max="2563" width="15.375" style="11" customWidth="1"/>
    <col min="2564" max="2564" width="30.875" style="11" customWidth="1"/>
    <col min="2565" max="2565" width="6.875" style="11" customWidth="1"/>
    <col min="2566" max="2566" width="7" style="11" customWidth="1"/>
    <col min="2567" max="2567" width="13.75" style="11" customWidth="1"/>
    <col min="2568" max="2816" width="9" style="11"/>
    <col min="2817" max="2817" width="10.875" style="11" customWidth="1"/>
    <col min="2818" max="2818" width="9" style="11"/>
    <col min="2819" max="2819" width="15.375" style="11" customWidth="1"/>
    <col min="2820" max="2820" width="30.875" style="11" customWidth="1"/>
    <col min="2821" max="2821" width="6.875" style="11" customWidth="1"/>
    <col min="2822" max="2822" width="7" style="11" customWidth="1"/>
    <col min="2823" max="2823" width="13.75" style="11" customWidth="1"/>
    <col min="2824" max="3072" width="9" style="11"/>
    <col min="3073" max="3073" width="10.875" style="11" customWidth="1"/>
    <col min="3074" max="3074" width="9" style="11"/>
    <col min="3075" max="3075" width="15.375" style="11" customWidth="1"/>
    <col min="3076" max="3076" width="30.875" style="11" customWidth="1"/>
    <col min="3077" max="3077" width="6.875" style="11" customWidth="1"/>
    <col min="3078" max="3078" width="7" style="11" customWidth="1"/>
    <col min="3079" max="3079" width="13.75" style="11" customWidth="1"/>
    <col min="3080" max="3328" width="9" style="11"/>
    <col min="3329" max="3329" width="10.875" style="11" customWidth="1"/>
    <col min="3330" max="3330" width="9" style="11"/>
    <col min="3331" max="3331" width="15.375" style="11" customWidth="1"/>
    <col min="3332" max="3332" width="30.875" style="11" customWidth="1"/>
    <col min="3333" max="3333" width="6.875" style="11" customWidth="1"/>
    <col min="3334" max="3334" width="7" style="11" customWidth="1"/>
    <col min="3335" max="3335" width="13.75" style="11" customWidth="1"/>
    <col min="3336" max="3584" width="9" style="11"/>
    <col min="3585" max="3585" width="10.875" style="11" customWidth="1"/>
    <col min="3586" max="3586" width="9" style="11"/>
    <col min="3587" max="3587" width="15.375" style="11" customWidth="1"/>
    <col min="3588" max="3588" width="30.875" style="11" customWidth="1"/>
    <col min="3589" max="3589" width="6.875" style="11" customWidth="1"/>
    <col min="3590" max="3590" width="7" style="11" customWidth="1"/>
    <col min="3591" max="3591" width="13.75" style="11" customWidth="1"/>
    <col min="3592" max="3840" width="9" style="11"/>
    <col min="3841" max="3841" width="10.875" style="11" customWidth="1"/>
    <col min="3842" max="3842" width="9" style="11"/>
    <col min="3843" max="3843" width="15.375" style="11" customWidth="1"/>
    <col min="3844" max="3844" width="30.875" style="11" customWidth="1"/>
    <col min="3845" max="3845" width="6.875" style="11" customWidth="1"/>
    <col min="3846" max="3846" width="7" style="11" customWidth="1"/>
    <col min="3847" max="3847" width="13.75" style="11" customWidth="1"/>
    <col min="3848" max="4096" width="9" style="11"/>
    <col min="4097" max="4097" width="10.875" style="11" customWidth="1"/>
    <col min="4098" max="4098" width="9" style="11"/>
    <col min="4099" max="4099" width="15.375" style="11" customWidth="1"/>
    <col min="4100" max="4100" width="30.875" style="11" customWidth="1"/>
    <col min="4101" max="4101" width="6.875" style="11" customWidth="1"/>
    <col min="4102" max="4102" width="7" style="11" customWidth="1"/>
    <col min="4103" max="4103" width="13.75" style="11" customWidth="1"/>
    <col min="4104" max="4352" width="9" style="11"/>
    <col min="4353" max="4353" width="10.875" style="11" customWidth="1"/>
    <col min="4354" max="4354" width="9" style="11"/>
    <col min="4355" max="4355" width="15.375" style="11" customWidth="1"/>
    <col min="4356" max="4356" width="30.875" style="11" customWidth="1"/>
    <col min="4357" max="4357" width="6.875" style="11" customWidth="1"/>
    <col min="4358" max="4358" width="7" style="11" customWidth="1"/>
    <col min="4359" max="4359" width="13.75" style="11" customWidth="1"/>
    <col min="4360" max="4608" width="9" style="11"/>
    <col min="4609" max="4609" width="10.875" style="11" customWidth="1"/>
    <col min="4610" max="4610" width="9" style="11"/>
    <col min="4611" max="4611" width="15.375" style="11" customWidth="1"/>
    <col min="4612" max="4612" width="30.875" style="11" customWidth="1"/>
    <col min="4613" max="4613" width="6.875" style="11" customWidth="1"/>
    <col min="4614" max="4614" width="7" style="11" customWidth="1"/>
    <col min="4615" max="4615" width="13.75" style="11" customWidth="1"/>
    <col min="4616" max="4864" width="9" style="11"/>
    <col min="4865" max="4865" width="10.875" style="11" customWidth="1"/>
    <col min="4866" max="4866" width="9" style="11"/>
    <col min="4867" max="4867" width="15.375" style="11" customWidth="1"/>
    <col min="4868" max="4868" width="30.875" style="11" customWidth="1"/>
    <col min="4869" max="4869" width="6.875" style="11" customWidth="1"/>
    <col min="4870" max="4870" width="7" style="11" customWidth="1"/>
    <col min="4871" max="4871" width="13.75" style="11" customWidth="1"/>
    <col min="4872" max="5120" width="9" style="11"/>
    <col min="5121" max="5121" width="10.875" style="11" customWidth="1"/>
    <col min="5122" max="5122" width="9" style="11"/>
    <col min="5123" max="5123" width="15.375" style="11" customWidth="1"/>
    <col min="5124" max="5124" width="30.875" style="11" customWidth="1"/>
    <col min="5125" max="5125" width="6.875" style="11" customWidth="1"/>
    <col min="5126" max="5126" width="7" style="11" customWidth="1"/>
    <col min="5127" max="5127" width="13.75" style="11" customWidth="1"/>
    <col min="5128" max="5376" width="9" style="11"/>
    <col min="5377" max="5377" width="10.875" style="11" customWidth="1"/>
    <col min="5378" max="5378" width="9" style="11"/>
    <col min="5379" max="5379" width="15.375" style="11" customWidth="1"/>
    <col min="5380" max="5380" width="30.875" style="11" customWidth="1"/>
    <col min="5381" max="5381" width="6.875" style="11" customWidth="1"/>
    <col min="5382" max="5382" width="7" style="11" customWidth="1"/>
    <col min="5383" max="5383" width="13.75" style="11" customWidth="1"/>
    <col min="5384" max="5632" width="9" style="11"/>
    <col min="5633" max="5633" width="10.875" style="11" customWidth="1"/>
    <col min="5634" max="5634" width="9" style="11"/>
    <col min="5635" max="5635" width="15.375" style="11" customWidth="1"/>
    <col min="5636" max="5636" width="30.875" style="11" customWidth="1"/>
    <col min="5637" max="5637" width="6.875" style="11" customWidth="1"/>
    <col min="5638" max="5638" width="7" style="11" customWidth="1"/>
    <col min="5639" max="5639" width="13.75" style="11" customWidth="1"/>
    <col min="5640" max="5888" width="9" style="11"/>
    <col min="5889" max="5889" width="10.875" style="11" customWidth="1"/>
    <col min="5890" max="5890" width="9" style="11"/>
    <col min="5891" max="5891" width="15.375" style="11" customWidth="1"/>
    <col min="5892" max="5892" width="30.875" style="11" customWidth="1"/>
    <col min="5893" max="5893" width="6.875" style="11" customWidth="1"/>
    <col min="5894" max="5894" width="7" style="11" customWidth="1"/>
    <col min="5895" max="5895" width="13.75" style="11" customWidth="1"/>
    <col min="5896" max="6144" width="9" style="11"/>
    <col min="6145" max="6145" width="10.875" style="11" customWidth="1"/>
    <col min="6146" max="6146" width="9" style="11"/>
    <col min="6147" max="6147" width="15.375" style="11" customWidth="1"/>
    <col min="6148" max="6148" width="30.875" style="11" customWidth="1"/>
    <col min="6149" max="6149" width="6.875" style="11" customWidth="1"/>
    <col min="6150" max="6150" width="7" style="11" customWidth="1"/>
    <col min="6151" max="6151" width="13.75" style="11" customWidth="1"/>
    <col min="6152" max="6400" width="9" style="11"/>
    <col min="6401" max="6401" width="10.875" style="11" customWidth="1"/>
    <col min="6402" max="6402" width="9" style="11"/>
    <col min="6403" max="6403" width="15.375" style="11" customWidth="1"/>
    <col min="6404" max="6404" width="30.875" style="11" customWidth="1"/>
    <col min="6405" max="6405" width="6.875" style="11" customWidth="1"/>
    <col min="6406" max="6406" width="7" style="11" customWidth="1"/>
    <col min="6407" max="6407" width="13.75" style="11" customWidth="1"/>
    <col min="6408" max="6656" width="9" style="11"/>
    <col min="6657" max="6657" width="10.875" style="11" customWidth="1"/>
    <col min="6658" max="6658" width="9" style="11"/>
    <col min="6659" max="6659" width="15.375" style="11" customWidth="1"/>
    <col min="6660" max="6660" width="30.875" style="11" customWidth="1"/>
    <col min="6661" max="6661" width="6.875" style="11" customWidth="1"/>
    <col min="6662" max="6662" width="7" style="11" customWidth="1"/>
    <col min="6663" max="6663" width="13.75" style="11" customWidth="1"/>
    <col min="6664" max="6912" width="9" style="11"/>
    <col min="6913" max="6913" width="10.875" style="11" customWidth="1"/>
    <col min="6914" max="6914" width="9" style="11"/>
    <col min="6915" max="6915" width="15.375" style="11" customWidth="1"/>
    <col min="6916" max="6916" width="30.875" style="11" customWidth="1"/>
    <col min="6917" max="6917" width="6.875" style="11" customWidth="1"/>
    <col min="6918" max="6918" width="7" style="11" customWidth="1"/>
    <col min="6919" max="6919" width="13.75" style="11" customWidth="1"/>
    <col min="6920" max="7168" width="9" style="11"/>
    <col min="7169" max="7169" width="10.875" style="11" customWidth="1"/>
    <col min="7170" max="7170" width="9" style="11"/>
    <col min="7171" max="7171" width="15.375" style="11" customWidth="1"/>
    <col min="7172" max="7172" width="30.875" style="11" customWidth="1"/>
    <col min="7173" max="7173" width="6.875" style="11" customWidth="1"/>
    <col min="7174" max="7174" width="7" style="11" customWidth="1"/>
    <col min="7175" max="7175" width="13.75" style="11" customWidth="1"/>
    <col min="7176" max="7424" width="9" style="11"/>
    <col min="7425" max="7425" width="10.875" style="11" customWidth="1"/>
    <col min="7426" max="7426" width="9" style="11"/>
    <col min="7427" max="7427" width="15.375" style="11" customWidth="1"/>
    <col min="7428" max="7428" width="30.875" style="11" customWidth="1"/>
    <col min="7429" max="7429" width="6.875" style="11" customWidth="1"/>
    <col min="7430" max="7430" width="7" style="11" customWidth="1"/>
    <col min="7431" max="7431" width="13.75" style="11" customWidth="1"/>
    <col min="7432" max="7680" width="9" style="11"/>
    <col min="7681" max="7681" width="10.875" style="11" customWidth="1"/>
    <col min="7682" max="7682" width="9" style="11"/>
    <col min="7683" max="7683" width="15.375" style="11" customWidth="1"/>
    <col min="7684" max="7684" width="30.875" style="11" customWidth="1"/>
    <col min="7685" max="7685" width="6.875" style="11" customWidth="1"/>
    <col min="7686" max="7686" width="7" style="11" customWidth="1"/>
    <col min="7687" max="7687" width="13.75" style="11" customWidth="1"/>
    <col min="7688" max="7936" width="9" style="11"/>
    <col min="7937" max="7937" width="10.875" style="11" customWidth="1"/>
    <col min="7938" max="7938" width="9" style="11"/>
    <col min="7939" max="7939" width="15.375" style="11" customWidth="1"/>
    <col min="7940" max="7940" width="30.875" style="11" customWidth="1"/>
    <col min="7941" max="7941" width="6.875" style="11" customWidth="1"/>
    <col min="7942" max="7942" width="7" style="11" customWidth="1"/>
    <col min="7943" max="7943" width="13.75" style="11" customWidth="1"/>
    <col min="7944" max="8192" width="9" style="11"/>
    <col min="8193" max="8193" width="10.875" style="11" customWidth="1"/>
    <col min="8194" max="8194" width="9" style="11"/>
    <col min="8195" max="8195" width="15.375" style="11" customWidth="1"/>
    <col min="8196" max="8196" width="30.875" style="11" customWidth="1"/>
    <col min="8197" max="8197" width="6.875" style="11" customWidth="1"/>
    <col min="8198" max="8198" width="7" style="11" customWidth="1"/>
    <col min="8199" max="8199" width="13.75" style="11" customWidth="1"/>
    <col min="8200" max="8448" width="9" style="11"/>
    <col min="8449" max="8449" width="10.875" style="11" customWidth="1"/>
    <col min="8450" max="8450" width="9" style="11"/>
    <col min="8451" max="8451" width="15.375" style="11" customWidth="1"/>
    <col min="8452" max="8452" width="30.875" style="11" customWidth="1"/>
    <col min="8453" max="8453" width="6.875" style="11" customWidth="1"/>
    <col min="8454" max="8454" width="7" style="11" customWidth="1"/>
    <col min="8455" max="8455" width="13.75" style="11" customWidth="1"/>
    <col min="8456" max="8704" width="9" style="11"/>
    <col min="8705" max="8705" width="10.875" style="11" customWidth="1"/>
    <col min="8706" max="8706" width="9" style="11"/>
    <col min="8707" max="8707" width="15.375" style="11" customWidth="1"/>
    <col min="8708" max="8708" width="30.875" style="11" customWidth="1"/>
    <col min="8709" max="8709" width="6.875" style="11" customWidth="1"/>
    <col min="8710" max="8710" width="7" style="11" customWidth="1"/>
    <col min="8711" max="8711" width="13.75" style="11" customWidth="1"/>
    <col min="8712" max="8960" width="9" style="11"/>
    <col min="8961" max="8961" width="10.875" style="11" customWidth="1"/>
    <col min="8962" max="8962" width="9" style="11"/>
    <col min="8963" max="8963" width="15.375" style="11" customWidth="1"/>
    <col min="8964" max="8964" width="30.875" style="11" customWidth="1"/>
    <col min="8965" max="8965" width="6.875" style="11" customWidth="1"/>
    <col min="8966" max="8966" width="7" style="11" customWidth="1"/>
    <col min="8967" max="8967" width="13.75" style="11" customWidth="1"/>
    <col min="8968" max="9216" width="9" style="11"/>
    <col min="9217" max="9217" width="10.875" style="11" customWidth="1"/>
    <col min="9218" max="9218" width="9" style="11"/>
    <col min="9219" max="9219" width="15.375" style="11" customWidth="1"/>
    <col min="9220" max="9220" width="30.875" style="11" customWidth="1"/>
    <col min="9221" max="9221" width="6.875" style="11" customWidth="1"/>
    <col min="9222" max="9222" width="7" style="11" customWidth="1"/>
    <col min="9223" max="9223" width="13.75" style="11" customWidth="1"/>
    <col min="9224" max="9472" width="9" style="11"/>
    <col min="9473" max="9473" width="10.875" style="11" customWidth="1"/>
    <col min="9474" max="9474" width="9" style="11"/>
    <col min="9475" max="9475" width="15.375" style="11" customWidth="1"/>
    <col min="9476" max="9476" width="30.875" style="11" customWidth="1"/>
    <col min="9477" max="9477" width="6.875" style="11" customWidth="1"/>
    <col min="9478" max="9478" width="7" style="11" customWidth="1"/>
    <col min="9479" max="9479" width="13.75" style="11" customWidth="1"/>
    <col min="9480" max="9728" width="9" style="11"/>
    <col min="9729" max="9729" width="10.875" style="11" customWidth="1"/>
    <col min="9730" max="9730" width="9" style="11"/>
    <col min="9731" max="9731" width="15.375" style="11" customWidth="1"/>
    <col min="9732" max="9732" width="30.875" style="11" customWidth="1"/>
    <col min="9733" max="9733" width="6.875" style="11" customWidth="1"/>
    <col min="9734" max="9734" width="7" style="11" customWidth="1"/>
    <col min="9735" max="9735" width="13.75" style="11" customWidth="1"/>
    <col min="9736" max="9984" width="9" style="11"/>
    <col min="9985" max="9985" width="10.875" style="11" customWidth="1"/>
    <col min="9986" max="9986" width="9" style="11"/>
    <col min="9987" max="9987" width="15.375" style="11" customWidth="1"/>
    <col min="9988" max="9988" width="30.875" style="11" customWidth="1"/>
    <col min="9989" max="9989" width="6.875" style="11" customWidth="1"/>
    <col min="9990" max="9990" width="7" style="11" customWidth="1"/>
    <col min="9991" max="9991" width="13.75" style="11" customWidth="1"/>
    <col min="9992" max="10240" width="9" style="11"/>
    <col min="10241" max="10241" width="10.875" style="11" customWidth="1"/>
    <col min="10242" max="10242" width="9" style="11"/>
    <col min="10243" max="10243" width="15.375" style="11" customWidth="1"/>
    <col min="10244" max="10244" width="30.875" style="11" customWidth="1"/>
    <col min="10245" max="10245" width="6.875" style="11" customWidth="1"/>
    <col min="10246" max="10246" width="7" style="11" customWidth="1"/>
    <col min="10247" max="10247" width="13.75" style="11" customWidth="1"/>
    <col min="10248" max="10496" width="9" style="11"/>
    <col min="10497" max="10497" width="10.875" style="11" customWidth="1"/>
    <col min="10498" max="10498" width="9" style="11"/>
    <col min="10499" max="10499" width="15.375" style="11" customWidth="1"/>
    <col min="10500" max="10500" width="30.875" style="11" customWidth="1"/>
    <col min="10501" max="10501" width="6.875" style="11" customWidth="1"/>
    <col min="10502" max="10502" width="7" style="11" customWidth="1"/>
    <col min="10503" max="10503" width="13.75" style="11" customWidth="1"/>
    <col min="10504" max="10752" width="9" style="11"/>
    <col min="10753" max="10753" width="10.875" style="11" customWidth="1"/>
    <col min="10754" max="10754" width="9" style="11"/>
    <col min="10755" max="10755" width="15.375" style="11" customWidth="1"/>
    <col min="10756" max="10756" width="30.875" style="11" customWidth="1"/>
    <col min="10757" max="10757" width="6.875" style="11" customWidth="1"/>
    <col min="10758" max="10758" width="7" style="11" customWidth="1"/>
    <col min="10759" max="10759" width="13.75" style="11" customWidth="1"/>
    <col min="10760" max="11008" width="9" style="11"/>
    <col min="11009" max="11009" width="10.875" style="11" customWidth="1"/>
    <col min="11010" max="11010" width="9" style="11"/>
    <col min="11011" max="11011" width="15.375" style="11" customWidth="1"/>
    <col min="11012" max="11012" width="30.875" style="11" customWidth="1"/>
    <col min="11013" max="11013" width="6.875" style="11" customWidth="1"/>
    <col min="11014" max="11014" width="7" style="11" customWidth="1"/>
    <col min="11015" max="11015" width="13.75" style="11" customWidth="1"/>
    <col min="11016" max="11264" width="9" style="11"/>
    <col min="11265" max="11265" width="10.875" style="11" customWidth="1"/>
    <col min="11266" max="11266" width="9" style="11"/>
    <col min="11267" max="11267" width="15.375" style="11" customWidth="1"/>
    <col min="11268" max="11268" width="30.875" style="11" customWidth="1"/>
    <col min="11269" max="11269" width="6.875" style="11" customWidth="1"/>
    <col min="11270" max="11270" width="7" style="11" customWidth="1"/>
    <col min="11271" max="11271" width="13.75" style="11" customWidth="1"/>
    <col min="11272" max="11520" width="9" style="11"/>
    <col min="11521" max="11521" width="10.875" style="11" customWidth="1"/>
    <col min="11522" max="11522" width="9" style="11"/>
    <col min="11523" max="11523" width="15.375" style="11" customWidth="1"/>
    <col min="11524" max="11524" width="30.875" style="11" customWidth="1"/>
    <col min="11525" max="11525" width="6.875" style="11" customWidth="1"/>
    <col min="11526" max="11526" width="7" style="11" customWidth="1"/>
    <col min="11527" max="11527" width="13.75" style="11" customWidth="1"/>
    <col min="11528" max="11776" width="9" style="11"/>
    <col min="11777" max="11777" width="10.875" style="11" customWidth="1"/>
    <col min="11778" max="11778" width="9" style="11"/>
    <col min="11779" max="11779" width="15.375" style="11" customWidth="1"/>
    <col min="11780" max="11780" width="30.875" style="11" customWidth="1"/>
    <col min="11781" max="11781" width="6.875" style="11" customWidth="1"/>
    <col min="11782" max="11782" width="7" style="11" customWidth="1"/>
    <col min="11783" max="11783" width="13.75" style="11" customWidth="1"/>
    <col min="11784" max="12032" width="9" style="11"/>
    <col min="12033" max="12033" width="10.875" style="11" customWidth="1"/>
    <col min="12034" max="12034" width="9" style="11"/>
    <col min="12035" max="12035" width="15.375" style="11" customWidth="1"/>
    <col min="12036" max="12036" width="30.875" style="11" customWidth="1"/>
    <col min="12037" max="12037" width="6.875" style="11" customWidth="1"/>
    <col min="12038" max="12038" width="7" style="11" customWidth="1"/>
    <col min="12039" max="12039" width="13.75" style="11" customWidth="1"/>
    <col min="12040" max="12288" width="9" style="11"/>
    <col min="12289" max="12289" width="10.875" style="11" customWidth="1"/>
    <col min="12290" max="12290" width="9" style="11"/>
    <col min="12291" max="12291" width="15.375" style="11" customWidth="1"/>
    <col min="12292" max="12292" width="30.875" style="11" customWidth="1"/>
    <col min="12293" max="12293" width="6.875" style="11" customWidth="1"/>
    <col min="12294" max="12294" width="7" style="11" customWidth="1"/>
    <col min="12295" max="12295" width="13.75" style="11" customWidth="1"/>
    <col min="12296" max="12544" width="9" style="11"/>
    <col min="12545" max="12545" width="10.875" style="11" customWidth="1"/>
    <col min="12546" max="12546" width="9" style="11"/>
    <col min="12547" max="12547" width="15.375" style="11" customWidth="1"/>
    <col min="12548" max="12548" width="30.875" style="11" customWidth="1"/>
    <col min="12549" max="12549" width="6.875" style="11" customWidth="1"/>
    <col min="12550" max="12550" width="7" style="11" customWidth="1"/>
    <col min="12551" max="12551" width="13.75" style="11" customWidth="1"/>
    <col min="12552" max="12800" width="9" style="11"/>
    <col min="12801" max="12801" width="10.875" style="11" customWidth="1"/>
    <col min="12802" max="12802" width="9" style="11"/>
    <col min="12803" max="12803" width="15.375" style="11" customWidth="1"/>
    <col min="12804" max="12804" width="30.875" style="11" customWidth="1"/>
    <col min="12805" max="12805" width="6.875" style="11" customWidth="1"/>
    <col min="12806" max="12806" width="7" style="11" customWidth="1"/>
    <col min="12807" max="12807" width="13.75" style="11" customWidth="1"/>
    <col min="12808" max="13056" width="9" style="11"/>
    <col min="13057" max="13057" width="10.875" style="11" customWidth="1"/>
    <col min="13058" max="13058" width="9" style="11"/>
    <col min="13059" max="13059" width="15.375" style="11" customWidth="1"/>
    <col min="13060" max="13060" width="30.875" style="11" customWidth="1"/>
    <col min="13061" max="13061" width="6.875" style="11" customWidth="1"/>
    <col min="13062" max="13062" width="7" style="11" customWidth="1"/>
    <col min="13063" max="13063" width="13.75" style="11" customWidth="1"/>
    <col min="13064" max="13312" width="9" style="11"/>
    <col min="13313" max="13313" width="10.875" style="11" customWidth="1"/>
    <col min="13314" max="13314" width="9" style="11"/>
    <col min="13315" max="13315" width="15.375" style="11" customWidth="1"/>
    <col min="13316" max="13316" width="30.875" style="11" customWidth="1"/>
    <col min="13317" max="13317" width="6.875" style="11" customWidth="1"/>
    <col min="13318" max="13318" width="7" style="11" customWidth="1"/>
    <col min="13319" max="13319" width="13.75" style="11" customWidth="1"/>
    <col min="13320" max="13568" width="9" style="11"/>
    <col min="13569" max="13569" width="10.875" style="11" customWidth="1"/>
    <col min="13570" max="13570" width="9" style="11"/>
    <col min="13571" max="13571" width="15.375" style="11" customWidth="1"/>
    <col min="13572" max="13572" width="30.875" style="11" customWidth="1"/>
    <col min="13573" max="13573" width="6.875" style="11" customWidth="1"/>
    <col min="13574" max="13574" width="7" style="11" customWidth="1"/>
    <col min="13575" max="13575" width="13.75" style="11" customWidth="1"/>
    <col min="13576" max="13824" width="9" style="11"/>
    <col min="13825" max="13825" width="10.875" style="11" customWidth="1"/>
    <col min="13826" max="13826" width="9" style="11"/>
    <col min="13827" max="13827" width="15.375" style="11" customWidth="1"/>
    <col min="13828" max="13828" width="30.875" style="11" customWidth="1"/>
    <col min="13829" max="13829" width="6.875" style="11" customWidth="1"/>
    <col min="13830" max="13830" width="7" style="11" customWidth="1"/>
    <col min="13831" max="13831" width="13.75" style="11" customWidth="1"/>
    <col min="13832" max="14080" width="9" style="11"/>
    <col min="14081" max="14081" width="10.875" style="11" customWidth="1"/>
    <col min="14082" max="14082" width="9" style="11"/>
    <col min="14083" max="14083" width="15.375" style="11" customWidth="1"/>
    <col min="14084" max="14084" width="30.875" style="11" customWidth="1"/>
    <col min="14085" max="14085" width="6.875" style="11" customWidth="1"/>
    <col min="14086" max="14086" width="7" style="11" customWidth="1"/>
    <col min="14087" max="14087" width="13.75" style="11" customWidth="1"/>
    <col min="14088" max="14336" width="9" style="11"/>
    <col min="14337" max="14337" width="10.875" style="11" customWidth="1"/>
    <col min="14338" max="14338" width="9" style="11"/>
    <col min="14339" max="14339" width="15.375" style="11" customWidth="1"/>
    <col min="14340" max="14340" width="30.875" style="11" customWidth="1"/>
    <col min="14341" max="14341" width="6.875" style="11" customWidth="1"/>
    <col min="14342" max="14342" width="7" style="11" customWidth="1"/>
    <col min="14343" max="14343" width="13.75" style="11" customWidth="1"/>
    <col min="14344" max="14592" width="9" style="11"/>
    <col min="14593" max="14593" width="10.875" style="11" customWidth="1"/>
    <col min="14594" max="14594" width="9" style="11"/>
    <col min="14595" max="14595" width="15.375" style="11" customWidth="1"/>
    <col min="14596" max="14596" width="30.875" style="11" customWidth="1"/>
    <col min="14597" max="14597" width="6.875" style="11" customWidth="1"/>
    <col min="14598" max="14598" width="7" style="11" customWidth="1"/>
    <col min="14599" max="14599" width="13.75" style="11" customWidth="1"/>
    <col min="14600" max="14848" width="9" style="11"/>
    <col min="14849" max="14849" width="10.875" style="11" customWidth="1"/>
    <col min="14850" max="14850" width="9" style="11"/>
    <col min="14851" max="14851" width="15.375" style="11" customWidth="1"/>
    <col min="14852" max="14852" width="30.875" style="11" customWidth="1"/>
    <col min="14853" max="14853" width="6.875" style="11" customWidth="1"/>
    <col min="14854" max="14854" width="7" style="11" customWidth="1"/>
    <col min="14855" max="14855" width="13.75" style="11" customWidth="1"/>
    <col min="14856" max="15104" width="9" style="11"/>
    <col min="15105" max="15105" width="10.875" style="11" customWidth="1"/>
    <col min="15106" max="15106" width="9" style="11"/>
    <col min="15107" max="15107" width="15.375" style="11" customWidth="1"/>
    <col min="15108" max="15108" width="30.875" style="11" customWidth="1"/>
    <col min="15109" max="15109" width="6.875" style="11" customWidth="1"/>
    <col min="15110" max="15110" width="7" style="11" customWidth="1"/>
    <col min="15111" max="15111" width="13.75" style="11" customWidth="1"/>
    <col min="15112" max="15360" width="9" style="11"/>
    <col min="15361" max="15361" width="10.875" style="11" customWidth="1"/>
    <col min="15362" max="15362" width="9" style="11"/>
    <col min="15363" max="15363" width="15.375" style="11" customWidth="1"/>
    <col min="15364" max="15364" width="30.875" style="11" customWidth="1"/>
    <col min="15365" max="15365" width="6.875" style="11" customWidth="1"/>
    <col min="15366" max="15366" width="7" style="11" customWidth="1"/>
    <col min="15367" max="15367" width="13.75" style="11" customWidth="1"/>
    <col min="15368" max="15616" width="9" style="11"/>
    <col min="15617" max="15617" width="10.875" style="11" customWidth="1"/>
    <col min="15618" max="15618" width="9" style="11"/>
    <col min="15619" max="15619" width="15.375" style="11" customWidth="1"/>
    <col min="15620" max="15620" width="30.875" style="11" customWidth="1"/>
    <col min="15621" max="15621" width="6.875" style="11" customWidth="1"/>
    <col min="15622" max="15622" width="7" style="11" customWidth="1"/>
    <col min="15623" max="15623" width="13.75" style="11" customWidth="1"/>
    <col min="15624" max="15872" width="9" style="11"/>
    <col min="15873" max="15873" width="10.875" style="11" customWidth="1"/>
    <col min="15874" max="15874" width="9" style="11"/>
    <col min="15875" max="15875" width="15.375" style="11" customWidth="1"/>
    <col min="15876" max="15876" width="30.875" style="11" customWidth="1"/>
    <col min="15877" max="15877" width="6.875" style="11" customWidth="1"/>
    <col min="15878" max="15878" width="7" style="11" customWidth="1"/>
    <col min="15879" max="15879" width="13.75" style="11" customWidth="1"/>
    <col min="15880" max="16128" width="9" style="11"/>
    <col min="16129" max="16129" width="10.875" style="11" customWidth="1"/>
    <col min="16130" max="16130" width="9" style="11"/>
    <col min="16131" max="16131" width="15.375" style="11" customWidth="1"/>
    <col min="16132" max="16132" width="30.875" style="11" customWidth="1"/>
    <col min="16133" max="16133" width="6.875" style="11" customWidth="1"/>
    <col min="16134" max="16134" width="7" style="11" customWidth="1"/>
    <col min="16135" max="16135" width="13.75" style="11" customWidth="1"/>
    <col min="16136" max="16384" width="9" style="11"/>
  </cols>
  <sheetData>
    <row r="1" spans="2:12" s="5" customFormat="1" ht="24" x14ac:dyDescent="0.55000000000000004">
      <c r="B1" s="150" t="s">
        <v>144</v>
      </c>
      <c r="C1" s="150"/>
      <c r="D1" s="150"/>
      <c r="E1" s="150"/>
      <c r="F1" s="150"/>
      <c r="G1" s="150"/>
    </row>
    <row r="2" spans="2:12" s="43" customFormat="1" x14ac:dyDescent="0.55000000000000004">
      <c r="B2" s="55"/>
      <c r="C2" s="55"/>
      <c r="D2" s="55"/>
      <c r="E2" s="55"/>
      <c r="F2" s="55"/>
      <c r="G2" s="55"/>
    </row>
    <row r="3" spans="2:12" s="43" customFormat="1" ht="24" thickBot="1" x14ac:dyDescent="0.6">
      <c r="B3" s="91" t="s">
        <v>157</v>
      </c>
    </row>
    <row r="4" spans="2:12" s="43" customFormat="1" ht="24" thickTop="1" x14ac:dyDescent="0.55000000000000004">
      <c r="B4" s="151" t="s">
        <v>0</v>
      </c>
      <c r="C4" s="152"/>
      <c r="D4" s="152"/>
      <c r="E4" s="153"/>
      <c r="F4" s="151" t="s">
        <v>162</v>
      </c>
      <c r="G4" s="153"/>
      <c r="H4" s="166" t="s">
        <v>193</v>
      </c>
    </row>
    <row r="5" spans="2:12" s="43" customFormat="1" x14ac:dyDescent="0.55000000000000004">
      <c r="B5" s="154"/>
      <c r="C5" s="155"/>
      <c r="D5" s="155"/>
      <c r="E5" s="156"/>
      <c r="F5" s="160"/>
      <c r="G5" s="161"/>
      <c r="H5" s="167"/>
    </row>
    <row r="6" spans="2:12" s="43" customFormat="1" ht="24" thickBot="1" x14ac:dyDescent="0.6">
      <c r="B6" s="157"/>
      <c r="C6" s="158"/>
      <c r="D6" s="158"/>
      <c r="E6" s="159"/>
      <c r="F6" s="93"/>
      <c r="G6" s="110" t="s">
        <v>30</v>
      </c>
      <c r="H6" s="168"/>
    </row>
    <row r="7" spans="2:12" s="43" customFormat="1" ht="24.75" thickTop="1" x14ac:dyDescent="0.55000000000000004">
      <c r="B7" s="140" t="s">
        <v>145</v>
      </c>
      <c r="C7" s="141"/>
      <c r="D7" s="141"/>
      <c r="E7" s="142"/>
      <c r="F7" s="95">
        <f>DATA!V35</f>
        <v>4.6363636363636367</v>
      </c>
      <c r="G7" s="96">
        <f>DATA!V36</f>
        <v>0.4885042104591969</v>
      </c>
      <c r="H7" s="124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2" s="43" customFormat="1" ht="24" x14ac:dyDescent="0.55000000000000004">
      <c r="B8" s="175" t="s">
        <v>146</v>
      </c>
      <c r="C8" s="176"/>
      <c r="D8" s="176"/>
      <c r="E8" s="177"/>
      <c r="F8" s="44">
        <f>DATA!W35</f>
        <v>4.6363636363636367</v>
      </c>
      <c r="G8" s="96">
        <f>DATA!W36</f>
        <v>0.4885042104591969</v>
      </c>
      <c r="H8" s="125" t="str">
        <f t="shared" ref="H8:H12" si="0">IF(F8&gt;4.5,"มากที่สุด",IF(F8&gt;3.5,"มาก",IF(F8&gt;2.5,"ปานกลาง",IF(F8&gt;1.5,"น้อย",IF(F8&lt;=1.5,"น้อยที่สุด")))))</f>
        <v>มากที่สุด</v>
      </c>
    </row>
    <row r="9" spans="2:12" s="43" customFormat="1" ht="24" x14ac:dyDescent="0.55000000000000004">
      <c r="B9" s="162" t="s">
        <v>274</v>
      </c>
      <c r="C9" s="162"/>
      <c r="D9" s="162"/>
      <c r="E9" s="162"/>
      <c r="F9" s="97">
        <f>DATA!X35</f>
        <v>4.625</v>
      </c>
      <c r="G9" s="97">
        <f>DATA!X36</f>
        <v>0.49186937683796472</v>
      </c>
      <c r="H9" s="125" t="str">
        <f t="shared" si="0"/>
        <v>มากที่สุด</v>
      </c>
    </row>
    <row r="10" spans="2:12" s="43" customFormat="1" ht="24" x14ac:dyDescent="0.55000000000000004">
      <c r="B10" s="163" t="s">
        <v>148</v>
      </c>
      <c r="C10" s="164"/>
      <c r="D10" s="164"/>
      <c r="E10" s="165"/>
      <c r="F10" s="97">
        <f>DATA!Y35</f>
        <v>4.59375</v>
      </c>
      <c r="G10" s="97">
        <f>DATA!Y36</f>
        <v>0.49899091723584604</v>
      </c>
      <c r="H10" s="125" t="str">
        <f t="shared" si="0"/>
        <v>มากที่สุด</v>
      </c>
    </row>
    <row r="11" spans="2:12" s="43" customFormat="1" ht="24" x14ac:dyDescent="0.55000000000000004">
      <c r="B11" s="169" t="s">
        <v>211</v>
      </c>
      <c r="C11" s="170"/>
      <c r="D11" s="170"/>
      <c r="E11" s="171"/>
      <c r="F11" s="45">
        <f>DATA!Z35</f>
        <v>4.6060606060606064</v>
      </c>
      <c r="G11" s="45">
        <f>DATA!Z36</f>
        <v>0.49619766344887306</v>
      </c>
      <c r="H11" s="125" t="str">
        <f t="shared" si="0"/>
        <v>มากที่สุด</v>
      </c>
    </row>
    <row r="12" spans="2:12" s="43" customFormat="1" ht="24" x14ac:dyDescent="0.55000000000000004">
      <c r="B12" s="162" t="s">
        <v>149</v>
      </c>
      <c r="C12" s="162"/>
      <c r="D12" s="162"/>
      <c r="E12" s="162"/>
      <c r="F12" s="97">
        <f>DATA!AA35</f>
        <v>4.6363636363636367</v>
      </c>
      <c r="G12" s="97">
        <f>DATA!AA36</f>
        <v>0.4885042104591969</v>
      </c>
      <c r="H12" s="125" t="str">
        <f t="shared" si="0"/>
        <v>มากที่สุด</v>
      </c>
    </row>
    <row r="13" spans="2:12" s="43" customFormat="1" ht="24" x14ac:dyDescent="0.55000000000000004">
      <c r="B13" s="172" t="s">
        <v>108</v>
      </c>
      <c r="C13" s="173"/>
      <c r="D13" s="173"/>
      <c r="E13" s="174"/>
      <c r="F13" s="98">
        <f>DATA!AA38</f>
        <v>4.6224489795918364</v>
      </c>
      <c r="G13" s="98">
        <f>DATA!AA37</f>
        <v>0.48601585122295943</v>
      </c>
      <c r="H13" s="126" t="str">
        <f>IF(F11&gt;4.5,"มากที่สุด",IF(F11&gt;3.5,"มาก",IF(F11&gt;2.5,"ปานกลาง",IF(F11&gt;1.5,"น้อย",IF(F11&lt;=1.5,"น้อยที่สุด")))))</f>
        <v>มากที่สุด</v>
      </c>
      <c r="I13" s="47"/>
    </row>
    <row r="14" spans="2:12" s="48" customFormat="1" ht="24" x14ac:dyDescent="0.55000000000000004">
      <c r="B14" s="109"/>
      <c r="C14" s="109"/>
      <c r="D14" s="109"/>
      <c r="E14" s="109"/>
      <c r="F14" s="109"/>
      <c r="G14" s="109"/>
      <c r="K14" s="43"/>
      <c r="L14" s="43"/>
    </row>
    <row r="15" spans="2:12" s="1" customFormat="1" ht="24" x14ac:dyDescent="0.55000000000000004">
      <c r="B15" s="28"/>
      <c r="C15" s="127" t="s">
        <v>239</v>
      </c>
      <c r="D15" s="127"/>
      <c r="E15" s="127"/>
      <c r="F15" s="127"/>
      <c r="G15" s="127"/>
      <c r="H15" s="127"/>
      <c r="K15" s="5"/>
      <c r="L15" s="5"/>
    </row>
    <row r="16" spans="2:12" s="1" customFormat="1" ht="24" x14ac:dyDescent="0.55000000000000004">
      <c r="B16" s="127" t="s">
        <v>240</v>
      </c>
      <c r="C16" s="127"/>
      <c r="D16" s="127"/>
      <c r="E16" s="127"/>
      <c r="F16" s="127"/>
      <c r="G16" s="127"/>
      <c r="K16" s="5"/>
      <c r="L16" s="5"/>
    </row>
    <row r="17" spans="2:8" s="1" customFormat="1" ht="24" x14ac:dyDescent="0.55000000000000004">
      <c r="B17" s="114" t="s">
        <v>163</v>
      </c>
      <c r="C17" s="114"/>
      <c r="D17" s="114"/>
      <c r="E17" s="114"/>
      <c r="F17" s="114"/>
      <c r="G17" s="114"/>
      <c r="H17" s="114"/>
    </row>
    <row r="18" spans="2:8" s="1" customFormat="1" ht="24" x14ac:dyDescent="0.55000000000000004">
      <c r="B18" s="122" t="s">
        <v>266</v>
      </c>
      <c r="C18" s="123"/>
      <c r="D18" s="123"/>
      <c r="E18" s="123"/>
      <c r="F18" s="123"/>
      <c r="G18" s="123"/>
    </row>
    <row r="19" spans="2:8" s="1" customFormat="1" ht="24" x14ac:dyDescent="0.55000000000000004">
      <c r="B19" s="122" t="s">
        <v>275</v>
      </c>
      <c r="C19" s="123"/>
      <c r="D19" s="123"/>
      <c r="E19" s="123"/>
      <c r="F19" s="123"/>
      <c r="G19" s="123"/>
    </row>
    <row r="20" spans="2:8" s="10" customFormat="1" ht="24" x14ac:dyDescent="0.55000000000000004">
      <c r="B20" s="105" t="s">
        <v>265</v>
      </c>
      <c r="C20" s="105"/>
    </row>
    <row r="21" spans="2:8" x14ac:dyDescent="0.55000000000000004">
      <c r="B21" s="101"/>
      <c r="C21" s="101"/>
      <c r="D21" s="101"/>
      <c r="E21" s="101"/>
      <c r="F21" s="101"/>
      <c r="G21" s="101"/>
    </row>
    <row r="22" spans="2:8" x14ac:dyDescent="0.55000000000000004">
      <c r="B22" s="101"/>
      <c r="C22" s="101"/>
      <c r="D22" s="101"/>
      <c r="E22" s="101"/>
      <c r="F22" s="101"/>
      <c r="G22" s="101"/>
    </row>
    <row r="23" spans="2:8" x14ac:dyDescent="0.55000000000000004">
      <c r="B23" s="101"/>
      <c r="C23" s="101"/>
      <c r="D23" s="101"/>
      <c r="E23" s="101"/>
      <c r="F23" s="101"/>
      <c r="G23" s="101"/>
    </row>
    <row r="24" spans="2:8" x14ac:dyDescent="0.55000000000000004">
      <c r="B24" s="101"/>
      <c r="C24" s="101"/>
      <c r="D24" s="101"/>
      <c r="E24" s="101"/>
      <c r="F24" s="101"/>
      <c r="G24" s="101"/>
    </row>
    <row r="25" spans="2:8" x14ac:dyDescent="0.55000000000000004">
      <c r="B25" s="101"/>
      <c r="C25" s="101"/>
      <c r="D25" s="101"/>
      <c r="E25" s="101"/>
      <c r="F25" s="101"/>
      <c r="G25" s="101"/>
    </row>
    <row r="26" spans="2:8" x14ac:dyDescent="0.55000000000000004">
      <c r="B26" s="101"/>
      <c r="C26" s="101"/>
      <c r="D26" s="101"/>
      <c r="E26" s="101"/>
      <c r="F26" s="101"/>
      <c r="G26" s="101"/>
    </row>
    <row r="27" spans="2:8" x14ac:dyDescent="0.55000000000000004">
      <c r="B27" s="101"/>
      <c r="C27" s="101"/>
      <c r="D27" s="101"/>
      <c r="E27" s="101"/>
      <c r="F27" s="101"/>
      <c r="G27" s="101"/>
    </row>
    <row r="28" spans="2:8" x14ac:dyDescent="0.55000000000000004">
      <c r="B28" s="101"/>
      <c r="C28" s="101"/>
      <c r="D28" s="101"/>
      <c r="E28" s="101"/>
      <c r="F28" s="101"/>
      <c r="G28" s="101"/>
    </row>
    <row r="29" spans="2:8" x14ac:dyDescent="0.55000000000000004">
      <c r="B29" s="101"/>
      <c r="C29" s="101"/>
      <c r="D29" s="101"/>
      <c r="E29" s="101"/>
      <c r="F29" s="101"/>
      <c r="G29" s="101"/>
    </row>
    <row r="30" spans="2:8" x14ac:dyDescent="0.55000000000000004">
      <c r="B30" s="101"/>
      <c r="C30" s="101"/>
      <c r="D30" s="101"/>
      <c r="E30" s="101"/>
      <c r="F30" s="101"/>
      <c r="G30" s="101"/>
    </row>
    <row r="31" spans="2:8" x14ac:dyDescent="0.55000000000000004">
      <c r="B31" s="101"/>
      <c r="C31" s="101"/>
      <c r="D31" s="101"/>
      <c r="E31" s="101"/>
      <c r="F31" s="101"/>
      <c r="G31" s="101"/>
    </row>
    <row r="32" spans="2:8" x14ac:dyDescent="0.55000000000000004">
      <c r="B32" s="101"/>
      <c r="C32" s="101"/>
      <c r="D32" s="101"/>
      <c r="E32" s="101"/>
      <c r="F32" s="101"/>
      <c r="G32" s="101"/>
    </row>
  </sheetData>
  <mergeCells count="13">
    <mergeCell ref="H4:H6"/>
    <mergeCell ref="C15:H15"/>
    <mergeCell ref="B1:G1"/>
    <mergeCell ref="B4:E6"/>
    <mergeCell ref="B16:G16"/>
    <mergeCell ref="F4:G5"/>
    <mergeCell ref="B9:E9"/>
    <mergeCell ref="B10:E10"/>
    <mergeCell ref="B11:E11"/>
    <mergeCell ref="B12:E12"/>
    <mergeCell ref="B13:E13"/>
    <mergeCell ref="B7:E7"/>
    <mergeCell ref="B8:E8"/>
  </mergeCells>
  <pageMargins left="0.7" right="0.7" top="0.75" bottom="0.75" header="0.3" footer="0.3"/>
  <pageSetup paperSize="9" scale="8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7651" r:id="rId4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7651" r:id="rId4"/>
      </mc:Fallback>
    </mc:AlternateContent>
    <mc:AlternateContent xmlns:mc="http://schemas.openxmlformats.org/markup-compatibility/2006">
      <mc:Choice Requires="x14">
        <oleObject progId="Equation.3" shapeId="27661" r:id="rId6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7661" r:id="rId6"/>
      </mc:Fallback>
    </mc:AlternateContent>
    <mc:AlternateContent xmlns:mc="http://schemas.openxmlformats.org/markup-compatibility/2006">
      <mc:Choice Requires="x14">
        <oleObject progId="Equation.3" shapeId="27662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7662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B57C4-CA97-4442-BDE8-986117CDDABE}">
  <sheetPr>
    <tabColor rgb="FFCCCCFF"/>
  </sheetPr>
  <dimension ref="B1:V40"/>
  <sheetViews>
    <sheetView topLeftCell="A16" zoomScale="95" zoomScaleNormal="95" workbookViewId="0">
      <selection activeCell="K26" sqref="K26"/>
    </sheetView>
  </sheetViews>
  <sheetFormatPr defaultRowHeight="23.25" x14ac:dyDescent="0.55000000000000004"/>
  <cols>
    <col min="1" max="1" width="7.125" style="11" customWidth="1"/>
    <col min="2" max="2" width="7.75" style="11" customWidth="1"/>
    <col min="3" max="3" width="9" style="11"/>
    <col min="4" max="4" width="15.375" style="11" customWidth="1"/>
    <col min="5" max="5" width="8.25" style="11" customWidth="1"/>
    <col min="6" max="7" width="9.125" style="11" customWidth="1"/>
    <col min="8" max="16" width="8.75" style="11" customWidth="1"/>
    <col min="17" max="17" width="9.625" style="49" customWidth="1"/>
    <col min="18" max="266" width="9" style="11"/>
    <col min="267" max="267" width="10.875" style="11" customWidth="1"/>
    <col min="268" max="268" width="9" style="11"/>
    <col min="269" max="269" width="15.375" style="11" customWidth="1"/>
    <col min="270" max="270" width="30.875" style="11" customWidth="1"/>
    <col min="271" max="271" width="6.875" style="11" customWidth="1"/>
    <col min="272" max="272" width="7" style="11" customWidth="1"/>
    <col min="273" max="273" width="13.75" style="11" customWidth="1"/>
    <col min="274" max="522" width="9" style="11"/>
    <col min="523" max="523" width="10.875" style="11" customWidth="1"/>
    <col min="524" max="524" width="9" style="11"/>
    <col min="525" max="525" width="15.375" style="11" customWidth="1"/>
    <col min="526" max="526" width="30.875" style="11" customWidth="1"/>
    <col min="527" max="527" width="6.875" style="11" customWidth="1"/>
    <col min="528" max="528" width="7" style="11" customWidth="1"/>
    <col min="529" max="529" width="13.75" style="11" customWidth="1"/>
    <col min="530" max="778" width="9" style="11"/>
    <col min="779" max="779" width="10.875" style="11" customWidth="1"/>
    <col min="780" max="780" width="9" style="11"/>
    <col min="781" max="781" width="15.375" style="11" customWidth="1"/>
    <col min="782" max="782" width="30.875" style="11" customWidth="1"/>
    <col min="783" max="783" width="6.875" style="11" customWidth="1"/>
    <col min="784" max="784" width="7" style="11" customWidth="1"/>
    <col min="785" max="785" width="13.75" style="11" customWidth="1"/>
    <col min="786" max="1034" width="9" style="11"/>
    <col min="1035" max="1035" width="10.875" style="11" customWidth="1"/>
    <col min="1036" max="1036" width="9" style="11"/>
    <col min="1037" max="1037" width="15.375" style="11" customWidth="1"/>
    <col min="1038" max="1038" width="30.875" style="11" customWidth="1"/>
    <col min="1039" max="1039" width="6.875" style="11" customWidth="1"/>
    <col min="1040" max="1040" width="7" style="11" customWidth="1"/>
    <col min="1041" max="1041" width="13.75" style="11" customWidth="1"/>
    <col min="1042" max="1290" width="9" style="11"/>
    <col min="1291" max="1291" width="10.875" style="11" customWidth="1"/>
    <col min="1292" max="1292" width="9" style="11"/>
    <col min="1293" max="1293" width="15.375" style="11" customWidth="1"/>
    <col min="1294" max="1294" width="30.875" style="11" customWidth="1"/>
    <col min="1295" max="1295" width="6.875" style="11" customWidth="1"/>
    <col min="1296" max="1296" width="7" style="11" customWidth="1"/>
    <col min="1297" max="1297" width="13.75" style="11" customWidth="1"/>
    <col min="1298" max="1546" width="9" style="11"/>
    <col min="1547" max="1547" width="10.875" style="11" customWidth="1"/>
    <col min="1548" max="1548" width="9" style="11"/>
    <col min="1549" max="1549" width="15.375" style="11" customWidth="1"/>
    <col min="1550" max="1550" width="30.875" style="11" customWidth="1"/>
    <col min="1551" max="1551" width="6.875" style="11" customWidth="1"/>
    <col min="1552" max="1552" width="7" style="11" customWidth="1"/>
    <col min="1553" max="1553" width="13.75" style="11" customWidth="1"/>
    <col min="1554" max="1802" width="9" style="11"/>
    <col min="1803" max="1803" width="10.875" style="11" customWidth="1"/>
    <col min="1804" max="1804" width="9" style="11"/>
    <col min="1805" max="1805" width="15.375" style="11" customWidth="1"/>
    <col min="1806" max="1806" width="30.875" style="11" customWidth="1"/>
    <col min="1807" max="1807" width="6.875" style="11" customWidth="1"/>
    <col min="1808" max="1808" width="7" style="11" customWidth="1"/>
    <col min="1809" max="1809" width="13.75" style="11" customWidth="1"/>
    <col min="1810" max="2058" width="9" style="11"/>
    <col min="2059" max="2059" width="10.875" style="11" customWidth="1"/>
    <col min="2060" max="2060" width="9" style="11"/>
    <col min="2061" max="2061" width="15.375" style="11" customWidth="1"/>
    <col min="2062" max="2062" width="30.875" style="11" customWidth="1"/>
    <col min="2063" max="2063" width="6.875" style="11" customWidth="1"/>
    <col min="2064" max="2064" width="7" style="11" customWidth="1"/>
    <col min="2065" max="2065" width="13.75" style="11" customWidth="1"/>
    <col min="2066" max="2314" width="9" style="11"/>
    <col min="2315" max="2315" width="10.875" style="11" customWidth="1"/>
    <col min="2316" max="2316" width="9" style="11"/>
    <col min="2317" max="2317" width="15.375" style="11" customWidth="1"/>
    <col min="2318" max="2318" width="30.875" style="11" customWidth="1"/>
    <col min="2319" max="2319" width="6.875" style="11" customWidth="1"/>
    <col min="2320" max="2320" width="7" style="11" customWidth="1"/>
    <col min="2321" max="2321" width="13.75" style="11" customWidth="1"/>
    <col min="2322" max="2570" width="9" style="11"/>
    <col min="2571" max="2571" width="10.875" style="11" customWidth="1"/>
    <col min="2572" max="2572" width="9" style="11"/>
    <col min="2573" max="2573" width="15.375" style="11" customWidth="1"/>
    <col min="2574" max="2574" width="30.875" style="11" customWidth="1"/>
    <col min="2575" max="2575" width="6.875" style="11" customWidth="1"/>
    <col min="2576" max="2576" width="7" style="11" customWidth="1"/>
    <col min="2577" max="2577" width="13.75" style="11" customWidth="1"/>
    <col min="2578" max="2826" width="9" style="11"/>
    <col min="2827" max="2827" width="10.875" style="11" customWidth="1"/>
    <col min="2828" max="2828" width="9" style="11"/>
    <col min="2829" max="2829" width="15.375" style="11" customWidth="1"/>
    <col min="2830" max="2830" width="30.875" style="11" customWidth="1"/>
    <col min="2831" max="2831" width="6.875" style="11" customWidth="1"/>
    <col min="2832" max="2832" width="7" style="11" customWidth="1"/>
    <col min="2833" max="2833" width="13.75" style="11" customWidth="1"/>
    <col min="2834" max="3082" width="9" style="11"/>
    <col min="3083" max="3083" width="10.875" style="11" customWidth="1"/>
    <col min="3084" max="3084" width="9" style="11"/>
    <col min="3085" max="3085" width="15.375" style="11" customWidth="1"/>
    <col min="3086" max="3086" width="30.875" style="11" customWidth="1"/>
    <col min="3087" max="3087" width="6.875" style="11" customWidth="1"/>
    <col min="3088" max="3088" width="7" style="11" customWidth="1"/>
    <col min="3089" max="3089" width="13.75" style="11" customWidth="1"/>
    <col min="3090" max="3338" width="9" style="11"/>
    <col min="3339" max="3339" width="10.875" style="11" customWidth="1"/>
    <col min="3340" max="3340" width="9" style="11"/>
    <col min="3341" max="3341" width="15.375" style="11" customWidth="1"/>
    <col min="3342" max="3342" width="30.875" style="11" customWidth="1"/>
    <col min="3343" max="3343" width="6.875" style="11" customWidth="1"/>
    <col min="3344" max="3344" width="7" style="11" customWidth="1"/>
    <col min="3345" max="3345" width="13.75" style="11" customWidth="1"/>
    <col min="3346" max="3594" width="9" style="11"/>
    <col min="3595" max="3595" width="10.875" style="11" customWidth="1"/>
    <col min="3596" max="3596" width="9" style="11"/>
    <col min="3597" max="3597" width="15.375" style="11" customWidth="1"/>
    <col min="3598" max="3598" width="30.875" style="11" customWidth="1"/>
    <col min="3599" max="3599" width="6.875" style="11" customWidth="1"/>
    <col min="3600" max="3600" width="7" style="11" customWidth="1"/>
    <col min="3601" max="3601" width="13.75" style="11" customWidth="1"/>
    <col min="3602" max="3850" width="9" style="11"/>
    <col min="3851" max="3851" width="10.875" style="11" customWidth="1"/>
    <col min="3852" max="3852" width="9" style="11"/>
    <col min="3853" max="3853" width="15.375" style="11" customWidth="1"/>
    <col min="3854" max="3854" width="30.875" style="11" customWidth="1"/>
    <col min="3855" max="3855" width="6.875" style="11" customWidth="1"/>
    <col min="3856" max="3856" width="7" style="11" customWidth="1"/>
    <col min="3857" max="3857" width="13.75" style="11" customWidth="1"/>
    <col min="3858" max="4106" width="9" style="11"/>
    <col min="4107" max="4107" width="10.875" style="11" customWidth="1"/>
    <col min="4108" max="4108" width="9" style="11"/>
    <col min="4109" max="4109" width="15.375" style="11" customWidth="1"/>
    <col min="4110" max="4110" width="30.875" style="11" customWidth="1"/>
    <col min="4111" max="4111" width="6.875" style="11" customWidth="1"/>
    <col min="4112" max="4112" width="7" style="11" customWidth="1"/>
    <col min="4113" max="4113" width="13.75" style="11" customWidth="1"/>
    <col min="4114" max="4362" width="9" style="11"/>
    <col min="4363" max="4363" width="10.875" style="11" customWidth="1"/>
    <col min="4364" max="4364" width="9" style="11"/>
    <col min="4365" max="4365" width="15.375" style="11" customWidth="1"/>
    <col min="4366" max="4366" width="30.875" style="11" customWidth="1"/>
    <col min="4367" max="4367" width="6.875" style="11" customWidth="1"/>
    <col min="4368" max="4368" width="7" style="11" customWidth="1"/>
    <col min="4369" max="4369" width="13.75" style="11" customWidth="1"/>
    <col min="4370" max="4618" width="9" style="11"/>
    <col min="4619" max="4619" width="10.875" style="11" customWidth="1"/>
    <col min="4620" max="4620" width="9" style="11"/>
    <col min="4621" max="4621" width="15.375" style="11" customWidth="1"/>
    <col min="4622" max="4622" width="30.875" style="11" customWidth="1"/>
    <col min="4623" max="4623" width="6.875" style="11" customWidth="1"/>
    <col min="4624" max="4624" width="7" style="11" customWidth="1"/>
    <col min="4625" max="4625" width="13.75" style="11" customWidth="1"/>
    <col min="4626" max="4874" width="9" style="11"/>
    <col min="4875" max="4875" width="10.875" style="11" customWidth="1"/>
    <col min="4876" max="4876" width="9" style="11"/>
    <col min="4877" max="4877" width="15.375" style="11" customWidth="1"/>
    <col min="4878" max="4878" width="30.875" style="11" customWidth="1"/>
    <col min="4879" max="4879" width="6.875" style="11" customWidth="1"/>
    <col min="4880" max="4880" width="7" style="11" customWidth="1"/>
    <col min="4881" max="4881" width="13.75" style="11" customWidth="1"/>
    <col min="4882" max="5130" width="9" style="11"/>
    <col min="5131" max="5131" width="10.875" style="11" customWidth="1"/>
    <col min="5132" max="5132" width="9" style="11"/>
    <col min="5133" max="5133" width="15.375" style="11" customWidth="1"/>
    <col min="5134" max="5134" width="30.875" style="11" customWidth="1"/>
    <col min="5135" max="5135" width="6.875" style="11" customWidth="1"/>
    <col min="5136" max="5136" width="7" style="11" customWidth="1"/>
    <col min="5137" max="5137" width="13.75" style="11" customWidth="1"/>
    <col min="5138" max="5386" width="9" style="11"/>
    <col min="5387" max="5387" width="10.875" style="11" customWidth="1"/>
    <col min="5388" max="5388" width="9" style="11"/>
    <col min="5389" max="5389" width="15.375" style="11" customWidth="1"/>
    <col min="5390" max="5390" width="30.875" style="11" customWidth="1"/>
    <col min="5391" max="5391" width="6.875" style="11" customWidth="1"/>
    <col min="5392" max="5392" width="7" style="11" customWidth="1"/>
    <col min="5393" max="5393" width="13.75" style="11" customWidth="1"/>
    <col min="5394" max="5642" width="9" style="11"/>
    <col min="5643" max="5643" width="10.875" style="11" customWidth="1"/>
    <col min="5644" max="5644" width="9" style="11"/>
    <col min="5645" max="5645" width="15.375" style="11" customWidth="1"/>
    <col min="5646" max="5646" width="30.875" style="11" customWidth="1"/>
    <col min="5647" max="5647" width="6.875" style="11" customWidth="1"/>
    <col min="5648" max="5648" width="7" style="11" customWidth="1"/>
    <col min="5649" max="5649" width="13.75" style="11" customWidth="1"/>
    <col min="5650" max="5898" width="9" style="11"/>
    <col min="5899" max="5899" width="10.875" style="11" customWidth="1"/>
    <col min="5900" max="5900" width="9" style="11"/>
    <col min="5901" max="5901" width="15.375" style="11" customWidth="1"/>
    <col min="5902" max="5902" width="30.875" style="11" customWidth="1"/>
    <col min="5903" max="5903" width="6.875" style="11" customWidth="1"/>
    <col min="5904" max="5904" width="7" style="11" customWidth="1"/>
    <col min="5905" max="5905" width="13.75" style="11" customWidth="1"/>
    <col min="5906" max="6154" width="9" style="11"/>
    <col min="6155" max="6155" width="10.875" style="11" customWidth="1"/>
    <col min="6156" max="6156" width="9" style="11"/>
    <col min="6157" max="6157" width="15.375" style="11" customWidth="1"/>
    <col min="6158" max="6158" width="30.875" style="11" customWidth="1"/>
    <col min="6159" max="6159" width="6.875" style="11" customWidth="1"/>
    <col min="6160" max="6160" width="7" style="11" customWidth="1"/>
    <col min="6161" max="6161" width="13.75" style="11" customWidth="1"/>
    <col min="6162" max="6410" width="9" style="11"/>
    <col min="6411" max="6411" width="10.875" style="11" customWidth="1"/>
    <col min="6412" max="6412" width="9" style="11"/>
    <col min="6413" max="6413" width="15.375" style="11" customWidth="1"/>
    <col min="6414" max="6414" width="30.875" style="11" customWidth="1"/>
    <col min="6415" max="6415" width="6.875" style="11" customWidth="1"/>
    <col min="6416" max="6416" width="7" style="11" customWidth="1"/>
    <col min="6417" max="6417" width="13.75" style="11" customWidth="1"/>
    <col min="6418" max="6666" width="9" style="11"/>
    <col min="6667" max="6667" width="10.875" style="11" customWidth="1"/>
    <col min="6668" max="6668" width="9" style="11"/>
    <col min="6669" max="6669" width="15.375" style="11" customWidth="1"/>
    <col min="6670" max="6670" width="30.875" style="11" customWidth="1"/>
    <col min="6671" max="6671" width="6.875" style="11" customWidth="1"/>
    <col min="6672" max="6672" width="7" style="11" customWidth="1"/>
    <col min="6673" max="6673" width="13.75" style="11" customWidth="1"/>
    <col min="6674" max="6922" width="9" style="11"/>
    <col min="6923" max="6923" width="10.875" style="11" customWidth="1"/>
    <col min="6924" max="6924" width="9" style="11"/>
    <col min="6925" max="6925" width="15.375" style="11" customWidth="1"/>
    <col min="6926" max="6926" width="30.875" style="11" customWidth="1"/>
    <col min="6927" max="6927" width="6.875" style="11" customWidth="1"/>
    <col min="6928" max="6928" width="7" style="11" customWidth="1"/>
    <col min="6929" max="6929" width="13.75" style="11" customWidth="1"/>
    <col min="6930" max="7178" width="9" style="11"/>
    <col min="7179" max="7179" width="10.875" style="11" customWidth="1"/>
    <col min="7180" max="7180" width="9" style="11"/>
    <col min="7181" max="7181" width="15.375" style="11" customWidth="1"/>
    <col min="7182" max="7182" width="30.875" style="11" customWidth="1"/>
    <col min="7183" max="7183" width="6.875" style="11" customWidth="1"/>
    <col min="7184" max="7184" width="7" style="11" customWidth="1"/>
    <col min="7185" max="7185" width="13.75" style="11" customWidth="1"/>
    <col min="7186" max="7434" width="9" style="11"/>
    <col min="7435" max="7435" width="10.875" style="11" customWidth="1"/>
    <col min="7436" max="7436" width="9" style="11"/>
    <col min="7437" max="7437" width="15.375" style="11" customWidth="1"/>
    <col min="7438" max="7438" width="30.875" style="11" customWidth="1"/>
    <col min="7439" max="7439" width="6.875" style="11" customWidth="1"/>
    <col min="7440" max="7440" width="7" style="11" customWidth="1"/>
    <col min="7441" max="7441" width="13.75" style="11" customWidth="1"/>
    <col min="7442" max="7690" width="9" style="11"/>
    <col min="7691" max="7691" width="10.875" style="11" customWidth="1"/>
    <col min="7692" max="7692" width="9" style="11"/>
    <col min="7693" max="7693" width="15.375" style="11" customWidth="1"/>
    <col min="7694" max="7694" width="30.875" style="11" customWidth="1"/>
    <col min="7695" max="7695" width="6.875" style="11" customWidth="1"/>
    <col min="7696" max="7696" width="7" style="11" customWidth="1"/>
    <col min="7697" max="7697" width="13.75" style="11" customWidth="1"/>
    <col min="7698" max="7946" width="9" style="11"/>
    <col min="7947" max="7947" width="10.875" style="11" customWidth="1"/>
    <col min="7948" max="7948" width="9" style="11"/>
    <col min="7949" max="7949" width="15.375" style="11" customWidth="1"/>
    <col min="7950" max="7950" width="30.875" style="11" customWidth="1"/>
    <col min="7951" max="7951" width="6.875" style="11" customWidth="1"/>
    <col min="7952" max="7952" width="7" style="11" customWidth="1"/>
    <col min="7953" max="7953" width="13.75" style="11" customWidth="1"/>
    <col min="7954" max="8202" width="9" style="11"/>
    <col min="8203" max="8203" width="10.875" style="11" customWidth="1"/>
    <col min="8204" max="8204" width="9" style="11"/>
    <col min="8205" max="8205" width="15.375" style="11" customWidth="1"/>
    <col min="8206" max="8206" width="30.875" style="11" customWidth="1"/>
    <col min="8207" max="8207" width="6.875" style="11" customWidth="1"/>
    <col min="8208" max="8208" width="7" style="11" customWidth="1"/>
    <col min="8209" max="8209" width="13.75" style="11" customWidth="1"/>
    <col min="8210" max="8458" width="9" style="11"/>
    <col min="8459" max="8459" width="10.875" style="11" customWidth="1"/>
    <col min="8460" max="8460" width="9" style="11"/>
    <col min="8461" max="8461" width="15.375" style="11" customWidth="1"/>
    <col min="8462" max="8462" width="30.875" style="11" customWidth="1"/>
    <col min="8463" max="8463" width="6.875" style="11" customWidth="1"/>
    <col min="8464" max="8464" width="7" style="11" customWidth="1"/>
    <col min="8465" max="8465" width="13.75" style="11" customWidth="1"/>
    <col min="8466" max="8714" width="9" style="11"/>
    <col min="8715" max="8715" width="10.875" style="11" customWidth="1"/>
    <col min="8716" max="8716" width="9" style="11"/>
    <col min="8717" max="8717" width="15.375" style="11" customWidth="1"/>
    <col min="8718" max="8718" width="30.875" style="11" customWidth="1"/>
    <col min="8719" max="8719" width="6.875" style="11" customWidth="1"/>
    <col min="8720" max="8720" width="7" style="11" customWidth="1"/>
    <col min="8721" max="8721" width="13.75" style="11" customWidth="1"/>
    <col min="8722" max="8970" width="9" style="11"/>
    <col min="8971" max="8971" width="10.875" style="11" customWidth="1"/>
    <col min="8972" max="8972" width="9" style="11"/>
    <col min="8973" max="8973" width="15.375" style="11" customWidth="1"/>
    <col min="8974" max="8974" width="30.875" style="11" customWidth="1"/>
    <col min="8975" max="8975" width="6.875" style="11" customWidth="1"/>
    <col min="8976" max="8976" width="7" style="11" customWidth="1"/>
    <col min="8977" max="8977" width="13.75" style="11" customWidth="1"/>
    <col min="8978" max="9226" width="9" style="11"/>
    <col min="9227" max="9227" width="10.875" style="11" customWidth="1"/>
    <col min="9228" max="9228" width="9" style="11"/>
    <col min="9229" max="9229" width="15.375" style="11" customWidth="1"/>
    <col min="9230" max="9230" width="30.875" style="11" customWidth="1"/>
    <col min="9231" max="9231" width="6.875" style="11" customWidth="1"/>
    <col min="9232" max="9232" width="7" style="11" customWidth="1"/>
    <col min="9233" max="9233" width="13.75" style="11" customWidth="1"/>
    <col min="9234" max="9482" width="9" style="11"/>
    <col min="9483" max="9483" width="10.875" style="11" customWidth="1"/>
    <col min="9484" max="9484" width="9" style="11"/>
    <col min="9485" max="9485" width="15.375" style="11" customWidth="1"/>
    <col min="9486" max="9486" width="30.875" style="11" customWidth="1"/>
    <col min="9487" max="9487" width="6.875" style="11" customWidth="1"/>
    <col min="9488" max="9488" width="7" style="11" customWidth="1"/>
    <col min="9489" max="9489" width="13.75" style="11" customWidth="1"/>
    <col min="9490" max="9738" width="9" style="11"/>
    <col min="9739" max="9739" width="10.875" style="11" customWidth="1"/>
    <col min="9740" max="9740" width="9" style="11"/>
    <col min="9741" max="9741" width="15.375" style="11" customWidth="1"/>
    <col min="9742" max="9742" width="30.875" style="11" customWidth="1"/>
    <col min="9743" max="9743" width="6.875" style="11" customWidth="1"/>
    <col min="9744" max="9744" width="7" style="11" customWidth="1"/>
    <col min="9745" max="9745" width="13.75" style="11" customWidth="1"/>
    <col min="9746" max="9994" width="9" style="11"/>
    <col min="9995" max="9995" width="10.875" style="11" customWidth="1"/>
    <col min="9996" max="9996" width="9" style="11"/>
    <col min="9997" max="9997" width="15.375" style="11" customWidth="1"/>
    <col min="9998" max="9998" width="30.875" style="11" customWidth="1"/>
    <col min="9999" max="9999" width="6.875" style="11" customWidth="1"/>
    <col min="10000" max="10000" width="7" style="11" customWidth="1"/>
    <col min="10001" max="10001" width="13.75" style="11" customWidth="1"/>
    <col min="10002" max="10250" width="9" style="11"/>
    <col min="10251" max="10251" width="10.875" style="11" customWidth="1"/>
    <col min="10252" max="10252" width="9" style="11"/>
    <col min="10253" max="10253" width="15.375" style="11" customWidth="1"/>
    <col min="10254" max="10254" width="30.875" style="11" customWidth="1"/>
    <col min="10255" max="10255" width="6.875" style="11" customWidth="1"/>
    <col min="10256" max="10256" width="7" style="11" customWidth="1"/>
    <col min="10257" max="10257" width="13.75" style="11" customWidth="1"/>
    <col min="10258" max="10506" width="9" style="11"/>
    <col min="10507" max="10507" width="10.875" style="11" customWidth="1"/>
    <col min="10508" max="10508" width="9" style="11"/>
    <col min="10509" max="10509" width="15.375" style="11" customWidth="1"/>
    <col min="10510" max="10510" width="30.875" style="11" customWidth="1"/>
    <col min="10511" max="10511" width="6.875" style="11" customWidth="1"/>
    <col min="10512" max="10512" width="7" style="11" customWidth="1"/>
    <col min="10513" max="10513" width="13.75" style="11" customWidth="1"/>
    <col min="10514" max="10762" width="9" style="11"/>
    <col min="10763" max="10763" width="10.875" style="11" customWidth="1"/>
    <col min="10764" max="10764" width="9" style="11"/>
    <col min="10765" max="10765" width="15.375" style="11" customWidth="1"/>
    <col min="10766" max="10766" width="30.875" style="11" customWidth="1"/>
    <col min="10767" max="10767" width="6.875" style="11" customWidth="1"/>
    <col min="10768" max="10768" width="7" style="11" customWidth="1"/>
    <col min="10769" max="10769" width="13.75" style="11" customWidth="1"/>
    <col min="10770" max="11018" width="9" style="11"/>
    <col min="11019" max="11019" width="10.875" style="11" customWidth="1"/>
    <col min="11020" max="11020" width="9" style="11"/>
    <col min="11021" max="11021" width="15.375" style="11" customWidth="1"/>
    <col min="11022" max="11022" width="30.875" style="11" customWidth="1"/>
    <col min="11023" max="11023" width="6.875" style="11" customWidth="1"/>
    <col min="11024" max="11024" width="7" style="11" customWidth="1"/>
    <col min="11025" max="11025" width="13.75" style="11" customWidth="1"/>
    <col min="11026" max="11274" width="9" style="11"/>
    <col min="11275" max="11275" width="10.875" style="11" customWidth="1"/>
    <col min="11276" max="11276" width="9" style="11"/>
    <col min="11277" max="11277" width="15.375" style="11" customWidth="1"/>
    <col min="11278" max="11278" width="30.875" style="11" customWidth="1"/>
    <col min="11279" max="11279" width="6.875" style="11" customWidth="1"/>
    <col min="11280" max="11280" width="7" style="11" customWidth="1"/>
    <col min="11281" max="11281" width="13.75" style="11" customWidth="1"/>
    <col min="11282" max="11530" width="9" style="11"/>
    <col min="11531" max="11531" width="10.875" style="11" customWidth="1"/>
    <col min="11532" max="11532" width="9" style="11"/>
    <col min="11533" max="11533" width="15.375" style="11" customWidth="1"/>
    <col min="11534" max="11534" width="30.875" style="11" customWidth="1"/>
    <col min="11535" max="11535" width="6.875" style="11" customWidth="1"/>
    <col min="11536" max="11536" width="7" style="11" customWidth="1"/>
    <col min="11537" max="11537" width="13.75" style="11" customWidth="1"/>
    <col min="11538" max="11786" width="9" style="11"/>
    <col min="11787" max="11787" width="10.875" style="11" customWidth="1"/>
    <col min="11788" max="11788" width="9" style="11"/>
    <col min="11789" max="11789" width="15.375" style="11" customWidth="1"/>
    <col min="11790" max="11790" width="30.875" style="11" customWidth="1"/>
    <col min="11791" max="11791" width="6.875" style="11" customWidth="1"/>
    <col min="11792" max="11792" width="7" style="11" customWidth="1"/>
    <col min="11793" max="11793" width="13.75" style="11" customWidth="1"/>
    <col min="11794" max="12042" width="9" style="11"/>
    <col min="12043" max="12043" width="10.875" style="11" customWidth="1"/>
    <col min="12044" max="12044" width="9" style="11"/>
    <col min="12045" max="12045" width="15.375" style="11" customWidth="1"/>
    <col min="12046" max="12046" width="30.875" style="11" customWidth="1"/>
    <col min="12047" max="12047" width="6.875" style="11" customWidth="1"/>
    <col min="12048" max="12048" width="7" style="11" customWidth="1"/>
    <col min="12049" max="12049" width="13.75" style="11" customWidth="1"/>
    <col min="12050" max="12298" width="9" style="11"/>
    <col min="12299" max="12299" width="10.875" style="11" customWidth="1"/>
    <col min="12300" max="12300" width="9" style="11"/>
    <col min="12301" max="12301" width="15.375" style="11" customWidth="1"/>
    <col min="12302" max="12302" width="30.875" style="11" customWidth="1"/>
    <col min="12303" max="12303" width="6.875" style="11" customWidth="1"/>
    <col min="12304" max="12304" width="7" style="11" customWidth="1"/>
    <col min="12305" max="12305" width="13.75" style="11" customWidth="1"/>
    <col min="12306" max="12554" width="9" style="11"/>
    <col min="12555" max="12555" width="10.875" style="11" customWidth="1"/>
    <col min="12556" max="12556" width="9" style="11"/>
    <col min="12557" max="12557" width="15.375" style="11" customWidth="1"/>
    <col min="12558" max="12558" width="30.875" style="11" customWidth="1"/>
    <col min="12559" max="12559" width="6.875" style="11" customWidth="1"/>
    <col min="12560" max="12560" width="7" style="11" customWidth="1"/>
    <col min="12561" max="12561" width="13.75" style="11" customWidth="1"/>
    <col min="12562" max="12810" width="9" style="11"/>
    <col min="12811" max="12811" width="10.875" style="11" customWidth="1"/>
    <col min="12812" max="12812" width="9" style="11"/>
    <col min="12813" max="12813" width="15.375" style="11" customWidth="1"/>
    <col min="12814" max="12814" width="30.875" style="11" customWidth="1"/>
    <col min="12815" max="12815" width="6.875" style="11" customWidth="1"/>
    <col min="12816" max="12816" width="7" style="11" customWidth="1"/>
    <col min="12817" max="12817" width="13.75" style="11" customWidth="1"/>
    <col min="12818" max="13066" width="9" style="11"/>
    <col min="13067" max="13067" width="10.875" style="11" customWidth="1"/>
    <col min="13068" max="13068" width="9" style="11"/>
    <col min="13069" max="13069" width="15.375" style="11" customWidth="1"/>
    <col min="13070" max="13070" width="30.875" style="11" customWidth="1"/>
    <col min="13071" max="13071" width="6.875" style="11" customWidth="1"/>
    <col min="13072" max="13072" width="7" style="11" customWidth="1"/>
    <col min="13073" max="13073" width="13.75" style="11" customWidth="1"/>
    <col min="13074" max="13322" width="9" style="11"/>
    <col min="13323" max="13323" width="10.875" style="11" customWidth="1"/>
    <col min="13324" max="13324" width="9" style="11"/>
    <col min="13325" max="13325" width="15.375" style="11" customWidth="1"/>
    <col min="13326" max="13326" width="30.875" style="11" customWidth="1"/>
    <col min="13327" max="13327" width="6.875" style="11" customWidth="1"/>
    <col min="13328" max="13328" width="7" style="11" customWidth="1"/>
    <col min="13329" max="13329" width="13.75" style="11" customWidth="1"/>
    <col min="13330" max="13578" width="9" style="11"/>
    <col min="13579" max="13579" width="10.875" style="11" customWidth="1"/>
    <col min="13580" max="13580" width="9" style="11"/>
    <col min="13581" max="13581" width="15.375" style="11" customWidth="1"/>
    <col min="13582" max="13582" width="30.875" style="11" customWidth="1"/>
    <col min="13583" max="13583" width="6.875" style="11" customWidth="1"/>
    <col min="13584" max="13584" width="7" style="11" customWidth="1"/>
    <col min="13585" max="13585" width="13.75" style="11" customWidth="1"/>
    <col min="13586" max="13834" width="9" style="11"/>
    <col min="13835" max="13835" width="10.875" style="11" customWidth="1"/>
    <col min="13836" max="13836" width="9" style="11"/>
    <col min="13837" max="13837" width="15.375" style="11" customWidth="1"/>
    <col min="13838" max="13838" width="30.875" style="11" customWidth="1"/>
    <col min="13839" max="13839" width="6.875" style="11" customWidth="1"/>
    <col min="13840" max="13840" width="7" style="11" customWidth="1"/>
    <col min="13841" max="13841" width="13.75" style="11" customWidth="1"/>
    <col min="13842" max="14090" width="9" style="11"/>
    <col min="14091" max="14091" width="10.875" style="11" customWidth="1"/>
    <col min="14092" max="14092" width="9" style="11"/>
    <col min="14093" max="14093" width="15.375" style="11" customWidth="1"/>
    <col min="14094" max="14094" width="30.875" style="11" customWidth="1"/>
    <col min="14095" max="14095" width="6.875" style="11" customWidth="1"/>
    <col min="14096" max="14096" width="7" style="11" customWidth="1"/>
    <col min="14097" max="14097" width="13.75" style="11" customWidth="1"/>
    <col min="14098" max="14346" width="9" style="11"/>
    <col min="14347" max="14347" width="10.875" style="11" customWidth="1"/>
    <col min="14348" max="14348" width="9" style="11"/>
    <col min="14349" max="14349" width="15.375" style="11" customWidth="1"/>
    <col min="14350" max="14350" width="30.875" style="11" customWidth="1"/>
    <col min="14351" max="14351" width="6.875" style="11" customWidth="1"/>
    <col min="14352" max="14352" width="7" style="11" customWidth="1"/>
    <col min="14353" max="14353" width="13.75" style="11" customWidth="1"/>
    <col min="14354" max="14602" width="9" style="11"/>
    <col min="14603" max="14603" width="10.875" style="11" customWidth="1"/>
    <col min="14604" max="14604" width="9" style="11"/>
    <col min="14605" max="14605" width="15.375" style="11" customWidth="1"/>
    <col min="14606" max="14606" width="30.875" style="11" customWidth="1"/>
    <col min="14607" max="14607" width="6.875" style="11" customWidth="1"/>
    <col min="14608" max="14608" width="7" style="11" customWidth="1"/>
    <col min="14609" max="14609" width="13.75" style="11" customWidth="1"/>
    <col min="14610" max="14858" width="9" style="11"/>
    <col min="14859" max="14859" width="10.875" style="11" customWidth="1"/>
    <col min="14860" max="14860" width="9" style="11"/>
    <col min="14861" max="14861" width="15.375" style="11" customWidth="1"/>
    <col min="14862" max="14862" width="30.875" style="11" customWidth="1"/>
    <col min="14863" max="14863" width="6.875" style="11" customWidth="1"/>
    <col min="14864" max="14864" width="7" style="11" customWidth="1"/>
    <col min="14865" max="14865" width="13.75" style="11" customWidth="1"/>
    <col min="14866" max="15114" width="9" style="11"/>
    <col min="15115" max="15115" width="10.875" style="11" customWidth="1"/>
    <col min="15116" max="15116" width="9" style="11"/>
    <col min="15117" max="15117" width="15.375" style="11" customWidth="1"/>
    <col min="15118" max="15118" width="30.875" style="11" customWidth="1"/>
    <col min="15119" max="15119" width="6.875" style="11" customWidth="1"/>
    <col min="15120" max="15120" width="7" style="11" customWidth="1"/>
    <col min="15121" max="15121" width="13.75" style="11" customWidth="1"/>
    <col min="15122" max="15370" width="9" style="11"/>
    <col min="15371" max="15371" width="10.875" style="11" customWidth="1"/>
    <col min="15372" max="15372" width="9" style="11"/>
    <col min="15373" max="15373" width="15.375" style="11" customWidth="1"/>
    <col min="15374" max="15374" width="30.875" style="11" customWidth="1"/>
    <col min="15375" max="15375" width="6.875" style="11" customWidth="1"/>
    <col min="15376" max="15376" width="7" style="11" customWidth="1"/>
    <col min="15377" max="15377" width="13.75" style="11" customWidth="1"/>
    <col min="15378" max="15626" width="9" style="11"/>
    <col min="15627" max="15627" width="10.875" style="11" customWidth="1"/>
    <col min="15628" max="15628" width="9" style="11"/>
    <col min="15629" max="15629" width="15.375" style="11" customWidth="1"/>
    <col min="15630" max="15630" width="30.875" style="11" customWidth="1"/>
    <col min="15631" max="15631" width="6.875" style="11" customWidth="1"/>
    <col min="15632" max="15632" width="7" style="11" customWidth="1"/>
    <col min="15633" max="15633" width="13.75" style="11" customWidth="1"/>
    <col min="15634" max="15882" width="9" style="11"/>
    <col min="15883" max="15883" width="10.875" style="11" customWidth="1"/>
    <col min="15884" max="15884" width="9" style="11"/>
    <col min="15885" max="15885" width="15.375" style="11" customWidth="1"/>
    <col min="15886" max="15886" width="30.875" style="11" customWidth="1"/>
    <col min="15887" max="15887" width="6.875" style="11" customWidth="1"/>
    <col min="15888" max="15888" width="7" style="11" customWidth="1"/>
    <col min="15889" max="15889" width="13.75" style="11" customWidth="1"/>
    <col min="15890" max="16138" width="9" style="11"/>
    <col min="16139" max="16139" width="10.875" style="11" customWidth="1"/>
    <col min="16140" max="16140" width="9" style="11"/>
    <col min="16141" max="16141" width="15.375" style="11" customWidth="1"/>
    <col min="16142" max="16142" width="30.875" style="11" customWidth="1"/>
    <col min="16143" max="16143" width="6.875" style="11" customWidth="1"/>
    <col min="16144" max="16144" width="7" style="11" customWidth="1"/>
    <col min="16145" max="16145" width="13.75" style="11" customWidth="1"/>
    <col min="16146" max="16384" width="9" style="11"/>
  </cols>
  <sheetData>
    <row r="1" spans="2:17" s="5" customFormat="1" ht="24" x14ac:dyDescent="0.55000000000000004">
      <c r="B1" s="150" t="s">
        <v>166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2:17" s="43" customFormat="1" x14ac:dyDescent="0.55000000000000004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7" s="43" customFormat="1" ht="24" thickBot="1" x14ac:dyDescent="0.6">
      <c r="B3" s="91" t="s">
        <v>164</v>
      </c>
      <c r="Q3" s="92"/>
    </row>
    <row r="4" spans="2:17" s="43" customFormat="1" ht="24" thickTop="1" x14ac:dyDescent="0.55000000000000004">
      <c r="B4" s="151" t="s">
        <v>0</v>
      </c>
      <c r="C4" s="152"/>
      <c r="D4" s="152"/>
      <c r="E4" s="153"/>
      <c r="F4" s="178" t="s">
        <v>158</v>
      </c>
      <c r="G4" s="179"/>
      <c r="H4" s="178" t="s">
        <v>158</v>
      </c>
      <c r="I4" s="179"/>
      <c r="J4" s="178" t="s">
        <v>158</v>
      </c>
      <c r="K4" s="179"/>
      <c r="L4" s="178" t="s">
        <v>158</v>
      </c>
      <c r="M4" s="179"/>
      <c r="N4" s="178" t="s">
        <v>159</v>
      </c>
      <c r="O4" s="179"/>
      <c r="P4" s="178" t="s">
        <v>159</v>
      </c>
      <c r="Q4" s="179"/>
    </row>
    <row r="5" spans="2:17" s="43" customFormat="1" x14ac:dyDescent="0.55000000000000004">
      <c r="B5" s="154"/>
      <c r="C5" s="155"/>
      <c r="D5" s="155"/>
      <c r="E5" s="156"/>
      <c r="F5" s="160" t="s">
        <v>129</v>
      </c>
      <c r="G5" s="161"/>
      <c r="H5" s="160" t="s">
        <v>130</v>
      </c>
      <c r="I5" s="161"/>
      <c r="J5" s="160" t="s">
        <v>132</v>
      </c>
      <c r="K5" s="161"/>
      <c r="L5" s="160" t="s">
        <v>131</v>
      </c>
      <c r="M5" s="161"/>
      <c r="N5" s="160" t="s">
        <v>132</v>
      </c>
      <c r="O5" s="161"/>
      <c r="P5" s="160" t="s">
        <v>131</v>
      </c>
      <c r="Q5" s="161"/>
    </row>
    <row r="6" spans="2:17" s="43" customFormat="1" ht="24" thickBot="1" x14ac:dyDescent="0.6">
      <c r="B6" s="157"/>
      <c r="C6" s="158"/>
      <c r="D6" s="158"/>
      <c r="E6" s="159"/>
      <c r="F6" s="93"/>
      <c r="G6" s="86" t="s">
        <v>30</v>
      </c>
      <c r="H6" s="93"/>
      <c r="I6" s="86" t="s">
        <v>30</v>
      </c>
      <c r="J6" s="93"/>
      <c r="K6" s="86" t="s">
        <v>30</v>
      </c>
      <c r="L6" s="93"/>
      <c r="M6" s="86" t="s">
        <v>30</v>
      </c>
      <c r="N6" s="93"/>
      <c r="O6" s="86" t="s">
        <v>30</v>
      </c>
      <c r="P6" s="94"/>
      <c r="Q6" s="86" t="s">
        <v>30</v>
      </c>
    </row>
    <row r="7" spans="2:17" s="43" customFormat="1" ht="24" thickTop="1" x14ac:dyDescent="0.55000000000000004">
      <c r="B7" s="140" t="s">
        <v>133</v>
      </c>
      <c r="C7" s="141"/>
      <c r="D7" s="141"/>
      <c r="E7" s="142"/>
      <c r="F7" s="95">
        <f>Sheet6!K4</f>
        <v>5</v>
      </c>
      <c r="G7" s="96">
        <f>Sheet6!K5</f>
        <v>0</v>
      </c>
      <c r="H7" s="95">
        <f>Sheet3!K9</f>
        <v>4.7142857142857144</v>
      </c>
      <c r="I7" s="96">
        <f>Sheet3!K10</f>
        <v>0.48795003647426655</v>
      </c>
      <c r="J7" s="96">
        <f>Sheet1!K18</f>
        <v>4.5</v>
      </c>
      <c r="K7" s="96">
        <f>Sheet1!K19</f>
        <v>0.63245553203367588</v>
      </c>
      <c r="L7" s="96">
        <f>Sheet5!K3</f>
        <v>4</v>
      </c>
      <c r="M7" s="96">
        <v>0</v>
      </c>
      <c r="N7" s="96">
        <f>Sheet4!K6</f>
        <v>5</v>
      </c>
      <c r="O7" s="96">
        <f>Sheet4!K7</f>
        <v>0</v>
      </c>
      <c r="P7" s="96">
        <f>Sheet2!K5</f>
        <v>4.333333333333333</v>
      </c>
      <c r="Q7" s="44">
        <f>Sheet2!K6</f>
        <v>0.57735026918962473</v>
      </c>
    </row>
    <row r="8" spans="2:17" s="43" customFormat="1" x14ac:dyDescent="0.55000000000000004">
      <c r="B8" s="140" t="s">
        <v>134</v>
      </c>
      <c r="C8" s="141"/>
      <c r="D8" s="141"/>
      <c r="E8" s="142"/>
      <c r="F8" s="44">
        <f>Sheet6!L4</f>
        <v>4.5</v>
      </c>
      <c r="G8" s="96">
        <f>Sheet6!L5</f>
        <v>0.70710678118654757</v>
      </c>
      <c r="H8" s="44">
        <f>Sheet3!L9</f>
        <v>4.7142857142857144</v>
      </c>
      <c r="I8" s="96">
        <f>Sheet3!K10</f>
        <v>0.48795003647426655</v>
      </c>
      <c r="J8" s="96">
        <f>Sheet1!L18</f>
        <v>4.5</v>
      </c>
      <c r="K8" s="96">
        <f>Sheet1!L19</f>
        <v>0.63245553203367588</v>
      </c>
      <c r="L8" s="96">
        <f>Sheet5!L3</f>
        <v>4</v>
      </c>
      <c r="M8" s="96">
        <v>0</v>
      </c>
      <c r="N8" s="96">
        <f>Sheet4!L6</f>
        <v>4.75</v>
      </c>
      <c r="O8" s="96">
        <f>Sheet4!L7</f>
        <v>0.5</v>
      </c>
      <c r="P8" s="96">
        <f>Sheet2!L5</f>
        <v>4.333333333333333</v>
      </c>
      <c r="Q8" s="44">
        <f>Sheet2!L6</f>
        <v>0.57735026918962473</v>
      </c>
    </row>
    <row r="9" spans="2:17" s="43" customFormat="1" x14ac:dyDescent="0.55000000000000004">
      <c r="B9" s="162" t="s">
        <v>135</v>
      </c>
      <c r="C9" s="162"/>
      <c r="D9" s="162"/>
      <c r="E9" s="162"/>
      <c r="F9" s="97">
        <f>Sheet6!M4</f>
        <v>4.5</v>
      </c>
      <c r="G9" s="97">
        <f>Sheet6!M5</f>
        <v>0.70710678118654757</v>
      </c>
      <c r="H9" s="97">
        <f>Sheet3!M9</f>
        <v>4.7142857142857144</v>
      </c>
      <c r="I9" s="97">
        <f>Sheet3!M10</f>
        <v>0.4879500364742666</v>
      </c>
      <c r="J9" s="97">
        <f>Sheet1!M18</f>
        <v>4.5</v>
      </c>
      <c r="K9" s="97">
        <f>Sheet1!M19</f>
        <v>0.63245553203367588</v>
      </c>
      <c r="L9" s="97">
        <v>4</v>
      </c>
      <c r="M9" s="96">
        <v>0</v>
      </c>
      <c r="N9" s="97">
        <f>Sheet4!M6</f>
        <v>4.75</v>
      </c>
      <c r="O9" s="97">
        <f>Sheet4!N7</f>
        <v>0.5</v>
      </c>
      <c r="P9" s="97">
        <f>Sheet2!M5</f>
        <v>4.666666666666667</v>
      </c>
      <c r="Q9" s="45">
        <f>Sheet2!M6</f>
        <v>0.57735026918962784</v>
      </c>
    </row>
    <row r="10" spans="2:17" s="43" customFormat="1" x14ac:dyDescent="0.55000000000000004">
      <c r="B10" s="163" t="s">
        <v>136</v>
      </c>
      <c r="C10" s="164"/>
      <c r="D10" s="164"/>
      <c r="E10" s="165"/>
      <c r="F10" s="97">
        <f>Sheet6!N4</f>
        <v>4.5</v>
      </c>
      <c r="G10" s="97">
        <f>Sheet6!N5</f>
        <v>0.70710678118654757</v>
      </c>
      <c r="H10" s="97">
        <f>Sheet3!N9</f>
        <v>4.7142857142857144</v>
      </c>
      <c r="I10" s="97">
        <f>Sheet3!N10</f>
        <v>0.4879500364742666</v>
      </c>
      <c r="J10" s="97">
        <f>Sheet1!N18</f>
        <v>4.5</v>
      </c>
      <c r="K10" s="97">
        <v>0.63</v>
      </c>
      <c r="L10" s="97">
        <v>4</v>
      </c>
      <c r="M10" s="96">
        <v>0</v>
      </c>
      <c r="N10" s="97">
        <f>Sheet4!N6</f>
        <v>4.75</v>
      </c>
      <c r="O10" s="97">
        <f>Sheet4!O7</f>
        <v>0.5</v>
      </c>
      <c r="P10" s="97">
        <f>Sheet2!N5</f>
        <v>4.333333333333333</v>
      </c>
      <c r="Q10" s="45">
        <f>Sheet2!N6</f>
        <v>0.57735026918962473</v>
      </c>
    </row>
    <row r="11" spans="2:17" s="43" customFormat="1" x14ac:dyDescent="0.55000000000000004">
      <c r="B11" s="169" t="s">
        <v>137</v>
      </c>
      <c r="C11" s="170"/>
      <c r="D11" s="170"/>
      <c r="E11" s="171"/>
      <c r="F11" s="45">
        <f>Sheet6!O4</f>
        <v>4.5</v>
      </c>
      <c r="G11" s="45">
        <f>Sheet6!O5</f>
        <v>0.70710678118654757</v>
      </c>
      <c r="H11" s="45">
        <f>Sheet3!O9</f>
        <v>4.8571428571428568</v>
      </c>
      <c r="I11" s="45">
        <f>Sheet3!O10</f>
        <v>0.37796447300922725</v>
      </c>
      <c r="J11" s="45">
        <f>Sheet1!O18</f>
        <v>4.4375</v>
      </c>
      <c r="K11" s="45">
        <v>0.63</v>
      </c>
      <c r="L11" s="45">
        <v>4</v>
      </c>
      <c r="M11" s="96">
        <v>0</v>
      </c>
      <c r="N11" s="45">
        <f>Sheet4!O6</f>
        <v>4.75</v>
      </c>
      <c r="O11" s="45">
        <f>Sheet4!O7</f>
        <v>0.5</v>
      </c>
      <c r="P11" s="45">
        <f>Sheet2!O5</f>
        <v>4.333333333333333</v>
      </c>
      <c r="Q11" s="45">
        <f>Sheet2!O6</f>
        <v>0.57735026918962473</v>
      </c>
    </row>
    <row r="12" spans="2:17" s="43" customFormat="1" x14ac:dyDescent="0.55000000000000004">
      <c r="B12" s="162" t="s">
        <v>138</v>
      </c>
      <c r="C12" s="162"/>
      <c r="D12" s="162"/>
      <c r="E12" s="162"/>
      <c r="F12" s="97">
        <f>Sheet6!Q4</f>
        <v>4.5</v>
      </c>
      <c r="G12" s="97">
        <v>0.71</v>
      </c>
      <c r="H12" s="97">
        <f>Sheet3!P9</f>
        <v>4.5714285714285712</v>
      </c>
      <c r="I12" s="97">
        <f>Sheet3!P10</f>
        <v>0.53452248382485001</v>
      </c>
      <c r="J12" s="97">
        <f>Sheet1!P18</f>
        <v>4.4375</v>
      </c>
      <c r="K12" s="97">
        <v>0.63</v>
      </c>
      <c r="L12" s="97">
        <v>4</v>
      </c>
      <c r="M12" s="96">
        <v>0</v>
      </c>
      <c r="N12" s="97">
        <f>Sheet4!P6</f>
        <v>4.5</v>
      </c>
      <c r="O12" s="97">
        <f>Sheet4!P7</f>
        <v>0.57735026918962573</v>
      </c>
      <c r="P12" s="97">
        <f>Sheet2!P5</f>
        <v>4.333333333333333</v>
      </c>
      <c r="Q12" s="45">
        <f>Sheet2!P6</f>
        <v>0.57735026918962473</v>
      </c>
    </row>
    <row r="13" spans="2:17" s="43" customFormat="1" x14ac:dyDescent="0.55000000000000004">
      <c r="B13" s="163" t="s">
        <v>139</v>
      </c>
      <c r="C13" s="164"/>
      <c r="D13" s="164"/>
      <c r="E13" s="165"/>
      <c r="F13" s="97">
        <f>Sheet6!R4</f>
        <v>4.5</v>
      </c>
      <c r="G13" s="97">
        <v>0.71</v>
      </c>
      <c r="H13" s="97">
        <f>Sheet3!Q9</f>
        <v>4.5714285714285712</v>
      </c>
      <c r="I13" s="97">
        <f>Sheet3!Q10</f>
        <v>0.53452248382485001</v>
      </c>
      <c r="J13" s="97">
        <f>Sheet1!Q18</f>
        <v>4.4375</v>
      </c>
      <c r="K13" s="97">
        <v>0.63</v>
      </c>
      <c r="L13" s="97">
        <v>4</v>
      </c>
      <c r="M13" s="96">
        <v>0</v>
      </c>
      <c r="N13" s="97">
        <f>Sheet4!Q6</f>
        <v>4.75</v>
      </c>
      <c r="O13" s="97">
        <f>Sheet4!Q7</f>
        <v>0.5</v>
      </c>
      <c r="P13" s="97">
        <f>Sheet2!Q5</f>
        <v>4.666666666666667</v>
      </c>
      <c r="Q13" s="45">
        <f>Sheet2!Q6</f>
        <v>0.57735026918962784</v>
      </c>
    </row>
    <row r="14" spans="2:17" s="43" customFormat="1" x14ac:dyDescent="0.55000000000000004">
      <c r="B14" s="163" t="s">
        <v>140</v>
      </c>
      <c r="C14" s="164"/>
      <c r="D14" s="164"/>
      <c r="E14" s="165"/>
      <c r="F14" s="97">
        <f>Sheet6!R4</f>
        <v>4.5</v>
      </c>
      <c r="G14" s="97">
        <v>0.71</v>
      </c>
      <c r="H14" s="97">
        <f>Sheet3!R9</f>
        <v>4.7142857142857144</v>
      </c>
      <c r="I14" s="97">
        <f>Sheet3!R10</f>
        <v>0.4879500364742666</v>
      </c>
      <c r="J14" s="97">
        <f>Sheet1!R18</f>
        <v>4.5</v>
      </c>
      <c r="K14" s="97">
        <v>0.63</v>
      </c>
      <c r="L14" s="97">
        <v>4</v>
      </c>
      <c r="M14" s="96">
        <v>0</v>
      </c>
      <c r="N14" s="97">
        <f>Sheet4!R6</f>
        <v>4.75</v>
      </c>
      <c r="O14" s="97">
        <f>Sheet4!R7</f>
        <v>0.5</v>
      </c>
      <c r="P14" s="97">
        <f>Sheet2!P5</f>
        <v>4.333333333333333</v>
      </c>
      <c r="Q14" s="45">
        <f>Sheet2!R6</f>
        <v>0.57735026918962473</v>
      </c>
    </row>
    <row r="15" spans="2:17" s="43" customFormat="1" x14ac:dyDescent="0.55000000000000004">
      <c r="B15" s="88" t="s">
        <v>141</v>
      </c>
      <c r="C15" s="89"/>
      <c r="D15" s="89"/>
      <c r="E15" s="90"/>
      <c r="F15" s="97">
        <f>Sheet6!S4</f>
        <v>4.5</v>
      </c>
      <c r="G15" s="97">
        <v>0.71</v>
      </c>
      <c r="H15" s="97">
        <f>Sheet3!S9</f>
        <v>4.5714285714285712</v>
      </c>
      <c r="I15" s="97">
        <f>Sheet3!S10</f>
        <v>0.53452248382485001</v>
      </c>
      <c r="J15" s="97">
        <f>Sheet1!S18</f>
        <v>4.5</v>
      </c>
      <c r="K15" s="97">
        <v>0.63</v>
      </c>
      <c r="L15" s="97">
        <v>4</v>
      </c>
      <c r="M15" s="96">
        <v>0</v>
      </c>
      <c r="N15" s="97">
        <f>Sheet4!S6</f>
        <v>4.5</v>
      </c>
      <c r="O15" s="97">
        <f>Sheet4!S7</f>
        <v>0.57735026918962573</v>
      </c>
      <c r="P15" s="97">
        <f>Sheet2!Q5</f>
        <v>4.666666666666667</v>
      </c>
      <c r="Q15" s="45">
        <f>Sheet2!S6</f>
        <v>0.57735026918962784</v>
      </c>
    </row>
    <row r="16" spans="2:17" s="43" customFormat="1" x14ac:dyDescent="0.55000000000000004">
      <c r="B16" s="140" t="s">
        <v>142</v>
      </c>
      <c r="C16" s="141"/>
      <c r="D16" s="141"/>
      <c r="E16" s="142"/>
      <c r="F16" s="97">
        <f>Sheet6!T4</f>
        <v>4.5</v>
      </c>
      <c r="G16" s="97">
        <v>0.71</v>
      </c>
      <c r="H16" s="97">
        <f>Sheet3!T9</f>
        <v>4.5714285714285712</v>
      </c>
      <c r="I16" s="97">
        <f>Sheet3!T10</f>
        <v>0.53452248382485001</v>
      </c>
      <c r="J16" s="97">
        <f>Sheet1!T18</f>
        <v>4.5</v>
      </c>
      <c r="K16" s="97">
        <v>0.63</v>
      </c>
      <c r="L16" s="97">
        <v>4</v>
      </c>
      <c r="M16" s="96">
        <v>0</v>
      </c>
      <c r="N16" s="97">
        <f>Sheet4!T6</f>
        <v>4.75</v>
      </c>
      <c r="O16" s="97">
        <f>Sheet4!T7</f>
        <v>0.5</v>
      </c>
      <c r="P16" s="97">
        <f>Sheet2!T5</f>
        <v>4.333333333333333</v>
      </c>
      <c r="Q16" s="45">
        <f>Sheet2!T6</f>
        <v>0.57735026918962473</v>
      </c>
    </row>
    <row r="17" spans="2:22" s="43" customFormat="1" x14ac:dyDescent="0.55000000000000004">
      <c r="B17" s="143" t="s">
        <v>143</v>
      </c>
      <c r="C17" s="144"/>
      <c r="D17" s="144"/>
      <c r="E17" s="145"/>
      <c r="F17" s="97">
        <f>Sheet6!U4</f>
        <v>4.5</v>
      </c>
      <c r="G17" s="97">
        <v>0.71</v>
      </c>
      <c r="H17" s="97">
        <f>Sheet3!U9</f>
        <v>4.5714285714285712</v>
      </c>
      <c r="I17" s="97">
        <f>Sheet3!U10</f>
        <v>0.53452248382485001</v>
      </c>
      <c r="J17" s="97">
        <f>Sheet1!U18</f>
        <v>4.5</v>
      </c>
      <c r="K17" s="97">
        <v>0.63</v>
      </c>
      <c r="L17" s="97">
        <v>4</v>
      </c>
      <c r="M17" s="96">
        <v>0</v>
      </c>
      <c r="N17" s="97">
        <f>Sheet4!U6</f>
        <v>4.5</v>
      </c>
      <c r="O17" s="97">
        <f>Sheet4!U7</f>
        <v>0.57735026918962573</v>
      </c>
      <c r="P17" s="97">
        <f>Sheet2!U5</f>
        <v>5</v>
      </c>
      <c r="Q17" s="45">
        <f>Sheet2!U6</f>
        <v>0</v>
      </c>
    </row>
    <row r="18" spans="2:22" s="43" customFormat="1" x14ac:dyDescent="0.55000000000000004">
      <c r="B18" s="146" t="s">
        <v>109</v>
      </c>
      <c r="C18" s="147"/>
      <c r="D18" s="147"/>
      <c r="E18" s="148"/>
      <c r="F18" s="98">
        <f>Sheet6!U7</f>
        <v>4.5</v>
      </c>
      <c r="G18" s="98">
        <f>Sheet6!U6</f>
        <v>0.51298917604257699</v>
      </c>
      <c r="H18" s="98">
        <f>Sheet3!U12</f>
        <v>4.6571428571428575</v>
      </c>
      <c r="I18" s="98">
        <f>Sheet3!U11</f>
        <v>0.47809144373375617</v>
      </c>
      <c r="J18" s="98">
        <f>Sheet1!U21</f>
        <v>4.4812500000000002</v>
      </c>
      <c r="K18" s="98">
        <f>Sheet1!U20</f>
        <v>0.61400709847780388</v>
      </c>
      <c r="L18" s="98">
        <f>Sheet5!U6</f>
        <v>4</v>
      </c>
      <c r="M18" s="98">
        <v>0</v>
      </c>
      <c r="N18" s="98">
        <f>Sheet4!U9</f>
        <v>4.6749999999999998</v>
      </c>
      <c r="O18" s="98">
        <f>Sheet4!U8</f>
        <v>0.47434164902525683</v>
      </c>
      <c r="P18" s="98">
        <f>Sheet2!U8</f>
        <v>4.5</v>
      </c>
      <c r="Q18" s="46">
        <f>Sheet2!U7</f>
        <v>0.5085476277156078</v>
      </c>
      <c r="S18" s="47"/>
    </row>
    <row r="19" spans="2:22" s="48" customFormat="1" ht="24" x14ac:dyDescent="0.55000000000000004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8"/>
    </row>
    <row r="20" spans="2:22" s="1" customFormat="1" ht="24" x14ac:dyDescent="0.55000000000000004">
      <c r="B20" s="28"/>
      <c r="C20" s="127" t="s">
        <v>276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2:22" s="1" customFormat="1" ht="24" x14ac:dyDescent="0.55000000000000004">
      <c r="B21" s="128" t="s">
        <v>267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2:22" s="1" customFormat="1" ht="24" x14ac:dyDescent="0.55000000000000004">
      <c r="B22" s="1" t="s">
        <v>185</v>
      </c>
    </row>
    <row r="23" spans="2:22" s="1" customFormat="1" ht="24" x14ac:dyDescent="0.55000000000000004">
      <c r="B23" s="120">
        <v>4.5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2:22" s="10" customFormat="1" ht="24" x14ac:dyDescent="0.55000000000000004">
      <c r="B24" s="10" t="s">
        <v>241</v>
      </c>
      <c r="U24" s="1"/>
      <c r="V24" s="1"/>
    </row>
    <row r="25" spans="2:22" s="10" customFormat="1" ht="24" x14ac:dyDescent="0.55000000000000004">
      <c r="B25" s="10" t="s">
        <v>186</v>
      </c>
      <c r="U25" s="1"/>
      <c r="V25" s="1"/>
    </row>
    <row r="26" spans="2:22" s="10" customFormat="1" ht="24" x14ac:dyDescent="0.55000000000000004">
      <c r="B26" s="10" t="s">
        <v>242</v>
      </c>
      <c r="U26" s="1"/>
      <c r="V26" s="1"/>
    </row>
    <row r="27" spans="2:22" s="10" customFormat="1" ht="24" x14ac:dyDescent="0.55000000000000004">
      <c r="B27" s="10" t="s">
        <v>187</v>
      </c>
      <c r="U27" s="1"/>
      <c r="V27" s="1"/>
    </row>
    <row r="28" spans="2:22" s="10" customFormat="1" ht="24" x14ac:dyDescent="0.55000000000000004">
      <c r="B28" s="10" t="s">
        <v>245</v>
      </c>
      <c r="U28" s="1"/>
      <c r="V28" s="1"/>
    </row>
    <row r="29" spans="2:22" s="1" customFormat="1" ht="24" x14ac:dyDescent="0.55000000000000004">
      <c r="B29" s="74" t="s">
        <v>246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3"/>
    </row>
    <row r="30" spans="2:22" s="1" customFormat="1" ht="24" x14ac:dyDescent="0.55000000000000004">
      <c r="B30" s="74" t="s">
        <v>247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3"/>
    </row>
    <row r="31" spans="2:22" s="1" customFormat="1" ht="24" x14ac:dyDescent="0.55000000000000004">
      <c r="B31" s="74" t="s">
        <v>248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3"/>
    </row>
    <row r="32" spans="2:22" s="1" customFormat="1" ht="24" x14ac:dyDescent="0.55000000000000004">
      <c r="B32" s="74" t="s">
        <v>243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3"/>
    </row>
    <row r="33" spans="2:17" x14ac:dyDescent="0.55000000000000004">
      <c r="B33" s="101"/>
      <c r="C33" s="101"/>
      <c r="D33" s="101" t="s">
        <v>160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2:17" x14ac:dyDescent="0.55000000000000004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</row>
    <row r="35" spans="2:17" x14ac:dyDescent="0.55000000000000004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</row>
    <row r="36" spans="2:17" x14ac:dyDescent="0.55000000000000004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</row>
    <row r="37" spans="2:17" x14ac:dyDescent="0.55000000000000004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2:17" x14ac:dyDescent="0.55000000000000004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</row>
    <row r="39" spans="2:17" x14ac:dyDescent="0.55000000000000004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</row>
    <row r="40" spans="2:17" x14ac:dyDescent="0.55000000000000004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</row>
  </sheetData>
  <mergeCells count="27">
    <mergeCell ref="B8:E8"/>
    <mergeCell ref="B9:E9"/>
    <mergeCell ref="B10:E10"/>
    <mergeCell ref="B11:E11"/>
    <mergeCell ref="B21:Q21"/>
    <mergeCell ref="B13:E13"/>
    <mergeCell ref="B14:E14"/>
    <mergeCell ref="B16:E16"/>
    <mergeCell ref="B17:E17"/>
    <mergeCell ref="B18:E18"/>
    <mergeCell ref="C20:Q20"/>
    <mergeCell ref="B12:E12"/>
    <mergeCell ref="B7:E7"/>
    <mergeCell ref="B1:Q1"/>
    <mergeCell ref="B4:E6"/>
    <mergeCell ref="F4:G4"/>
    <mergeCell ref="H4:I4"/>
    <mergeCell ref="J4:K4"/>
    <mergeCell ref="L4:M4"/>
    <mergeCell ref="N4:O4"/>
    <mergeCell ref="P4:Q4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60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1505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1505" r:id="rId4"/>
      </mc:Fallback>
    </mc:AlternateContent>
    <mc:AlternateContent xmlns:mc="http://schemas.openxmlformats.org/markup-compatibility/2006">
      <mc:Choice Requires="x14">
        <oleObject progId="Equation.3" shapeId="21506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21506" r:id="rId6"/>
      </mc:Fallback>
    </mc:AlternateContent>
    <mc:AlternateContent xmlns:mc="http://schemas.openxmlformats.org/markup-compatibility/2006">
      <mc:Choice Requires="x14">
        <oleObject progId="Equation.3" shapeId="21507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1507" r:id="rId7"/>
      </mc:Fallback>
    </mc:AlternateContent>
    <mc:AlternateContent xmlns:mc="http://schemas.openxmlformats.org/markup-compatibility/2006">
      <mc:Choice Requires="x14">
        <oleObject progId="Equation.3" shapeId="21508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21508" r:id="rId8"/>
      </mc:Fallback>
    </mc:AlternateContent>
    <mc:AlternateContent xmlns:mc="http://schemas.openxmlformats.org/markup-compatibility/2006">
      <mc:Choice Requires="x14">
        <oleObject progId="Equation.3" shapeId="21509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1509" r:id="rId9"/>
      </mc:Fallback>
    </mc:AlternateContent>
    <mc:AlternateContent xmlns:mc="http://schemas.openxmlformats.org/markup-compatibility/2006">
      <mc:Choice Requires="x14">
        <oleObject progId="Equation.3" shapeId="21510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1510" r:id="rId10"/>
      </mc:Fallback>
    </mc:AlternateContent>
    <mc:AlternateContent xmlns:mc="http://schemas.openxmlformats.org/markup-compatibility/2006">
      <mc:Choice Requires="x14">
        <oleObject progId="Equation.3" shapeId="21511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1511" r:id="rId11"/>
      </mc:Fallback>
    </mc:AlternateContent>
    <mc:AlternateContent xmlns:mc="http://schemas.openxmlformats.org/markup-compatibility/2006">
      <mc:Choice Requires="x14">
        <oleObject progId="Equation.3" shapeId="21512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21512" r:id="rId12"/>
      </mc:Fallback>
    </mc:AlternateContent>
    <mc:AlternateContent xmlns:mc="http://schemas.openxmlformats.org/markup-compatibility/2006">
      <mc:Choice Requires="x14">
        <oleObject progId="Equation.3" shapeId="21513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1513" r:id="rId13"/>
      </mc:Fallback>
    </mc:AlternateContent>
    <mc:AlternateContent xmlns:mc="http://schemas.openxmlformats.org/markup-compatibility/2006">
      <mc:Choice Requires="x14">
        <oleObject progId="Equation.3" shapeId="21514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151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18ED-CD77-4577-9B61-51723FAFF4A9}">
  <sheetPr>
    <tabColor rgb="FFFFFF00"/>
  </sheetPr>
  <dimension ref="B1:T35"/>
  <sheetViews>
    <sheetView tabSelected="1" topLeftCell="A7" zoomScaleNormal="100" workbookViewId="0">
      <selection activeCell="E26" sqref="E26"/>
    </sheetView>
  </sheetViews>
  <sheetFormatPr defaultRowHeight="23.25" x14ac:dyDescent="0.55000000000000004"/>
  <cols>
    <col min="1" max="1" width="5.625" style="11" customWidth="1"/>
    <col min="2" max="2" width="7.75" style="11" customWidth="1"/>
    <col min="3" max="3" width="9" style="11"/>
    <col min="4" max="4" width="15.375" style="11" customWidth="1"/>
    <col min="5" max="5" width="27.125" style="11" customWidth="1"/>
    <col min="6" max="7" width="9.125" style="11" customWidth="1"/>
    <col min="8" max="16" width="8.75" style="11" customWidth="1"/>
    <col min="17" max="17" width="9.125" style="49" customWidth="1"/>
    <col min="18" max="266" width="9" style="11"/>
    <col min="267" max="267" width="10.875" style="11" customWidth="1"/>
    <col min="268" max="268" width="9" style="11"/>
    <col min="269" max="269" width="15.375" style="11" customWidth="1"/>
    <col min="270" max="270" width="30.875" style="11" customWidth="1"/>
    <col min="271" max="271" width="6.875" style="11" customWidth="1"/>
    <col min="272" max="272" width="7" style="11" customWidth="1"/>
    <col min="273" max="273" width="13.75" style="11" customWidth="1"/>
    <col min="274" max="522" width="9" style="11"/>
    <col min="523" max="523" width="10.875" style="11" customWidth="1"/>
    <col min="524" max="524" width="9" style="11"/>
    <col min="525" max="525" width="15.375" style="11" customWidth="1"/>
    <col min="526" max="526" width="30.875" style="11" customWidth="1"/>
    <col min="527" max="527" width="6.875" style="11" customWidth="1"/>
    <col min="528" max="528" width="7" style="11" customWidth="1"/>
    <col min="529" max="529" width="13.75" style="11" customWidth="1"/>
    <col min="530" max="778" width="9" style="11"/>
    <col min="779" max="779" width="10.875" style="11" customWidth="1"/>
    <col min="780" max="780" width="9" style="11"/>
    <col min="781" max="781" width="15.375" style="11" customWidth="1"/>
    <col min="782" max="782" width="30.875" style="11" customWidth="1"/>
    <col min="783" max="783" width="6.875" style="11" customWidth="1"/>
    <col min="784" max="784" width="7" style="11" customWidth="1"/>
    <col min="785" max="785" width="13.75" style="11" customWidth="1"/>
    <col min="786" max="1034" width="9" style="11"/>
    <col min="1035" max="1035" width="10.875" style="11" customWidth="1"/>
    <col min="1036" max="1036" width="9" style="11"/>
    <col min="1037" max="1037" width="15.375" style="11" customWidth="1"/>
    <col min="1038" max="1038" width="30.875" style="11" customWidth="1"/>
    <col min="1039" max="1039" width="6.875" style="11" customWidth="1"/>
    <col min="1040" max="1040" width="7" style="11" customWidth="1"/>
    <col min="1041" max="1041" width="13.75" style="11" customWidth="1"/>
    <col min="1042" max="1290" width="9" style="11"/>
    <col min="1291" max="1291" width="10.875" style="11" customWidth="1"/>
    <col min="1292" max="1292" width="9" style="11"/>
    <col min="1293" max="1293" width="15.375" style="11" customWidth="1"/>
    <col min="1294" max="1294" width="30.875" style="11" customWidth="1"/>
    <col min="1295" max="1295" width="6.875" style="11" customWidth="1"/>
    <col min="1296" max="1296" width="7" style="11" customWidth="1"/>
    <col min="1297" max="1297" width="13.75" style="11" customWidth="1"/>
    <col min="1298" max="1546" width="9" style="11"/>
    <col min="1547" max="1547" width="10.875" style="11" customWidth="1"/>
    <col min="1548" max="1548" width="9" style="11"/>
    <col min="1549" max="1549" width="15.375" style="11" customWidth="1"/>
    <col min="1550" max="1550" width="30.875" style="11" customWidth="1"/>
    <col min="1551" max="1551" width="6.875" style="11" customWidth="1"/>
    <col min="1552" max="1552" width="7" style="11" customWidth="1"/>
    <col min="1553" max="1553" width="13.75" style="11" customWidth="1"/>
    <col min="1554" max="1802" width="9" style="11"/>
    <col min="1803" max="1803" width="10.875" style="11" customWidth="1"/>
    <col min="1804" max="1804" width="9" style="11"/>
    <col min="1805" max="1805" width="15.375" style="11" customWidth="1"/>
    <col min="1806" max="1806" width="30.875" style="11" customWidth="1"/>
    <col min="1807" max="1807" width="6.875" style="11" customWidth="1"/>
    <col min="1808" max="1808" width="7" style="11" customWidth="1"/>
    <col min="1809" max="1809" width="13.75" style="11" customWidth="1"/>
    <col min="1810" max="2058" width="9" style="11"/>
    <col min="2059" max="2059" width="10.875" style="11" customWidth="1"/>
    <col min="2060" max="2060" width="9" style="11"/>
    <col min="2061" max="2061" width="15.375" style="11" customWidth="1"/>
    <col min="2062" max="2062" width="30.875" style="11" customWidth="1"/>
    <col min="2063" max="2063" width="6.875" style="11" customWidth="1"/>
    <col min="2064" max="2064" width="7" style="11" customWidth="1"/>
    <col min="2065" max="2065" width="13.75" style="11" customWidth="1"/>
    <col min="2066" max="2314" width="9" style="11"/>
    <col min="2315" max="2315" width="10.875" style="11" customWidth="1"/>
    <col min="2316" max="2316" width="9" style="11"/>
    <col min="2317" max="2317" width="15.375" style="11" customWidth="1"/>
    <col min="2318" max="2318" width="30.875" style="11" customWidth="1"/>
    <col min="2319" max="2319" width="6.875" style="11" customWidth="1"/>
    <col min="2320" max="2320" width="7" style="11" customWidth="1"/>
    <col min="2321" max="2321" width="13.75" style="11" customWidth="1"/>
    <col min="2322" max="2570" width="9" style="11"/>
    <col min="2571" max="2571" width="10.875" style="11" customWidth="1"/>
    <col min="2572" max="2572" width="9" style="11"/>
    <col min="2573" max="2573" width="15.375" style="11" customWidth="1"/>
    <col min="2574" max="2574" width="30.875" style="11" customWidth="1"/>
    <col min="2575" max="2575" width="6.875" style="11" customWidth="1"/>
    <col min="2576" max="2576" width="7" style="11" customWidth="1"/>
    <col min="2577" max="2577" width="13.75" style="11" customWidth="1"/>
    <col min="2578" max="2826" width="9" style="11"/>
    <col min="2827" max="2827" width="10.875" style="11" customWidth="1"/>
    <col min="2828" max="2828" width="9" style="11"/>
    <col min="2829" max="2829" width="15.375" style="11" customWidth="1"/>
    <col min="2830" max="2830" width="30.875" style="11" customWidth="1"/>
    <col min="2831" max="2831" width="6.875" style="11" customWidth="1"/>
    <col min="2832" max="2832" width="7" style="11" customWidth="1"/>
    <col min="2833" max="2833" width="13.75" style="11" customWidth="1"/>
    <col min="2834" max="3082" width="9" style="11"/>
    <col min="3083" max="3083" width="10.875" style="11" customWidth="1"/>
    <col min="3084" max="3084" width="9" style="11"/>
    <col min="3085" max="3085" width="15.375" style="11" customWidth="1"/>
    <col min="3086" max="3086" width="30.875" style="11" customWidth="1"/>
    <col min="3087" max="3087" width="6.875" style="11" customWidth="1"/>
    <col min="3088" max="3088" width="7" style="11" customWidth="1"/>
    <col min="3089" max="3089" width="13.75" style="11" customWidth="1"/>
    <col min="3090" max="3338" width="9" style="11"/>
    <col min="3339" max="3339" width="10.875" style="11" customWidth="1"/>
    <col min="3340" max="3340" width="9" style="11"/>
    <col min="3341" max="3341" width="15.375" style="11" customWidth="1"/>
    <col min="3342" max="3342" width="30.875" style="11" customWidth="1"/>
    <col min="3343" max="3343" width="6.875" style="11" customWidth="1"/>
    <col min="3344" max="3344" width="7" style="11" customWidth="1"/>
    <col min="3345" max="3345" width="13.75" style="11" customWidth="1"/>
    <col min="3346" max="3594" width="9" style="11"/>
    <col min="3595" max="3595" width="10.875" style="11" customWidth="1"/>
    <col min="3596" max="3596" width="9" style="11"/>
    <col min="3597" max="3597" width="15.375" style="11" customWidth="1"/>
    <col min="3598" max="3598" width="30.875" style="11" customWidth="1"/>
    <col min="3599" max="3599" width="6.875" style="11" customWidth="1"/>
    <col min="3600" max="3600" width="7" style="11" customWidth="1"/>
    <col min="3601" max="3601" width="13.75" style="11" customWidth="1"/>
    <col min="3602" max="3850" width="9" style="11"/>
    <col min="3851" max="3851" width="10.875" style="11" customWidth="1"/>
    <col min="3852" max="3852" width="9" style="11"/>
    <col min="3853" max="3853" width="15.375" style="11" customWidth="1"/>
    <col min="3854" max="3854" width="30.875" style="11" customWidth="1"/>
    <col min="3855" max="3855" width="6.875" style="11" customWidth="1"/>
    <col min="3856" max="3856" width="7" style="11" customWidth="1"/>
    <col min="3857" max="3857" width="13.75" style="11" customWidth="1"/>
    <col min="3858" max="4106" width="9" style="11"/>
    <col min="4107" max="4107" width="10.875" style="11" customWidth="1"/>
    <col min="4108" max="4108" width="9" style="11"/>
    <col min="4109" max="4109" width="15.375" style="11" customWidth="1"/>
    <col min="4110" max="4110" width="30.875" style="11" customWidth="1"/>
    <col min="4111" max="4111" width="6.875" style="11" customWidth="1"/>
    <col min="4112" max="4112" width="7" style="11" customWidth="1"/>
    <col min="4113" max="4113" width="13.75" style="11" customWidth="1"/>
    <col min="4114" max="4362" width="9" style="11"/>
    <col min="4363" max="4363" width="10.875" style="11" customWidth="1"/>
    <col min="4364" max="4364" width="9" style="11"/>
    <col min="4365" max="4365" width="15.375" style="11" customWidth="1"/>
    <col min="4366" max="4366" width="30.875" style="11" customWidth="1"/>
    <col min="4367" max="4367" width="6.875" style="11" customWidth="1"/>
    <col min="4368" max="4368" width="7" style="11" customWidth="1"/>
    <col min="4369" max="4369" width="13.75" style="11" customWidth="1"/>
    <col min="4370" max="4618" width="9" style="11"/>
    <col min="4619" max="4619" width="10.875" style="11" customWidth="1"/>
    <col min="4620" max="4620" width="9" style="11"/>
    <col min="4621" max="4621" width="15.375" style="11" customWidth="1"/>
    <col min="4622" max="4622" width="30.875" style="11" customWidth="1"/>
    <col min="4623" max="4623" width="6.875" style="11" customWidth="1"/>
    <col min="4624" max="4624" width="7" style="11" customWidth="1"/>
    <col min="4625" max="4625" width="13.75" style="11" customWidth="1"/>
    <col min="4626" max="4874" width="9" style="11"/>
    <col min="4875" max="4875" width="10.875" style="11" customWidth="1"/>
    <col min="4876" max="4876" width="9" style="11"/>
    <col min="4877" max="4877" width="15.375" style="11" customWidth="1"/>
    <col min="4878" max="4878" width="30.875" style="11" customWidth="1"/>
    <col min="4879" max="4879" width="6.875" style="11" customWidth="1"/>
    <col min="4880" max="4880" width="7" style="11" customWidth="1"/>
    <col min="4881" max="4881" width="13.75" style="11" customWidth="1"/>
    <col min="4882" max="5130" width="9" style="11"/>
    <col min="5131" max="5131" width="10.875" style="11" customWidth="1"/>
    <col min="5132" max="5132" width="9" style="11"/>
    <col min="5133" max="5133" width="15.375" style="11" customWidth="1"/>
    <col min="5134" max="5134" width="30.875" style="11" customWidth="1"/>
    <col min="5135" max="5135" width="6.875" style="11" customWidth="1"/>
    <col min="5136" max="5136" width="7" style="11" customWidth="1"/>
    <col min="5137" max="5137" width="13.75" style="11" customWidth="1"/>
    <col min="5138" max="5386" width="9" style="11"/>
    <col min="5387" max="5387" width="10.875" style="11" customWidth="1"/>
    <col min="5388" max="5388" width="9" style="11"/>
    <col min="5389" max="5389" width="15.375" style="11" customWidth="1"/>
    <col min="5390" max="5390" width="30.875" style="11" customWidth="1"/>
    <col min="5391" max="5391" width="6.875" style="11" customWidth="1"/>
    <col min="5392" max="5392" width="7" style="11" customWidth="1"/>
    <col min="5393" max="5393" width="13.75" style="11" customWidth="1"/>
    <col min="5394" max="5642" width="9" style="11"/>
    <col min="5643" max="5643" width="10.875" style="11" customWidth="1"/>
    <col min="5644" max="5644" width="9" style="11"/>
    <col min="5645" max="5645" width="15.375" style="11" customWidth="1"/>
    <col min="5646" max="5646" width="30.875" style="11" customWidth="1"/>
    <col min="5647" max="5647" width="6.875" style="11" customWidth="1"/>
    <col min="5648" max="5648" width="7" style="11" customWidth="1"/>
    <col min="5649" max="5649" width="13.75" style="11" customWidth="1"/>
    <col min="5650" max="5898" width="9" style="11"/>
    <col min="5899" max="5899" width="10.875" style="11" customWidth="1"/>
    <col min="5900" max="5900" width="9" style="11"/>
    <col min="5901" max="5901" width="15.375" style="11" customWidth="1"/>
    <col min="5902" max="5902" width="30.875" style="11" customWidth="1"/>
    <col min="5903" max="5903" width="6.875" style="11" customWidth="1"/>
    <col min="5904" max="5904" width="7" style="11" customWidth="1"/>
    <col min="5905" max="5905" width="13.75" style="11" customWidth="1"/>
    <col min="5906" max="6154" width="9" style="11"/>
    <col min="6155" max="6155" width="10.875" style="11" customWidth="1"/>
    <col min="6156" max="6156" width="9" style="11"/>
    <col min="6157" max="6157" width="15.375" style="11" customWidth="1"/>
    <col min="6158" max="6158" width="30.875" style="11" customWidth="1"/>
    <col min="6159" max="6159" width="6.875" style="11" customWidth="1"/>
    <col min="6160" max="6160" width="7" style="11" customWidth="1"/>
    <col min="6161" max="6161" width="13.75" style="11" customWidth="1"/>
    <col min="6162" max="6410" width="9" style="11"/>
    <col min="6411" max="6411" width="10.875" style="11" customWidth="1"/>
    <col min="6412" max="6412" width="9" style="11"/>
    <col min="6413" max="6413" width="15.375" style="11" customWidth="1"/>
    <col min="6414" max="6414" width="30.875" style="11" customWidth="1"/>
    <col min="6415" max="6415" width="6.875" style="11" customWidth="1"/>
    <col min="6416" max="6416" width="7" style="11" customWidth="1"/>
    <col min="6417" max="6417" width="13.75" style="11" customWidth="1"/>
    <col min="6418" max="6666" width="9" style="11"/>
    <col min="6667" max="6667" width="10.875" style="11" customWidth="1"/>
    <col min="6668" max="6668" width="9" style="11"/>
    <col min="6669" max="6669" width="15.375" style="11" customWidth="1"/>
    <col min="6670" max="6670" width="30.875" style="11" customWidth="1"/>
    <col min="6671" max="6671" width="6.875" style="11" customWidth="1"/>
    <col min="6672" max="6672" width="7" style="11" customWidth="1"/>
    <col min="6673" max="6673" width="13.75" style="11" customWidth="1"/>
    <col min="6674" max="6922" width="9" style="11"/>
    <col min="6923" max="6923" width="10.875" style="11" customWidth="1"/>
    <col min="6924" max="6924" width="9" style="11"/>
    <col min="6925" max="6925" width="15.375" style="11" customWidth="1"/>
    <col min="6926" max="6926" width="30.875" style="11" customWidth="1"/>
    <col min="6927" max="6927" width="6.875" style="11" customWidth="1"/>
    <col min="6928" max="6928" width="7" style="11" customWidth="1"/>
    <col min="6929" max="6929" width="13.75" style="11" customWidth="1"/>
    <col min="6930" max="7178" width="9" style="11"/>
    <col min="7179" max="7179" width="10.875" style="11" customWidth="1"/>
    <col min="7180" max="7180" width="9" style="11"/>
    <col min="7181" max="7181" width="15.375" style="11" customWidth="1"/>
    <col min="7182" max="7182" width="30.875" style="11" customWidth="1"/>
    <col min="7183" max="7183" width="6.875" style="11" customWidth="1"/>
    <col min="7184" max="7184" width="7" style="11" customWidth="1"/>
    <col min="7185" max="7185" width="13.75" style="11" customWidth="1"/>
    <col min="7186" max="7434" width="9" style="11"/>
    <col min="7435" max="7435" width="10.875" style="11" customWidth="1"/>
    <col min="7436" max="7436" width="9" style="11"/>
    <col min="7437" max="7437" width="15.375" style="11" customWidth="1"/>
    <col min="7438" max="7438" width="30.875" style="11" customWidth="1"/>
    <col min="7439" max="7439" width="6.875" style="11" customWidth="1"/>
    <col min="7440" max="7440" width="7" style="11" customWidth="1"/>
    <col min="7441" max="7441" width="13.75" style="11" customWidth="1"/>
    <col min="7442" max="7690" width="9" style="11"/>
    <col min="7691" max="7691" width="10.875" style="11" customWidth="1"/>
    <col min="7692" max="7692" width="9" style="11"/>
    <col min="7693" max="7693" width="15.375" style="11" customWidth="1"/>
    <col min="7694" max="7694" width="30.875" style="11" customWidth="1"/>
    <col min="7695" max="7695" width="6.875" style="11" customWidth="1"/>
    <col min="7696" max="7696" width="7" style="11" customWidth="1"/>
    <col min="7697" max="7697" width="13.75" style="11" customWidth="1"/>
    <col min="7698" max="7946" width="9" style="11"/>
    <col min="7947" max="7947" width="10.875" style="11" customWidth="1"/>
    <col min="7948" max="7948" width="9" style="11"/>
    <col min="7949" max="7949" width="15.375" style="11" customWidth="1"/>
    <col min="7950" max="7950" width="30.875" style="11" customWidth="1"/>
    <col min="7951" max="7951" width="6.875" style="11" customWidth="1"/>
    <col min="7952" max="7952" width="7" style="11" customWidth="1"/>
    <col min="7953" max="7953" width="13.75" style="11" customWidth="1"/>
    <col min="7954" max="8202" width="9" style="11"/>
    <col min="8203" max="8203" width="10.875" style="11" customWidth="1"/>
    <col min="8204" max="8204" width="9" style="11"/>
    <col min="8205" max="8205" width="15.375" style="11" customWidth="1"/>
    <col min="8206" max="8206" width="30.875" style="11" customWidth="1"/>
    <col min="8207" max="8207" width="6.875" style="11" customWidth="1"/>
    <col min="8208" max="8208" width="7" style="11" customWidth="1"/>
    <col min="8209" max="8209" width="13.75" style="11" customWidth="1"/>
    <col min="8210" max="8458" width="9" style="11"/>
    <col min="8459" max="8459" width="10.875" style="11" customWidth="1"/>
    <col min="8460" max="8460" width="9" style="11"/>
    <col min="8461" max="8461" width="15.375" style="11" customWidth="1"/>
    <col min="8462" max="8462" width="30.875" style="11" customWidth="1"/>
    <col min="8463" max="8463" width="6.875" style="11" customWidth="1"/>
    <col min="8464" max="8464" width="7" style="11" customWidth="1"/>
    <col min="8465" max="8465" width="13.75" style="11" customWidth="1"/>
    <col min="8466" max="8714" width="9" style="11"/>
    <col min="8715" max="8715" width="10.875" style="11" customWidth="1"/>
    <col min="8716" max="8716" width="9" style="11"/>
    <col min="8717" max="8717" width="15.375" style="11" customWidth="1"/>
    <col min="8718" max="8718" width="30.875" style="11" customWidth="1"/>
    <col min="8719" max="8719" width="6.875" style="11" customWidth="1"/>
    <col min="8720" max="8720" width="7" style="11" customWidth="1"/>
    <col min="8721" max="8721" width="13.75" style="11" customWidth="1"/>
    <col min="8722" max="8970" width="9" style="11"/>
    <col min="8971" max="8971" width="10.875" style="11" customWidth="1"/>
    <col min="8972" max="8972" width="9" style="11"/>
    <col min="8973" max="8973" width="15.375" style="11" customWidth="1"/>
    <col min="8974" max="8974" width="30.875" style="11" customWidth="1"/>
    <col min="8975" max="8975" width="6.875" style="11" customWidth="1"/>
    <col min="8976" max="8976" width="7" style="11" customWidth="1"/>
    <col min="8977" max="8977" width="13.75" style="11" customWidth="1"/>
    <col min="8978" max="9226" width="9" style="11"/>
    <col min="9227" max="9227" width="10.875" style="11" customWidth="1"/>
    <col min="9228" max="9228" width="9" style="11"/>
    <col min="9229" max="9229" width="15.375" style="11" customWidth="1"/>
    <col min="9230" max="9230" width="30.875" style="11" customWidth="1"/>
    <col min="9231" max="9231" width="6.875" style="11" customWidth="1"/>
    <col min="9232" max="9232" width="7" style="11" customWidth="1"/>
    <col min="9233" max="9233" width="13.75" style="11" customWidth="1"/>
    <col min="9234" max="9482" width="9" style="11"/>
    <col min="9483" max="9483" width="10.875" style="11" customWidth="1"/>
    <col min="9484" max="9484" width="9" style="11"/>
    <col min="9485" max="9485" width="15.375" style="11" customWidth="1"/>
    <col min="9486" max="9486" width="30.875" style="11" customWidth="1"/>
    <col min="9487" max="9487" width="6.875" style="11" customWidth="1"/>
    <col min="9488" max="9488" width="7" style="11" customWidth="1"/>
    <col min="9489" max="9489" width="13.75" style="11" customWidth="1"/>
    <col min="9490" max="9738" width="9" style="11"/>
    <col min="9739" max="9739" width="10.875" style="11" customWidth="1"/>
    <col min="9740" max="9740" width="9" style="11"/>
    <col min="9741" max="9741" width="15.375" style="11" customWidth="1"/>
    <col min="9742" max="9742" width="30.875" style="11" customWidth="1"/>
    <col min="9743" max="9743" width="6.875" style="11" customWidth="1"/>
    <col min="9744" max="9744" width="7" style="11" customWidth="1"/>
    <col min="9745" max="9745" width="13.75" style="11" customWidth="1"/>
    <col min="9746" max="9994" width="9" style="11"/>
    <col min="9995" max="9995" width="10.875" style="11" customWidth="1"/>
    <col min="9996" max="9996" width="9" style="11"/>
    <col min="9997" max="9997" width="15.375" style="11" customWidth="1"/>
    <col min="9998" max="9998" width="30.875" style="11" customWidth="1"/>
    <col min="9999" max="9999" width="6.875" style="11" customWidth="1"/>
    <col min="10000" max="10000" width="7" style="11" customWidth="1"/>
    <col min="10001" max="10001" width="13.75" style="11" customWidth="1"/>
    <col min="10002" max="10250" width="9" style="11"/>
    <col min="10251" max="10251" width="10.875" style="11" customWidth="1"/>
    <col min="10252" max="10252" width="9" style="11"/>
    <col min="10253" max="10253" width="15.375" style="11" customWidth="1"/>
    <col min="10254" max="10254" width="30.875" style="11" customWidth="1"/>
    <col min="10255" max="10255" width="6.875" style="11" customWidth="1"/>
    <col min="10256" max="10256" width="7" style="11" customWidth="1"/>
    <col min="10257" max="10257" width="13.75" style="11" customWidth="1"/>
    <col min="10258" max="10506" width="9" style="11"/>
    <col min="10507" max="10507" width="10.875" style="11" customWidth="1"/>
    <col min="10508" max="10508" width="9" style="11"/>
    <col min="10509" max="10509" width="15.375" style="11" customWidth="1"/>
    <col min="10510" max="10510" width="30.875" style="11" customWidth="1"/>
    <col min="10511" max="10511" width="6.875" style="11" customWidth="1"/>
    <col min="10512" max="10512" width="7" style="11" customWidth="1"/>
    <col min="10513" max="10513" width="13.75" style="11" customWidth="1"/>
    <col min="10514" max="10762" width="9" style="11"/>
    <col min="10763" max="10763" width="10.875" style="11" customWidth="1"/>
    <col min="10764" max="10764" width="9" style="11"/>
    <col min="10765" max="10765" width="15.375" style="11" customWidth="1"/>
    <col min="10766" max="10766" width="30.875" style="11" customWidth="1"/>
    <col min="10767" max="10767" width="6.875" style="11" customWidth="1"/>
    <col min="10768" max="10768" width="7" style="11" customWidth="1"/>
    <col min="10769" max="10769" width="13.75" style="11" customWidth="1"/>
    <col min="10770" max="11018" width="9" style="11"/>
    <col min="11019" max="11019" width="10.875" style="11" customWidth="1"/>
    <col min="11020" max="11020" width="9" style="11"/>
    <col min="11021" max="11021" width="15.375" style="11" customWidth="1"/>
    <col min="11022" max="11022" width="30.875" style="11" customWidth="1"/>
    <col min="11023" max="11023" width="6.875" style="11" customWidth="1"/>
    <col min="11024" max="11024" width="7" style="11" customWidth="1"/>
    <col min="11025" max="11025" width="13.75" style="11" customWidth="1"/>
    <col min="11026" max="11274" width="9" style="11"/>
    <col min="11275" max="11275" width="10.875" style="11" customWidth="1"/>
    <col min="11276" max="11276" width="9" style="11"/>
    <col min="11277" max="11277" width="15.375" style="11" customWidth="1"/>
    <col min="11278" max="11278" width="30.875" style="11" customWidth="1"/>
    <col min="11279" max="11279" width="6.875" style="11" customWidth="1"/>
    <col min="11280" max="11280" width="7" style="11" customWidth="1"/>
    <col min="11281" max="11281" width="13.75" style="11" customWidth="1"/>
    <col min="11282" max="11530" width="9" style="11"/>
    <col min="11531" max="11531" width="10.875" style="11" customWidth="1"/>
    <col min="11532" max="11532" width="9" style="11"/>
    <col min="11533" max="11533" width="15.375" style="11" customWidth="1"/>
    <col min="11534" max="11534" width="30.875" style="11" customWidth="1"/>
    <col min="11535" max="11535" width="6.875" style="11" customWidth="1"/>
    <col min="11536" max="11536" width="7" style="11" customWidth="1"/>
    <col min="11537" max="11537" width="13.75" style="11" customWidth="1"/>
    <col min="11538" max="11786" width="9" style="11"/>
    <col min="11787" max="11787" width="10.875" style="11" customWidth="1"/>
    <col min="11788" max="11788" width="9" style="11"/>
    <col min="11789" max="11789" width="15.375" style="11" customWidth="1"/>
    <col min="11790" max="11790" width="30.875" style="11" customWidth="1"/>
    <col min="11791" max="11791" width="6.875" style="11" customWidth="1"/>
    <col min="11792" max="11792" width="7" style="11" customWidth="1"/>
    <col min="11793" max="11793" width="13.75" style="11" customWidth="1"/>
    <col min="11794" max="12042" width="9" style="11"/>
    <col min="12043" max="12043" width="10.875" style="11" customWidth="1"/>
    <col min="12044" max="12044" width="9" style="11"/>
    <col min="12045" max="12045" width="15.375" style="11" customWidth="1"/>
    <col min="12046" max="12046" width="30.875" style="11" customWidth="1"/>
    <col min="12047" max="12047" width="6.875" style="11" customWidth="1"/>
    <col min="12048" max="12048" width="7" style="11" customWidth="1"/>
    <col min="12049" max="12049" width="13.75" style="11" customWidth="1"/>
    <col min="12050" max="12298" width="9" style="11"/>
    <col min="12299" max="12299" width="10.875" style="11" customWidth="1"/>
    <col min="12300" max="12300" width="9" style="11"/>
    <col min="12301" max="12301" width="15.375" style="11" customWidth="1"/>
    <col min="12302" max="12302" width="30.875" style="11" customWidth="1"/>
    <col min="12303" max="12303" width="6.875" style="11" customWidth="1"/>
    <col min="12304" max="12304" width="7" style="11" customWidth="1"/>
    <col min="12305" max="12305" width="13.75" style="11" customWidth="1"/>
    <col min="12306" max="12554" width="9" style="11"/>
    <col min="12555" max="12555" width="10.875" style="11" customWidth="1"/>
    <col min="12556" max="12556" width="9" style="11"/>
    <col min="12557" max="12557" width="15.375" style="11" customWidth="1"/>
    <col min="12558" max="12558" width="30.875" style="11" customWidth="1"/>
    <col min="12559" max="12559" width="6.875" style="11" customWidth="1"/>
    <col min="12560" max="12560" width="7" style="11" customWidth="1"/>
    <col min="12561" max="12561" width="13.75" style="11" customWidth="1"/>
    <col min="12562" max="12810" width="9" style="11"/>
    <col min="12811" max="12811" width="10.875" style="11" customWidth="1"/>
    <col min="12812" max="12812" width="9" style="11"/>
    <col min="12813" max="12813" width="15.375" style="11" customWidth="1"/>
    <col min="12814" max="12814" width="30.875" style="11" customWidth="1"/>
    <col min="12815" max="12815" width="6.875" style="11" customWidth="1"/>
    <col min="12816" max="12816" width="7" style="11" customWidth="1"/>
    <col min="12817" max="12817" width="13.75" style="11" customWidth="1"/>
    <col min="12818" max="13066" width="9" style="11"/>
    <col min="13067" max="13067" width="10.875" style="11" customWidth="1"/>
    <col min="13068" max="13068" width="9" style="11"/>
    <col min="13069" max="13069" width="15.375" style="11" customWidth="1"/>
    <col min="13070" max="13070" width="30.875" style="11" customWidth="1"/>
    <col min="13071" max="13071" width="6.875" style="11" customWidth="1"/>
    <col min="13072" max="13072" width="7" style="11" customWidth="1"/>
    <col min="13073" max="13073" width="13.75" style="11" customWidth="1"/>
    <col min="13074" max="13322" width="9" style="11"/>
    <col min="13323" max="13323" width="10.875" style="11" customWidth="1"/>
    <col min="13324" max="13324" width="9" style="11"/>
    <col min="13325" max="13325" width="15.375" style="11" customWidth="1"/>
    <col min="13326" max="13326" width="30.875" style="11" customWidth="1"/>
    <col min="13327" max="13327" width="6.875" style="11" customWidth="1"/>
    <col min="13328" max="13328" width="7" style="11" customWidth="1"/>
    <col min="13329" max="13329" width="13.75" style="11" customWidth="1"/>
    <col min="13330" max="13578" width="9" style="11"/>
    <col min="13579" max="13579" width="10.875" style="11" customWidth="1"/>
    <col min="13580" max="13580" width="9" style="11"/>
    <col min="13581" max="13581" width="15.375" style="11" customWidth="1"/>
    <col min="13582" max="13582" width="30.875" style="11" customWidth="1"/>
    <col min="13583" max="13583" width="6.875" style="11" customWidth="1"/>
    <col min="13584" max="13584" width="7" style="11" customWidth="1"/>
    <col min="13585" max="13585" width="13.75" style="11" customWidth="1"/>
    <col min="13586" max="13834" width="9" style="11"/>
    <col min="13835" max="13835" width="10.875" style="11" customWidth="1"/>
    <col min="13836" max="13836" width="9" style="11"/>
    <col min="13837" max="13837" width="15.375" style="11" customWidth="1"/>
    <col min="13838" max="13838" width="30.875" style="11" customWidth="1"/>
    <col min="13839" max="13839" width="6.875" style="11" customWidth="1"/>
    <col min="13840" max="13840" width="7" style="11" customWidth="1"/>
    <col min="13841" max="13841" width="13.75" style="11" customWidth="1"/>
    <col min="13842" max="14090" width="9" style="11"/>
    <col min="14091" max="14091" width="10.875" style="11" customWidth="1"/>
    <col min="14092" max="14092" width="9" style="11"/>
    <col min="14093" max="14093" width="15.375" style="11" customWidth="1"/>
    <col min="14094" max="14094" width="30.875" style="11" customWidth="1"/>
    <col min="14095" max="14095" width="6.875" style="11" customWidth="1"/>
    <col min="14096" max="14096" width="7" style="11" customWidth="1"/>
    <col min="14097" max="14097" width="13.75" style="11" customWidth="1"/>
    <col min="14098" max="14346" width="9" style="11"/>
    <col min="14347" max="14347" width="10.875" style="11" customWidth="1"/>
    <col min="14348" max="14348" width="9" style="11"/>
    <col min="14349" max="14349" width="15.375" style="11" customWidth="1"/>
    <col min="14350" max="14350" width="30.875" style="11" customWidth="1"/>
    <col min="14351" max="14351" width="6.875" style="11" customWidth="1"/>
    <col min="14352" max="14352" width="7" style="11" customWidth="1"/>
    <col min="14353" max="14353" width="13.75" style="11" customWidth="1"/>
    <col min="14354" max="14602" width="9" style="11"/>
    <col min="14603" max="14603" width="10.875" style="11" customWidth="1"/>
    <col min="14604" max="14604" width="9" style="11"/>
    <col min="14605" max="14605" width="15.375" style="11" customWidth="1"/>
    <col min="14606" max="14606" width="30.875" style="11" customWidth="1"/>
    <col min="14607" max="14607" width="6.875" style="11" customWidth="1"/>
    <col min="14608" max="14608" width="7" style="11" customWidth="1"/>
    <col min="14609" max="14609" width="13.75" style="11" customWidth="1"/>
    <col min="14610" max="14858" width="9" style="11"/>
    <col min="14859" max="14859" width="10.875" style="11" customWidth="1"/>
    <col min="14860" max="14860" width="9" style="11"/>
    <col min="14861" max="14861" width="15.375" style="11" customWidth="1"/>
    <col min="14862" max="14862" width="30.875" style="11" customWidth="1"/>
    <col min="14863" max="14863" width="6.875" style="11" customWidth="1"/>
    <col min="14864" max="14864" width="7" style="11" customWidth="1"/>
    <col min="14865" max="14865" width="13.75" style="11" customWidth="1"/>
    <col min="14866" max="15114" width="9" style="11"/>
    <col min="15115" max="15115" width="10.875" style="11" customWidth="1"/>
    <col min="15116" max="15116" width="9" style="11"/>
    <col min="15117" max="15117" width="15.375" style="11" customWidth="1"/>
    <col min="15118" max="15118" width="30.875" style="11" customWidth="1"/>
    <col min="15119" max="15119" width="6.875" style="11" customWidth="1"/>
    <col min="15120" max="15120" width="7" style="11" customWidth="1"/>
    <col min="15121" max="15121" width="13.75" style="11" customWidth="1"/>
    <col min="15122" max="15370" width="9" style="11"/>
    <col min="15371" max="15371" width="10.875" style="11" customWidth="1"/>
    <col min="15372" max="15372" width="9" style="11"/>
    <col min="15373" max="15373" width="15.375" style="11" customWidth="1"/>
    <col min="15374" max="15374" width="30.875" style="11" customWidth="1"/>
    <col min="15375" max="15375" width="6.875" style="11" customWidth="1"/>
    <col min="15376" max="15376" width="7" style="11" customWidth="1"/>
    <col min="15377" max="15377" width="13.75" style="11" customWidth="1"/>
    <col min="15378" max="15626" width="9" style="11"/>
    <col min="15627" max="15627" width="10.875" style="11" customWidth="1"/>
    <col min="15628" max="15628" width="9" style="11"/>
    <col min="15629" max="15629" width="15.375" style="11" customWidth="1"/>
    <col min="15630" max="15630" width="30.875" style="11" customWidth="1"/>
    <col min="15631" max="15631" width="6.875" style="11" customWidth="1"/>
    <col min="15632" max="15632" width="7" style="11" customWidth="1"/>
    <col min="15633" max="15633" width="13.75" style="11" customWidth="1"/>
    <col min="15634" max="15882" width="9" style="11"/>
    <col min="15883" max="15883" width="10.875" style="11" customWidth="1"/>
    <col min="15884" max="15884" width="9" style="11"/>
    <col min="15885" max="15885" width="15.375" style="11" customWidth="1"/>
    <col min="15886" max="15886" width="30.875" style="11" customWidth="1"/>
    <col min="15887" max="15887" width="6.875" style="11" customWidth="1"/>
    <col min="15888" max="15888" width="7" style="11" customWidth="1"/>
    <col min="15889" max="15889" width="13.75" style="11" customWidth="1"/>
    <col min="15890" max="16138" width="9" style="11"/>
    <col min="16139" max="16139" width="10.875" style="11" customWidth="1"/>
    <col min="16140" max="16140" width="9" style="11"/>
    <col min="16141" max="16141" width="15.375" style="11" customWidth="1"/>
    <col min="16142" max="16142" width="30.875" style="11" customWidth="1"/>
    <col min="16143" max="16143" width="6.875" style="11" customWidth="1"/>
    <col min="16144" max="16144" width="7" style="11" customWidth="1"/>
    <col min="16145" max="16145" width="13.75" style="11" customWidth="1"/>
    <col min="16146" max="16384" width="9" style="11"/>
  </cols>
  <sheetData>
    <row r="1" spans="2:19" s="5" customFormat="1" ht="24" x14ac:dyDescent="0.55000000000000004">
      <c r="B1" s="150" t="s">
        <v>167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2:19" s="43" customFormat="1" x14ac:dyDescent="0.55000000000000004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9" s="43" customFormat="1" ht="24" thickBot="1" x14ac:dyDescent="0.6">
      <c r="B3" s="91" t="s">
        <v>165</v>
      </c>
      <c r="Q3" s="92"/>
    </row>
    <row r="4" spans="2:19" s="43" customFormat="1" ht="24" thickTop="1" x14ac:dyDescent="0.55000000000000004">
      <c r="B4" s="151" t="s">
        <v>0</v>
      </c>
      <c r="C4" s="152"/>
      <c r="D4" s="152"/>
      <c r="E4" s="153"/>
      <c r="F4" s="178" t="s">
        <v>158</v>
      </c>
      <c r="G4" s="179"/>
      <c r="H4" s="178" t="s">
        <v>158</v>
      </c>
      <c r="I4" s="179"/>
      <c r="J4" s="178" t="s">
        <v>158</v>
      </c>
      <c r="K4" s="179"/>
      <c r="L4" s="178" t="s">
        <v>158</v>
      </c>
      <c r="M4" s="179"/>
      <c r="N4" s="178" t="s">
        <v>159</v>
      </c>
      <c r="O4" s="179"/>
      <c r="P4" s="178" t="s">
        <v>159</v>
      </c>
      <c r="Q4" s="179"/>
    </row>
    <row r="5" spans="2:19" s="43" customFormat="1" x14ac:dyDescent="0.55000000000000004">
      <c r="B5" s="154"/>
      <c r="C5" s="155"/>
      <c r="D5" s="155"/>
      <c r="E5" s="156"/>
      <c r="F5" s="160" t="s">
        <v>129</v>
      </c>
      <c r="G5" s="161"/>
      <c r="H5" s="160" t="s">
        <v>130</v>
      </c>
      <c r="I5" s="161"/>
      <c r="J5" s="160" t="s">
        <v>132</v>
      </c>
      <c r="K5" s="161"/>
      <c r="L5" s="160" t="s">
        <v>131</v>
      </c>
      <c r="M5" s="161"/>
      <c r="N5" s="160" t="s">
        <v>132</v>
      </c>
      <c r="O5" s="161"/>
      <c r="P5" s="160" t="s">
        <v>131</v>
      </c>
      <c r="Q5" s="161"/>
    </row>
    <row r="6" spans="2:19" s="43" customFormat="1" ht="24" thickBot="1" x14ac:dyDescent="0.6">
      <c r="B6" s="157"/>
      <c r="C6" s="158"/>
      <c r="D6" s="158"/>
      <c r="E6" s="159"/>
      <c r="F6" s="93"/>
      <c r="G6" s="86" t="s">
        <v>30</v>
      </c>
      <c r="H6" s="93"/>
      <c r="I6" s="86" t="s">
        <v>30</v>
      </c>
      <c r="J6" s="93"/>
      <c r="K6" s="86" t="s">
        <v>30</v>
      </c>
      <c r="L6" s="93"/>
      <c r="M6" s="86" t="s">
        <v>30</v>
      </c>
      <c r="N6" s="93"/>
      <c r="O6" s="86" t="s">
        <v>30</v>
      </c>
      <c r="P6" s="94"/>
      <c r="Q6" s="86" t="s">
        <v>30</v>
      </c>
    </row>
    <row r="7" spans="2:19" s="43" customFormat="1" ht="24" thickTop="1" x14ac:dyDescent="0.55000000000000004">
      <c r="B7" s="140" t="s">
        <v>145</v>
      </c>
      <c r="C7" s="141"/>
      <c r="D7" s="141"/>
      <c r="E7" s="142"/>
      <c r="F7" s="95">
        <f>Sheet6!V4</f>
        <v>4.5</v>
      </c>
      <c r="G7" s="96">
        <f>Sheet6!V5</f>
        <v>0.70710678118654757</v>
      </c>
      <c r="H7" s="95">
        <f>Sheet3!V9</f>
        <v>4.8571428571428568</v>
      </c>
      <c r="I7" s="96">
        <f>Sheet3!V10</f>
        <v>0.37796447300922725</v>
      </c>
      <c r="J7" s="96">
        <f>Sheet1!V18</f>
        <v>4.5</v>
      </c>
      <c r="K7" s="96">
        <f>Sheet1!V19</f>
        <v>0.5163977794943222</v>
      </c>
      <c r="L7" s="96">
        <f>Sheet5!K3</f>
        <v>4</v>
      </c>
      <c r="M7" s="96">
        <v>0</v>
      </c>
      <c r="N7" s="96">
        <f>Sheet4!V6</f>
        <v>4.75</v>
      </c>
      <c r="O7" s="96">
        <f>Sheet4!V7</f>
        <v>0.5</v>
      </c>
      <c r="P7" s="44">
        <f>Sheet2!V5</f>
        <v>4.666666666666667</v>
      </c>
      <c r="Q7" s="96">
        <f>Sheet2!V6</f>
        <v>0.57735026918962784</v>
      </c>
    </row>
    <row r="8" spans="2:19" s="43" customFormat="1" x14ac:dyDescent="0.55000000000000004">
      <c r="B8" s="175" t="s">
        <v>146</v>
      </c>
      <c r="C8" s="176"/>
      <c r="D8" s="176"/>
      <c r="E8" s="177"/>
      <c r="F8" s="44">
        <f>Sheet6!W4</f>
        <v>4.5</v>
      </c>
      <c r="G8" s="96">
        <v>0.71</v>
      </c>
      <c r="H8" s="44">
        <f>Sheet3!W9</f>
        <v>4.7142857142857144</v>
      </c>
      <c r="I8" s="96">
        <f>Sheet3!W10</f>
        <v>0.48795003647426655</v>
      </c>
      <c r="J8" s="96">
        <f>Sheet1!W18</f>
        <v>4.5</v>
      </c>
      <c r="K8" s="96">
        <f>Sheet1!W19</f>
        <v>0.5163977794943222</v>
      </c>
      <c r="L8" s="96">
        <v>4</v>
      </c>
      <c r="M8" s="96">
        <v>0</v>
      </c>
      <c r="N8" s="96">
        <f>Sheet4!W6</f>
        <v>4.75</v>
      </c>
      <c r="O8" s="96">
        <f>Sheet4!W7</f>
        <v>0.5</v>
      </c>
      <c r="P8" s="45">
        <f>Sheet2!W5</f>
        <v>5</v>
      </c>
      <c r="Q8" s="96">
        <f>Sheet2!W6</f>
        <v>0</v>
      </c>
    </row>
    <row r="9" spans="2:19" s="43" customFormat="1" x14ac:dyDescent="0.55000000000000004">
      <c r="B9" s="162" t="s">
        <v>147</v>
      </c>
      <c r="C9" s="162"/>
      <c r="D9" s="162"/>
      <c r="E9" s="162"/>
      <c r="F9" s="97">
        <f>Sheet6!X4</f>
        <v>4.5</v>
      </c>
      <c r="G9" s="97">
        <v>0.71</v>
      </c>
      <c r="H9" s="97">
        <f>Sheet3!X9</f>
        <v>4.7142857142857144</v>
      </c>
      <c r="I9" s="97">
        <f>Sheet3!X10</f>
        <v>0.48795003647426655</v>
      </c>
      <c r="J9" s="97">
        <f>Sheet1!X18</f>
        <v>4.5333333333333332</v>
      </c>
      <c r="K9" s="97">
        <f>Sheet1!X19</f>
        <v>0.51639777949432331</v>
      </c>
      <c r="L9" s="97">
        <v>4</v>
      </c>
      <c r="M9" s="96">
        <v>0</v>
      </c>
      <c r="N9" s="97">
        <f>Sheet4!X6</f>
        <v>4.75</v>
      </c>
      <c r="O9" s="97">
        <f>Sheet4!X7</f>
        <v>0.5</v>
      </c>
      <c r="P9" s="45">
        <f>Sheet2!X5</f>
        <v>4.666666666666667</v>
      </c>
      <c r="Q9" s="97">
        <f>Sheet2!X6</f>
        <v>0.57735026918962784</v>
      </c>
    </row>
    <row r="10" spans="2:19" s="43" customFormat="1" x14ac:dyDescent="0.55000000000000004">
      <c r="B10" s="163" t="s">
        <v>148</v>
      </c>
      <c r="C10" s="164"/>
      <c r="D10" s="164"/>
      <c r="E10" s="165"/>
      <c r="F10" s="97">
        <f>Sheet6!Y4</f>
        <v>4.5</v>
      </c>
      <c r="G10" s="97">
        <v>0.71</v>
      </c>
      <c r="H10" s="97">
        <f>Sheet3!Y9</f>
        <v>4.7142857142857144</v>
      </c>
      <c r="I10" s="97">
        <f>Sheet3!Y10</f>
        <v>0.48795003647426655</v>
      </c>
      <c r="J10" s="97">
        <f>Sheet1!Y18</f>
        <v>4.5333333333333332</v>
      </c>
      <c r="K10" s="97">
        <f>Sheet1!Y19</f>
        <v>0.51639777949432331</v>
      </c>
      <c r="L10" s="97">
        <v>4</v>
      </c>
      <c r="M10" s="96">
        <v>0</v>
      </c>
      <c r="N10" s="97">
        <f>Sheet4!Y6</f>
        <v>4.5</v>
      </c>
      <c r="O10" s="97">
        <f>Sheet4!Y7</f>
        <v>0.57735026918962573</v>
      </c>
      <c r="P10" s="45">
        <f>Sheet2!Y5</f>
        <v>4.333333333333333</v>
      </c>
      <c r="Q10" s="97">
        <f>Sheet2!Y6</f>
        <v>0.57735026918962473</v>
      </c>
    </row>
    <row r="11" spans="2:19" s="43" customFormat="1" x14ac:dyDescent="0.55000000000000004">
      <c r="B11" s="169" t="s">
        <v>211</v>
      </c>
      <c r="C11" s="170"/>
      <c r="D11" s="170"/>
      <c r="E11" s="171"/>
      <c r="F11" s="45">
        <f>Sheet6!Z4</f>
        <v>4.5</v>
      </c>
      <c r="G11" s="45">
        <v>0.71</v>
      </c>
      <c r="H11" s="45">
        <f>Sheet3!Z9</f>
        <v>4.7142857142857144</v>
      </c>
      <c r="I11" s="45">
        <f>Sheet3!Z10</f>
        <v>0.48795003647426655</v>
      </c>
      <c r="J11" s="45">
        <f>Sheet1!Z18</f>
        <v>4.5625</v>
      </c>
      <c r="K11" s="45">
        <f>Sheet1!Z19</f>
        <v>0.51234753829797997</v>
      </c>
      <c r="L11" s="45">
        <v>4</v>
      </c>
      <c r="M11" s="96">
        <v>0</v>
      </c>
      <c r="N11" s="45">
        <f>Sheet4!Z6</f>
        <v>4.75</v>
      </c>
      <c r="O11" s="45">
        <f>Sheet4!Z7</f>
        <v>0.5</v>
      </c>
      <c r="P11" s="45">
        <f>Sheet2!Z5</f>
        <v>4.333333333333333</v>
      </c>
      <c r="Q11" s="97">
        <f>Sheet2!Z6</f>
        <v>0.57735026918962473</v>
      </c>
    </row>
    <row r="12" spans="2:19" s="43" customFormat="1" x14ac:dyDescent="0.55000000000000004">
      <c r="B12" s="162" t="s">
        <v>149</v>
      </c>
      <c r="C12" s="162"/>
      <c r="D12" s="162"/>
      <c r="E12" s="162"/>
      <c r="F12" s="97">
        <f>Sheet6!AA4</f>
        <v>4.5</v>
      </c>
      <c r="G12" s="97">
        <v>0.71</v>
      </c>
      <c r="H12" s="97">
        <f>Sheet3!AA9</f>
        <v>4.7142857142857144</v>
      </c>
      <c r="I12" s="97">
        <f>Sheet3!AA10</f>
        <v>0.48795003647426655</v>
      </c>
      <c r="J12" s="97">
        <f>Sheet1!AA18</f>
        <v>4.5625</v>
      </c>
      <c r="K12" s="97">
        <f>Sheet1!AA19</f>
        <v>0.51234753829797997</v>
      </c>
      <c r="L12" s="97">
        <v>4</v>
      </c>
      <c r="M12" s="96">
        <v>0</v>
      </c>
      <c r="N12" s="97">
        <f>Sheet4!AA6</f>
        <v>4.5</v>
      </c>
      <c r="O12" s="97">
        <f>Sheet4!AA7</f>
        <v>0.57735026918962573</v>
      </c>
      <c r="P12" s="45">
        <f>Sheet2!AA5</f>
        <v>5</v>
      </c>
      <c r="Q12" s="97">
        <f>Sheet2!AA6</f>
        <v>0</v>
      </c>
    </row>
    <row r="13" spans="2:19" s="43" customFormat="1" x14ac:dyDescent="0.55000000000000004">
      <c r="B13" s="172" t="s">
        <v>108</v>
      </c>
      <c r="C13" s="173"/>
      <c r="D13" s="173"/>
      <c r="E13" s="174"/>
      <c r="F13" s="98">
        <f>Sheet6!AA7</f>
        <v>4.5</v>
      </c>
      <c r="G13" s="98">
        <v>0.52</v>
      </c>
      <c r="H13" s="98">
        <f>Sheet3!AA12</f>
        <v>4.7380952380952381</v>
      </c>
      <c r="I13" s="98">
        <f>Sheet3!AA11</f>
        <v>0.44500061986933065</v>
      </c>
      <c r="J13" s="98">
        <f>Sheet1!AA21</f>
        <v>4.5319148936170217</v>
      </c>
      <c r="K13" s="98">
        <f>Sheet1!AA20</f>
        <v>0.50165591728363679</v>
      </c>
      <c r="L13" s="98">
        <v>4</v>
      </c>
      <c r="M13" s="98">
        <v>0</v>
      </c>
      <c r="N13" s="98">
        <f>Sheet4!AA9</f>
        <v>4.666666666666667</v>
      </c>
      <c r="O13" s="98">
        <f>Sheet4!AA8</f>
        <v>0.48154341234307851</v>
      </c>
      <c r="P13" s="103">
        <f>Sheet2!AA8</f>
        <v>4.666666666666667</v>
      </c>
      <c r="Q13" s="98">
        <f>Sheet2!AA7</f>
        <v>0.48507125007266594</v>
      </c>
      <c r="S13" s="47"/>
    </row>
    <row r="14" spans="2:19" s="48" customFormat="1" ht="24" x14ac:dyDescent="0.55000000000000004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18"/>
    </row>
    <row r="15" spans="2:19" s="1" customFormat="1" ht="24" x14ac:dyDescent="0.55000000000000004">
      <c r="B15" s="28"/>
      <c r="C15" s="127" t="s">
        <v>244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2:19" s="1" customFormat="1" ht="24" x14ac:dyDescent="0.55000000000000004">
      <c r="B16" s="104" t="s">
        <v>188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2:20" s="1" customFormat="1" ht="24" x14ac:dyDescent="0.55000000000000004">
      <c r="B17" s="128" t="s">
        <v>189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2:20" s="10" customFormat="1" ht="24" x14ac:dyDescent="0.55000000000000004">
      <c r="B18" s="10" t="s">
        <v>253</v>
      </c>
      <c r="S18" s="1"/>
      <c r="T18" s="1"/>
    </row>
    <row r="19" spans="2:20" s="10" customFormat="1" ht="24" x14ac:dyDescent="0.55000000000000004">
      <c r="B19" s="10" t="s">
        <v>254</v>
      </c>
      <c r="S19" s="1"/>
      <c r="T19" s="1"/>
    </row>
    <row r="20" spans="2:20" s="10" customFormat="1" ht="24" x14ac:dyDescent="0.55000000000000004">
      <c r="B20" s="10" t="s">
        <v>255</v>
      </c>
      <c r="S20" s="1"/>
      <c r="T20" s="1"/>
    </row>
    <row r="21" spans="2:20" s="100" customFormat="1" ht="24" x14ac:dyDescent="0.55000000000000004">
      <c r="B21" s="99" t="s">
        <v>256</v>
      </c>
      <c r="C21" s="99"/>
      <c r="S21" s="1"/>
      <c r="T21" s="1"/>
    </row>
    <row r="22" spans="2:20" ht="24" x14ac:dyDescent="0.55000000000000004">
      <c r="B22" s="101" t="s">
        <v>277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S22" s="1"/>
      <c r="T22" s="1"/>
    </row>
    <row r="23" spans="2:20" ht="24" x14ac:dyDescent="0.55000000000000004">
      <c r="B23" s="101" t="s">
        <v>278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  <c r="S23" s="1"/>
      <c r="T23" s="1"/>
    </row>
    <row r="24" spans="2:20" ht="24" x14ac:dyDescent="0.55000000000000004">
      <c r="B24" s="101" t="s">
        <v>249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S24" s="1"/>
      <c r="T24" s="1"/>
    </row>
    <row r="25" spans="2:20" ht="24" x14ac:dyDescent="0.55000000000000004">
      <c r="B25" s="101" t="s">
        <v>190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S25" s="1"/>
      <c r="T25" s="1"/>
    </row>
    <row r="26" spans="2:20" ht="24" x14ac:dyDescent="0.55000000000000004">
      <c r="B26" s="101" t="s">
        <v>191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S26" s="1"/>
      <c r="T26" s="1"/>
    </row>
    <row r="27" spans="2:20" ht="24" x14ac:dyDescent="0.55000000000000004">
      <c r="B27" s="101" t="s">
        <v>250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S27" s="1"/>
      <c r="T27" s="1"/>
    </row>
    <row r="28" spans="2:20" x14ac:dyDescent="0.55000000000000004">
      <c r="B28" s="101" t="s">
        <v>252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</row>
    <row r="29" spans="2:20" x14ac:dyDescent="0.55000000000000004">
      <c r="B29" s="101" t="s">
        <v>192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</row>
    <row r="30" spans="2:20" x14ac:dyDescent="0.55000000000000004">
      <c r="B30" s="101" t="s">
        <v>251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</row>
    <row r="31" spans="2:20" x14ac:dyDescent="0.55000000000000004">
      <c r="B31" s="101" t="s">
        <v>269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</row>
    <row r="32" spans="2:20" x14ac:dyDescent="0.5500000000000000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</row>
    <row r="33" spans="2:17" x14ac:dyDescent="0.55000000000000004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2:17" x14ac:dyDescent="0.55000000000000004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</row>
    <row r="35" spans="2:17" x14ac:dyDescent="0.55000000000000004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</row>
  </sheetData>
  <mergeCells count="23">
    <mergeCell ref="C15:Q15"/>
    <mergeCell ref="B7:E7"/>
    <mergeCell ref="B8:E8"/>
    <mergeCell ref="B9:E9"/>
    <mergeCell ref="B10:E10"/>
    <mergeCell ref="B11:E11"/>
    <mergeCell ref="B12:E12"/>
    <mergeCell ref="B17:Q17"/>
    <mergeCell ref="B1:Q1"/>
    <mergeCell ref="B4:E6"/>
    <mergeCell ref="F4:G4"/>
    <mergeCell ref="H4:I4"/>
    <mergeCell ref="J4:K4"/>
    <mergeCell ref="L4:M4"/>
    <mergeCell ref="N4:O4"/>
    <mergeCell ref="P4:Q4"/>
    <mergeCell ref="F5:G5"/>
    <mergeCell ref="H5:I5"/>
    <mergeCell ref="J5:K5"/>
    <mergeCell ref="L5:M5"/>
    <mergeCell ref="N5:O5"/>
    <mergeCell ref="P5:Q5"/>
    <mergeCell ref="B13:E13"/>
  </mergeCells>
  <pageMargins left="0.7" right="0.7" top="0.75" bottom="0.75" header="0.3" footer="0.3"/>
  <pageSetup paperSize="9" scale="65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81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1" r:id="rId4"/>
      </mc:Fallback>
    </mc:AlternateContent>
    <mc:AlternateContent xmlns:mc="http://schemas.openxmlformats.org/markup-compatibility/2006">
      <mc:Choice Requires="x14">
        <oleObject progId="Equation.3" shapeId="20482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20482" r:id="rId6"/>
      </mc:Fallback>
    </mc:AlternateContent>
    <mc:AlternateContent xmlns:mc="http://schemas.openxmlformats.org/markup-compatibility/2006">
      <mc:Choice Requires="x14">
        <oleObject progId="Equation.3" shapeId="20483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0483" r:id="rId7"/>
      </mc:Fallback>
    </mc:AlternateContent>
    <mc:AlternateContent xmlns:mc="http://schemas.openxmlformats.org/markup-compatibility/2006">
      <mc:Choice Requires="x14">
        <oleObject progId="Equation.3" shapeId="20484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20484" r:id="rId8"/>
      </mc:Fallback>
    </mc:AlternateContent>
    <mc:AlternateContent xmlns:mc="http://schemas.openxmlformats.org/markup-compatibility/2006">
      <mc:Choice Requires="x14">
        <oleObject progId="Equation.3" shapeId="20485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5" r:id="rId9"/>
      </mc:Fallback>
    </mc:AlternateContent>
    <mc:AlternateContent xmlns:mc="http://schemas.openxmlformats.org/markup-compatibility/2006">
      <mc:Choice Requires="x14">
        <oleObject progId="Equation.3" shapeId="20486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0486" r:id="rId10"/>
      </mc:Fallback>
    </mc:AlternateContent>
    <mc:AlternateContent xmlns:mc="http://schemas.openxmlformats.org/markup-compatibility/2006">
      <mc:Choice Requires="x14">
        <oleObject progId="Equation.3" shapeId="20487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7" r:id="rId11"/>
      </mc:Fallback>
    </mc:AlternateContent>
    <mc:AlternateContent xmlns:mc="http://schemas.openxmlformats.org/markup-compatibility/2006">
      <mc:Choice Requires="x14">
        <oleObject progId="Equation.3" shapeId="20488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20488" r:id="rId12"/>
      </mc:Fallback>
    </mc:AlternateContent>
    <mc:AlternateContent xmlns:mc="http://schemas.openxmlformats.org/markup-compatibility/2006">
      <mc:Choice Requires="x14">
        <oleObject progId="Equation.3" shapeId="20489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9" r:id="rId13"/>
      </mc:Fallback>
    </mc:AlternateContent>
    <mc:AlternateContent xmlns:mc="http://schemas.openxmlformats.org/markup-compatibility/2006">
      <mc:Choice Requires="x14">
        <oleObject progId="Equation.3" shapeId="20490" r:id="rId14">
          <objectPr defaultSize="0" autoPict="0" r:id="rId5">
            <anchor moveWithCells="1" sizeWithCells="1">
              <from>
                <xdr:col>9</xdr:col>
                <xdr:colOff>257175</xdr:colOff>
                <xdr:row>5</xdr:row>
                <xdr:rowOff>85725</xdr:rowOff>
              </from>
              <to>
                <xdr:col>9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20490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7A03C-64A4-42D2-B41D-669EA9893D56}">
  <dimension ref="A1:AB146"/>
  <sheetViews>
    <sheetView topLeftCell="H1" workbookViewId="0">
      <selection activeCell="AA6" sqref="AA6"/>
    </sheetView>
  </sheetViews>
  <sheetFormatPr defaultColWidth="12.625" defaultRowHeight="24" x14ac:dyDescent="0.55000000000000004"/>
  <cols>
    <col min="1" max="1" width="12.625" style="36"/>
    <col min="2" max="3" width="18.875" style="36" customWidth="1"/>
    <col min="4" max="4" width="14.75" style="36" customWidth="1"/>
    <col min="5" max="5" width="21.75" style="36" bestFit="1" customWidth="1"/>
    <col min="6" max="6" width="14" style="36" customWidth="1"/>
    <col min="7" max="7" width="18.125" style="36" bestFit="1" customWidth="1"/>
    <col min="8" max="8" width="28.875" style="36" bestFit="1" customWidth="1"/>
    <col min="9" max="9" width="26" style="36" bestFit="1" customWidth="1"/>
    <col min="10" max="10" width="18.125" style="36" customWidth="1"/>
    <col min="11" max="11" width="9.375" style="36" customWidth="1"/>
    <col min="12" max="12" width="8.125" style="36" customWidth="1"/>
    <col min="13" max="27" width="7.625" style="36" customWidth="1"/>
    <col min="28" max="28" width="7.5" style="36" customWidth="1"/>
    <col min="29" max="16384" width="12.625" style="36"/>
  </cols>
  <sheetData>
    <row r="1" spans="1:28" s="53" customFormat="1" ht="38.25" customHeight="1" x14ac:dyDescent="0.55000000000000004">
      <c r="B1" s="52" t="s">
        <v>6</v>
      </c>
      <c r="C1" s="52" t="s">
        <v>18</v>
      </c>
      <c r="D1" s="52" t="s">
        <v>19</v>
      </c>
      <c r="E1" s="52"/>
      <c r="F1" s="52" t="s">
        <v>17</v>
      </c>
      <c r="G1" s="52" t="s">
        <v>106</v>
      </c>
      <c r="H1" s="52"/>
      <c r="I1" s="52"/>
      <c r="J1" s="52"/>
      <c r="K1" s="64" t="s">
        <v>83</v>
      </c>
      <c r="L1" s="58" t="s">
        <v>84</v>
      </c>
      <c r="M1" s="58" t="s">
        <v>85</v>
      </c>
      <c r="N1" s="58" t="s">
        <v>86</v>
      </c>
      <c r="O1" s="58" t="s">
        <v>87</v>
      </c>
      <c r="P1" s="58" t="s">
        <v>88</v>
      </c>
      <c r="Q1" s="58" t="s">
        <v>89</v>
      </c>
      <c r="R1" s="58" t="s">
        <v>90</v>
      </c>
      <c r="S1" s="58" t="s">
        <v>91</v>
      </c>
      <c r="T1" s="59" t="s">
        <v>92</v>
      </c>
      <c r="U1" s="59" t="s">
        <v>93</v>
      </c>
      <c r="V1" s="60" t="s">
        <v>94</v>
      </c>
      <c r="W1" s="60" t="s">
        <v>95</v>
      </c>
      <c r="X1" s="60" t="s">
        <v>96</v>
      </c>
      <c r="Y1" s="60" t="s">
        <v>97</v>
      </c>
      <c r="Z1" s="60" t="s">
        <v>98</v>
      </c>
      <c r="AA1" s="60" t="s">
        <v>99</v>
      </c>
    </row>
    <row r="2" spans="1:28" x14ac:dyDescent="0.55000000000000004">
      <c r="A2" s="36">
        <v>29</v>
      </c>
      <c r="B2" s="37" t="s">
        <v>82</v>
      </c>
      <c r="C2" s="36" t="s">
        <v>11</v>
      </c>
      <c r="D2" s="36" t="s">
        <v>12</v>
      </c>
      <c r="E2" s="36" t="s">
        <v>28</v>
      </c>
      <c r="F2" s="36" t="s">
        <v>52</v>
      </c>
      <c r="G2" s="36" t="s">
        <v>50</v>
      </c>
      <c r="H2" s="78" t="s">
        <v>121</v>
      </c>
      <c r="I2" s="36" t="s">
        <v>36</v>
      </c>
      <c r="J2" s="36" t="s">
        <v>48</v>
      </c>
      <c r="K2" s="65">
        <v>5</v>
      </c>
      <c r="L2" s="62">
        <v>5</v>
      </c>
      <c r="M2" s="62">
        <v>5</v>
      </c>
      <c r="N2" s="62">
        <v>4</v>
      </c>
      <c r="O2" s="62">
        <v>5</v>
      </c>
      <c r="P2" s="62">
        <v>4</v>
      </c>
      <c r="Q2" s="62">
        <v>4</v>
      </c>
      <c r="R2" s="62">
        <v>4</v>
      </c>
      <c r="S2" s="62">
        <v>4</v>
      </c>
      <c r="T2" s="62">
        <v>4</v>
      </c>
      <c r="U2" s="62">
        <v>4</v>
      </c>
      <c r="V2" s="63">
        <v>4</v>
      </c>
      <c r="W2" s="63">
        <v>4</v>
      </c>
      <c r="X2" s="63">
        <v>4</v>
      </c>
      <c r="Y2" s="63">
        <v>4</v>
      </c>
      <c r="Z2" s="63">
        <v>4</v>
      </c>
      <c r="AA2" s="63">
        <v>4</v>
      </c>
    </row>
    <row r="3" spans="1:28" x14ac:dyDescent="0.55000000000000004">
      <c r="A3" s="36">
        <v>32</v>
      </c>
      <c r="B3" s="37" t="s">
        <v>51</v>
      </c>
      <c r="C3" s="36" t="s">
        <v>11</v>
      </c>
      <c r="D3" s="36" t="s">
        <v>45</v>
      </c>
      <c r="E3" s="36" t="s">
        <v>28</v>
      </c>
      <c r="F3" s="36" t="s">
        <v>52</v>
      </c>
      <c r="G3" s="36" t="s">
        <v>53</v>
      </c>
      <c r="H3" s="78" t="s">
        <v>121</v>
      </c>
      <c r="I3" s="36" t="s">
        <v>38</v>
      </c>
      <c r="J3" s="36" t="s">
        <v>48</v>
      </c>
      <c r="K3" s="65">
        <v>5</v>
      </c>
      <c r="L3" s="62">
        <v>4</v>
      </c>
      <c r="M3" s="62">
        <v>4</v>
      </c>
      <c r="N3" s="62">
        <v>5</v>
      </c>
      <c r="O3" s="62">
        <v>4</v>
      </c>
      <c r="P3" s="62">
        <v>5</v>
      </c>
      <c r="Q3" s="62">
        <v>5</v>
      </c>
      <c r="R3" s="62">
        <v>5</v>
      </c>
      <c r="S3" s="62">
        <v>5</v>
      </c>
      <c r="T3" s="62">
        <v>5</v>
      </c>
      <c r="U3" s="62">
        <v>5</v>
      </c>
      <c r="V3" s="63">
        <v>5</v>
      </c>
      <c r="W3" s="63">
        <v>5</v>
      </c>
      <c r="X3" s="63">
        <v>5</v>
      </c>
      <c r="Y3" s="63">
        <v>5</v>
      </c>
      <c r="Z3" s="63">
        <v>5</v>
      </c>
      <c r="AA3" s="63">
        <v>5</v>
      </c>
    </row>
    <row r="4" spans="1:28" ht="30.75" x14ac:dyDescent="0.7">
      <c r="K4" s="61">
        <f t="shared" ref="K4:AA4" si="0">AVERAGE(K2:K3)</f>
        <v>5</v>
      </c>
      <c r="L4" s="61">
        <f t="shared" si="0"/>
        <v>4.5</v>
      </c>
      <c r="M4" s="61">
        <f t="shared" si="0"/>
        <v>4.5</v>
      </c>
      <c r="N4" s="61">
        <f t="shared" si="0"/>
        <v>4.5</v>
      </c>
      <c r="O4" s="61">
        <f t="shared" si="0"/>
        <v>4.5</v>
      </c>
      <c r="P4" s="61">
        <f t="shared" si="0"/>
        <v>4.5</v>
      </c>
      <c r="Q4" s="61">
        <f t="shared" si="0"/>
        <v>4.5</v>
      </c>
      <c r="R4" s="61">
        <f t="shared" si="0"/>
        <v>4.5</v>
      </c>
      <c r="S4" s="61">
        <f t="shared" si="0"/>
        <v>4.5</v>
      </c>
      <c r="T4" s="61">
        <f t="shared" si="0"/>
        <v>4.5</v>
      </c>
      <c r="U4" s="61">
        <f t="shared" si="0"/>
        <v>4.5</v>
      </c>
      <c r="V4" s="61">
        <f t="shared" si="0"/>
        <v>4.5</v>
      </c>
      <c r="W4" s="61">
        <f t="shared" si="0"/>
        <v>4.5</v>
      </c>
      <c r="X4" s="61">
        <f t="shared" si="0"/>
        <v>4.5</v>
      </c>
      <c r="Y4" s="61">
        <f t="shared" si="0"/>
        <v>4.5</v>
      </c>
      <c r="Z4" s="61">
        <f t="shared" si="0"/>
        <v>4.5</v>
      </c>
      <c r="AA4" s="61">
        <f t="shared" si="0"/>
        <v>4.5</v>
      </c>
      <c r="AB4" s="68">
        <f>AVERAGE(K2:AA3)</f>
        <v>4.5294117647058822</v>
      </c>
    </row>
    <row r="5" spans="1:28" ht="30.75" x14ac:dyDescent="0.7">
      <c r="K5" s="61">
        <f t="shared" ref="K5:AA5" si="1">STDEV(K2:K3)</f>
        <v>0</v>
      </c>
      <c r="L5" s="61">
        <f t="shared" si="1"/>
        <v>0.70710678118654757</v>
      </c>
      <c r="M5" s="61">
        <f t="shared" si="1"/>
        <v>0.70710678118654757</v>
      </c>
      <c r="N5" s="61">
        <f t="shared" si="1"/>
        <v>0.70710678118654757</v>
      </c>
      <c r="O5" s="61">
        <f t="shared" si="1"/>
        <v>0.70710678118654757</v>
      </c>
      <c r="P5" s="61">
        <f t="shared" si="1"/>
        <v>0.70710678118654757</v>
      </c>
      <c r="Q5" s="61">
        <f t="shared" si="1"/>
        <v>0.70710678118654757</v>
      </c>
      <c r="R5" s="61">
        <f t="shared" si="1"/>
        <v>0.70710678118654757</v>
      </c>
      <c r="S5" s="61">
        <f t="shared" si="1"/>
        <v>0.70710678118654757</v>
      </c>
      <c r="T5" s="61">
        <f t="shared" si="1"/>
        <v>0.70710678118654757</v>
      </c>
      <c r="U5" s="61">
        <f t="shared" si="1"/>
        <v>0.70710678118654757</v>
      </c>
      <c r="V5" s="61">
        <f t="shared" si="1"/>
        <v>0.70710678118654757</v>
      </c>
      <c r="W5" s="61">
        <f t="shared" si="1"/>
        <v>0.70710678118654757</v>
      </c>
      <c r="X5" s="61">
        <f t="shared" si="1"/>
        <v>0.70710678118654757</v>
      </c>
      <c r="Y5" s="61">
        <f t="shared" si="1"/>
        <v>0.70710678118654757</v>
      </c>
      <c r="Z5" s="61">
        <f t="shared" si="1"/>
        <v>0.70710678118654757</v>
      </c>
      <c r="AA5" s="61">
        <f t="shared" si="1"/>
        <v>0.70710678118654757</v>
      </c>
      <c r="AB5" s="68">
        <f>STDEV(K2:AA3)</f>
        <v>0.50664039710489972</v>
      </c>
    </row>
    <row r="6" spans="1:28" x14ac:dyDescent="0.55000000000000004">
      <c r="K6" s="66">
        <f>STDEV(K2:K3)</f>
        <v>0</v>
      </c>
      <c r="U6" s="66">
        <f>STDEV(L2:U3)</f>
        <v>0.51298917604257699</v>
      </c>
      <c r="AA6" s="66">
        <f>STDEV(V2:AA3)</f>
        <v>0.5222329678670935</v>
      </c>
    </row>
    <row r="7" spans="1:28" x14ac:dyDescent="0.55000000000000004">
      <c r="B7" s="38" t="s">
        <v>16</v>
      </c>
      <c r="C7" s="39"/>
      <c r="K7" s="67">
        <f>AVERAGE(K2:K3)</f>
        <v>5</v>
      </c>
      <c r="U7" s="67">
        <f>AVERAGE(L2:U3)</f>
        <v>4.5</v>
      </c>
      <c r="AA7" s="67">
        <f>AVERAGE(V2:AA3)</f>
        <v>4.5</v>
      </c>
    </row>
    <row r="8" spans="1:28" x14ac:dyDescent="0.55000000000000004">
      <c r="B8" s="40" t="s">
        <v>23</v>
      </c>
      <c r="C8" s="41">
        <f>COUNTIF(C2:C3,"ชาย")</f>
        <v>2</v>
      </c>
    </row>
    <row r="9" spans="1:28" x14ac:dyDescent="0.55000000000000004">
      <c r="B9" s="40" t="s">
        <v>20</v>
      </c>
      <c r="C9" s="41">
        <f>COUNTIF(C2:C3,"หญิง")</f>
        <v>0</v>
      </c>
    </row>
    <row r="10" spans="1:28" x14ac:dyDescent="0.55000000000000004">
      <c r="B10" s="42" t="s">
        <v>5</v>
      </c>
      <c r="C10" s="42">
        <f>SUM(C7:C9)</f>
        <v>2</v>
      </c>
    </row>
    <row r="12" spans="1:28" x14ac:dyDescent="0.55000000000000004">
      <c r="B12" s="38" t="s">
        <v>33</v>
      </c>
      <c r="C12" s="39"/>
    </row>
    <row r="13" spans="1:28" x14ac:dyDescent="0.55000000000000004">
      <c r="B13" s="40" t="s">
        <v>65</v>
      </c>
      <c r="C13" s="41">
        <f>COUNTIF(G2:G3,"20 - 30 ปี")</f>
        <v>0</v>
      </c>
    </row>
    <row r="14" spans="1:28" x14ac:dyDescent="0.55000000000000004">
      <c r="B14" s="40" t="s">
        <v>53</v>
      </c>
      <c r="C14" s="41">
        <f>COUNTIF(G2:G4,"31 - 40 ปี")</f>
        <v>1</v>
      </c>
    </row>
    <row r="15" spans="1:28" x14ac:dyDescent="0.55000000000000004">
      <c r="B15" s="40" t="s">
        <v>50</v>
      </c>
      <c r="C15" s="41">
        <f>COUNTIF(G2:G5,"41 - 50 ปี")</f>
        <v>1</v>
      </c>
    </row>
    <row r="16" spans="1:28" x14ac:dyDescent="0.55000000000000004">
      <c r="B16" s="40" t="s">
        <v>47</v>
      </c>
      <c r="C16" s="41">
        <f>COUNTIF(G2:G6,"51 ปีขึ้นไป")</f>
        <v>0</v>
      </c>
    </row>
    <row r="17" spans="2:3" x14ac:dyDescent="0.55000000000000004">
      <c r="B17" s="42" t="s">
        <v>5</v>
      </c>
      <c r="C17" s="42">
        <f>SUM(C12:C16)</f>
        <v>2</v>
      </c>
    </row>
    <row r="19" spans="2:3" x14ac:dyDescent="0.55000000000000004">
      <c r="B19" s="38" t="s">
        <v>16</v>
      </c>
      <c r="C19" s="39"/>
    </row>
    <row r="20" spans="2:3" x14ac:dyDescent="0.55000000000000004">
      <c r="B20" s="40" t="s">
        <v>29</v>
      </c>
      <c r="C20" s="41">
        <v>3</v>
      </c>
    </row>
    <row r="21" spans="2:3" x14ac:dyDescent="0.55000000000000004">
      <c r="B21" s="40" t="s">
        <v>24</v>
      </c>
      <c r="C21" s="41">
        <v>11</v>
      </c>
    </row>
    <row r="22" spans="2:3" x14ac:dyDescent="0.55000000000000004">
      <c r="B22" s="40" t="s">
        <v>28</v>
      </c>
      <c r="C22" s="41">
        <v>15</v>
      </c>
    </row>
    <row r="23" spans="2:3" x14ac:dyDescent="0.55000000000000004">
      <c r="B23" s="40" t="s">
        <v>21</v>
      </c>
      <c r="C23" s="41">
        <v>4</v>
      </c>
    </row>
    <row r="24" spans="2:3" x14ac:dyDescent="0.55000000000000004">
      <c r="B24" s="42" t="s">
        <v>5</v>
      </c>
      <c r="C24" s="42">
        <f>SUM(C19:C23)</f>
        <v>33</v>
      </c>
    </row>
    <row r="26" spans="2:3" x14ac:dyDescent="0.55000000000000004">
      <c r="B26" s="38" t="s">
        <v>16</v>
      </c>
      <c r="C26" s="39"/>
    </row>
    <row r="27" spans="2:3" x14ac:dyDescent="0.55000000000000004">
      <c r="B27" s="38"/>
      <c r="C27" s="39"/>
    </row>
    <row r="28" spans="2:3" x14ac:dyDescent="0.55000000000000004">
      <c r="B28" s="40" t="s">
        <v>27</v>
      </c>
      <c r="C28" s="41">
        <v>1</v>
      </c>
    </row>
    <row r="29" spans="2:3" x14ac:dyDescent="0.55000000000000004">
      <c r="B29" s="40" t="s">
        <v>12</v>
      </c>
      <c r="C29" s="41">
        <v>13</v>
      </c>
    </row>
    <row r="30" spans="2:3" x14ac:dyDescent="0.55000000000000004">
      <c r="B30" s="40" t="s">
        <v>8</v>
      </c>
      <c r="C30" s="41">
        <v>19</v>
      </c>
    </row>
    <row r="31" spans="2:3" x14ac:dyDescent="0.55000000000000004">
      <c r="B31" s="42" t="s">
        <v>5</v>
      </c>
      <c r="C31" s="42">
        <f>SUM(C28:C30)</f>
        <v>33</v>
      </c>
    </row>
    <row r="32" spans="2:3" x14ac:dyDescent="0.55000000000000004">
      <c r="B32" s="38" t="s">
        <v>16</v>
      </c>
      <c r="C32" s="39"/>
    </row>
    <row r="33" spans="2:3" x14ac:dyDescent="0.55000000000000004">
      <c r="B33" s="40" t="s">
        <v>10</v>
      </c>
      <c r="C33" s="41">
        <v>5</v>
      </c>
    </row>
    <row r="34" spans="2:3" x14ac:dyDescent="0.55000000000000004">
      <c r="B34" s="40" t="s">
        <v>13</v>
      </c>
      <c r="C34" s="41">
        <f>COUNTIF(F2:F4,"5 - 10 ปี")</f>
        <v>0</v>
      </c>
    </row>
    <row r="35" spans="2:3" x14ac:dyDescent="0.55000000000000004">
      <c r="B35" s="40" t="s">
        <v>14</v>
      </c>
      <c r="C35" s="41">
        <v>6</v>
      </c>
    </row>
    <row r="36" spans="2:3" x14ac:dyDescent="0.55000000000000004">
      <c r="B36" s="40" t="s">
        <v>9</v>
      </c>
      <c r="C36" s="41">
        <v>19</v>
      </c>
    </row>
    <row r="37" spans="2:3" x14ac:dyDescent="0.55000000000000004">
      <c r="B37" s="42" t="s">
        <v>5</v>
      </c>
      <c r="C37" s="42">
        <f>SUM(C32:C36)</f>
        <v>30</v>
      </c>
    </row>
    <row r="38" spans="2:3" ht="15.75" customHeight="1" x14ac:dyDescent="0.55000000000000004"/>
    <row r="39" spans="2:3" x14ac:dyDescent="0.55000000000000004">
      <c r="B39" s="38" t="s">
        <v>16</v>
      </c>
      <c r="C39" s="39"/>
    </row>
    <row r="40" spans="2:3" ht="22.5" customHeight="1" x14ac:dyDescent="0.55000000000000004">
      <c r="B40" s="40" t="s">
        <v>34</v>
      </c>
      <c r="C40" s="41">
        <v>1</v>
      </c>
    </row>
    <row r="41" spans="2:3" ht="22.5" customHeight="1" x14ac:dyDescent="0.55000000000000004">
      <c r="B41" s="40" t="s">
        <v>35</v>
      </c>
      <c r="C41" s="41">
        <v>4</v>
      </c>
    </row>
    <row r="42" spans="2:3" ht="22.5" customHeight="1" x14ac:dyDescent="0.55000000000000004">
      <c r="B42" s="40" t="s">
        <v>36</v>
      </c>
      <c r="C42" s="41">
        <v>9</v>
      </c>
    </row>
    <row r="43" spans="2:3" ht="22.5" customHeight="1" x14ac:dyDescent="0.55000000000000004">
      <c r="B43" s="40" t="s">
        <v>37</v>
      </c>
      <c r="C43" s="41">
        <v>5</v>
      </c>
    </row>
    <row r="44" spans="2:3" ht="22.5" customHeight="1" x14ac:dyDescent="0.55000000000000004">
      <c r="B44" s="40" t="s">
        <v>38</v>
      </c>
      <c r="C44" s="41">
        <v>7</v>
      </c>
    </row>
    <row r="45" spans="2:3" ht="22.5" customHeight="1" x14ac:dyDescent="0.55000000000000004">
      <c r="B45" s="40" t="s">
        <v>39</v>
      </c>
      <c r="C45" s="41">
        <v>7</v>
      </c>
    </row>
    <row r="46" spans="2:3" ht="22.5" customHeight="1" x14ac:dyDescent="0.55000000000000004">
      <c r="B46" s="42" t="s">
        <v>5</v>
      </c>
      <c r="C46" s="42">
        <f>SUM(C40:C45)</f>
        <v>33</v>
      </c>
    </row>
    <row r="47" spans="2:3" ht="15.75" customHeight="1" x14ac:dyDescent="0.55000000000000004"/>
    <row r="48" spans="2:3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</sheetData>
  <autoFilter ref="A1:AC10" xr:uid="{8FC28D68-E6E5-41FB-ABF5-D50234EF600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ข้อมูล</vt:lpstr>
      <vt:lpstr>DATA</vt:lpstr>
      <vt:lpstr>บทสรุป</vt:lpstr>
      <vt:lpstr>ตาราง 1-3</vt:lpstr>
      <vt:lpstr>รวม 1</vt:lpstr>
      <vt:lpstr>รวม2</vt:lpstr>
      <vt:lpstr>ช่วงอายุ 1</vt:lpstr>
      <vt:lpstr>ช่วงอายุ 2</vt:lpstr>
      <vt:lpstr>Sheet6</vt:lpstr>
      <vt:lpstr>Sheet3</vt:lpstr>
      <vt:lpstr>Sheet1</vt:lpstr>
      <vt:lpstr>Sheet5</vt:lpstr>
      <vt:lpstr>Sheet4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2023-02-23T03:49:16Z</cp:lastPrinted>
  <dcterms:created xsi:type="dcterms:W3CDTF">2014-09-09T02:48:38Z</dcterms:created>
  <dcterms:modified xsi:type="dcterms:W3CDTF">2023-02-24T04:20:41Z</dcterms:modified>
</cp:coreProperties>
</file>