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0B957EE3-7BB6-4375-8C8E-FBCF38516F38}" xr6:coauthVersionLast="36" xr6:coauthVersionMax="36" xr10:uidLastSave="{00000000-0000-0000-0000-000000000000}"/>
  <bookViews>
    <workbookView xWindow="0" yWindow="0" windowWidth="20490" windowHeight="7755" firstSheet="3" activeTab="11" xr2:uid="{00000000-000D-0000-FFFF-FFFF00000000}"/>
  </bookViews>
  <sheets>
    <sheet name="Chart3" sheetId="19" r:id="rId1"/>
    <sheet name="Chart2" sheetId="18" r:id="rId2"/>
    <sheet name="Chart1" sheetId="17" r:id="rId3"/>
    <sheet name="ข้อมูล" sheetId="22" r:id="rId4"/>
    <sheet name="DATA" sheetId="1" r:id="rId5"/>
    <sheet name="บทสรุป" sheetId="9" r:id="rId6"/>
    <sheet name="ความพึงพอใจไม่พึงพอใจ" sheetId="24" r:id="rId7"/>
    <sheet name="ตาราง1-5" sheetId="2" r:id="rId8"/>
    <sheet name="ตาราง 6" sheetId="14" r:id="rId9"/>
    <sheet name="ส่วนที่ 5" sheetId="25" r:id="rId10"/>
    <sheet name="ส่วนที่ 6" sheetId="21" r:id="rId11"/>
    <sheet name="Sheet1" sheetId="26" r:id="rId12"/>
    <sheet name="ข้อเสนอแนะอื่นๆ" sheetId="3" r:id="rId13"/>
  </sheets>
  <definedNames>
    <definedName name="_xlnm._FilterDatabase" localSheetId="4" hidden="1">DATA!$D$1:$D$204</definedName>
  </definedNames>
  <calcPr calcId="191029"/>
</workbook>
</file>

<file path=xl/calcChain.xml><?xml version="1.0" encoding="utf-8"?>
<calcChain xmlns="http://schemas.openxmlformats.org/spreadsheetml/2006/main">
  <c r="D7" i="3" l="1"/>
  <c r="D13" i="26"/>
  <c r="G31" i="14"/>
  <c r="F31" i="14"/>
  <c r="G30" i="14"/>
  <c r="F30" i="14"/>
  <c r="AI56" i="1"/>
  <c r="AI55" i="1"/>
  <c r="F14" i="14" l="1"/>
  <c r="AG57" i="1"/>
  <c r="AH58" i="1"/>
  <c r="F29" i="14" s="1"/>
  <c r="AH57" i="1"/>
  <c r="G29" i="14" s="1"/>
  <c r="AG58" i="1"/>
  <c r="AC57" i="1"/>
  <c r="AE58" i="1"/>
  <c r="F25" i="14" s="1"/>
  <c r="AE57" i="1"/>
  <c r="G25" i="14" s="1"/>
  <c r="AC58" i="1"/>
  <c r="Z58" i="1"/>
  <c r="Z57" i="1"/>
  <c r="G28" i="14"/>
  <c r="G27" i="14"/>
  <c r="F28" i="14"/>
  <c r="F27" i="14"/>
  <c r="G24" i="14"/>
  <c r="F24" i="14"/>
  <c r="F11" i="14"/>
  <c r="F10" i="14"/>
  <c r="F9" i="14"/>
  <c r="F7" i="14"/>
  <c r="F114" i="2"/>
  <c r="G114" i="2" s="1"/>
  <c r="L55" i="1"/>
  <c r="M55" i="1"/>
  <c r="N55" i="1"/>
  <c r="O55" i="1"/>
  <c r="P55" i="1"/>
  <c r="Q55" i="1"/>
  <c r="R55" i="1"/>
  <c r="S55" i="1"/>
  <c r="L56" i="1"/>
  <c r="M56" i="1"/>
  <c r="N56" i="1"/>
  <c r="O56" i="1"/>
  <c r="P56" i="1"/>
  <c r="Q56" i="1"/>
  <c r="R56" i="1"/>
  <c r="S56" i="1"/>
  <c r="K56" i="1"/>
  <c r="K55" i="1"/>
  <c r="F80" i="2"/>
  <c r="G76" i="2" s="1"/>
  <c r="D45" i="2"/>
  <c r="D44" i="2"/>
  <c r="D43" i="2"/>
  <c r="D42" i="2"/>
  <c r="D41" i="2"/>
  <c r="D40" i="2"/>
  <c r="D39" i="2"/>
  <c r="D38" i="2"/>
  <c r="C76" i="1"/>
  <c r="C73" i="1"/>
  <c r="C75" i="1"/>
  <c r="C74" i="1"/>
  <c r="C81" i="1"/>
  <c r="C80" i="1"/>
  <c r="C79" i="1"/>
  <c r="C72" i="1"/>
  <c r="C71" i="1"/>
  <c r="C77" i="1"/>
  <c r="C78" i="1"/>
  <c r="C70" i="1"/>
  <c r="C66" i="1"/>
  <c r="C64" i="1"/>
  <c r="C63" i="1"/>
  <c r="C62" i="1"/>
  <c r="C57" i="1"/>
  <c r="C58" i="1"/>
  <c r="V55" i="1"/>
  <c r="W55" i="1"/>
  <c r="X55" i="1"/>
  <c r="Y55" i="1"/>
  <c r="Z55" i="1"/>
  <c r="AA55" i="1"/>
  <c r="AB55" i="1"/>
  <c r="AC55" i="1"/>
  <c r="AD55" i="1"/>
  <c r="AE55" i="1"/>
  <c r="F23" i="14" s="1"/>
  <c r="AF55" i="1"/>
  <c r="AG55" i="1"/>
  <c r="AH55" i="1"/>
  <c r="V56" i="1"/>
  <c r="W56" i="1"/>
  <c r="X56" i="1"/>
  <c r="Y56" i="1"/>
  <c r="Z56" i="1"/>
  <c r="AA56" i="1"/>
  <c r="AB56" i="1"/>
  <c r="AC56" i="1"/>
  <c r="AD56" i="1"/>
  <c r="AE56" i="1"/>
  <c r="G23" i="14" s="1"/>
  <c r="AF56" i="1"/>
  <c r="AG56" i="1"/>
  <c r="AH56" i="1"/>
  <c r="U56" i="1"/>
  <c r="U55" i="1"/>
  <c r="X57" i="1"/>
  <c r="X58" i="1"/>
  <c r="E55" i="1"/>
  <c r="C82" i="1" l="1"/>
  <c r="D14" i="25"/>
  <c r="D8" i="25"/>
  <c r="F51" i="2" l="1"/>
  <c r="G47" i="2" l="1"/>
  <c r="G38" i="2"/>
  <c r="G39" i="2"/>
  <c r="G49" i="2"/>
  <c r="G44" i="2"/>
  <c r="G40" i="2"/>
  <c r="G50" i="2"/>
  <c r="G48" i="2"/>
  <c r="G41" i="2"/>
  <c r="G45" i="2"/>
  <c r="G43" i="2"/>
  <c r="G51" i="2"/>
  <c r="G42" i="2"/>
  <c r="G105" i="2"/>
  <c r="G112" i="2" l="1"/>
  <c r="G104" i="2"/>
  <c r="G111" i="2"/>
  <c r="G107" i="2"/>
  <c r="G108" i="2"/>
  <c r="G110" i="2"/>
  <c r="G106" i="2"/>
  <c r="G113" i="2"/>
  <c r="G109" i="2"/>
  <c r="C8" i="21"/>
  <c r="G80" i="2" l="1"/>
  <c r="G77" i="2"/>
  <c r="G78" i="2"/>
  <c r="G79" i="2"/>
  <c r="F21" i="14"/>
  <c r="G21" i="14"/>
  <c r="F16" i="14"/>
  <c r="G16" i="14"/>
  <c r="G12" i="14"/>
  <c r="F15" i="14"/>
  <c r="F18" i="14"/>
  <c r="F19" i="14"/>
  <c r="F20" i="14"/>
  <c r="G9" i="14"/>
  <c r="G10" i="14"/>
  <c r="G11" i="14"/>
  <c r="G14" i="14"/>
  <c r="G15" i="14"/>
  <c r="G18" i="14"/>
  <c r="G19" i="14"/>
  <c r="G20" i="14"/>
  <c r="G7" i="14"/>
  <c r="G55" i="1"/>
  <c r="F55" i="1"/>
  <c r="H55" i="1"/>
  <c r="T55" i="1"/>
  <c r="F56" i="1"/>
  <c r="G56" i="1"/>
  <c r="H56" i="1"/>
  <c r="T56" i="1"/>
  <c r="E56" i="1"/>
  <c r="C65" i="1" l="1"/>
  <c r="F10" i="2"/>
  <c r="F23" i="2" l="1"/>
  <c r="C59" i="1"/>
  <c r="F9" i="2"/>
  <c r="C67" i="1"/>
  <c r="C18" i="21" l="1"/>
  <c r="D8" i="21"/>
  <c r="D18" i="21" l="1"/>
  <c r="D17" i="21"/>
  <c r="D7" i="21"/>
  <c r="D6" i="21"/>
  <c r="H31" i="14" l="1"/>
  <c r="H28" i="14"/>
  <c r="H29" i="14"/>
  <c r="H27" i="14"/>
  <c r="F11" i="2"/>
  <c r="G9" i="2" s="1"/>
  <c r="G10" i="2" l="1"/>
  <c r="G11" i="2" s="1"/>
  <c r="H11" i="14" l="1"/>
  <c r="H20" i="14"/>
  <c r="H30" i="14" l="1"/>
  <c r="H24" i="14"/>
  <c r="H23" i="14"/>
  <c r="H19" i="14"/>
  <c r="H18" i="14"/>
  <c r="H10" i="14"/>
  <c r="H9" i="14"/>
  <c r="H7" i="14"/>
  <c r="H21" i="14" l="1"/>
  <c r="H16" i="14"/>
  <c r="H25" i="14" l="1"/>
  <c r="F12" i="14"/>
  <c r="H12" i="14" s="1"/>
  <c r="G20" i="2" l="1"/>
  <c r="G21" i="2"/>
  <c r="G19" i="2"/>
  <c r="G18" i="2"/>
  <c r="G22" i="2"/>
  <c r="G23" i="2" l="1"/>
</calcChain>
</file>

<file path=xl/sharedStrings.xml><?xml version="1.0" encoding="utf-8"?>
<sst xmlns="http://schemas.openxmlformats.org/spreadsheetml/2006/main" count="1155" uniqueCount="273">
  <si>
    <t>- 1 -</t>
  </si>
  <si>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</si>
  <si>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</si>
  <si>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</si>
  <si>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</si>
  <si>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</si>
  <si>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</si>
  <si>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</si>
  <si>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รวมเฉลี่ยทุกด้าน</t>
  </si>
  <si>
    <t>ที่</t>
  </si>
  <si>
    <t>ความถี่</t>
  </si>
  <si>
    <t>บทสรุปสำหรับผู้บริหาร</t>
  </si>
  <si>
    <t>- 2 -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</si>
  <si>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</si>
  <si>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>(ตอบได้มากกว่า 1 ข้อ)</t>
  </si>
  <si>
    <t>มาก</t>
  </si>
  <si>
    <t>ระดับ</t>
  </si>
  <si>
    <t xml:space="preserve">ผลการตอบแบบสอบถามความพึงพอใจความไม่พึงพอใจและผูกพันของผู้รับบริการ 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</si>
  <si>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</si>
  <si>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เพศ</t>
  </si>
  <si>
    <t>ชาย</t>
  </si>
  <si>
    <t>หญิง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</si>
  <si>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</si>
  <si>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 xml:space="preserve">   1.1 เจ้าหน้าที่มีความรู้ ความสามารถในการให้บริการ เช่น สามารถตอบคำถาม </t>
  </si>
  <si>
    <t>ชี้แจง ข้อสงสัย ให้คำแนะนำ และช่วยแก้ปัญหา</t>
  </si>
  <si>
    <t xml:space="preserve">   1.2 เจ้าหน้าที่มีความเอาใจใส่ กระตือรือร้น และมีความพร้อมในการให้บริการ</t>
  </si>
  <si>
    <t xml:space="preserve">   1.3 เจ้าหน้าที่มีความสุภาพ ยิ้มแย้ม แจ่มใส พูดจาด้วยถ้อยคำและน้ำเสียงสุภาพ</t>
  </si>
  <si>
    <t xml:space="preserve">   1.4 เจ้าหน้าที่มีความรวดเร็วในการให้บริการ</t>
  </si>
  <si>
    <t xml:space="preserve">   2.1 ขั้นตอนการให้บริการมีความคล่องตัว รวดเร็ว และไม่ยุ่งยาก ซับซ้อน</t>
  </si>
  <si>
    <t>1. ด้านเจ้าหน้าที่ผู้ให้บริการ/ประสานงาน</t>
  </si>
  <si>
    <t>เฉลี่ยรวมด้านเจ้าหน้าที่ผู้ให้บริการ/ประสานงาน</t>
  </si>
  <si>
    <t>3. ด้านการบริการข้อมูลสารสนเทศผ่าน Website/Facebook/E-mail/Line</t>
  </si>
  <si>
    <t xml:space="preserve">   3.1 ข้อมูลมีความครบถ้วนและถูกต้อง</t>
  </si>
  <si>
    <t xml:space="preserve">   3.2 ข้อมูลมีความเป็นปัจจุบัน</t>
  </si>
  <si>
    <t xml:space="preserve">       เฉลี่ยรวมด้านการบริการข้อมูลสารสนเทศฯ</t>
  </si>
  <si>
    <t>4. ด้านช่องทางการสื่อสารกับผู้รับบริการที่หลากหลาย</t>
  </si>
  <si>
    <t xml:space="preserve">            เฉลี่ยรวมด้านช่องทางการสื่อสารกับผู้รับบริการที่หลากหลาย</t>
  </si>
  <si>
    <t xml:space="preserve">   4.1 หน่วยงานมีช่องทางการให้บริการที่หลากหลาย</t>
  </si>
  <si>
    <t xml:space="preserve">   4.2 ช่องทางการสื่อสาร/รับฟังเสียงของผู้รับบริการมีความสะดวกและรวดเร็ว
</t>
  </si>
  <si>
    <t>5. ด้านประสิทธิภาพทางการบริการ</t>
  </si>
  <si>
    <t xml:space="preserve">            เฉลี่ยรวมด้านประสิทธิภาพทางการบริการ</t>
  </si>
  <si>
    <t xml:space="preserve">   5.1 เจ้าหน้าที่ให้บริการด้วยความรวดเร็ว</t>
  </si>
  <si>
    <t>ความพึงพอใจในภาพรวมต่อการให้บริการของบัณฑิตวิทยาลัย</t>
  </si>
  <si>
    <t>5.2  ท่านมีข้อร้องเรียนต่อการให้บริการของบัณฑิตวิทยาลัยในเรื่องอะไรบ้าง</t>
  </si>
  <si>
    <r>
      <t xml:space="preserve">         </t>
    </r>
    <r>
      <rPr>
        <b/>
        <sz val="15"/>
        <rFont val="TH SarabunPSK"/>
        <family val="2"/>
      </rPr>
      <t xml:space="preserve"> </t>
    </r>
    <r>
      <rPr>
        <b/>
        <u/>
        <sz val="15"/>
        <rFont val="TH SarabunPSK"/>
        <family val="2"/>
      </rPr>
      <t>ส่วนที่ 6</t>
    </r>
    <r>
      <rPr>
        <sz val="15"/>
        <rFont val="TH SarabunPSK"/>
        <family val="2"/>
      </rPr>
      <t xml:space="preserve"> ทัศนคติและความผูกพันของผู้รับบริการ</t>
    </r>
  </si>
  <si>
    <t>ยินดี</t>
  </si>
  <si>
    <t>ไม่ยินดี</t>
  </si>
  <si>
    <t>เข้าร่วมทำกิจกรรม/โครงการ</t>
  </si>
  <si>
    <t>ความยินดีที่จะบอกกล่าว</t>
  </si>
  <si>
    <t>หรือชักชวนให้บุคคลอื่น</t>
  </si>
  <si>
    <t>2. ด้านกระบวนการขั้นตอนการให้บริการ/ประสานงาน</t>
  </si>
  <si>
    <t xml:space="preserve">            เฉลี่ยรวมด้านกระบวนการขั้นตอนการให้บริการ/ประสานงาน</t>
  </si>
  <si>
    <t>ติดต่อที่สำนักงานฯ</t>
  </si>
  <si>
    <t>ติดต่อผ่านทางโทรศัพท์</t>
  </si>
  <si>
    <t>ติดต่อผ่านหนังสือราชการ</t>
  </si>
  <si>
    <t>ติดต่อทาง E-mail/Line/Facebook/Website ของหน่วยงาน</t>
  </si>
  <si>
    <t xml:space="preserve">   3.3 ได้รับข้อมูลที่เพียงพอและตรงตามความต้องการ</t>
  </si>
  <si>
    <t>Timestamp</t>
  </si>
  <si>
    <t>ส่วนที่ 1 ข้อมูลทั่วไปของผู้ตอบแบบสอบถาม</t>
  </si>
  <si>
    <t>ความพึงพอใจในภาพรวมต่อการให้บริการของบัณฑิตวิทยาลัย [Row 1]</t>
  </si>
  <si>
    <t>นิสิตปริญญาโท</t>
  </si>
  <si>
    <t>ปรึกษางานวิชาการ</t>
  </si>
  <si>
    <t>การรับเข้าศึกษาระดับบัณฑิตศึกษา</t>
  </si>
  <si>
    <t>บุคลากรสายสนับสนุน</t>
  </si>
  <si>
    <t>นิสิตปริญญาเอก</t>
  </si>
  <si>
    <t>ปรึกษางานวิชาการ, ระบบฐานข้อมูลของบัณฑิตวิทยาลัย</t>
  </si>
  <si>
    <t>-</t>
  </si>
  <si>
    <t>การรับเข้าศึกษาระดับบัณฑิตศึกษา, ปรึกษางานวิชาการ, ระบบฐานข้อมูลของบัณฑิตวิทยาลัย</t>
  </si>
  <si>
    <t>ประกันคุณภาพ</t>
  </si>
  <si>
    <t>การรับเข้าศึกษาระดับบัณฑิตศึกษา, ปรึกษางานวิชาการ, ระบบ iThesis / ตรวจสอบการคัดลอกผลงาน</t>
  </si>
  <si>
    <t>ไม่มี</t>
  </si>
  <si>
    <t>การรับเข้าศึกษาระดับบัณฑิตศึกษา, ปรึกษางานวิชาการ, ระบบฐานข้อมูลของบัณฑิตวิทยาลัย, ระบบ iThesis / ตรวจสอบการคัดลอกผลงาน, โครงการ/กิจกรรมของบัณฑิตวิทยาลัย</t>
  </si>
  <si>
    <t>การรับเข้าศึกษาระดับบัณฑิตศึกษา, ปรึกษางานวิชาการ, ระบบฐานข้อมูลของบัณฑิตวิทยาลัย, ระบบ iThesis / ตรวจสอบการคัดลอกผลงาน</t>
  </si>
  <si>
    <t>ระบบ iThesis / ตรวจสอบการคัดลอกผลงาน</t>
  </si>
  <si>
    <t>ปรึกษางานวิชาการ, ระบบฐานข้อมูลของบัณฑิตวิทยาลัย, ระบบ iThesis / ตรวจสอบการคัดลอกผลงาน</t>
  </si>
  <si>
    <t>การรับเข้าศึกษาระดับบัณฑิตศึกษา, ระบบ iThesis / ตรวจสอบการคัดลอกผลงาน</t>
  </si>
  <si>
    <t>การรับเข้าศึกษาระดับบัณฑิตศึกษา, โครงการ/กิจกรรมของบัณฑิตวิทยาลัย</t>
  </si>
  <si>
    <t>ปรึกษางานวิชาการ, ระบบ iThesis / ตรวจสอบการคัดลอกผลงาน</t>
  </si>
  <si>
    <t>บุคลากรสายวิชาการ</t>
  </si>
  <si>
    <t>โครงการ/กิจกรรมของบัณฑิตวิทยาลัย</t>
  </si>
  <si>
    <t>การรับเข้าศึกษาระดับบัณฑิตศึกษา, ปรึกษางานวิชาการ, ระบบฐานข้อมูลของบัณฑิตวิทยาลัย, ระบบ iThesis / ตรวจสอบการคัดลอกผลงาน, สำนักพิมพ์มหาวิทยาลัยนเรศวร, โครงการ/กิจกรรมของบัณฑิตวิทยาลัย</t>
  </si>
  <si>
    <t>ระบบฐานข้อมูลของบัณฑิตวิทยาลัย, ระบบ iThesis / ตรวจสอบการคัดลอกผลงาน</t>
  </si>
  <si>
    <t>ไม่มีค่ะ</t>
  </si>
  <si>
    <t>การรับเข้าศึกษาระดับบัณฑิตศึกษา, ระบบฐานข้อมูลของบัณฑิตวิทยาลัย</t>
  </si>
  <si>
    <t>การรับเข้าศึกษาระดับบัณฑิตศึกษา, ระบบฐานข้อมูลของบัณฑิตวิทยาลัย, ระบบ iThesis / ตรวจสอบการคัดลอกผลงาน</t>
  </si>
  <si>
    <t>ระบบฐานข้อมูลของบัณฑิตวิทยาลัย</t>
  </si>
  <si>
    <t>ปรึกษางานวิชาการ, สำนักพิมพ์มหาวิทยาลัยนเรศวร</t>
  </si>
  <si>
    <t>การรับเข้าศึกษาระดับบัณฑิตศึกษา, ปรึกษางานวิชาการ</t>
  </si>
  <si>
    <t>สำนักพิมพ์มหาวิทยาลัยนเรศวร</t>
  </si>
  <si>
    <t>ผู้บริหาร</t>
  </si>
  <si>
    <t>ติดต่อผ่านหนังสือราชการ, ติดต่อผ่านทางโทรศัพท์</t>
  </si>
  <si>
    <t>ติดต่อผ่านทางโทรศัพท์, ติดต่อทาง E-mail/Line/Facebook/Website ของหน่วยงาน</t>
  </si>
  <si>
    <t>ส่วนที่ 2 ช่องทางที่ผู้รับบริการของหน่วยงาน (ตอบได้4กว่า 1 ข้อ)</t>
  </si>
  <si>
    <t>ส่วนที่ 3 กระบวนการที่ท่านรับบริการจากหน่วยงาน (ตอบได้4กว่า 1 ข้อ)</t>
  </si>
  <si>
    <t>ติดต่อที่สำนักงานฯ, ติดต่อผ่านหนังสือราชการ, ติดต่อผ่านทางโทรศัพท์, ติดต่อทาง E-mail/Line/Facebook/Website ของหน่วยงาน</t>
  </si>
  <si>
    <t>ทุนวิจัย</t>
  </si>
  <si>
    <t>วารสารมหาวิทยาลัยนเรศวร (วิทยาศาสตร์และเทคโนโลยี และวารสารการวิจัยเพื่อพัฒนาชุมชน)</t>
  </si>
  <si>
    <t>การประชุมคณะกรรมการประจำบัณฑิตวิทยาลัย</t>
  </si>
  <si>
    <t>1.การดำเนินการเรื่องกิจกรรมต่างๆ</t>
  </si>
  <si>
    <t>2.การบริการให้รวดเร็ว และความตั้งใจในการให้บริการ</t>
  </si>
  <si>
    <t>4.การตอบคำถาม</t>
  </si>
  <si>
    <t>1.อยากให้มีการแจ้งเตือนการรับเข้าของผู้สมัครบัณฑิตศึกษาทางอีเมล์</t>
  </si>
  <si>
    <t>ที่มีความแตกต่างกันในนิสิตแต่ละรุ่น</t>
  </si>
  <si>
    <t xml:space="preserve">2.ระบบฐานข้อมูลควรมีความ update และควรให้คณาจารย์สามารถเข้าถึงการ update </t>
  </si>
  <si>
    <t>3.รายละเอียดของการให้ข้อมูล</t>
  </si>
  <si>
    <t>5.1  ความไม่พึงพอใจที่มีต่อการให้บริการของบัณฑิตวิทยาลัย</t>
  </si>
  <si>
    <r>
      <t>ส่วนที่ 5</t>
    </r>
    <r>
      <rPr>
        <b/>
        <sz val="16"/>
        <color theme="1"/>
        <rFont val="TH SarabunPSK"/>
        <family val="2"/>
      </rPr>
      <t xml:space="preserve"> </t>
    </r>
  </si>
  <si>
    <t xml:space="preserve">            จากตาราง 1 แสดงจำนวนร้อยละของผู้ตอบแบบสอบถาม จำแนกตามเพศ พบว่า ผู้ตอบแบบ</t>
  </si>
  <si>
    <t xml:space="preserve">   2.2 กระบวนการ/ขั้นตอนมีคำอธิบายอย่างชัดเจน สามารถทำตามคำชี้แจงฯ</t>
  </si>
  <si>
    <t>3.ความสามารถ​ในการใช้ภาษาอังกฤษ​ของเจ้าหน้าที่​ที่สามารถ​สื่อสารกับอาจารย์​</t>
  </si>
  <si>
    <t>และ​นิสิตต่างชาติ​ได้อย่างมีประสิทธิภาพ​</t>
  </si>
  <si>
    <t>- 6 -</t>
  </si>
  <si>
    <t>วารสารมหาวิทยาลัยนเรศวร (วิทยาศาสตร์และเทคโนโลยีฯ)</t>
  </si>
  <si>
    <t>(โดยเฉพาะข้อมูลของคณาจารย์ในหน้าเว็บไซต์ของบัณฑิตวิทยาลัย)</t>
  </si>
  <si>
    <t>ผู้รับบริการของหน่วนงาน</t>
  </si>
  <si>
    <t>โครงการ/กิจกรรม บัณฑิตวิทยาลัย</t>
  </si>
  <si>
    <t xml:space="preserve">กระบวนการที่ท่านรับบริการจากหน่วยงาน  </t>
  </si>
  <si>
    <t>คณะ</t>
  </si>
  <si>
    <t>วิทยาลัยเพื่อการค้นคว้าระดับรากฐาน</t>
  </si>
  <si>
    <t>คณะวิทยาศาสตร์</t>
  </si>
  <si>
    <t>คณะสาธารณสุขศาสตร์</t>
  </si>
  <si>
    <t>คณะสหเวชศาสตร์</t>
  </si>
  <si>
    <t>คณะทันตแพทยศาสตร์</t>
  </si>
  <si>
    <t>คณะมนุษยศาสตร์</t>
  </si>
  <si>
    <t>คณะวิศวกรรมศาสตร์</t>
  </si>
  <si>
    <r>
      <rPr>
        <b/>
        <i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จำแนกตามสังกัดคณะ  </t>
    </r>
  </si>
  <si>
    <r>
      <rPr>
        <b/>
        <i/>
        <sz val="16"/>
        <rFont val="TH SarabunPSK"/>
        <family val="2"/>
      </rPr>
      <t xml:space="preserve">ตาราง 4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จำแนกตามช่องทางที่ผู้รับบริการของหน่วยงาน </t>
    </r>
  </si>
  <si>
    <t>-5-</t>
  </si>
  <si>
    <t>- 8 -</t>
  </si>
  <si>
    <t xml:space="preserve">- 9 - </t>
  </si>
  <si>
    <t xml:space="preserve">จากตาราง 3  แสดงจำนวนร้อยละของผู้ตอบแบบสอบถาม จำแนกตามสังกัดคณะ พบว่า </t>
  </si>
  <si>
    <t xml:space="preserve">              ผู้ตอบแบบสอบถามมีความคิดเห็นเกี่ยวกับการตอบแบบสอบถามความพึงพอใจความไม่พึงพอใจ</t>
  </si>
  <si>
    <t>ความไม่พึงพอใจที่มีต่อการให้บริการของบัณฑิตวิทยาลัย</t>
  </si>
  <si>
    <t>ท่านมีข้อร้องเรียนต่อการให้บริการของบัณฑิตวิทยาลัยในเรื่องอะไรบ้าง</t>
  </si>
  <si>
    <t>ข้อมูลของตนเองในฐานข้อมูลได้เองโดยไม่ต้องผ่านเจ้าหน้าที่ของบัณฑิตวิทยาลัย</t>
  </si>
  <si>
    <t>เพราะเจ้าหน้าที่ตอบไม่เคลียร์และบางครั้งตอบไม่สุภาพ</t>
  </si>
  <si>
    <t>เพศชาย</t>
  </si>
  <si>
    <t>เพศหญิง</t>
  </si>
  <si>
    <t>ประโยชน์จากบัณฑิตวิทยาลัย</t>
  </si>
  <si>
    <t>กองพัฒนาภาษาและกิจการต่างประเทศ</t>
  </si>
  <si>
    <t>กองการถ่ายทอดเทคโนโลยี</t>
  </si>
  <si>
    <t>กองพัฒนาคุณภาพการศึกษา</t>
  </si>
  <si>
    <t>6.การให้บริการของเจ้าหน้าที่ ไม่สามารถตอบคำถามได้ชัดเจน</t>
  </si>
  <si>
    <t xml:space="preserve">7.การให้ข้อมูลในเรื่องของการเรียนรายวิชา EPE และการยื่นสอบคะแนนภาษาอังกฤษ </t>
  </si>
  <si>
    <t xml:space="preserve">8.การอำนวยความสะดวกให้นิสิตในช่วงโควิด ทั้งด้านสถานที่ ระเบียบ แนวปฏิบัติใหม่ </t>
  </si>
  <si>
    <t xml:space="preserve">9.ระบบฐานและความครบถ้วนถูกต้องข้อมูลผู้สมัครเข้าเรียน  </t>
  </si>
  <si>
    <t>10.ความชัดเจนของข้อมูลความเป็นปัจจุบันของข้อมูล</t>
  </si>
  <si>
    <r>
      <t>ส่วนที่ 3</t>
    </r>
    <r>
      <rPr>
        <b/>
        <sz val="16"/>
        <color theme="1"/>
        <rFont val="TH SarabunPSK"/>
        <family val="2"/>
      </rPr>
      <t xml:space="preserve"> การรับบริการจากบัณฑิตวิทยาลัย</t>
    </r>
  </si>
  <si>
    <r>
      <rPr>
        <b/>
        <i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จำแนกตามการรับบริการจากบัณฑิตวิทยาลัย</t>
    </r>
  </si>
  <si>
    <t xml:space="preserve">จากตาราง 5 พบว่าผู้ตอบแบบสอบถาม จำแนกตามการรับบริการจากบัณฑิตวิทยาลัย พบว่า </t>
  </si>
  <si>
    <t xml:space="preserve">ผลการตอบแบบสอบถามความพึงพอใจความไม่พึงพอใจและความผูกพันของผู้รับบริการ </t>
  </si>
  <si>
    <t xml:space="preserve">             จากการตอบแบบสอบถามความพึงพอใจความไม่พึงพอใจและความผูกพันของผู้รับบริการ บัณฑิตวิทยาลัย </t>
  </si>
  <si>
    <t>5.ด้านการออนไลน์ สัญญาณขาดหาย และสะดุด จำนวนคนเยอะ ยากต่อการซักถามข้อสงสัย</t>
  </si>
  <si>
    <t>ชื่อนามสกุล</t>
  </si>
  <si>
    <t>กองบริหารงานบุคคลเพื่อแนบหลักฐานการอัพเดทตำแหน่งทางวิชาการ/การเปลี่ยนแปลง</t>
  </si>
  <si>
    <t xml:space="preserve"> </t>
  </si>
  <si>
    <t>กอง</t>
  </si>
  <si>
    <t xml:space="preserve">   คณะ/วิทยาลัย</t>
  </si>
  <si>
    <t xml:space="preserve">- 7 - </t>
  </si>
  <si>
    <t>ซึ่งหากต้องการเปลี่ยนแปลงข้อมูลจะต้องขอความร่วมมืออาจารย์ดำเนินการส่งข้อมูลแจ้ง</t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</si>
  <si>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ฐานข้อมูลของบัณฑิตวิทยาลัยมีการเชื่อมต่อข้อมูลกับกองบริหารงานบุคคล </t>
    </r>
  </si>
  <si>
    <t>11/15/2022 11:29:21</t>
  </si>
  <si>
    <t>11/15/2022 16:47:01</t>
  </si>
  <si>
    <t>การรับเข้าศึกษาระดับบัณฑิตศึกษา, ปรึกษางานวิชาการ, ระบบฐานข้อมูลของบัณฑิตวิทยาลัย, ระบบ iThesis / ตรวจสอบการคัดลอกผลงาน, โครงการ/กิจกรรมของบัณฑิตวิทยาลัย, การประชุมคณะกรรมการประจำบัณฑิตวิทยาลัย</t>
  </si>
  <si>
    <t>ติดต่อที่สำนักงานฯ, ติดต่อผ่านหนังสือราชการ, ติดต่อผ่านทางโทรศัพท์</t>
  </si>
  <si>
    <t>การรับเข้าศึกษาระดับบัณฑิตศึกษา, ปรึกษางานวิชาการ, ระบบฐานข้อมูลของบัณฑิตวิทยาลัย, ระบบ iThesis / ตรวจสอบการคัดลอกผลงาน, ทุนวิจัย, วารสารมหาวิทยาลัยนเรศวร (วิทยาศาสตร์และเทคโนโลยี และวารสารการวิจัยเพื่อพัฒนาชุมชน), โครงการ/กิจกรรมของบัณฑิตวิทยาลัย, การประชุมคณะกรรมการประจำบัณฑิตวิทยาลัย</t>
  </si>
  <si>
    <t>คณะเภสัชศาสตร์</t>
  </si>
  <si>
    <t>ติดต่อที่สำนักงานฯ, ติดต่อผ่านทางโทรศัพท์, ติดต่อทาง E-mail/Line/Facebook/Website ของหน่วยงาน</t>
  </si>
  <si>
    <t>การรับเข้าศึกษาระดับบัณฑิตศึกษา, ปรึกษางานวิชาการ, ระบบฐานข้อมูลของบัณฑิตวิทยาลัย, ระบบ iThesis / ตรวจสอบการคัดลอกผลงาน, ทุนวิจัย, วารสารมหาวิทยาลัยนเรศวร (วิทยาศาสตร์และเทคโนโลยี และวารสารการวิจัยเพื่อพัฒนาชุมชน), โครงการ/กิจกรรมของบัณฑิตวิทยาลัย</t>
  </si>
  <si>
    <t>ติดต่อที่สำนักงานฯ, ติดต่อทาง E-mail/Line/Facebook/Website ของหน่วยงาน</t>
  </si>
  <si>
    <t>ปรึกษางานวิชาการ, ระบบฐานข้อมูลของบัณฑิตวิทยาลัย, ระบบ iThesis / ตรวจสอบการคัดลอกผลงาน, โครงการ/กิจกรรมของบัณฑิตวิทยาลัย</t>
  </si>
  <si>
    <t>กิจกรรมศิษย์เก่าสัมพันธ์</t>
  </si>
  <si>
    <t>ติดต่อที่สำนักงานฯ, ติดต่อผ่านหนังสือราชการ, ติดต่อทาง E-mail/Line/Facebook/Website ของหน่วยงาน</t>
  </si>
  <si>
    <t>การรับเข้าศึกษาระดับบัณฑิตศึกษา, ระบบฐานข้อมูลของบัณฑิตวิทยาลัย, ระบบ iThesis / ตรวจสอบการคัดลอกผลงาน, สำนักพิมพ์มหาวิทยาลัยนเรศวร, โครงการ/กิจกรรมของบัณฑิตวิทยาลัย</t>
  </si>
  <si>
    <t>มีกิจกรรมรุ่นพี่พบรุ่นน้อง</t>
  </si>
  <si>
    <t>ขั้นตอนการประสานงานต่าง ๆ ของเจ้าหน้าที่</t>
  </si>
  <si>
    <t>จัด meeting ระหว่างต่างคณะ</t>
  </si>
  <si>
    <t>ติดต่อที่สำนักงานฯ, ติดต่อผ่านหนังสือราชการ</t>
  </si>
  <si>
    <t>การรับเข้าศึกษาระดับบัณฑิตศึกษา, ปรึกษางานวิชาการ, ทุนวิจัย, โครงการ/กิจกรรมของบัณฑิตวิทยาลัย, การประชุมคณะกรรมการประจำบัณฑิตวิทยาลัย</t>
  </si>
  <si>
    <t>ระเบียบ ขั้นตอนการบริการ มีเยอะเกินไปทำให้กระบวนการการบิการล่าช้า</t>
  </si>
  <si>
    <t>การบริการที่ทันสมัยและรวดเร็ว</t>
  </si>
  <si>
    <t>ติดต่อผ่านหนังสือราชการ, ติดต่อผ่านทางโทรศัพท์, ติดต่อทาง E-mail/Line/Facebook/Website ของหน่วยงาน</t>
  </si>
  <si>
    <t>จัดโครงการสัมมนานอกสถานที่ปีละ 1 ครั้ง</t>
  </si>
  <si>
    <t>ระบบกรอกผลงานทางวิชาการของคณาจารย์ อยากให้เวลาดึงข้อมูลแล้วถูกต้องตามหลักการเขียน</t>
  </si>
  <si>
    <t>ปรึกษางานวิชาการ, ระบบฐานข้อมูลของบัณฑิตวิทยาลัย, ระบบ iThesis / ตรวจสอบการคัดลอกผลงาน, สำนักพิมพ์มหาวิทยาลัยนเรศวร</t>
  </si>
  <si>
    <t>กองการบริหารงานบุคคล</t>
  </si>
  <si>
    <t>ธุรการ</t>
  </si>
  <si>
    <t>การรับเข้าศึกษาระดับบัณฑิตศึกษา, ปรึกษางานวิชาการ, ทุนวิจัย, การประชุมคณะกรรมการประจำบัณฑิตวิทยาลัย</t>
  </si>
  <si>
    <t>คณะแพทยศาสตร์</t>
  </si>
  <si>
    <t>มีการพัฒนาที่ดีขึ้นอย่างต่อเนื่อง</t>
  </si>
  <si>
    <t>การรับเข้าศึกษาระดับบัณฑิตศึกษา, ระบบฐานข้อมูลของบัณฑิตวิทยาลัย, ระบบ iThesis / ตรวจสอบการคัดลอกผลงาน, วารสารมหาวิทยาลัยนเรศวร (วิทยาศาสตร์และเทคโนโลยี และวารสารการวิจัยเพื่อพัฒนาชุมชน), โครงการ/กิจกรรมของบัณฑิตวิทยาลัย</t>
  </si>
  <si>
    <t>การส่งข่าวสารทางไลน์ส่วนตัว</t>
  </si>
  <si>
    <t>การรับเข้าศึกษาระดับบัณฑิตศึกษา, ปรึกษางานวิชาการ, ระบบฐานข้อมูลของบัณฑิตวิทยาลัย, ระบบ iThesis / ตรวจสอบการคัดลอกผลงาน, ทุนวิจัย</t>
  </si>
  <si>
    <t>การมีกิจกรรมร่วมกัน เช่น กีฬาสัมพันธ์</t>
  </si>
  <si>
    <t>สังกัดคณะ/วิทยาลัย/กอง</t>
  </si>
  <si>
    <t>ส่วนที่ 4 ความพึงพอใจที่มีต่อการให้บริการของบัณฑิตวิทยาลัย
ด้านเจ้าหน้าที่ผู้ให้บริการ/ประสานงาน [เจ้าหน้าที่มีความรู้ ความสามารถในการให้บริการ เช่น สามารถตอบคำถาม ชี้แจง ข้อสงสัย ให้คำแนะนำ และช่วยแก้ปัญหา]</t>
  </si>
  <si>
    <t>ส่วนที่ 4 ความพึงพอใจที่มีต่อการให้บริการของบัณฑิตวิทยาลัย
ด้านเจ้าหน้าที่ผู้ให้บริการ/ประสานงาน [เจ้าหน้าที่มีความเอาใจใส่ กระตือรือร้น และมีความพร้อมในการให้บริการ]</t>
  </si>
  <si>
    <t>ส่วนที่ 4 ความพึงพอใจที่มีต่อการให้บริการของบัณฑิตวิทยาลัย
ด้านเจ้าหน้าที่ผู้ให้บริการ/ประสานงาน [เจ้าหน้าที่มีความสุภาพ ยิ้มแย้ม แจ่มใส พูดจาด้วยถ้อยคำและน้ำเสียงสุภาพ]</t>
  </si>
  <si>
    <t>ส่วนที่ 4 ความพึงพอใจที่มีต่อการให้บริการของบัณฑิตวิทยาลัย
ด้านเจ้าหน้าที่ผู้ให้บริการ/ประสานงาน [เจ้าหน้าที่มีความรวดเร็วในการให้บริการ]</t>
  </si>
  <si>
    <t>ด้านกระบวนการ ขั้นตอนการให้บริการ/ประสานงาน [ขั้นตอนการให้บริการมีความคล่องตัว รวดเร็ว และไม่ยุ่งยาก ซับซ้อน]</t>
  </si>
  <si>
    <t>ด้านกระบวนการ ขั้นตอนการให้บริการ/ประสานงาน [กระบวนการ/ขั้นตอนมีคำอธิบายอย่างชัดเจน สามารถทำตามคำชี้แจงฯ]</t>
  </si>
  <si>
    <t>ด้านการบริการข้อมูลสารสนเทศผ่าน Website/Facebook/E-mail/Line [ข้อมูลมีความครบถ้วนและถูกต้อง]</t>
  </si>
  <si>
    <t>ด้านการบริการข้อมูลสารสนเทศผ่าน Website/Facebook/E-mail/Line [ข้อมูลมีความเป็นปัจจุบัน]</t>
  </si>
  <si>
    <t>ด้านการบริการข้อมูลสารสนเทศผ่าน Website/Facebook/E-mail/Line [ได้รับข้อมูลที่เพียงพอและตรงตามความต้องการ]</t>
  </si>
  <si>
    <t>ด้านช่องทางการสื่อสารกับผู้รับบริการที่หลากหลาย [หน่วยงานมีช่องทางการให้บริการที่หลากหลาย]</t>
  </si>
  <si>
    <t>ด้านช่องทางการสื่อสารกับผู้รับบริการที่หลากหลาย [ช่องทางการสื่อสาร/รับฟังเสียงของผู้รับบริการมีความสะดวกและรวดเร็ว]</t>
  </si>
  <si>
    <t>ด้านประสิทธิภาพทางการบริการ [เจ้าหน้าที่ให้บริการด้วยความรวดเร็ว]</t>
  </si>
  <si>
    <t>ด้านประสิทธิภาพทางการบริการ [ขั้นตอนและการให้บริการมีความรวดเร็ว]</t>
  </si>
  <si>
    <t>ส่วนที่ 5 ความไม่พึงพอใจที่มีต่อการให้บริการของบัณฑิตวิทยาลัย
5.1 ท่านมีความไม่พึงพอใจต่อการให้บริการของบัณฑิตวิทยาลัยในเรื่องอะไรบ้าง อย่างไร</t>
  </si>
  <si>
    <t>5.2 ท่านมีข้อร้องเรียนต่อการให้บริการของบัณฑิตวิทยาลัยในเรื่องอะไรบ้าง อย่างไร</t>
  </si>
  <si>
    <t>ส่วนที่ 6 ทัศนคติและความผูกพันของผู้รับบริการ
6.1 ท่านมีความยินดีที่จะเข้าร่วมทำกิจกรรม/โครงการต่าง ๆ ที่จัดโดยบัณฑิตวิทยาลัย</t>
  </si>
  <si>
    <t>6.2 ท่านยินดีมาใช้บริการของบัณฑิตวิทยาลัยอีกหากมีโอกาส</t>
  </si>
  <si>
    <t>6.3 ท่านมีความยินดีที่จะบอกกล่าวหรือชักชวนให้บุคคลอื่นได้ทราบถึงกิจกรรมหรือข่าวสารที่เป็นประโยชน์จากบัณฑิตวิทยาลัย</t>
  </si>
  <si>
    <t>6.4 ท่านคิดว่าบัณฑิตวิทยาลัยควรสร้างความผูกพันด้วยวิธีการใดบ้าง อย่างไร</t>
  </si>
  <si>
    <t>ส่วนที่ 7 ข้อเสนอแนะอื่น ๆ เพื่อการปรับปรุงหรือพัฒนาในการให้บริการของบัณฑิตวิทยาลัย</t>
  </si>
  <si>
    <t>ด้านกระบวนการ ขั้นตอนการให้บริการ/ประสานงาน [ความชัดเจนถูกต้อง]</t>
  </si>
  <si>
    <t>ทันตแพทยศาสตร์</t>
  </si>
  <si>
    <t>แพทยศาสตร์</t>
  </si>
  <si>
    <t>เภสัชศาสตร์</t>
  </si>
  <si>
    <t>มนุษยศาสตร์</t>
  </si>
  <si>
    <t>สาธารณสุขศาสตร์</t>
  </si>
  <si>
    <t>วิทยาศาสตร์</t>
  </si>
  <si>
    <t>วิศวกรรมศาสตร์</t>
  </si>
  <si>
    <t>สหเวชศาสตร์</t>
  </si>
  <si>
    <t>ควรมีการพัฒนานวัตกรรมหรือรีสกิลของเจ้าหน้าที่เพื่อให้บริการด้วยความทันสมัย4ขึ้น</t>
  </si>
  <si>
    <t>ใช่ประโยชน์จากเทคโนโลยีให้4ขึ้น ลดขั้นตอน ระเบียบ กระบวนการแบบเก่าที่ล่าช้า และถ่วงความสามารถของเจ้าหน้าที่</t>
  </si>
  <si>
    <t>บัณฑิตวิทยาลัย ประจำปีงบประมาณ พ.ศ.2566</t>
  </si>
  <si>
    <t xml:space="preserve">                 ประจำปีงบประมาณ พ.ศ.2566 มีผู้ตอบแบบสอบถาม จำนวนทั้งสิ้น 53 คน แสดงจำนวนร้อยละของผู้ตอบ</t>
  </si>
  <si>
    <t>ประเมินเพศหญิง คิดเป็นร้อยละ 73.58 เพศชาย คิดเป็นร้อยละ 26.42</t>
  </si>
  <si>
    <t>จากตาราง 2 พบว่า ส่วนใหญ่ผู้ตอบแบบสอบถามเป็นนิสิตปริญญาโท คิดเป็นร้อยละ 47.17</t>
  </si>
  <si>
    <t>บุคลากรสายสนับสนุน คิดเป็นร้อยละ 28.30</t>
  </si>
  <si>
    <r>
      <rPr>
        <b/>
        <i/>
        <sz val="15"/>
        <color theme="1"/>
        <rFont val="TH SarabunPSK"/>
        <family val="2"/>
      </rPr>
      <t>ตาราง 6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53)</t>
    </r>
  </si>
  <si>
    <t xml:space="preserve">ผู้ตอบแบบสอบถามรับบริการจากปรึกษางานวิชาการ ระบบฐานข้อมูลของบัณฑิตวิทยาลัย โครงการ/กิจกรรม </t>
  </si>
  <si>
    <t xml:space="preserve">บัณฑิตวิทยาลัยมากที่สุด คิดเป็นร้อยละ 11.65 รองลงมาได้แก่ วารสารมหาวิทยาลัยนเรศวร (วิทยาศาสตร์และเทคโนโลยีฯ) </t>
  </si>
  <si>
    <t>คิดเป็นร้อยละ 11.39</t>
  </si>
  <si>
    <t xml:space="preserve">   5.2 ขั้นตอนและการให้บริการมีความรวดเร็ว
</t>
  </si>
  <si>
    <t>เมื่อพิจารณารายด้านแล้ว พบว่า ด้านเจ้าหน้าที่ผู้ให้บริการ/ประสานงาน มีค่าเฉลี่ยสูงสุด (ค่าเฉลี่ย 4.37)</t>
  </si>
  <si>
    <t>ควรมีการพัฒนานวัตกรรมหรือรีสกิลของเจ้าหน้าที่เพื่อให้บริการด้วยความทันสมัย</t>
  </si>
  <si>
    <t>บัณฑิตวิทยาลัย คิดเป็นร้อยละ 98.11 ไม่ยินดี คิดเป็นร้อยละ 1.89</t>
  </si>
  <si>
    <t>ได้ทราบถึงกิจกรรมหรือข่าวสารที่เป็นประโยชน์จากบัณฑิตวิทยาลัย คิดเป็นร้อยละ 100.00</t>
  </si>
  <si>
    <r>
      <t>ส่วนที่ 6</t>
    </r>
    <r>
      <rPr>
        <b/>
        <sz val="16"/>
        <color theme="1"/>
        <rFont val="TH SarabunPSK"/>
        <family val="2"/>
      </rPr>
      <t xml:space="preserve"> </t>
    </r>
  </si>
  <si>
    <t>6.3 ท่านคิดว่าบัณฑิตวิทยาลัยควรสร้างความผูกพันด้วยวิธีการใดบ้าง อย่างไร</t>
  </si>
  <si>
    <r>
      <rPr>
        <b/>
        <sz val="16"/>
        <rFont val="TH SarabunPSK"/>
        <family val="2"/>
      </rPr>
      <t xml:space="preserve">      </t>
    </r>
    <r>
      <rPr>
        <b/>
        <u/>
        <sz val="16"/>
        <rFont val="TH SarabunPSK"/>
        <family val="2"/>
      </rPr>
      <t>ส่วนที่ 7</t>
    </r>
    <r>
      <rPr>
        <b/>
        <sz val="16"/>
        <rFont val="TH SarabunPSK"/>
        <family val="2"/>
      </rPr>
      <t xml:space="preserve"> ข้อเสนอแนะอื่นๆ เพื่อการปรับปรุงหรือพัฒนาในการให้บริการของบัณฑิตวิทยาลัย</t>
    </r>
  </si>
  <si>
    <r>
      <rPr>
        <b/>
        <i/>
        <sz val="16"/>
        <rFont val="TH SarabunPSK"/>
        <family val="2"/>
      </rPr>
      <t>ตาราง 7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ท่านมีความยินดีที่จะเข้าร่วมทำกิจกรรม/โครงการต่าง ๆ ที่จัดโดยบัณฑิตวิทยาลัย</t>
    </r>
  </si>
  <si>
    <t xml:space="preserve">          จากตาราง 7 พบว่า ผู้ตอบแบบประเมินส่วนใหญ่ยินดีเข้าร่วมทำกิจกรรม/โครงการที่จัดโดย</t>
  </si>
  <si>
    <r>
      <rPr>
        <b/>
        <i/>
        <sz val="16"/>
        <rFont val="TH SarabunPSK"/>
        <family val="2"/>
      </rPr>
      <t>ตาราง 8</t>
    </r>
    <r>
      <rPr>
        <sz val="16"/>
        <rFont val="TH SarabunPSK"/>
        <family val="2"/>
      </rPr>
      <t xml:space="preserve"> ท่านมีความยินดีที่จะบอกกล่าวหรือชักชวนให้บุคคลอื่นได้ทราบถึงกิจกรรมหรือข่าวสารที่เป็น</t>
    </r>
  </si>
  <si>
    <t xml:space="preserve">          จากตาราง 8 พบว่า ผู้ตอบแบบประเมินส่วนใหญ่ยินดีที่จะบอกกล่าวหรือชักชวนให้บุคคลอื่น</t>
  </si>
  <si>
    <t>บัณฑิตวิทยาลัยมากที่สุด คิดเป็นร้อยละ 11.65 รองลงมาได้แก่ วารสารมหาวิทยาลัยนเรศวร (วิทยาศาสตร์</t>
  </si>
  <si>
    <t>และเทคโนโลยีฯ) คิดเป็นร้อยละ 11.39</t>
  </si>
  <si>
    <t>จากตาราง 6 พบว่าผู้ตอบแบบสอบถามมีความคิดเห็นเกี่ยวกับการตอบแบบสอบถามความพึงพอใจความไม่พึงพอใจ</t>
  </si>
  <si>
    <t>และผูกพันของผู้รับบริการ ในภาพรวมพบว่า ผู้เข้าร่วมโครงการฯ มีความคิดเห็นอยู่ในระดับมาก (ค่าเฉลี่ย 4.25)</t>
  </si>
  <si>
    <t xml:space="preserve">รองลงมาคือ ด้านการบริการข้อมูลสารสนเทศฯ ด้านประสิทธิภาพทางการบริการ (ค่าเฉลี่ย 4.25) เมื่อพิจารณารายข้อแล้ว </t>
  </si>
  <si>
    <t>พบว่า ข้อที่มีค่าเฉลี่ยสูงที่สุดคือ เจ้าหน้าที่มีความรวดเร็วในการให้บริการ (ค่าเฉลี่ย 4.40) และข้อที่มีค่าเฉลี่ยต่ำที่สุดคือ ข้อมูล</t>
  </si>
  <si>
    <t>มีความเป็นปัจจุบัน เจ้าหน้าที่ให้บริการด้วยความรวดเร็ว  (ค่าเฉลี่ย 4.17) โดยความพึงพอใจในภาพรวมต่อการให้บริการ</t>
  </si>
  <si>
    <t xml:space="preserve">             ของบัณฑิตวิทยาลัย ในภาพรวมอยู่ในระดับมาก (ค่าเฉลี่ย = 4.25)</t>
  </si>
  <si>
    <t xml:space="preserve">- 10 - </t>
  </si>
  <si>
    <t xml:space="preserve">ผู้ตอบแบบสอบถามส่วนใหญ่สังกัดคณะสาธารณสุขศาสตร์ คิดเป็นร้อยละ 47.17 รองลงมาได้แก่ </t>
  </si>
  <si>
    <t xml:space="preserve">คณะทันตแพทยศาสตร์ คณะสหเวชศาสตร์ และคณะทันตแพทยศาสตร์ คิดเป็นร้อยละ 7.55 </t>
  </si>
  <si>
    <t xml:space="preserve">จากตาราง 4 พบว่าผู้ตอบแบบสอบถาม จำแนกตามช่องทางที่ผู้รับบริการของหน่วยงาน พบว่า </t>
  </si>
  <si>
    <t>แบบสอบถาม จำแนกตามเพศ พบว่า ผู้ตอบแบบประเมินเพศหญิง คิดเป็นร้อยละ 73.58 เพศชาย คิดเป็นร้อยละ 26.42</t>
  </si>
  <si>
    <t xml:space="preserve">             ผู้ตอบแบบสอบถามเป็นนิสิตปริญญาโท คิดเป็นร้อยละ 47.17 บุคลากรสายสนับสนุน คิดเป็นร้อยละ 28.30</t>
  </si>
  <si>
    <t xml:space="preserve">ส่วนใหญ่สังกัดคณะสาธารณสุขศาสตร์ คิดเป็นร้อยละ 47.17 รองลงมาได้แก่ คณะทันตแพทยศาสตร์ คณะสหเวชศาสตร์ </t>
  </si>
  <si>
    <t xml:space="preserve">และคณะทันตแพทยศาสตร์ คิดเป็นร้อยละ 7.55 </t>
  </si>
  <si>
    <t xml:space="preserve">              ผู้ตอบแบบสอบถามรับบริการจากปรึกษางานวิชาการ ระบบฐานข้อมูลของบัณฑิตวิทยาลัย โครงการ/กิจกรรม </t>
  </si>
  <si>
    <t xml:space="preserve">              ผู้ตอบแบบสอบถาม จำแนกตามช่องทางที่ผู้รับบริการของหน่วยงาน พบว่า ผู้ตอบแบบสอบถามติดต่อที่</t>
  </si>
  <si>
    <t xml:space="preserve">และติดต่อผ่านทางโทรศัพท์ คิดเป็นร้อยละ 24.21 </t>
  </si>
  <si>
    <t>และความผูกพันของผู้รับบริการ ในภาพรวมพบว่า มีความคิดเห็นอยู่ในระดับมาก (ค่าเฉลี่ย 4.25)</t>
  </si>
  <si>
    <t xml:space="preserve">              เมื่อพิจารณารายด้านแล้ว พบว่า ด้านเจ้าหน้าที่ผู้ให้บริการ/ประสานงาน มีค่าเฉลี่ยสูงสุด (ค่าเฉลี่ย 4.37)</t>
  </si>
  <si>
    <t xml:space="preserve">พบว่า ข้อที่มีค่าเฉลี่ยสูงที่สุดคือ เจ้าหน้าที่มีความรวดเร็วในการให้บริการ (ค่าเฉลี่ย 4.40) และข้อที่มีค่าเฉลี่ยต่ำที่สุดคือ </t>
  </si>
  <si>
    <t>ข้อมูลมีความเป็นปัจจุบัน เจ้าหน้าที่ให้บริการด้วยความรวดเร็ว (ค่าเฉลี่ย 4.17) โดยความพึงพอใจในภาพรวมต่อการให้บริการ</t>
  </si>
  <si>
    <t xml:space="preserve">สำนักงานฯ มากที่สุด คิดเป็นร้อยละ 26.32 รองลงมาได้แก่ ติดต่อผ่านหนังสือราชการ คิดเป็นร้อยละ 25.79 </t>
  </si>
  <si>
    <t xml:space="preserve">ผู้ตอบแบบสอบถามติดต่อที่สำนักงานฯ มากที่สุด คิดเป็นร้อยละ 26.32 รองลงมาได้แก่ ติดต่อผ่านหนังสือ </t>
  </si>
  <si>
    <t xml:space="preserve">ราชการ คิดเป็นร้อยละ 25.79 และติดต่อผ่านทางโทรศัพท์ คิดเป็นร้อยละ 24.21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</si>
</sst>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41" x14ac:knownFonts="1">
    <font>
      <sz val="11"/>
      <color theme="1"/>
      <name val="Tahoma"/>
      <family val="2"/>
      <charset val="222"/>
      <scheme val="minor"/>
    </font>
    <font>
      <sz val="11"/>
      <name val="Calibri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TH Sarabun New"/>
      <family val="2"/>
    </font>
    <font>
      <b/>
      <u/>
      <sz val="16"/>
      <color theme="1"/>
      <name val="TH SarabunPSK"/>
      <family val="2"/>
    </font>
    <font>
      <sz val="16"/>
      <color indexed="8"/>
      <name val="TH SarabunPSK"/>
      <family val="2"/>
    </font>
    <font>
      <b/>
      <u/>
      <sz val="15"/>
      <name val="TH SarabunPSK"/>
      <family val="2"/>
    </font>
    <font>
      <b/>
      <sz val="8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6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  <font>
      <b/>
      <sz val="12"/>
      <color theme="1"/>
      <name val="Arial"/>
      <family val="2"/>
      <charset val="222"/>
    </font>
    <font>
      <b/>
      <sz val="12"/>
      <name val="Arial"/>
      <family val="2"/>
      <charset val="222"/>
    </font>
    <font>
      <b/>
      <sz val="12"/>
      <color theme="1"/>
      <name val="Tahoma"/>
      <family val="2"/>
      <charset val="222"/>
      <scheme val="minor"/>
    </font>
    <font>
      <b/>
      <sz val="16"/>
      <color theme="1"/>
      <name val="TH SarabunPSK"/>
      <family val="2"/>
      <charset val="222"/>
    </font>
  </fonts>
  <fills count="26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4F6E8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6" fillId="0" borderId="0" xfId="0" applyFont="1" applyAlignme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0" fontId="9" fillId="0" borderId="0" xfId="0" applyFont="1"/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/>
    <xf numFmtId="0" fontId="10" fillId="0" borderId="0" xfId="0" applyFont="1"/>
    <xf numFmtId="0" fontId="4" fillId="0" borderId="0" xfId="0" applyFont="1" applyAlignment="1"/>
    <xf numFmtId="0" fontId="11" fillId="0" borderId="0" xfId="0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0" xfId="0" applyFont="1" applyFill="1" applyBorder="1" applyAlignment="1">
      <alignment vertical="center"/>
    </xf>
    <xf numFmtId="2" fontId="8" fillId="0" borderId="7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left" indent="5"/>
    </xf>
    <xf numFmtId="0" fontId="18" fillId="0" borderId="0" xfId="0" applyFont="1"/>
    <xf numFmtId="0" fontId="14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/>
    <xf numFmtId="0" fontId="2" fillId="0" borderId="12" xfId="0" applyFont="1" applyFill="1" applyBorder="1" applyAlignment="1">
      <alignment horizontal="center" vertical="center"/>
    </xf>
    <xf numFmtId="0" fontId="8" fillId="0" borderId="0" xfId="0" applyFont="1"/>
    <xf numFmtId="49" fontId="3" fillId="0" borderId="0" xfId="0" applyNumberFormat="1" applyFont="1" applyAlignment="1"/>
    <xf numFmtId="0" fontId="2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2" fillId="0" borderId="5" xfId="0" applyFont="1" applyBorder="1"/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2" fillId="0" borderId="13" xfId="0" applyFont="1" applyBorder="1"/>
    <xf numFmtId="0" fontId="20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23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0" fontId="21" fillId="4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8" fillId="0" borderId="0" xfId="0" applyFont="1" applyAlignment="1">
      <alignment horizontal="left" indent="5"/>
    </xf>
    <xf numFmtId="0" fontId="8" fillId="0" borderId="0" xfId="0" applyFont="1" applyAlignment="1"/>
    <xf numFmtId="0" fontId="25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6" fillId="0" borderId="0" xfId="0" applyFont="1"/>
    <xf numFmtId="0" fontId="8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8" borderId="12" xfId="0" applyFont="1" applyFill="1" applyBorder="1"/>
    <xf numFmtId="0" fontId="19" fillId="7" borderId="12" xfId="0" applyFont="1" applyFill="1" applyBorder="1"/>
    <xf numFmtId="0" fontId="19" fillId="10" borderId="12" xfId="0" applyFont="1" applyFill="1" applyBorder="1"/>
    <xf numFmtId="0" fontId="19" fillId="9" borderId="12" xfId="0" applyFont="1" applyFill="1" applyBorder="1"/>
    <xf numFmtId="0" fontId="19" fillId="12" borderId="12" xfId="0" applyFont="1" applyFill="1" applyBorder="1"/>
    <xf numFmtId="0" fontId="19" fillId="11" borderId="12" xfId="0" applyFont="1" applyFill="1" applyBorder="1"/>
    <xf numFmtId="0" fontId="19" fillId="14" borderId="12" xfId="0" applyFont="1" applyFill="1" applyBorder="1"/>
    <xf numFmtId="0" fontId="19" fillId="13" borderId="12" xfId="0" applyFont="1" applyFill="1" applyBorder="1"/>
    <xf numFmtId="0" fontId="19" fillId="16" borderId="12" xfId="0" applyFont="1" applyFill="1" applyBorder="1"/>
    <xf numFmtId="0" fontId="19" fillId="15" borderId="12" xfId="0" applyFont="1" applyFill="1" applyBorder="1"/>
    <xf numFmtId="0" fontId="19" fillId="16" borderId="12" xfId="0" applyNumberFormat="1" applyFont="1" applyFill="1" applyBorder="1"/>
    <xf numFmtId="0" fontId="20" fillId="0" borderId="12" xfId="0" applyFont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5" borderId="12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wrapText="1"/>
    </xf>
    <xf numFmtId="0" fontId="22" fillId="4" borderId="12" xfId="0" applyFont="1" applyFill="1" applyBorder="1" applyAlignment="1">
      <alignment horizontal="right"/>
    </xf>
    <xf numFmtId="2" fontId="20" fillId="4" borderId="12" xfId="0" applyNumberFormat="1" applyFont="1" applyFill="1" applyBorder="1" applyAlignment="1">
      <alignment wrapText="1"/>
    </xf>
    <xf numFmtId="0" fontId="28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wrapText="1"/>
    </xf>
    <xf numFmtId="0" fontId="28" fillId="5" borderId="12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wrapText="1"/>
    </xf>
    <xf numFmtId="0" fontId="28" fillId="3" borderId="12" xfId="0" applyFont="1" applyFill="1" applyBorder="1" applyAlignment="1">
      <alignment horizontal="center" wrapText="1"/>
    </xf>
    <xf numFmtId="0" fontId="21" fillId="3" borderId="12" xfId="0" applyFont="1" applyFill="1" applyBorder="1" applyAlignment="1">
      <alignment wrapText="1"/>
    </xf>
    <xf numFmtId="0" fontId="29" fillId="0" borderId="0" xfId="0" applyFont="1" applyAlignment="1"/>
    <xf numFmtId="0" fontId="0" fillId="0" borderId="0" xfId="0" applyFont="1" applyAlignment="1"/>
    <xf numFmtId="187" fontId="29" fillId="0" borderId="0" xfId="0" applyNumberFormat="1" applyFont="1" applyAlignment="1"/>
    <xf numFmtId="0" fontId="21" fillId="0" borderId="0" xfId="0" applyFont="1" applyBorder="1" applyAlignment="1">
      <alignment wrapText="1"/>
    </xf>
    <xf numFmtId="0" fontId="20" fillId="17" borderId="12" xfId="0" applyFont="1" applyFill="1" applyBorder="1" applyAlignment="1">
      <alignment horizontal="center" vertical="center" wrapText="1"/>
    </xf>
    <xf numFmtId="0" fontId="19" fillId="18" borderId="12" xfId="0" applyNumberFormat="1" applyFont="1" applyFill="1" applyBorder="1"/>
    <xf numFmtId="0" fontId="28" fillId="19" borderId="12" xfId="0" applyFont="1" applyFill="1" applyBorder="1" applyAlignment="1">
      <alignment horizontal="center" wrapText="1"/>
    </xf>
    <xf numFmtId="0" fontId="21" fillId="19" borderId="0" xfId="0" applyFont="1" applyFill="1" applyAlignment="1">
      <alignment wrapText="1"/>
    </xf>
    <xf numFmtId="0" fontId="21" fillId="20" borderId="12" xfId="0" applyFont="1" applyFill="1" applyBorder="1" applyAlignment="1">
      <alignment wrapText="1"/>
    </xf>
    <xf numFmtId="0" fontId="21" fillId="20" borderId="0" xfId="0" applyFont="1" applyFill="1" applyAlignment="1">
      <alignment wrapText="1"/>
    </xf>
    <xf numFmtId="0" fontId="28" fillId="9" borderId="12" xfId="0" applyFont="1" applyFill="1" applyBorder="1" applyAlignment="1">
      <alignment horizontal="center" wrapText="1"/>
    </xf>
    <xf numFmtId="0" fontId="21" fillId="9" borderId="12" xfId="0" applyFont="1" applyFill="1" applyBorder="1" applyAlignment="1">
      <alignment wrapText="1"/>
    </xf>
    <xf numFmtId="0" fontId="21" fillId="9" borderId="0" xfId="0" applyFont="1" applyFill="1" applyAlignment="1">
      <alignment wrapText="1"/>
    </xf>
    <xf numFmtId="0" fontId="28" fillId="7" borderId="12" xfId="0" applyFont="1" applyFill="1" applyBorder="1" applyAlignment="1">
      <alignment horizontal="center" wrapText="1"/>
    </xf>
    <xf numFmtId="0" fontId="21" fillId="7" borderId="12" xfId="0" applyFont="1" applyFill="1" applyBorder="1" applyAlignment="1">
      <alignment wrapText="1"/>
    </xf>
    <xf numFmtId="0" fontId="21" fillId="7" borderId="0" xfId="0" applyFont="1" applyFill="1" applyAlignment="1">
      <alignment wrapText="1"/>
    </xf>
    <xf numFmtId="0" fontId="21" fillId="21" borderId="12" xfId="0" applyFont="1" applyFill="1" applyBorder="1" applyAlignment="1">
      <alignment wrapText="1"/>
    </xf>
    <xf numFmtId="0" fontId="21" fillId="21" borderId="0" xfId="0" applyFont="1" applyFill="1" applyAlignment="1">
      <alignment wrapText="1"/>
    </xf>
    <xf numFmtId="0" fontId="28" fillId="4" borderId="12" xfId="0" applyFont="1" applyFill="1" applyBorder="1" applyAlignment="1">
      <alignment horizontal="center" wrapText="1"/>
    </xf>
    <xf numFmtId="0" fontId="28" fillId="22" borderId="12" xfId="0" applyFont="1" applyFill="1" applyBorder="1" applyAlignment="1">
      <alignment horizontal="center" wrapText="1"/>
    </xf>
    <xf numFmtId="0" fontId="21" fillId="22" borderId="12" xfId="0" applyFont="1" applyFill="1" applyBorder="1" applyAlignment="1">
      <alignment wrapText="1"/>
    </xf>
    <xf numFmtId="0" fontId="21" fillId="22" borderId="0" xfId="0" applyFont="1" applyFill="1" applyAlignment="1">
      <alignment wrapText="1"/>
    </xf>
    <xf numFmtId="0" fontId="21" fillId="23" borderId="12" xfId="0" applyFont="1" applyFill="1" applyBorder="1" applyAlignment="1">
      <alignment wrapText="1"/>
    </xf>
    <xf numFmtId="0" fontId="21" fillId="23" borderId="0" xfId="0" applyFont="1" applyFill="1" applyAlignment="1">
      <alignment wrapText="1"/>
    </xf>
    <xf numFmtId="0" fontId="28" fillId="23" borderId="12" xfId="0" applyFont="1" applyFill="1" applyBorder="1" applyAlignment="1">
      <alignment horizontal="center" vertical="center" wrapText="1"/>
    </xf>
    <xf numFmtId="0" fontId="28" fillId="21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8" fillId="3" borderId="12" xfId="0" applyFont="1" applyFill="1" applyBorder="1" applyAlignment="1">
      <alignment horizontal="center" vertical="center" wrapText="1"/>
    </xf>
    <xf numFmtId="0" fontId="30" fillId="0" borderId="0" xfId="0" applyFont="1" applyAlignment="1"/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2" fontId="22" fillId="4" borderId="12" xfId="0" applyNumberFormat="1" applyFont="1" applyFill="1" applyBorder="1" applyAlignment="1">
      <alignment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1" fillId="0" borderId="0" xfId="0" applyFont="1" applyAlignment="1"/>
    <xf numFmtId="1" fontId="2" fillId="0" borderId="25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49" fontId="2" fillId="0" borderId="0" xfId="0" applyNumberFormat="1" applyFont="1" applyAlignment="1"/>
    <xf numFmtId="0" fontId="2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4" fillId="0" borderId="13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center"/>
    </xf>
    <xf numFmtId="2" fontId="32" fillId="0" borderId="13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2" fontId="32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32" fillId="0" borderId="12" xfId="0" applyFont="1" applyBorder="1"/>
    <xf numFmtId="2" fontId="34" fillId="0" borderId="9" xfId="0" applyNumberFormat="1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2" fontId="32" fillId="0" borderId="0" xfId="0" applyNumberFormat="1" applyFont="1"/>
    <xf numFmtId="2" fontId="34" fillId="0" borderId="12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2" fontId="33" fillId="0" borderId="12" xfId="0" applyNumberFormat="1" applyFont="1" applyBorder="1" applyAlignment="1">
      <alignment horizontal="center" vertical="top"/>
    </xf>
    <xf numFmtId="0" fontId="32" fillId="0" borderId="12" xfId="0" applyFont="1" applyBorder="1" applyAlignment="1">
      <alignment horizontal="center" vertical="top"/>
    </xf>
    <xf numFmtId="2" fontId="3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2" fontId="34" fillId="0" borderId="12" xfId="0" applyNumberFormat="1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6" fillId="0" borderId="30" xfId="0" applyFont="1" applyBorder="1"/>
    <xf numFmtId="0" fontId="34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2" fontId="34" fillId="0" borderId="7" xfId="0" applyNumberFormat="1" applyFont="1" applyBorder="1" applyAlignment="1">
      <alignment horizontal="center" vertical="top"/>
    </xf>
    <xf numFmtId="0" fontId="35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22" fontId="19" fillId="18" borderId="12" xfId="0" applyNumberFormat="1" applyFont="1" applyFill="1" applyBorder="1"/>
    <xf numFmtId="0" fontId="37" fillId="0" borderId="0" xfId="0" applyFont="1"/>
    <xf numFmtId="0" fontId="38" fillId="0" borderId="0" xfId="0" applyFont="1" applyAlignment="1"/>
    <xf numFmtId="0" fontId="37" fillId="0" borderId="0" xfId="0" applyFont="1" applyAlignment="1">
      <alignment wrapText="1"/>
    </xf>
    <xf numFmtId="0" fontId="37" fillId="0" borderId="0" xfId="0" applyFont="1" applyAlignment="1"/>
    <xf numFmtId="0" fontId="39" fillId="0" borderId="0" xfId="0" applyFont="1" applyAlignment="1"/>
    <xf numFmtId="2" fontId="20" fillId="4" borderId="0" xfId="0" applyNumberFormat="1" applyFont="1" applyFill="1" applyBorder="1" applyAlignment="1">
      <alignment wrapText="1"/>
    </xf>
    <xf numFmtId="2" fontId="22" fillId="4" borderId="0" xfId="0" applyNumberFormat="1" applyFont="1" applyFill="1" applyBorder="1" applyAlignment="1">
      <alignment wrapText="1"/>
    </xf>
    <xf numFmtId="0" fontId="21" fillId="11" borderId="12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11" borderId="12" xfId="0" applyFont="1" applyFill="1" applyBorder="1" applyAlignment="1">
      <alignment wrapText="1"/>
    </xf>
    <xf numFmtId="0" fontId="20" fillId="5" borderId="12" xfId="0" applyFont="1" applyFill="1" applyBorder="1" applyAlignment="1">
      <alignment horizontal="center" vertical="center" wrapText="1"/>
    </xf>
    <xf numFmtId="0" fontId="19" fillId="25" borderId="12" xfId="0" applyFont="1" applyFill="1" applyBorder="1"/>
    <xf numFmtId="0" fontId="19" fillId="5" borderId="12" xfId="0" applyFont="1" applyFill="1" applyBorder="1"/>
    <xf numFmtId="0" fontId="20" fillId="7" borderId="0" xfId="0" applyFont="1" applyFill="1" applyBorder="1" applyAlignment="1">
      <alignment horizontal="center" vertical="center" wrapText="1"/>
    </xf>
    <xf numFmtId="0" fontId="19" fillId="8" borderId="0" xfId="0" applyFont="1" applyFill="1" applyBorder="1"/>
    <xf numFmtId="0" fontId="19" fillId="7" borderId="0" xfId="0" applyFont="1" applyFill="1" applyBorder="1"/>
    <xf numFmtId="2" fontId="20" fillId="4" borderId="12" xfId="0" applyNumberFormat="1" applyFont="1" applyFill="1" applyBorder="1" applyAlignment="1">
      <alignment vertical="center" wrapText="1"/>
    </xf>
    <xf numFmtId="2" fontId="40" fillId="4" borderId="0" xfId="0" applyNumberFormat="1" applyFont="1" applyFill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vertical="top" wrapText="1"/>
    </xf>
    <xf numFmtId="0" fontId="36" fillId="0" borderId="0" xfId="0" applyFont="1" applyBorder="1"/>
    <xf numFmtId="0" fontId="34" fillId="0" borderId="0" xfId="0" applyFont="1" applyBorder="1" applyAlignment="1">
      <alignment horizontal="center"/>
    </xf>
    <xf numFmtId="2" fontId="34" fillId="0" borderId="0" xfId="0" applyNumberFormat="1" applyFont="1" applyBorder="1" applyAlignment="1">
      <alignment horizontal="center" vertical="top"/>
    </xf>
    <xf numFmtId="0" fontId="35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32" fillId="0" borderId="27" xfId="0" applyFont="1" applyBorder="1" applyAlignment="1">
      <alignment horizontal="left"/>
    </xf>
    <xf numFmtId="0" fontId="32" fillId="0" borderId="28" xfId="0" applyFont="1" applyBorder="1" applyAlignment="1">
      <alignment horizontal="left"/>
    </xf>
    <xf numFmtId="0" fontId="32" fillId="0" borderId="29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5" fillId="0" borderId="3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ADE4"/>
      <color rgb="FFFFFF99"/>
      <color rgb="FFA4F6E8"/>
      <color rgb="FFC1DAEF"/>
      <color rgb="FF66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DATA!$B$67:$B$91</c:f>
              <c:numCache>
                <c:formatCode>General</c:formatCode>
                <c:ptCount val="2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76D-84AF-9103B2B954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DATA!$C$67:$C$91</c:f>
              <c:numCache>
                <c:formatCode>General</c:formatCode>
                <c:ptCount val="25"/>
                <c:pt idx="0">
                  <c:v>53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25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76D-84AF-9103B2B9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053064"/>
        <c:axId val="325980728"/>
      </c:barChart>
      <c:catAx>
        <c:axId val="305053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5980728"/>
        <c:crosses val="autoZero"/>
        <c:auto val="1"/>
        <c:lblAlgn val="ctr"/>
        <c:lblOffset val="100"/>
        <c:noMultiLvlLbl val="0"/>
      </c:catAx>
      <c:valAx>
        <c:axId val="32598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050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DATA!$B$67:$B$91</c:f>
              <c:numCache>
                <c:formatCode>General</c:formatCode>
                <c:ptCount val="2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A-4D32-B916-142F944C64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DATA!$C$67:$C$91</c:f>
              <c:numCache>
                <c:formatCode>General</c:formatCode>
                <c:ptCount val="25"/>
                <c:pt idx="0">
                  <c:v>53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25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A-4D32-B916-142F944C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072624"/>
        <c:axId val="462073936"/>
      </c:barChart>
      <c:catAx>
        <c:axId val="46207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3936"/>
        <c:crosses val="autoZero"/>
        <c:auto val="1"/>
        <c:lblAlgn val="ctr"/>
        <c:lblOffset val="100"/>
        <c:noMultiLvlLbl val="0"/>
      </c:catAx>
      <c:valAx>
        <c:axId val="4620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DATA!$B$67:$B$91</c:f>
              <c:numCache>
                <c:formatCode>General</c:formatCode>
                <c:ptCount val="2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5-443F-84BF-C650ECE510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DATA!$C$67:$C$91</c:f>
              <c:numCache>
                <c:formatCode>General</c:formatCode>
                <c:ptCount val="25"/>
                <c:pt idx="0">
                  <c:v>53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25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5-443F-84BF-C650ECE51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76568"/>
        <c:axId val="326175256"/>
      </c:barChart>
      <c:catAx>
        <c:axId val="326176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5256"/>
        <c:crosses val="autoZero"/>
        <c:auto val="1"/>
        <c:lblAlgn val="ctr"/>
        <c:lblOffset val="100"/>
        <c:noMultiLvlLbl val="0"/>
      </c:catAx>
      <c:valAx>
        <c:axId val="32617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24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24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24</xdr:row>
      <xdr:rowOff>0</xdr:rowOff>
    </xdr:from>
    <xdr:ext cx="156036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24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24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24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24</xdr:row>
      <xdr:rowOff>0</xdr:rowOff>
    </xdr:from>
    <xdr:ext cx="5600698" cy="13870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513161" y="7546775"/>
          <a:ext cx="5600698" cy="1387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24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24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24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24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3</xdr:row>
          <xdr:rowOff>171450</xdr:rowOff>
        </xdr:from>
        <xdr:to>
          <xdr:col>5</xdr:col>
          <xdr:colOff>266700</xdr:colOff>
          <xdr:row>4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AC54"/>
  <sheetViews>
    <sheetView topLeftCell="Q1" zoomScale="60" zoomScaleNormal="60" workbookViewId="0">
      <selection activeCell="AA47" sqref="AA47"/>
    </sheetView>
  </sheetViews>
  <sheetFormatPr defaultColWidth="12.625" defaultRowHeight="14.25" x14ac:dyDescent="0.2"/>
  <cols>
    <col min="1" max="3" width="18.875" style="114" customWidth="1"/>
    <col min="4" max="4" width="39.25" style="114" customWidth="1"/>
    <col min="5" max="5" width="89.125" style="114" bestFit="1" customWidth="1"/>
    <col min="6" max="6" width="233.5" style="114" bestFit="1" customWidth="1"/>
    <col min="7" max="35" width="18.875" style="114" customWidth="1"/>
    <col min="36" max="16384" width="12.625" style="114"/>
  </cols>
  <sheetData>
    <row r="1" spans="1:29" s="212" customFormat="1" ht="236.25" x14ac:dyDescent="0.25">
      <c r="A1" s="208" t="s">
        <v>57</v>
      </c>
      <c r="B1" s="208" t="s">
        <v>58</v>
      </c>
      <c r="C1" s="208" t="s">
        <v>1</v>
      </c>
      <c r="D1" s="209" t="s">
        <v>194</v>
      </c>
      <c r="E1" s="208" t="s">
        <v>92</v>
      </c>
      <c r="F1" s="208" t="s">
        <v>93</v>
      </c>
      <c r="G1" s="210" t="s">
        <v>195</v>
      </c>
      <c r="H1" s="210" t="s">
        <v>196</v>
      </c>
      <c r="I1" s="210" t="s">
        <v>197</v>
      </c>
      <c r="J1" s="210" t="s">
        <v>198</v>
      </c>
      <c r="K1" s="208" t="s">
        <v>199</v>
      </c>
      <c r="L1" s="208" t="s">
        <v>200</v>
      </c>
      <c r="M1" s="208" t="s">
        <v>201</v>
      </c>
      <c r="N1" s="208" t="s">
        <v>202</v>
      </c>
      <c r="O1" s="208" t="s">
        <v>203</v>
      </c>
      <c r="P1" s="208" t="s">
        <v>204</v>
      </c>
      <c r="Q1" s="208" t="s">
        <v>205</v>
      </c>
      <c r="R1" s="208" t="s">
        <v>206</v>
      </c>
      <c r="S1" s="208" t="s">
        <v>207</v>
      </c>
      <c r="T1" s="208" t="s">
        <v>59</v>
      </c>
      <c r="U1" s="210" t="s">
        <v>208</v>
      </c>
      <c r="V1" s="208" t="s">
        <v>209</v>
      </c>
      <c r="W1" s="210" t="s">
        <v>210</v>
      </c>
      <c r="X1" s="208" t="s">
        <v>211</v>
      </c>
      <c r="Y1" s="208" t="s">
        <v>212</v>
      </c>
      <c r="Z1" s="208" t="s">
        <v>213</v>
      </c>
      <c r="AA1" s="208" t="s">
        <v>214</v>
      </c>
      <c r="AB1" s="211" t="s">
        <v>215</v>
      </c>
      <c r="AC1" s="209"/>
    </row>
    <row r="2" spans="1:29" x14ac:dyDescent="0.2">
      <c r="A2" s="115">
        <v>44631.471608796295</v>
      </c>
      <c r="B2" s="113" t="s">
        <v>21</v>
      </c>
      <c r="C2" s="113" t="s">
        <v>63</v>
      </c>
      <c r="D2" s="113" t="s">
        <v>122</v>
      </c>
      <c r="E2" s="113" t="s">
        <v>90</v>
      </c>
      <c r="F2" s="113" t="s">
        <v>163</v>
      </c>
      <c r="G2" s="113">
        <v>5</v>
      </c>
      <c r="H2" s="113">
        <v>5</v>
      </c>
      <c r="I2" s="113">
        <v>5</v>
      </c>
      <c r="J2" s="113">
        <v>5</v>
      </c>
      <c r="K2" s="113">
        <v>5</v>
      </c>
      <c r="L2" s="113">
        <v>5</v>
      </c>
      <c r="M2" s="113">
        <v>5</v>
      </c>
      <c r="N2" s="113">
        <v>5</v>
      </c>
      <c r="O2" s="113">
        <v>5</v>
      </c>
      <c r="P2" s="113">
        <v>5</v>
      </c>
      <c r="Q2" s="113">
        <v>5</v>
      </c>
      <c r="R2" s="113">
        <v>5</v>
      </c>
      <c r="S2" s="113">
        <v>5</v>
      </c>
      <c r="T2" s="113">
        <v>5</v>
      </c>
      <c r="U2" s="113"/>
      <c r="V2" s="113"/>
      <c r="W2" s="114" t="s">
        <v>45</v>
      </c>
      <c r="X2" s="114" t="s">
        <v>45</v>
      </c>
      <c r="Y2" s="113" t="s">
        <v>45</v>
      </c>
      <c r="Z2" s="113"/>
      <c r="AB2" s="114">
        <v>5</v>
      </c>
    </row>
    <row r="3" spans="1:29" x14ac:dyDescent="0.2">
      <c r="A3" s="115">
        <v>44631.564664351848</v>
      </c>
      <c r="B3" s="113" t="s">
        <v>21</v>
      </c>
      <c r="C3" s="113" t="s">
        <v>63</v>
      </c>
      <c r="D3" s="113" t="s">
        <v>140</v>
      </c>
      <c r="E3" s="113" t="s">
        <v>53</v>
      </c>
      <c r="F3" s="113" t="s">
        <v>96</v>
      </c>
      <c r="G3" s="113">
        <v>4</v>
      </c>
      <c r="H3" s="113">
        <v>4</v>
      </c>
      <c r="I3" s="113">
        <v>4</v>
      </c>
      <c r="J3" s="113">
        <v>4</v>
      </c>
      <c r="K3" s="113">
        <v>4</v>
      </c>
      <c r="L3" s="113">
        <v>4</v>
      </c>
      <c r="M3" s="113">
        <v>4</v>
      </c>
      <c r="N3" s="113">
        <v>4</v>
      </c>
      <c r="O3" s="113">
        <v>4</v>
      </c>
      <c r="P3" s="113">
        <v>4</v>
      </c>
      <c r="Q3" s="113">
        <v>4</v>
      </c>
      <c r="R3" s="113">
        <v>4</v>
      </c>
      <c r="S3" s="113">
        <v>4</v>
      </c>
      <c r="T3" s="113">
        <v>4</v>
      </c>
      <c r="U3" s="113"/>
      <c r="V3" s="113"/>
      <c r="W3" s="114" t="s">
        <v>45</v>
      </c>
      <c r="X3" s="114" t="s">
        <v>45</v>
      </c>
      <c r="Y3" s="113" t="s">
        <v>45</v>
      </c>
      <c r="Z3" s="113"/>
      <c r="AB3" s="114">
        <v>4</v>
      </c>
    </row>
    <row r="4" spans="1:29" x14ac:dyDescent="0.2">
      <c r="A4" s="115">
        <v>44631.656608796293</v>
      </c>
      <c r="B4" s="113" t="s">
        <v>21</v>
      </c>
      <c r="C4" s="113" t="s">
        <v>63</v>
      </c>
      <c r="D4" s="113" t="s">
        <v>121</v>
      </c>
      <c r="E4" s="113" t="s">
        <v>164</v>
      </c>
      <c r="F4" s="113" t="s">
        <v>165</v>
      </c>
      <c r="G4" s="113">
        <v>5</v>
      </c>
      <c r="H4" s="113">
        <v>5</v>
      </c>
      <c r="I4" s="113">
        <v>5</v>
      </c>
      <c r="J4" s="113">
        <v>5</v>
      </c>
      <c r="K4" s="113">
        <v>5</v>
      </c>
      <c r="L4" s="113">
        <v>5</v>
      </c>
      <c r="M4" s="113">
        <v>5</v>
      </c>
      <c r="N4" s="113">
        <v>5</v>
      </c>
      <c r="O4" s="113">
        <v>5</v>
      </c>
      <c r="P4" s="113">
        <v>5</v>
      </c>
      <c r="Q4" s="113">
        <v>5</v>
      </c>
      <c r="R4" s="113">
        <v>5</v>
      </c>
      <c r="S4" s="113">
        <v>5</v>
      </c>
      <c r="T4" s="113">
        <v>5</v>
      </c>
      <c r="U4" s="113"/>
      <c r="V4" s="113"/>
      <c r="W4" s="114" t="s">
        <v>45</v>
      </c>
      <c r="X4" s="114" t="s">
        <v>45</v>
      </c>
      <c r="Y4" s="113" t="s">
        <v>45</v>
      </c>
      <c r="Z4" s="113"/>
      <c r="AA4" s="113"/>
      <c r="AB4" s="113">
        <v>5</v>
      </c>
      <c r="AC4" s="113"/>
    </row>
    <row r="5" spans="1:29" x14ac:dyDescent="0.2">
      <c r="A5" s="115">
        <v>44631.657905092594</v>
      </c>
      <c r="B5" s="113" t="s">
        <v>20</v>
      </c>
      <c r="C5" s="113" t="s">
        <v>63</v>
      </c>
      <c r="D5" s="113" t="s">
        <v>166</v>
      </c>
      <c r="E5" s="113" t="s">
        <v>94</v>
      </c>
      <c r="F5" s="113" t="s">
        <v>71</v>
      </c>
      <c r="G5" s="113">
        <v>4</v>
      </c>
      <c r="H5" s="113">
        <v>4</v>
      </c>
      <c r="I5" s="113">
        <v>4</v>
      </c>
      <c r="J5" s="113">
        <v>4</v>
      </c>
      <c r="K5" s="113">
        <v>4</v>
      </c>
      <c r="L5" s="113">
        <v>4</v>
      </c>
      <c r="M5" s="113">
        <v>4</v>
      </c>
      <c r="N5" s="113">
        <v>4</v>
      </c>
      <c r="O5" s="113">
        <v>4</v>
      </c>
      <c r="P5" s="113">
        <v>4</v>
      </c>
      <c r="Q5" s="113">
        <v>4</v>
      </c>
      <c r="R5" s="113">
        <v>4</v>
      </c>
      <c r="S5" s="113">
        <v>4</v>
      </c>
      <c r="T5" s="113">
        <v>4</v>
      </c>
      <c r="U5" s="113"/>
      <c r="V5" s="113"/>
      <c r="W5" s="114" t="s">
        <v>45</v>
      </c>
      <c r="X5" s="114" t="s">
        <v>45</v>
      </c>
      <c r="Y5" s="113" t="s">
        <v>45</v>
      </c>
      <c r="Z5" s="113"/>
      <c r="AB5" s="114">
        <v>4</v>
      </c>
    </row>
    <row r="6" spans="1:29" x14ac:dyDescent="0.2">
      <c r="A6" s="115">
        <v>44631.683807870373</v>
      </c>
      <c r="B6" s="113" t="s">
        <v>21</v>
      </c>
      <c r="C6" s="113" t="s">
        <v>60</v>
      </c>
      <c r="D6" s="113" t="s">
        <v>120</v>
      </c>
      <c r="E6" s="113" t="s">
        <v>167</v>
      </c>
      <c r="F6" s="113" t="s">
        <v>168</v>
      </c>
      <c r="G6" s="113">
        <v>5</v>
      </c>
      <c r="H6" s="113">
        <v>5</v>
      </c>
      <c r="I6" s="113">
        <v>5</v>
      </c>
      <c r="J6" s="113">
        <v>5</v>
      </c>
      <c r="K6" s="113">
        <v>5</v>
      </c>
      <c r="L6" s="113">
        <v>5</v>
      </c>
      <c r="M6" s="113">
        <v>5</v>
      </c>
      <c r="N6" s="113">
        <v>5</v>
      </c>
      <c r="O6" s="113">
        <v>5</v>
      </c>
      <c r="P6" s="113">
        <v>5</v>
      </c>
      <c r="Q6" s="113">
        <v>5</v>
      </c>
      <c r="R6" s="113">
        <v>5</v>
      </c>
      <c r="S6" s="113">
        <v>5</v>
      </c>
      <c r="T6" s="113">
        <v>5</v>
      </c>
      <c r="U6" s="113"/>
      <c r="V6" s="113"/>
      <c r="W6" s="113" t="s">
        <v>45</v>
      </c>
      <c r="X6" s="113" t="s">
        <v>45</v>
      </c>
      <c r="Y6" s="113" t="s">
        <v>45</v>
      </c>
      <c r="Z6" s="113"/>
      <c r="AA6" s="113"/>
      <c r="AB6" s="113">
        <v>5</v>
      </c>
      <c r="AC6" s="113"/>
    </row>
    <row r="7" spans="1:29" x14ac:dyDescent="0.2">
      <c r="A7" s="115">
        <v>44631.684317129628</v>
      </c>
      <c r="B7" s="113" t="s">
        <v>21</v>
      </c>
      <c r="C7" s="113" t="s">
        <v>60</v>
      </c>
      <c r="D7" s="113" t="s">
        <v>120</v>
      </c>
      <c r="E7" s="113" t="s">
        <v>164</v>
      </c>
      <c r="F7" s="113" t="s">
        <v>81</v>
      </c>
      <c r="G7" s="113">
        <v>5</v>
      </c>
      <c r="H7" s="113">
        <v>5</v>
      </c>
      <c r="I7" s="113">
        <v>5</v>
      </c>
      <c r="J7" s="113">
        <v>5</v>
      </c>
      <c r="K7" s="113">
        <v>5</v>
      </c>
      <c r="L7" s="113">
        <v>5</v>
      </c>
      <c r="M7" s="113">
        <v>4</v>
      </c>
      <c r="N7" s="113">
        <v>4</v>
      </c>
      <c r="O7" s="113">
        <v>4</v>
      </c>
      <c r="P7" s="113">
        <v>4</v>
      </c>
      <c r="Q7" s="113">
        <v>4</v>
      </c>
      <c r="R7" s="113">
        <v>5</v>
      </c>
      <c r="S7" s="113">
        <v>5</v>
      </c>
      <c r="T7" s="113">
        <v>5</v>
      </c>
      <c r="U7" s="113"/>
      <c r="V7" s="113"/>
      <c r="W7" s="113" t="s">
        <v>45</v>
      </c>
      <c r="X7" s="152" t="s">
        <v>45</v>
      </c>
      <c r="Y7" s="113" t="s">
        <v>45</v>
      </c>
      <c r="Z7" s="113"/>
      <c r="AA7" s="113"/>
      <c r="AB7" s="113">
        <v>5</v>
      </c>
      <c r="AC7" s="113"/>
    </row>
    <row r="8" spans="1:29" x14ac:dyDescent="0.2">
      <c r="A8" s="115">
        <v>44631.685046296298</v>
      </c>
      <c r="B8" s="113" t="s">
        <v>21</v>
      </c>
      <c r="C8" s="113" t="s">
        <v>64</v>
      </c>
      <c r="D8" s="113" t="s">
        <v>120</v>
      </c>
      <c r="E8" s="113" t="s">
        <v>52</v>
      </c>
      <c r="F8" s="113" t="s">
        <v>73</v>
      </c>
      <c r="G8" s="113">
        <v>4</v>
      </c>
      <c r="H8" s="113">
        <v>4</v>
      </c>
      <c r="I8" s="113">
        <v>4</v>
      </c>
      <c r="J8" s="113">
        <v>4</v>
      </c>
      <c r="K8" s="113">
        <v>4</v>
      </c>
      <c r="L8" s="113">
        <v>4</v>
      </c>
      <c r="M8" s="113">
        <v>4</v>
      </c>
      <c r="N8" s="113">
        <v>4</v>
      </c>
      <c r="O8" s="113">
        <v>4</v>
      </c>
      <c r="P8" s="113">
        <v>4</v>
      </c>
      <c r="Q8" s="113">
        <v>4</v>
      </c>
      <c r="R8" s="113">
        <v>4</v>
      </c>
      <c r="S8" s="113">
        <v>4</v>
      </c>
      <c r="T8" s="113">
        <v>4</v>
      </c>
      <c r="U8" s="113"/>
      <c r="V8" s="113"/>
      <c r="W8" s="114" t="s">
        <v>45</v>
      </c>
      <c r="X8" s="114" t="s">
        <v>45</v>
      </c>
      <c r="Y8" s="113" t="s">
        <v>45</v>
      </c>
      <c r="Z8" s="113"/>
      <c r="AB8" s="114">
        <v>4</v>
      </c>
    </row>
    <row r="9" spans="1:29" x14ac:dyDescent="0.2">
      <c r="A9" s="115">
        <v>44631.686215277776</v>
      </c>
      <c r="B9" s="113" t="s">
        <v>21</v>
      </c>
      <c r="C9" s="113" t="s">
        <v>60</v>
      </c>
      <c r="D9" s="113" t="s">
        <v>120</v>
      </c>
      <c r="E9" s="113" t="s">
        <v>169</v>
      </c>
      <c r="F9" s="113" t="s">
        <v>84</v>
      </c>
      <c r="G9" s="113">
        <v>5</v>
      </c>
      <c r="H9" s="113">
        <v>5</v>
      </c>
      <c r="I9" s="113">
        <v>5</v>
      </c>
      <c r="J9" s="113">
        <v>5</v>
      </c>
      <c r="K9" s="113">
        <v>5</v>
      </c>
      <c r="L9" s="113">
        <v>5</v>
      </c>
      <c r="M9" s="113">
        <v>5</v>
      </c>
      <c r="N9" s="113">
        <v>5</v>
      </c>
      <c r="O9" s="113">
        <v>5</v>
      </c>
      <c r="P9" s="113">
        <v>5</v>
      </c>
      <c r="Q9" s="113">
        <v>5</v>
      </c>
      <c r="R9" s="113">
        <v>5</v>
      </c>
      <c r="S9" s="113">
        <v>5</v>
      </c>
      <c r="T9" s="113">
        <v>5</v>
      </c>
      <c r="U9" s="113"/>
      <c r="V9" s="113"/>
      <c r="W9" s="114" t="s">
        <v>45</v>
      </c>
      <c r="X9" s="114" t="s">
        <v>45</v>
      </c>
      <c r="Y9" s="114" t="s">
        <v>45</v>
      </c>
      <c r="AB9" s="114">
        <v>5</v>
      </c>
    </row>
    <row r="10" spans="1:29" x14ac:dyDescent="0.2">
      <c r="A10" s="115">
        <v>44631.686481481483</v>
      </c>
      <c r="B10" s="113" t="s">
        <v>20</v>
      </c>
      <c r="C10" s="113" t="s">
        <v>60</v>
      </c>
      <c r="D10" s="113" t="s">
        <v>120</v>
      </c>
      <c r="E10" s="113" t="s">
        <v>167</v>
      </c>
      <c r="F10" s="113" t="s">
        <v>75</v>
      </c>
      <c r="G10" s="113">
        <v>4</v>
      </c>
      <c r="H10" s="113">
        <v>4</v>
      </c>
      <c r="I10" s="113">
        <v>4</v>
      </c>
      <c r="J10" s="113">
        <v>4</v>
      </c>
      <c r="K10" s="113">
        <v>4</v>
      </c>
      <c r="L10" s="113">
        <v>4</v>
      </c>
      <c r="M10" s="113">
        <v>4</v>
      </c>
      <c r="N10" s="113">
        <v>4</v>
      </c>
      <c r="O10" s="113">
        <v>4</v>
      </c>
      <c r="P10" s="113">
        <v>4</v>
      </c>
      <c r="Q10" s="113">
        <v>4</v>
      </c>
      <c r="R10" s="113">
        <v>4</v>
      </c>
      <c r="S10" s="113">
        <v>4</v>
      </c>
      <c r="T10" s="113">
        <v>4</v>
      </c>
      <c r="U10" s="113" t="s">
        <v>66</v>
      </c>
      <c r="V10" s="113" t="s">
        <v>66</v>
      </c>
      <c r="W10" s="114" t="s">
        <v>45</v>
      </c>
      <c r="X10" s="114" t="s">
        <v>45</v>
      </c>
      <c r="Y10" s="113" t="s">
        <v>45</v>
      </c>
      <c r="Z10" s="113"/>
      <c r="AB10" s="114">
        <v>4</v>
      </c>
    </row>
    <row r="11" spans="1:29" x14ac:dyDescent="0.2">
      <c r="A11" s="115">
        <v>44631.686874999999</v>
      </c>
      <c r="B11" s="113" t="s">
        <v>20</v>
      </c>
      <c r="C11" s="113" t="s">
        <v>60</v>
      </c>
      <c r="D11" s="113" t="s">
        <v>120</v>
      </c>
      <c r="E11" s="113" t="s">
        <v>167</v>
      </c>
      <c r="F11" s="113" t="s">
        <v>74</v>
      </c>
      <c r="G11" s="113">
        <v>4</v>
      </c>
      <c r="H11" s="113">
        <v>4</v>
      </c>
      <c r="I11" s="113">
        <v>4</v>
      </c>
      <c r="J11" s="113">
        <v>4</v>
      </c>
      <c r="K11" s="113">
        <v>4</v>
      </c>
      <c r="L11" s="113">
        <v>4</v>
      </c>
      <c r="M11" s="113">
        <v>4</v>
      </c>
      <c r="N11" s="113">
        <v>4</v>
      </c>
      <c r="O11" s="113">
        <v>4</v>
      </c>
      <c r="P11" s="113">
        <v>4</v>
      </c>
      <c r="Q11" s="113">
        <v>4</v>
      </c>
      <c r="R11" s="113">
        <v>4</v>
      </c>
      <c r="S11" s="113">
        <v>4</v>
      </c>
      <c r="T11" s="113">
        <v>4</v>
      </c>
      <c r="U11" s="113"/>
      <c r="V11" s="113"/>
      <c r="W11" s="114" t="s">
        <v>45</v>
      </c>
      <c r="X11" s="114" t="s">
        <v>45</v>
      </c>
      <c r="Y11" s="113" t="s">
        <v>45</v>
      </c>
      <c r="Z11" s="113"/>
      <c r="AB11" s="114">
        <v>4</v>
      </c>
    </row>
    <row r="12" spans="1:29" x14ac:dyDescent="0.2">
      <c r="A12" s="115">
        <v>44631.686967592592</v>
      </c>
      <c r="B12" s="113" t="s">
        <v>21</v>
      </c>
      <c r="C12" s="113" t="s">
        <v>60</v>
      </c>
      <c r="D12" s="113" t="s">
        <v>120</v>
      </c>
      <c r="E12" s="113" t="s">
        <v>54</v>
      </c>
      <c r="F12" s="113" t="s">
        <v>77</v>
      </c>
      <c r="G12" s="113">
        <v>5</v>
      </c>
      <c r="H12" s="113">
        <v>5</v>
      </c>
      <c r="I12" s="113">
        <v>5</v>
      </c>
      <c r="J12" s="113">
        <v>5</v>
      </c>
      <c r="K12" s="113">
        <v>4</v>
      </c>
      <c r="L12" s="113">
        <v>3</v>
      </c>
      <c r="M12" s="113">
        <v>4</v>
      </c>
      <c r="N12" s="113">
        <v>3</v>
      </c>
      <c r="O12" s="113">
        <v>4</v>
      </c>
      <c r="P12" s="113">
        <v>3</v>
      </c>
      <c r="Q12" s="113">
        <v>3</v>
      </c>
      <c r="R12" s="113">
        <v>4</v>
      </c>
      <c r="S12" s="113">
        <v>4</v>
      </c>
      <c r="T12" s="113">
        <v>4</v>
      </c>
      <c r="U12" s="113"/>
      <c r="V12" s="113"/>
      <c r="W12" s="114" t="s">
        <v>45</v>
      </c>
      <c r="X12" s="114" t="s">
        <v>45</v>
      </c>
      <c r="Y12" s="113" t="s">
        <v>45</v>
      </c>
      <c r="Z12" s="113"/>
      <c r="AB12" s="114">
        <v>4</v>
      </c>
    </row>
    <row r="13" spans="1:29" x14ac:dyDescent="0.2">
      <c r="A13" s="115">
        <v>44631.695243055554</v>
      </c>
      <c r="B13" s="113" t="s">
        <v>20</v>
      </c>
      <c r="C13" s="113" t="s">
        <v>64</v>
      </c>
      <c r="D13" s="113" t="s">
        <v>120</v>
      </c>
      <c r="E13" s="113" t="s">
        <v>167</v>
      </c>
      <c r="F13" s="113" t="s">
        <v>170</v>
      </c>
      <c r="G13" s="113">
        <v>4</v>
      </c>
      <c r="H13" s="113">
        <v>4</v>
      </c>
      <c r="I13" s="113">
        <v>5</v>
      </c>
      <c r="J13" s="113">
        <v>4</v>
      </c>
      <c r="K13" s="113">
        <v>4</v>
      </c>
      <c r="L13" s="113">
        <v>5</v>
      </c>
      <c r="M13" s="113">
        <v>4</v>
      </c>
      <c r="N13" s="113">
        <v>4</v>
      </c>
      <c r="O13" s="113">
        <v>5</v>
      </c>
      <c r="P13" s="113">
        <v>4</v>
      </c>
      <c r="Q13" s="113">
        <v>5</v>
      </c>
      <c r="R13" s="113">
        <v>4</v>
      </c>
      <c r="S13" s="113">
        <v>5</v>
      </c>
      <c r="T13" s="113">
        <v>4</v>
      </c>
      <c r="U13" s="113"/>
      <c r="V13" s="113"/>
      <c r="W13" s="114" t="s">
        <v>45</v>
      </c>
      <c r="X13" s="114" t="s">
        <v>45</v>
      </c>
      <c r="Y13" s="113" t="s">
        <v>45</v>
      </c>
      <c r="Z13" s="113"/>
      <c r="AB13" s="114">
        <v>4</v>
      </c>
    </row>
    <row r="14" spans="1:29" x14ac:dyDescent="0.2">
      <c r="A14" s="115">
        <v>44631.695925925924</v>
      </c>
      <c r="B14" s="113" t="s">
        <v>21</v>
      </c>
      <c r="C14" s="113" t="s">
        <v>64</v>
      </c>
      <c r="D14" s="113" t="s">
        <v>120</v>
      </c>
      <c r="E14" s="113" t="s">
        <v>167</v>
      </c>
      <c r="F14" s="113" t="s">
        <v>74</v>
      </c>
      <c r="G14" s="113">
        <v>5</v>
      </c>
      <c r="H14" s="113">
        <v>5</v>
      </c>
      <c r="I14" s="113">
        <v>5</v>
      </c>
      <c r="J14" s="113">
        <v>5</v>
      </c>
      <c r="K14" s="113">
        <v>5</v>
      </c>
      <c r="L14" s="113">
        <v>5</v>
      </c>
      <c r="M14" s="113">
        <v>4</v>
      </c>
      <c r="N14" s="113">
        <v>4</v>
      </c>
      <c r="O14" s="113">
        <v>4</v>
      </c>
      <c r="P14" s="113">
        <v>4</v>
      </c>
      <c r="Q14" s="113">
        <v>4</v>
      </c>
      <c r="R14" s="113">
        <v>4</v>
      </c>
      <c r="S14" s="113">
        <v>4</v>
      </c>
      <c r="T14" s="113">
        <v>4</v>
      </c>
      <c r="U14" s="113" t="s">
        <v>82</v>
      </c>
      <c r="V14" s="113" t="s">
        <v>82</v>
      </c>
      <c r="W14" s="113" t="s">
        <v>45</v>
      </c>
      <c r="X14" s="113" t="s">
        <v>45</v>
      </c>
      <c r="Y14" s="113" t="s">
        <v>45</v>
      </c>
      <c r="Z14" s="113" t="s">
        <v>171</v>
      </c>
      <c r="AA14" s="113" t="s">
        <v>82</v>
      </c>
      <c r="AB14" s="113">
        <v>5</v>
      </c>
      <c r="AC14" s="113"/>
    </row>
    <row r="15" spans="1:29" x14ac:dyDescent="0.2">
      <c r="A15" s="115">
        <v>44631.697326388887</v>
      </c>
      <c r="B15" s="113" t="s">
        <v>20</v>
      </c>
      <c r="C15" s="113" t="s">
        <v>64</v>
      </c>
      <c r="D15" s="113" t="s">
        <v>120</v>
      </c>
      <c r="E15" s="113" t="s">
        <v>94</v>
      </c>
      <c r="F15" s="113" t="s">
        <v>84</v>
      </c>
      <c r="G15" s="113">
        <v>4</v>
      </c>
      <c r="H15" s="113">
        <v>4</v>
      </c>
      <c r="I15" s="113">
        <v>4</v>
      </c>
      <c r="J15" s="113">
        <v>4</v>
      </c>
      <c r="K15" s="113">
        <v>4</v>
      </c>
      <c r="L15" s="113">
        <v>4</v>
      </c>
      <c r="M15" s="113">
        <v>4</v>
      </c>
      <c r="N15" s="113">
        <v>4</v>
      </c>
      <c r="O15" s="113">
        <v>4</v>
      </c>
      <c r="P15" s="113">
        <v>4</v>
      </c>
      <c r="Q15" s="113">
        <v>4</v>
      </c>
      <c r="R15" s="113">
        <v>4</v>
      </c>
      <c r="S15" s="113">
        <v>4</v>
      </c>
      <c r="T15" s="113">
        <v>4</v>
      </c>
      <c r="U15" s="113"/>
      <c r="V15" s="113"/>
      <c r="W15" s="114" t="s">
        <v>45</v>
      </c>
      <c r="X15" s="114" t="s">
        <v>45</v>
      </c>
      <c r="Y15" s="113" t="s">
        <v>45</v>
      </c>
      <c r="Z15" s="113"/>
      <c r="AB15" s="114">
        <v>4</v>
      </c>
    </row>
    <row r="16" spans="1:29" x14ac:dyDescent="0.2">
      <c r="A16" s="115">
        <v>44631.698530092595</v>
      </c>
      <c r="B16" s="113" t="s">
        <v>20</v>
      </c>
      <c r="C16" s="113" t="s">
        <v>64</v>
      </c>
      <c r="D16" s="113" t="s">
        <v>120</v>
      </c>
      <c r="E16" s="113" t="s">
        <v>55</v>
      </c>
      <c r="F16" s="113" t="s">
        <v>76</v>
      </c>
      <c r="G16" s="113">
        <v>5</v>
      </c>
      <c r="H16" s="113">
        <v>5</v>
      </c>
      <c r="I16" s="113">
        <v>5</v>
      </c>
      <c r="J16" s="113">
        <v>5</v>
      </c>
      <c r="K16" s="113">
        <v>5</v>
      </c>
      <c r="L16" s="113">
        <v>5</v>
      </c>
      <c r="M16" s="113">
        <v>5</v>
      </c>
      <c r="N16" s="113">
        <v>5</v>
      </c>
      <c r="O16" s="113">
        <v>5</v>
      </c>
      <c r="P16" s="113">
        <v>5</v>
      </c>
      <c r="Q16" s="113">
        <v>5</v>
      </c>
      <c r="R16" s="113">
        <v>5</v>
      </c>
      <c r="S16" s="113">
        <v>5</v>
      </c>
      <c r="T16" s="113">
        <v>5</v>
      </c>
      <c r="U16" s="113"/>
      <c r="V16" s="113"/>
      <c r="W16" s="114" t="s">
        <v>45</v>
      </c>
      <c r="X16" s="114" t="s">
        <v>45</v>
      </c>
      <c r="Y16" s="113" t="s">
        <v>45</v>
      </c>
      <c r="Z16" s="113"/>
      <c r="AB16" s="114">
        <v>5</v>
      </c>
    </row>
    <row r="17" spans="1:29" x14ac:dyDescent="0.2">
      <c r="A17" s="115">
        <v>44631.703622685185</v>
      </c>
      <c r="B17" s="113" t="s">
        <v>21</v>
      </c>
      <c r="C17" s="113" t="s">
        <v>64</v>
      </c>
      <c r="D17" s="113" t="s">
        <v>120</v>
      </c>
      <c r="E17" s="113" t="s">
        <v>167</v>
      </c>
      <c r="F17" s="113" t="s">
        <v>75</v>
      </c>
      <c r="G17" s="113">
        <v>4</v>
      </c>
      <c r="H17" s="113">
        <v>4</v>
      </c>
      <c r="I17" s="113">
        <v>4</v>
      </c>
      <c r="J17" s="113">
        <v>4</v>
      </c>
      <c r="K17" s="113">
        <v>4</v>
      </c>
      <c r="L17" s="113">
        <v>4</v>
      </c>
      <c r="M17" s="113">
        <v>4</v>
      </c>
      <c r="N17" s="113">
        <v>4</v>
      </c>
      <c r="O17" s="113">
        <v>4</v>
      </c>
      <c r="P17" s="113">
        <v>4</v>
      </c>
      <c r="Q17" s="113">
        <v>4</v>
      </c>
      <c r="R17" s="113">
        <v>4</v>
      </c>
      <c r="S17" s="113">
        <v>4</v>
      </c>
      <c r="T17" s="113">
        <v>4</v>
      </c>
      <c r="U17" s="113"/>
      <c r="V17" s="113"/>
      <c r="W17" s="114" t="s">
        <v>45</v>
      </c>
      <c r="X17" s="114" t="s">
        <v>45</v>
      </c>
      <c r="Y17" s="113" t="s">
        <v>45</v>
      </c>
      <c r="Z17" s="113"/>
      <c r="AB17" s="114">
        <v>4</v>
      </c>
    </row>
    <row r="18" spans="1:29" x14ac:dyDescent="0.2">
      <c r="A18" s="115">
        <v>44631.706435185188</v>
      </c>
      <c r="B18" s="113" t="s">
        <v>20</v>
      </c>
      <c r="C18" s="113" t="s">
        <v>60</v>
      </c>
      <c r="D18" s="113" t="s">
        <v>120</v>
      </c>
      <c r="E18" s="113" t="s">
        <v>94</v>
      </c>
      <c r="F18" s="113" t="s">
        <v>81</v>
      </c>
      <c r="G18" s="113">
        <v>4</v>
      </c>
      <c r="H18" s="113">
        <v>4</v>
      </c>
      <c r="I18" s="113">
        <v>4</v>
      </c>
      <c r="J18" s="113">
        <v>4</v>
      </c>
      <c r="K18" s="113">
        <v>4</v>
      </c>
      <c r="L18" s="113">
        <v>4</v>
      </c>
      <c r="M18" s="113">
        <v>4</v>
      </c>
      <c r="N18" s="113">
        <v>4</v>
      </c>
      <c r="O18" s="113">
        <v>4</v>
      </c>
      <c r="P18" s="113">
        <v>4</v>
      </c>
      <c r="Q18" s="113">
        <v>4</v>
      </c>
      <c r="R18" s="113">
        <v>4</v>
      </c>
      <c r="S18" s="113">
        <v>4</v>
      </c>
      <c r="T18" s="113">
        <v>4</v>
      </c>
      <c r="U18" s="113"/>
      <c r="V18" s="113"/>
      <c r="W18" s="114" t="s">
        <v>45</v>
      </c>
      <c r="X18" s="114" t="s">
        <v>45</v>
      </c>
      <c r="Y18" s="113" t="s">
        <v>45</v>
      </c>
      <c r="Z18" s="113"/>
      <c r="AB18" s="114">
        <v>4</v>
      </c>
    </row>
    <row r="19" spans="1:29" x14ac:dyDescent="0.2">
      <c r="A19" s="115">
        <v>44631.718182870369</v>
      </c>
      <c r="B19" s="113" t="s">
        <v>21</v>
      </c>
      <c r="C19" s="113" t="s">
        <v>64</v>
      </c>
      <c r="D19" s="113" t="s">
        <v>120</v>
      </c>
      <c r="E19" s="113" t="s">
        <v>172</v>
      </c>
      <c r="F19" s="113" t="s">
        <v>69</v>
      </c>
      <c r="G19" s="113">
        <v>3</v>
      </c>
      <c r="H19" s="113">
        <v>4</v>
      </c>
      <c r="I19" s="113">
        <v>4</v>
      </c>
      <c r="J19" s="113">
        <v>4</v>
      </c>
      <c r="K19" s="113">
        <v>4</v>
      </c>
      <c r="L19" s="113">
        <v>4</v>
      </c>
      <c r="M19" s="113">
        <v>4</v>
      </c>
      <c r="N19" s="113">
        <v>4</v>
      </c>
      <c r="O19" s="113">
        <v>4</v>
      </c>
      <c r="P19" s="113">
        <v>4</v>
      </c>
      <c r="Q19" s="113">
        <v>4</v>
      </c>
      <c r="R19" s="113">
        <v>4</v>
      </c>
      <c r="S19" s="113">
        <v>4</v>
      </c>
      <c r="T19" s="113">
        <v>4</v>
      </c>
      <c r="U19" s="113"/>
      <c r="V19" s="113"/>
      <c r="W19" s="114" t="s">
        <v>45</v>
      </c>
      <c r="X19" s="114" t="s">
        <v>45</v>
      </c>
      <c r="Y19" s="113" t="s">
        <v>45</v>
      </c>
      <c r="Z19" s="113"/>
      <c r="AB19" s="114">
        <v>4</v>
      </c>
    </row>
    <row r="20" spans="1:29" x14ac:dyDescent="0.2">
      <c r="A20" s="115">
        <v>44631.792060185187</v>
      </c>
      <c r="B20" s="113" t="s">
        <v>21</v>
      </c>
      <c r="C20" s="113" t="s">
        <v>64</v>
      </c>
      <c r="D20" s="113" t="s">
        <v>120</v>
      </c>
      <c r="E20" s="113" t="s">
        <v>91</v>
      </c>
      <c r="F20" s="113" t="s">
        <v>84</v>
      </c>
      <c r="G20" s="113">
        <v>2</v>
      </c>
      <c r="H20" s="113">
        <v>1</v>
      </c>
      <c r="I20" s="113">
        <v>3</v>
      </c>
      <c r="J20" s="113">
        <v>3</v>
      </c>
      <c r="K20" s="113">
        <v>2</v>
      </c>
      <c r="L20" s="113">
        <v>2</v>
      </c>
      <c r="M20" s="113">
        <v>2</v>
      </c>
      <c r="N20" s="113">
        <v>2</v>
      </c>
      <c r="O20" s="113">
        <v>2</v>
      </c>
      <c r="P20" s="113">
        <v>2</v>
      </c>
      <c r="Q20" s="113">
        <v>2</v>
      </c>
      <c r="R20" s="113">
        <v>2</v>
      </c>
      <c r="S20" s="113">
        <v>2</v>
      </c>
      <c r="T20" s="113">
        <v>2</v>
      </c>
      <c r="U20" s="113"/>
      <c r="V20" s="113"/>
      <c r="W20" s="114" t="s">
        <v>46</v>
      </c>
      <c r="X20" s="114" t="s">
        <v>45</v>
      </c>
      <c r="Y20" s="113" t="s">
        <v>45</v>
      </c>
      <c r="Z20" s="113"/>
      <c r="AB20" s="114">
        <v>3</v>
      </c>
    </row>
    <row r="21" spans="1:29" x14ac:dyDescent="0.2">
      <c r="A21" s="115">
        <v>44631.82267361111</v>
      </c>
      <c r="B21" s="113" t="s">
        <v>20</v>
      </c>
      <c r="C21" s="113" t="s">
        <v>89</v>
      </c>
      <c r="D21" s="113" t="s">
        <v>120</v>
      </c>
      <c r="E21" s="113" t="s">
        <v>52</v>
      </c>
      <c r="F21" s="113" t="s">
        <v>86</v>
      </c>
      <c r="G21" s="113">
        <v>5</v>
      </c>
      <c r="H21" s="113">
        <v>5</v>
      </c>
      <c r="I21" s="113">
        <v>5</v>
      </c>
      <c r="J21" s="113">
        <v>5</v>
      </c>
      <c r="K21" s="113">
        <v>5</v>
      </c>
      <c r="L21" s="113">
        <v>5</v>
      </c>
      <c r="M21" s="113">
        <v>5</v>
      </c>
      <c r="N21" s="113">
        <v>5</v>
      </c>
      <c r="O21" s="113">
        <v>5</v>
      </c>
      <c r="P21" s="113">
        <v>5</v>
      </c>
      <c r="Q21" s="113">
        <v>5</v>
      </c>
      <c r="R21" s="113">
        <v>5</v>
      </c>
      <c r="S21" s="113">
        <v>5</v>
      </c>
      <c r="T21" s="113">
        <v>5</v>
      </c>
      <c r="U21" s="113"/>
      <c r="V21" s="113"/>
      <c r="W21" s="114" t="s">
        <v>45</v>
      </c>
      <c r="X21" s="114" t="s">
        <v>45</v>
      </c>
      <c r="Y21" s="113" t="s">
        <v>45</v>
      </c>
      <c r="Z21" s="113"/>
      <c r="AB21" s="114">
        <v>5</v>
      </c>
    </row>
    <row r="22" spans="1:29" x14ac:dyDescent="0.2">
      <c r="A22" s="115">
        <v>44631.830266203702</v>
      </c>
      <c r="B22" s="113" t="s">
        <v>21</v>
      </c>
      <c r="C22" s="113" t="s">
        <v>60</v>
      </c>
      <c r="D22" s="113" t="s">
        <v>120</v>
      </c>
      <c r="E22" s="113" t="s">
        <v>94</v>
      </c>
      <c r="F22" s="113" t="s">
        <v>173</v>
      </c>
      <c r="G22" s="113">
        <v>4</v>
      </c>
      <c r="H22" s="113">
        <v>4</v>
      </c>
      <c r="I22" s="113">
        <v>5</v>
      </c>
      <c r="J22" s="113">
        <v>5</v>
      </c>
      <c r="K22" s="113">
        <v>4</v>
      </c>
      <c r="L22" s="113">
        <v>4</v>
      </c>
      <c r="M22" s="113">
        <v>4</v>
      </c>
      <c r="N22" s="113">
        <v>4</v>
      </c>
      <c r="O22" s="113">
        <v>4</v>
      </c>
      <c r="P22" s="113">
        <v>4</v>
      </c>
      <c r="Q22" s="113">
        <v>4</v>
      </c>
      <c r="R22" s="113">
        <v>4</v>
      </c>
      <c r="S22" s="113">
        <v>4</v>
      </c>
      <c r="T22" s="113">
        <v>4</v>
      </c>
      <c r="U22" s="113" t="s">
        <v>66</v>
      </c>
      <c r="V22" s="113" t="s">
        <v>66</v>
      </c>
      <c r="W22" s="113" t="s">
        <v>45</v>
      </c>
      <c r="X22" s="113" t="s">
        <v>45</v>
      </c>
      <c r="Y22" s="113" t="s">
        <v>45</v>
      </c>
      <c r="Z22" s="113" t="s">
        <v>174</v>
      </c>
      <c r="AA22" s="113" t="s">
        <v>66</v>
      </c>
      <c r="AB22" s="113">
        <v>4</v>
      </c>
      <c r="AC22" s="113"/>
    </row>
    <row r="23" spans="1:29" x14ac:dyDescent="0.2">
      <c r="A23" s="115">
        <v>44631.831388888888</v>
      </c>
      <c r="B23" s="113" t="s">
        <v>21</v>
      </c>
      <c r="C23" s="113" t="s">
        <v>60</v>
      </c>
      <c r="D23" s="113" t="s">
        <v>120</v>
      </c>
      <c r="E23" s="113" t="s">
        <v>94</v>
      </c>
      <c r="F23" s="113" t="s">
        <v>80</v>
      </c>
      <c r="G23" s="113">
        <v>4</v>
      </c>
      <c r="H23" s="113">
        <v>4</v>
      </c>
      <c r="I23" s="113">
        <v>4</v>
      </c>
      <c r="J23" s="113">
        <v>5</v>
      </c>
      <c r="K23" s="113">
        <v>4</v>
      </c>
      <c r="L23" s="113">
        <v>4</v>
      </c>
      <c r="M23" s="113">
        <v>4</v>
      </c>
      <c r="N23" s="113">
        <v>4</v>
      </c>
      <c r="O23" s="113">
        <v>4</v>
      </c>
      <c r="P23" s="113">
        <v>5</v>
      </c>
      <c r="Q23" s="113">
        <v>5</v>
      </c>
      <c r="R23" s="113">
        <v>4</v>
      </c>
      <c r="S23" s="113">
        <v>4</v>
      </c>
      <c r="T23" s="113">
        <v>4</v>
      </c>
      <c r="U23" s="113" t="s">
        <v>66</v>
      </c>
      <c r="V23" s="113" t="s">
        <v>66</v>
      </c>
      <c r="W23" s="113" t="s">
        <v>45</v>
      </c>
      <c r="X23" s="113" t="s">
        <v>45</v>
      </c>
      <c r="Y23" s="113" t="s">
        <v>45</v>
      </c>
      <c r="Z23" s="113" t="s">
        <v>66</v>
      </c>
      <c r="AA23" s="113" t="s">
        <v>66</v>
      </c>
      <c r="AB23" s="113">
        <v>5</v>
      </c>
      <c r="AC23" s="113"/>
    </row>
    <row r="24" spans="1:29" x14ac:dyDescent="0.2">
      <c r="A24" s="115">
        <v>44631.892800925925</v>
      </c>
      <c r="B24" s="113" t="s">
        <v>21</v>
      </c>
      <c r="C24" s="113" t="s">
        <v>60</v>
      </c>
      <c r="D24" s="113" t="s">
        <v>120</v>
      </c>
      <c r="E24" s="113" t="s">
        <v>167</v>
      </c>
      <c r="F24" s="113" t="s">
        <v>72</v>
      </c>
      <c r="G24" s="113">
        <v>4</v>
      </c>
      <c r="H24" s="113">
        <v>4</v>
      </c>
      <c r="I24" s="113">
        <v>4</v>
      </c>
      <c r="J24" s="113">
        <v>4</v>
      </c>
      <c r="K24" s="113">
        <v>4</v>
      </c>
      <c r="L24" s="113">
        <v>4</v>
      </c>
      <c r="M24" s="113">
        <v>4</v>
      </c>
      <c r="N24" s="113">
        <v>4</v>
      </c>
      <c r="O24" s="113">
        <v>4</v>
      </c>
      <c r="P24" s="113">
        <v>4</v>
      </c>
      <c r="Q24" s="113">
        <v>4</v>
      </c>
      <c r="R24" s="113">
        <v>4</v>
      </c>
      <c r="S24" s="113">
        <v>4</v>
      </c>
      <c r="T24" s="113">
        <v>4</v>
      </c>
      <c r="U24" s="113"/>
      <c r="V24" s="113"/>
      <c r="W24" s="113" t="s">
        <v>45</v>
      </c>
      <c r="X24" s="113" t="s">
        <v>45</v>
      </c>
      <c r="Y24" s="113" t="s">
        <v>45</v>
      </c>
      <c r="Z24" s="113"/>
      <c r="AA24" s="113"/>
      <c r="AB24" s="113">
        <v>4</v>
      </c>
      <c r="AC24" s="113"/>
    </row>
    <row r="25" spans="1:29" x14ac:dyDescent="0.2">
      <c r="A25" s="115">
        <v>44662.377604166664</v>
      </c>
      <c r="B25" s="113" t="s">
        <v>21</v>
      </c>
      <c r="C25" s="113" t="s">
        <v>63</v>
      </c>
      <c r="D25" s="113" t="s">
        <v>122</v>
      </c>
      <c r="E25" s="113" t="s">
        <v>94</v>
      </c>
      <c r="F25" s="113" t="s">
        <v>71</v>
      </c>
      <c r="G25" s="113">
        <v>4</v>
      </c>
      <c r="H25" s="113">
        <v>4</v>
      </c>
      <c r="I25" s="113">
        <v>5</v>
      </c>
      <c r="J25" s="113">
        <v>4</v>
      </c>
      <c r="K25" s="113">
        <v>4</v>
      </c>
      <c r="L25" s="113">
        <v>4</v>
      </c>
      <c r="M25" s="113">
        <v>4</v>
      </c>
      <c r="N25" s="113">
        <v>4</v>
      </c>
      <c r="O25" s="113">
        <v>4</v>
      </c>
      <c r="P25" s="113">
        <v>4</v>
      </c>
      <c r="Q25" s="113">
        <v>4</v>
      </c>
      <c r="R25" s="113">
        <v>4</v>
      </c>
      <c r="S25" s="113">
        <v>4</v>
      </c>
      <c r="T25" s="113">
        <v>4</v>
      </c>
      <c r="U25" s="113"/>
      <c r="V25" s="113"/>
      <c r="W25" s="114" t="s">
        <v>45</v>
      </c>
      <c r="X25" s="114" t="s">
        <v>45</v>
      </c>
      <c r="Y25" s="113" t="s">
        <v>45</v>
      </c>
      <c r="Z25" s="113"/>
      <c r="AB25" s="114">
        <v>4</v>
      </c>
    </row>
    <row r="26" spans="1:29" x14ac:dyDescent="0.2">
      <c r="A26" s="115">
        <v>44662.403425925928</v>
      </c>
      <c r="B26" s="113" t="s">
        <v>21</v>
      </c>
      <c r="C26" s="113" t="s">
        <v>60</v>
      </c>
      <c r="D26" s="113" t="s">
        <v>120</v>
      </c>
      <c r="E26" s="113" t="s">
        <v>167</v>
      </c>
      <c r="F26" s="113" t="s">
        <v>87</v>
      </c>
      <c r="G26" s="113">
        <v>4</v>
      </c>
      <c r="H26" s="113">
        <v>4</v>
      </c>
      <c r="I26" s="113">
        <v>4</v>
      </c>
      <c r="J26" s="113">
        <v>4</v>
      </c>
      <c r="K26" s="113">
        <v>4</v>
      </c>
      <c r="L26" s="113">
        <v>4</v>
      </c>
      <c r="M26" s="113">
        <v>4</v>
      </c>
      <c r="N26" s="113">
        <v>4</v>
      </c>
      <c r="O26" s="113">
        <v>4</v>
      </c>
      <c r="P26" s="113">
        <v>4</v>
      </c>
      <c r="Q26" s="113">
        <v>4</v>
      </c>
      <c r="R26" s="113">
        <v>4</v>
      </c>
      <c r="S26" s="113">
        <v>4</v>
      </c>
      <c r="T26" s="113">
        <v>4</v>
      </c>
      <c r="U26" s="113"/>
      <c r="V26" s="113"/>
      <c r="W26" s="114" t="s">
        <v>45</v>
      </c>
      <c r="X26" s="113" t="s">
        <v>45</v>
      </c>
      <c r="Y26" s="113" t="s">
        <v>45</v>
      </c>
      <c r="Z26" s="113"/>
      <c r="AA26" s="113"/>
      <c r="AB26" s="113">
        <v>4</v>
      </c>
      <c r="AC26" s="113"/>
    </row>
    <row r="27" spans="1:29" x14ac:dyDescent="0.2">
      <c r="A27" s="115">
        <v>44662.410821759258</v>
      </c>
      <c r="B27" s="113" t="s">
        <v>21</v>
      </c>
      <c r="C27" s="113" t="s">
        <v>60</v>
      </c>
      <c r="D27" s="113" t="s">
        <v>166</v>
      </c>
      <c r="E27" s="113" t="s">
        <v>169</v>
      </c>
      <c r="F27" s="113" t="s">
        <v>61</v>
      </c>
      <c r="G27" s="113">
        <v>5</v>
      </c>
      <c r="H27" s="113">
        <v>5</v>
      </c>
      <c r="I27" s="113">
        <v>5</v>
      </c>
      <c r="J27" s="113">
        <v>5</v>
      </c>
      <c r="K27" s="113">
        <v>4</v>
      </c>
      <c r="L27" s="113">
        <v>4</v>
      </c>
      <c r="M27" s="113">
        <v>5</v>
      </c>
      <c r="N27" s="113">
        <v>5</v>
      </c>
      <c r="O27" s="113">
        <v>5</v>
      </c>
      <c r="P27" s="113">
        <v>5</v>
      </c>
      <c r="Q27" s="113">
        <v>5</v>
      </c>
      <c r="R27" s="113">
        <v>4</v>
      </c>
      <c r="S27" s="113">
        <v>4</v>
      </c>
      <c r="T27" s="113">
        <v>4</v>
      </c>
      <c r="U27" s="113" t="s">
        <v>175</v>
      </c>
      <c r="V27" s="113"/>
      <c r="W27" s="113" t="s">
        <v>45</v>
      </c>
      <c r="X27" s="113" t="s">
        <v>45</v>
      </c>
      <c r="Y27" s="113" t="s">
        <v>45</v>
      </c>
      <c r="Z27" s="113" t="s">
        <v>176</v>
      </c>
      <c r="AA27" s="113"/>
      <c r="AB27" s="113">
        <v>5</v>
      </c>
      <c r="AC27" s="113"/>
    </row>
    <row r="28" spans="1:29" x14ac:dyDescent="0.2">
      <c r="A28" s="115">
        <v>44662.458425925928</v>
      </c>
      <c r="B28" s="113" t="s">
        <v>20</v>
      </c>
      <c r="C28" s="113" t="s">
        <v>64</v>
      </c>
      <c r="D28" s="113" t="s">
        <v>118</v>
      </c>
      <c r="E28" s="113" t="s">
        <v>177</v>
      </c>
      <c r="F28" s="113" t="s">
        <v>178</v>
      </c>
      <c r="G28" s="113">
        <v>4</v>
      </c>
      <c r="H28" s="113">
        <v>4</v>
      </c>
      <c r="I28" s="113">
        <v>4</v>
      </c>
      <c r="J28" s="113">
        <v>4</v>
      </c>
      <c r="K28" s="113">
        <v>3</v>
      </c>
      <c r="L28" s="113">
        <v>4</v>
      </c>
      <c r="M28" s="113">
        <v>3</v>
      </c>
      <c r="N28" s="113">
        <v>2</v>
      </c>
      <c r="O28" s="113">
        <v>2</v>
      </c>
      <c r="P28" s="113">
        <v>4</v>
      </c>
      <c r="Q28" s="113">
        <v>2</v>
      </c>
      <c r="R28" s="113">
        <v>2</v>
      </c>
      <c r="S28" s="113">
        <v>1</v>
      </c>
      <c r="T28" s="113">
        <v>3</v>
      </c>
      <c r="U28" s="113" t="s">
        <v>179</v>
      </c>
      <c r="V28" s="113" t="s">
        <v>224</v>
      </c>
      <c r="W28" s="114" t="s">
        <v>45</v>
      </c>
      <c r="X28" s="114" t="s">
        <v>45</v>
      </c>
      <c r="Y28" s="113" t="s">
        <v>45</v>
      </c>
      <c r="Z28" s="113" t="s">
        <v>180</v>
      </c>
      <c r="AA28" s="114" t="s">
        <v>225</v>
      </c>
      <c r="AB28" s="114">
        <v>3</v>
      </c>
    </row>
    <row r="29" spans="1:29" x14ac:dyDescent="0.2">
      <c r="A29" s="115">
        <v>44662.458668981482</v>
      </c>
      <c r="B29" s="113" t="s">
        <v>21</v>
      </c>
      <c r="C29" s="113" t="s">
        <v>64</v>
      </c>
      <c r="D29" s="113" t="s">
        <v>120</v>
      </c>
      <c r="E29" s="113" t="s">
        <v>91</v>
      </c>
      <c r="F29" s="113" t="s">
        <v>76</v>
      </c>
      <c r="G29" s="113">
        <v>5</v>
      </c>
      <c r="H29" s="113">
        <v>5</v>
      </c>
      <c r="I29" s="113">
        <v>5</v>
      </c>
      <c r="J29" s="113">
        <v>5</v>
      </c>
      <c r="K29" s="113">
        <v>5</v>
      </c>
      <c r="L29" s="113">
        <v>5</v>
      </c>
      <c r="M29" s="113">
        <v>5</v>
      </c>
      <c r="N29" s="113">
        <v>5</v>
      </c>
      <c r="O29" s="113">
        <v>5</v>
      </c>
      <c r="P29" s="113">
        <v>5</v>
      </c>
      <c r="Q29" s="113">
        <v>5</v>
      </c>
      <c r="R29" s="113">
        <v>5</v>
      </c>
      <c r="S29" s="113">
        <v>5</v>
      </c>
      <c r="T29" s="113">
        <v>5</v>
      </c>
      <c r="U29" s="113" t="s">
        <v>70</v>
      </c>
      <c r="V29" s="113" t="s">
        <v>70</v>
      </c>
      <c r="W29" s="114" t="s">
        <v>45</v>
      </c>
      <c r="X29" s="114" t="s">
        <v>45</v>
      </c>
      <c r="Y29" s="113" t="s">
        <v>45</v>
      </c>
      <c r="Z29" s="113"/>
      <c r="AB29" s="114">
        <v>5</v>
      </c>
    </row>
    <row r="30" spans="1:29" x14ac:dyDescent="0.2">
      <c r="A30" s="115">
        <v>44662.4684375</v>
      </c>
      <c r="B30" s="113" t="s">
        <v>20</v>
      </c>
      <c r="C30" s="113" t="s">
        <v>60</v>
      </c>
      <c r="D30" s="113" t="s">
        <v>118</v>
      </c>
      <c r="E30" s="113" t="s">
        <v>52</v>
      </c>
      <c r="F30" s="113" t="s">
        <v>62</v>
      </c>
      <c r="G30" s="113">
        <v>5</v>
      </c>
      <c r="H30" s="113">
        <v>5</v>
      </c>
      <c r="I30" s="113">
        <v>5</v>
      </c>
      <c r="J30" s="113">
        <v>5</v>
      </c>
      <c r="K30" s="113">
        <v>5</v>
      </c>
      <c r="L30" s="113">
        <v>5</v>
      </c>
      <c r="M30" s="113">
        <v>5</v>
      </c>
      <c r="N30" s="113">
        <v>5</v>
      </c>
      <c r="O30" s="113">
        <v>5</v>
      </c>
      <c r="P30" s="113">
        <v>5</v>
      </c>
      <c r="Q30" s="113">
        <v>5</v>
      </c>
      <c r="R30" s="113">
        <v>5</v>
      </c>
      <c r="S30" s="113">
        <v>5</v>
      </c>
      <c r="T30" s="113">
        <v>5</v>
      </c>
      <c r="U30" s="113"/>
      <c r="V30" s="113"/>
      <c r="W30" s="113"/>
      <c r="X30" s="113"/>
      <c r="Y30" s="113"/>
      <c r="Z30" s="113"/>
      <c r="AA30" s="113"/>
      <c r="AB30" s="113">
        <v>5</v>
      </c>
      <c r="AC30" s="113"/>
    </row>
    <row r="31" spans="1:29" x14ac:dyDescent="0.2">
      <c r="A31" s="115">
        <v>44662.491238425922</v>
      </c>
      <c r="B31" s="113" t="s">
        <v>21</v>
      </c>
      <c r="C31" s="113" t="s">
        <v>63</v>
      </c>
      <c r="D31" s="113" t="s">
        <v>141</v>
      </c>
      <c r="E31" s="113" t="s">
        <v>181</v>
      </c>
      <c r="F31" s="113" t="s">
        <v>68</v>
      </c>
      <c r="G31" s="113">
        <v>4</v>
      </c>
      <c r="H31" s="113">
        <v>4</v>
      </c>
      <c r="I31" s="113">
        <v>4</v>
      </c>
      <c r="J31" s="113">
        <v>4</v>
      </c>
      <c r="K31" s="113">
        <v>4</v>
      </c>
      <c r="L31" s="113">
        <v>4</v>
      </c>
      <c r="M31" s="113">
        <v>5</v>
      </c>
      <c r="N31" s="113">
        <v>5</v>
      </c>
      <c r="O31" s="113">
        <v>5</v>
      </c>
      <c r="P31" s="113">
        <v>4</v>
      </c>
      <c r="Q31" s="113">
        <v>4</v>
      </c>
      <c r="R31" s="113">
        <v>4</v>
      </c>
      <c r="S31" s="113">
        <v>4</v>
      </c>
      <c r="T31" s="113">
        <v>5</v>
      </c>
      <c r="U31" s="113"/>
      <c r="V31" s="113"/>
      <c r="W31" s="114" t="s">
        <v>45</v>
      </c>
      <c r="X31" s="114" t="s">
        <v>45</v>
      </c>
      <c r="Y31" s="113" t="s">
        <v>45</v>
      </c>
      <c r="Z31" s="113"/>
      <c r="AB31" s="114">
        <v>4</v>
      </c>
    </row>
    <row r="32" spans="1:29" x14ac:dyDescent="0.2">
      <c r="A32" s="115">
        <v>44662.530925925923</v>
      </c>
      <c r="B32" s="113" t="s">
        <v>21</v>
      </c>
      <c r="C32" s="113" t="s">
        <v>60</v>
      </c>
      <c r="D32" s="113" t="s">
        <v>120</v>
      </c>
      <c r="E32" s="113" t="s">
        <v>52</v>
      </c>
      <c r="F32" s="113" t="s">
        <v>73</v>
      </c>
      <c r="G32" s="113">
        <v>5</v>
      </c>
      <c r="H32" s="113">
        <v>5</v>
      </c>
      <c r="I32" s="113">
        <v>5</v>
      </c>
      <c r="J32" s="113">
        <v>5</v>
      </c>
      <c r="K32" s="113">
        <v>5</v>
      </c>
      <c r="L32" s="113">
        <v>4</v>
      </c>
      <c r="M32" s="113">
        <v>4</v>
      </c>
      <c r="N32" s="113">
        <v>5</v>
      </c>
      <c r="O32" s="113">
        <v>5</v>
      </c>
      <c r="P32" s="113">
        <v>3</v>
      </c>
      <c r="Q32" s="113">
        <v>3</v>
      </c>
      <c r="R32" s="113">
        <v>5</v>
      </c>
      <c r="S32" s="113">
        <v>5</v>
      </c>
      <c r="T32" s="113">
        <v>5</v>
      </c>
      <c r="U32" s="113" t="s">
        <v>66</v>
      </c>
      <c r="V32" s="113" t="s">
        <v>66</v>
      </c>
      <c r="W32" s="114" t="s">
        <v>45</v>
      </c>
      <c r="X32" s="114" t="s">
        <v>45</v>
      </c>
      <c r="Y32" s="114" t="s">
        <v>45</v>
      </c>
      <c r="Z32" s="113" t="s">
        <v>66</v>
      </c>
      <c r="AA32" s="114" t="s">
        <v>66</v>
      </c>
      <c r="AB32" s="114">
        <v>5</v>
      </c>
    </row>
    <row r="33" spans="1:29" x14ac:dyDescent="0.2">
      <c r="A33" s="115">
        <v>44662.593506944446</v>
      </c>
      <c r="B33" s="113" t="s">
        <v>21</v>
      </c>
      <c r="C33" s="113" t="s">
        <v>60</v>
      </c>
      <c r="D33" s="113" t="s">
        <v>120</v>
      </c>
      <c r="E33" s="113" t="s">
        <v>94</v>
      </c>
      <c r="F33" s="113" t="s">
        <v>79</v>
      </c>
      <c r="G33" s="113">
        <v>4</v>
      </c>
      <c r="H33" s="113">
        <v>4</v>
      </c>
      <c r="I33" s="113">
        <v>4</v>
      </c>
      <c r="J33" s="113">
        <v>4</v>
      </c>
      <c r="K33" s="114">
        <v>4</v>
      </c>
      <c r="L33" s="113">
        <v>4</v>
      </c>
      <c r="M33" s="113">
        <v>4</v>
      </c>
      <c r="N33" s="113">
        <v>4</v>
      </c>
      <c r="O33" s="113">
        <v>4</v>
      </c>
      <c r="P33" s="113">
        <v>4</v>
      </c>
      <c r="Q33" s="113">
        <v>4</v>
      </c>
      <c r="R33" s="113">
        <v>4</v>
      </c>
      <c r="S33" s="113">
        <v>4</v>
      </c>
      <c r="T33" s="113">
        <v>4</v>
      </c>
      <c r="U33" s="113"/>
      <c r="V33" s="113"/>
      <c r="W33" s="114" t="s">
        <v>45</v>
      </c>
      <c r="X33" s="114" t="s">
        <v>45</v>
      </c>
      <c r="Y33" s="113" t="s">
        <v>45</v>
      </c>
      <c r="Z33" s="113"/>
      <c r="AB33" s="114">
        <v>4</v>
      </c>
    </row>
    <row r="34" spans="1:29" x14ac:dyDescent="0.2">
      <c r="A34" s="115">
        <v>44662.60738425926</v>
      </c>
      <c r="B34" s="113" t="s">
        <v>21</v>
      </c>
      <c r="C34" s="113" t="s">
        <v>60</v>
      </c>
      <c r="D34" s="113" t="s">
        <v>120</v>
      </c>
      <c r="E34" s="113" t="s">
        <v>169</v>
      </c>
      <c r="F34" s="113" t="s">
        <v>62</v>
      </c>
      <c r="G34" s="113">
        <v>4</v>
      </c>
      <c r="H34" s="113">
        <v>4</v>
      </c>
      <c r="I34" s="113">
        <v>4</v>
      </c>
      <c r="J34" s="113">
        <v>4</v>
      </c>
      <c r="K34" s="113">
        <v>4</v>
      </c>
      <c r="L34" s="113">
        <v>4</v>
      </c>
      <c r="M34" s="113">
        <v>5</v>
      </c>
      <c r="N34" s="113">
        <v>5</v>
      </c>
      <c r="O34" s="113">
        <v>4</v>
      </c>
      <c r="P34" s="113">
        <v>4</v>
      </c>
      <c r="Q34" s="113">
        <v>5</v>
      </c>
      <c r="R34" s="113">
        <v>4</v>
      </c>
      <c r="S34" s="113">
        <v>4</v>
      </c>
      <c r="T34" s="113">
        <v>4</v>
      </c>
      <c r="U34" s="113"/>
      <c r="V34" s="113"/>
      <c r="W34" s="113" t="s">
        <v>45</v>
      </c>
      <c r="X34" s="113" t="s">
        <v>45</v>
      </c>
      <c r="Y34" s="113" t="s">
        <v>45</v>
      </c>
      <c r="Z34" s="113"/>
      <c r="AA34" s="113"/>
      <c r="AB34" s="113">
        <v>4</v>
      </c>
      <c r="AC34" s="113"/>
    </row>
    <row r="35" spans="1:29" x14ac:dyDescent="0.2">
      <c r="A35" s="115">
        <v>44662.646550925929</v>
      </c>
      <c r="B35" s="113" t="s">
        <v>21</v>
      </c>
      <c r="C35" s="113" t="s">
        <v>63</v>
      </c>
      <c r="D35" s="113" t="s">
        <v>119</v>
      </c>
      <c r="E35" s="113" t="s">
        <v>181</v>
      </c>
      <c r="F35" s="113" t="s">
        <v>163</v>
      </c>
      <c r="G35" s="113">
        <v>5</v>
      </c>
      <c r="H35" s="113">
        <v>4</v>
      </c>
      <c r="I35" s="113">
        <v>4</v>
      </c>
      <c r="J35" s="113">
        <v>4</v>
      </c>
      <c r="K35" s="113">
        <v>4</v>
      </c>
      <c r="L35" s="113">
        <v>4</v>
      </c>
      <c r="M35" s="113">
        <v>4</v>
      </c>
      <c r="N35" s="113">
        <v>4</v>
      </c>
      <c r="O35" s="113">
        <v>4</v>
      </c>
      <c r="P35" s="113">
        <v>4</v>
      </c>
      <c r="Q35" s="113">
        <v>4</v>
      </c>
      <c r="R35" s="113">
        <v>4</v>
      </c>
      <c r="S35" s="113">
        <v>4</v>
      </c>
      <c r="T35" s="113">
        <v>4</v>
      </c>
      <c r="U35" s="113"/>
      <c r="V35" s="113" t="s">
        <v>66</v>
      </c>
      <c r="W35" s="114" t="s">
        <v>45</v>
      </c>
      <c r="X35" s="114" t="s">
        <v>45</v>
      </c>
      <c r="Y35" s="113" t="s">
        <v>45</v>
      </c>
      <c r="Z35" s="113"/>
      <c r="AB35" s="114">
        <v>5</v>
      </c>
    </row>
    <row r="36" spans="1:29" x14ac:dyDescent="0.2">
      <c r="A36" s="115">
        <v>44662.745219907411</v>
      </c>
      <c r="B36" s="113" t="s">
        <v>21</v>
      </c>
      <c r="C36" s="113" t="s">
        <v>63</v>
      </c>
      <c r="D36" s="113" t="s">
        <v>119</v>
      </c>
      <c r="E36" s="113" t="s">
        <v>181</v>
      </c>
      <c r="F36" s="113" t="s">
        <v>163</v>
      </c>
      <c r="G36" s="113">
        <v>5</v>
      </c>
      <c r="H36" s="113">
        <v>4</v>
      </c>
      <c r="I36" s="113">
        <v>4</v>
      </c>
      <c r="J36" s="113">
        <v>4</v>
      </c>
      <c r="K36" s="113">
        <v>4</v>
      </c>
      <c r="L36" s="113">
        <v>4</v>
      </c>
      <c r="M36" s="113">
        <v>4</v>
      </c>
      <c r="N36" s="113">
        <v>4</v>
      </c>
      <c r="O36" s="113">
        <v>4</v>
      </c>
      <c r="P36" s="113">
        <v>4</v>
      </c>
      <c r="Q36" s="113">
        <v>4</v>
      </c>
      <c r="R36" s="113">
        <v>4</v>
      </c>
      <c r="S36" s="113">
        <v>4</v>
      </c>
      <c r="T36" s="113">
        <v>4</v>
      </c>
      <c r="U36" s="113"/>
      <c r="V36" s="113" t="s">
        <v>66</v>
      </c>
      <c r="W36" s="114" t="s">
        <v>45</v>
      </c>
      <c r="X36" s="114" t="s">
        <v>45</v>
      </c>
      <c r="Y36" s="113" t="s">
        <v>45</v>
      </c>
      <c r="Z36" s="113"/>
      <c r="AB36" s="114">
        <v>5</v>
      </c>
    </row>
    <row r="37" spans="1:29" x14ac:dyDescent="0.2">
      <c r="A37" s="115">
        <v>44692.455439814818</v>
      </c>
      <c r="B37" s="113" t="s">
        <v>21</v>
      </c>
      <c r="C37" s="113" t="s">
        <v>63</v>
      </c>
      <c r="D37" s="113" t="s">
        <v>123</v>
      </c>
      <c r="E37" s="113" t="s">
        <v>94</v>
      </c>
      <c r="F37" s="113" t="s">
        <v>71</v>
      </c>
      <c r="G37" s="113">
        <v>5</v>
      </c>
      <c r="H37" s="113">
        <v>5</v>
      </c>
      <c r="I37" s="113">
        <v>5</v>
      </c>
      <c r="J37" s="113">
        <v>5</v>
      </c>
      <c r="K37" s="113">
        <v>5</v>
      </c>
      <c r="L37" s="113">
        <v>5</v>
      </c>
      <c r="M37" s="113">
        <v>5</v>
      </c>
      <c r="N37" s="113">
        <v>5</v>
      </c>
      <c r="O37" s="113">
        <v>5</v>
      </c>
      <c r="P37" s="113">
        <v>5</v>
      </c>
      <c r="Q37" s="113">
        <v>5</v>
      </c>
      <c r="R37" s="113">
        <v>5</v>
      </c>
      <c r="S37" s="113">
        <v>5</v>
      </c>
      <c r="T37" s="113">
        <v>5</v>
      </c>
      <c r="U37" s="113"/>
      <c r="V37" s="113"/>
      <c r="W37" s="114" t="s">
        <v>45</v>
      </c>
      <c r="X37" s="114" t="s">
        <v>45</v>
      </c>
      <c r="Y37" s="113" t="s">
        <v>45</v>
      </c>
      <c r="Z37" s="113" t="s">
        <v>182</v>
      </c>
      <c r="AA37" s="114" t="s">
        <v>183</v>
      </c>
      <c r="AB37" s="114">
        <v>5</v>
      </c>
    </row>
    <row r="38" spans="1:29" x14ac:dyDescent="0.2">
      <c r="A38" s="115">
        <v>44692.767442129632</v>
      </c>
      <c r="B38" s="113" t="s">
        <v>20</v>
      </c>
      <c r="C38" s="113" t="s">
        <v>60</v>
      </c>
      <c r="D38" s="113" t="s">
        <v>118</v>
      </c>
      <c r="E38" s="113" t="s">
        <v>52</v>
      </c>
      <c r="F38" s="113" t="s">
        <v>61</v>
      </c>
      <c r="G38" s="113">
        <v>5</v>
      </c>
      <c r="H38" s="113">
        <v>5</v>
      </c>
      <c r="I38" s="113">
        <v>5</v>
      </c>
      <c r="J38" s="113">
        <v>5</v>
      </c>
      <c r="K38" s="113">
        <v>5</v>
      </c>
      <c r="L38" s="113">
        <v>5</v>
      </c>
      <c r="M38" s="113">
        <v>5</v>
      </c>
      <c r="N38" s="113">
        <v>5</v>
      </c>
      <c r="O38" s="113">
        <v>5</v>
      </c>
      <c r="P38" s="113">
        <v>5</v>
      </c>
      <c r="Q38" s="113">
        <v>5</v>
      </c>
      <c r="R38" s="113">
        <v>5</v>
      </c>
      <c r="S38" s="113">
        <v>5</v>
      </c>
      <c r="T38" s="113">
        <v>5</v>
      </c>
      <c r="U38" s="113"/>
      <c r="V38" s="113"/>
      <c r="W38" s="114" t="s">
        <v>45</v>
      </c>
      <c r="X38" s="113" t="s">
        <v>45</v>
      </c>
      <c r="Y38" s="113" t="s">
        <v>45</v>
      </c>
      <c r="Z38" s="113"/>
      <c r="AA38" s="113"/>
      <c r="AB38" s="113">
        <v>5</v>
      </c>
      <c r="AC38" s="113"/>
    </row>
    <row r="39" spans="1:29" x14ac:dyDescent="0.2">
      <c r="A39" s="115">
        <v>44723.730983796297</v>
      </c>
      <c r="B39" s="113" t="s">
        <v>21</v>
      </c>
      <c r="C39" s="113" t="s">
        <v>63</v>
      </c>
      <c r="D39" s="113" t="s">
        <v>141</v>
      </c>
      <c r="E39" s="113" t="s">
        <v>181</v>
      </c>
      <c r="F39" s="113" t="s">
        <v>68</v>
      </c>
      <c r="G39" s="113">
        <v>4</v>
      </c>
      <c r="H39" s="113">
        <v>4</v>
      </c>
      <c r="I39" s="113">
        <v>4</v>
      </c>
      <c r="J39" s="113">
        <v>4</v>
      </c>
      <c r="K39" s="113">
        <v>4</v>
      </c>
      <c r="L39" s="113">
        <v>4</v>
      </c>
      <c r="M39" s="113">
        <v>5</v>
      </c>
      <c r="N39" s="113">
        <v>5</v>
      </c>
      <c r="O39" s="113">
        <v>5</v>
      </c>
      <c r="P39" s="113">
        <v>4</v>
      </c>
      <c r="Q39" s="113">
        <v>4</v>
      </c>
      <c r="R39" s="113">
        <v>4</v>
      </c>
      <c r="S39" s="113">
        <v>4</v>
      </c>
      <c r="T39" s="113">
        <v>5</v>
      </c>
      <c r="U39" s="113"/>
      <c r="V39" s="113"/>
      <c r="W39" s="114" t="s">
        <v>45</v>
      </c>
      <c r="X39" s="114" t="s">
        <v>45</v>
      </c>
      <c r="Y39" s="113" t="s">
        <v>45</v>
      </c>
      <c r="Z39" s="113"/>
      <c r="AB39" s="114">
        <v>4</v>
      </c>
    </row>
    <row r="40" spans="1:29" x14ac:dyDescent="0.2">
      <c r="A40" s="115">
        <v>44753.505324074074</v>
      </c>
      <c r="B40" s="113" t="s">
        <v>20</v>
      </c>
      <c r="C40" s="113" t="s">
        <v>78</v>
      </c>
      <c r="D40" s="113" t="s">
        <v>124</v>
      </c>
      <c r="E40" s="113" t="s">
        <v>164</v>
      </c>
      <c r="F40" s="113" t="s">
        <v>184</v>
      </c>
      <c r="G40" s="113">
        <v>5</v>
      </c>
      <c r="H40" s="113">
        <v>5</v>
      </c>
      <c r="I40" s="113">
        <v>5</v>
      </c>
      <c r="J40" s="113">
        <v>5</v>
      </c>
      <c r="K40" s="113">
        <v>4</v>
      </c>
      <c r="L40" s="113">
        <v>5</v>
      </c>
      <c r="M40" s="113">
        <v>3</v>
      </c>
      <c r="N40" s="113">
        <v>3</v>
      </c>
      <c r="O40" s="113">
        <v>3</v>
      </c>
      <c r="P40" s="113">
        <v>4</v>
      </c>
      <c r="Q40" s="113">
        <v>4</v>
      </c>
      <c r="R40" s="113">
        <v>4</v>
      </c>
      <c r="S40" s="113">
        <v>4</v>
      </c>
      <c r="T40" s="113">
        <v>4</v>
      </c>
      <c r="U40" s="113"/>
      <c r="V40" s="113"/>
      <c r="W40" s="113" t="s">
        <v>45</v>
      </c>
      <c r="X40" s="113" t="s">
        <v>45</v>
      </c>
      <c r="Y40" s="113" t="s">
        <v>45</v>
      </c>
      <c r="Z40" s="113"/>
      <c r="AA40" s="113"/>
      <c r="AB40" s="113">
        <v>5</v>
      </c>
      <c r="AC40" s="113"/>
    </row>
    <row r="41" spans="1:29" x14ac:dyDescent="0.2">
      <c r="A41" s="115">
        <v>44753.664502314816</v>
      </c>
      <c r="B41" s="113" t="s">
        <v>21</v>
      </c>
      <c r="C41" s="113" t="s">
        <v>63</v>
      </c>
      <c r="D41" s="113" t="s">
        <v>185</v>
      </c>
      <c r="E41" s="113" t="s">
        <v>52</v>
      </c>
      <c r="F41" s="113" t="s">
        <v>186</v>
      </c>
      <c r="G41" s="113">
        <v>4</v>
      </c>
      <c r="H41" s="113">
        <v>4</v>
      </c>
      <c r="I41" s="113">
        <v>5</v>
      </c>
      <c r="J41" s="113">
        <v>4</v>
      </c>
      <c r="K41" s="113">
        <v>4</v>
      </c>
      <c r="L41" s="113">
        <v>5</v>
      </c>
      <c r="M41" s="113">
        <v>4</v>
      </c>
      <c r="N41" s="113">
        <v>4</v>
      </c>
      <c r="O41" s="113">
        <v>4</v>
      </c>
      <c r="P41" s="113">
        <v>4</v>
      </c>
      <c r="Q41" s="113">
        <v>4</v>
      </c>
      <c r="R41" s="113">
        <v>4</v>
      </c>
      <c r="S41" s="113">
        <v>4</v>
      </c>
      <c r="T41" s="113">
        <v>4</v>
      </c>
      <c r="U41" s="113" t="s">
        <v>70</v>
      </c>
      <c r="V41" s="113" t="s">
        <v>70</v>
      </c>
      <c r="W41" s="113" t="s">
        <v>45</v>
      </c>
      <c r="X41" s="113" t="s">
        <v>45</v>
      </c>
      <c r="Y41" s="113" t="s">
        <v>45</v>
      </c>
      <c r="Z41" s="113" t="s">
        <v>66</v>
      </c>
      <c r="AA41" s="113" t="s">
        <v>66</v>
      </c>
      <c r="AB41" s="113">
        <v>5</v>
      </c>
      <c r="AC41" s="113"/>
    </row>
    <row r="42" spans="1:29" x14ac:dyDescent="0.2">
      <c r="A42" s="115">
        <v>44753.666284722225</v>
      </c>
      <c r="B42" s="113" t="s">
        <v>21</v>
      </c>
      <c r="C42" s="113" t="s">
        <v>63</v>
      </c>
      <c r="D42" s="113" t="s">
        <v>185</v>
      </c>
      <c r="E42" s="113" t="s">
        <v>53</v>
      </c>
      <c r="F42" s="113" t="s">
        <v>62</v>
      </c>
      <c r="G42" s="113">
        <v>4</v>
      </c>
      <c r="H42" s="113">
        <v>4</v>
      </c>
      <c r="I42" s="113">
        <v>4</v>
      </c>
      <c r="J42" s="113">
        <v>4</v>
      </c>
      <c r="K42" s="113">
        <v>4</v>
      </c>
      <c r="L42" s="113">
        <v>4</v>
      </c>
      <c r="M42" s="113">
        <v>4</v>
      </c>
      <c r="N42" s="113">
        <v>4</v>
      </c>
      <c r="O42" s="113">
        <v>4</v>
      </c>
      <c r="P42" s="113">
        <v>4</v>
      </c>
      <c r="Q42" s="113">
        <v>4</v>
      </c>
      <c r="R42" s="113">
        <v>4</v>
      </c>
      <c r="S42" s="113">
        <v>4</v>
      </c>
      <c r="T42" s="113">
        <v>4</v>
      </c>
      <c r="U42" s="113"/>
      <c r="V42" s="113"/>
      <c r="W42" s="113" t="s">
        <v>45</v>
      </c>
      <c r="X42" s="113" t="s">
        <v>45</v>
      </c>
      <c r="Y42" s="113" t="s">
        <v>45</v>
      </c>
      <c r="Z42" s="113"/>
      <c r="AB42" s="114">
        <v>4</v>
      </c>
    </row>
    <row r="43" spans="1:29" x14ac:dyDescent="0.2">
      <c r="A43" s="115">
        <v>44753.680775462963</v>
      </c>
      <c r="B43" s="113" t="s">
        <v>21</v>
      </c>
      <c r="C43" s="113" t="s">
        <v>63</v>
      </c>
      <c r="D43" s="113" t="s">
        <v>185</v>
      </c>
      <c r="E43" s="113" t="s">
        <v>90</v>
      </c>
      <c r="F43" s="113" t="s">
        <v>79</v>
      </c>
      <c r="G43" s="113">
        <v>5</v>
      </c>
      <c r="H43" s="113">
        <v>4</v>
      </c>
      <c r="I43" s="113">
        <v>4</v>
      </c>
      <c r="J43" s="113">
        <v>4</v>
      </c>
      <c r="K43" s="113">
        <v>4</v>
      </c>
      <c r="L43" s="113">
        <v>4</v>
      </c>
      <c r="M43" s="113">
        <v>4</v>
      </c>
      <c r="N43" s="113">
        <v>4</v>
      </c>
      <c r="O43" s="113">
        <v>4</v>
      </c>
      <c r="P43" s="113">
        <v>5</v>
      </c>
      <c r="Q43" s="113">
        <v>4</v>
      </c>
      <c r="R43" s="113">
        <v>4</v>
      </c>
      <c r="S43" s="113">
        <v>4</v>
      </c>
      <c r="T43" s="113">
        <v>4</v>
      </c>
      <c r="U43" s="113"/>
      <c r="V43" s="113"/>
      <c r="W43" s="114" t="s">
        <v>45</v>
      </c>
      <c r="X43" s="114" t="s">
        <v>45</v>
      </c>
      <c r="Y43" s="113" t="s">
        <v>45</v>
      </c>
      <c r="Z43" s="113"/>
      <c r="AB43" s="114">
        <v>4</v>
      </c>
    </row>
    <row r="44" spans="1:29" x14ac:dyDescent="0.2">
      <c r="A44" s="115">
        <v>44784.475277777776</v>
      </c>
      <c r="B44" s="113" t="s">
        <v>21</v>
      </c>
      <c r="C44" s="113" t="s">
        <v>89</v>
      </c>
      <c r="D44" s="113" t="s">
        <v>121</v>
      </c>
      <c r="E44" s="113" t="s">
        <v>181</v>
      </c>
      <c r="F44" s="113" t="s">
        <v>187</v>
      </c>
      <c r="G44" s="113">
        <v>4</v>
      </c>
      <c r="H44" s="113">
        <v>4</v>
      </c>
      <c r="I44" s="113">
        <v>4</v>
      </c>
      <c r="J44" s="113">
        <v>4</v>
      </c>
      <c r="K44" s="113">
        <v>4</v>
      </c>
      <c r="L44" s="113">
        <v>4</v>
      </c>
      <c r="M44" s="113">
        <v>4</v>
      </c>
      <c r="N44" s="113">
        <v>4</v>
      </c>
      <c r="O44" s="113">
        <v>4</v>
      </c>
      <c r="P44" s="113">
        <v>4</v>
      </c>
      <c r="Q44" s="113">
        <v>4</v>
      </c>
      <c r="R44" s="113">
        <v>4</v>
      </c>
      <c r="S44" s="113">
        <v>4</v>
      </c>
      <c r="T44" s="113">
        <v>4</v>
      </c>
      <c r="U44" s="113"/>
      <c r="V44" s="113"/>
      <c r="W44" s="114" t="s">
        <v>45</v>
      </c>
      <c r="X44" s="114" t="s">
        <v>45</v>
      </c>
      <c r="Y44" s="113" t="s">
        <v>45</v>
      </c>
      <c r="Z44" s="113"/>
      <c r="AB44" s="114">
        <v>4</v>
      </c>
    </row>
    <row r="45" spans="1:29" x14ac:dyDescent="0.2">
      <c r="A45" s="115">
        <v>44784.647847222222</v>
      </c>
      <c r="B45" s="113" t="s">
        <v>21</v>
      </c>
      <c r="C45" s="113" t="s">
        <v>60</v>
      </c>
      <c r="D45" s="113" t="s">
        <v>121</v>
      </c>
      <c r="E45" s="113" t="s">
        <v>91</v>
      </c>
      <c r="F45" s="113" t="s">
        <v>83</v>
      </c>
      <c r="G45" s="113">
        <v>4</v>
      </c>
      <c r="H45" s="113">
        <v>4</v>
      </c>
      <c r="I45" s="113">
        <v>4</v>
      </c>
      <c r="J45" s="113">
        <v>4</v>
      </c>
      <c r="K45" s="113">
        <v>4</v>
      </c>
      <c r="L45" s="113">
        <v>4</v>
      </c>
      <c r="M45" s="113">
        <v>4</v>
      </c>
      <c r="N45" s="113">
        <v>4</v>
      </c>
      <c r="O45" s="113">
        <v>4</v>
      </c>
      <c r="P45" s="113">
        <v>4</v>
      </c>
      <c r="Q45" s="113">
        <v>4</v>
      </c>
      <c r="R45" s="113">
        <v>4</v>
      </c>
      <c r="S45" s="113">
        <v>4</v>
      </c>
      <c r="T45" s="113">
        <v>4</v>
      </c>
      <c r="U45" s="113"/>
      <c r="V45" s="113"/>
      <c r="W45" s="113" t="s">
        <v>45</v>
      </c>
      <c r="X45" s="113" t="s">
        <v>45</v>
      </c>
      <c r="Y45" s="113" t="s">
        <v>45</v>
      </c>
      <c r="Z45" s="113"/>
      <c r="AA45" s="113"/>
      <c r="AB45" s="113">
        <v>4</v>
      </c>
      <c r="AC45" s="113"/>
    </row>
    <row r="46" spans="1:29" x14ac:dyDescent="0.2">
      <c r="A46" s="115">
        <v>44784.871921296297</v>
      </c>
      <c r="B46" s="113" t="s">
        <v>21</v>
      </c>
      <c r="C46" s="113" t="s">
        <v>60</v>
      </c>
      <c r="D46" s="113" t="s">
        <v>121</v>
      </c>
      <c r="E46" s="113" t="s">
        <v>169</v>
      </c>
      <c r="F46" s="113" t="s">
        <v>77</v>
      </c>
      <c r="G46" s="113">
        <v>4</v>
      </c>
      <c r="H46" s="113">
        <v>5</v>
      </c>
      <c r="I46" s="113">
        <v>4</v>
      </c>
      <c r="J46" s="113">
        <v>5</v>
      </c>
      <c r="K46" s="113">
        <v>5</v>
      </c>
      <c r="L46" s="113">
        <v>4</v>
      </c>
      <c r="M46" s="113">
        <v>5</v>
      </c>
      <c r="N46" s="113">
        <v>5</v>
      </c>
      <c r="O46" s="113">
        <v>4</v>
      </c>
      <c r="P46" s="113">
        <v>3</v>
      </c>
      <c r="Q46" s="113">
        <v>3</v>
      </c>
      <c r="R46" s="113">
        <v>4</v>
      </c>
      <c r="S46" s="113">
        <v>3</v>
      </c>
      <c r="T46" s="113">
        <v>4</v>
      </c>
      <c r="U46" s="113"/>
      <c r="V46" s="113"/>
      <c r="W46" s="113" t="s">
        <v>45</v>
      </c>
      <c r="X46" s="113" t="s">
        <v>45</v>
      </c>
      <c r="Y46" s="113" t="s">
        <v>45</v>
      </c>
      <c r="Z46" s="113"/>
      <c r="AB46" s="114">
        <v>5</v>
      </c>
    </row>
    <row r="47" spans="1:29" x14ac:dyDescent="0.2">
      <c r="A47" s="115">
        <v>44815.382280092592</v>
      </c>
      <c r="B47" s="113" t="s">
        <v>21</v>
      </c>
      <c r="C47" s="113" t="s">
        <v>63</v>
      </c>
      <c r="D47" s="113" t="s">
        <v>188</v>
      </c>
      <c r="E47" s="113" t="s">
        <v>91</v>
      </c>
      <c r="F47" s="113" t="s">
        <v>87</v>
      </c>
      <c r="G47" s="113">
        <v>4</v>
      </c>
      <c r="H47" s="113">
        <v>4</v>
      </c>
      <c r="I47" s="113">
        <v>4</v>
      </c>
      <c r="J47" s="113">
        <v>4</v>
      </c>
      <c r="K47" s="113">
        <v>4</v>
      </c>
      <c r="L47" s="113">
        <v>4</v>
      </c>
      <c r="M47" s="113">
        <v>4</v>
      </c>
      <c r="N47" s="113">
        <v>4</v>
      </c>
      <c r="O47" s="113">
        <v>4</v>
      </c>
      <c r="P47" s="113">
        <v>4</v>
      </c>
      <c r="Q47" s="113">
        <v>4</v>
      </c>
      <c r="R47" s="113">
        <v>4</v>
      </c>
      <c r="S47" s="113">
        <v>4</v>
      </c>
      <c r="T47" s="113">
        <v>4</v>
      </c>
      <c r="U47" s="113"/>
      <c r="V47" s="113"/>
      <c r="W47" s="114" t="s">
        <v>45</v>
      </c>
      <c r="X47" s="114" t="s">
        <v>45</v>
      </c>
      <c r="Y47" s="113" t="s">
        <v>45</v>
      </c>
      <c r="Z47" s="113"/>
      <c r="AA47" s="114" t="s">
        <v>189</v>
      </c>
      <c r="AB47" s="114">
        <v>4</v>
      </c>
    </row>
    <row r="48" spans="1:29" x14ac:dyDescent="0.2">
      <c r="A48" s="115">
        <v>44815.38380787037</v>
      </c>
      <c r="B48" s="113" t="s">
        <v>21</v>
      </c>
      <c r="C48" s="113" t="s">
        <v>60</v>
      </c>
      <c r="D48" s="113" t="s">
        <v>188</v>
      </c>
      <c r="E48" s="113" t="s">
        <v>167</v>
      </c>
      <c r="F48" s="113" t="s">
        <v>72</v>
      </c>
      <c r="G48" s="113">
        <v>5</v>
      </c>
      <c r="H48" s="113">
        <v>5</v>
      </c>
      <c r="I48" s="113">
        <v>5</v>
      </c>
      <c r="J48" s="113">
        <v>5</v>
      </c>
      <c r="K48" s="113">
        <v>5</v>
      </c>
      <c r="L48" s="113">
        <v>4</v>
      </c>
      <c r="M48" s="113">
        <v>4</v>
      </c>
      <c r="N48" s="113">
        <v>4</v>
      </c>
      <c r="O48" s="113">
        <v>4</v>
      </c>
      <c r="P48" s="113">
        <v>5</v>
      </c>
      <c r="Q48" s="113">
        <v>5</v>
      </c>
      <c r="R48" s="113">
        <v>4</v>
      </c>
      <c r="S48" s="113">
        <v>4</v>
      </c>
      <c r="T48" s="114">
        <v>4</v>
      </c>
      <c r="U48" s="113"/>
      <c r="V48" s="113"/>
      <c r="W48" s="114" t="s">
        <v>45</v>
      </c>
      <c r="X48" s="114" t="s">
        <v>45</v>
      </c>
      <c r="Y48" s="113" t="s">
        <v>45</v>
      </c>
      <c r="Z48" s="113"/>
      <c r="AB48" s="114">
        <v>4</v>
      </c>
    </row>
    <row r="49" spans="1:29" x14ac:dyDescent="0.2">
      <c r="A49" s="115">
        <v>44815.412164351852</v>
      </c>
      <c r="B49" s="113" t="s">
        <v>21</v>
      </c>
      <c r="C49" s="113" t="s">
        <v>60</v>
      </c>
      <c r="D49" s="113" t="s">
        <v>188</v>
      </c>
      <c r="E49" s="113" t="s">
        <v>169</v>
      </c>
      <c r="F49" s="113" t="s">
        <v>72</v>
      </c>
      <c r="G49" s="113">
        <v>4</v>
      </c>
      <c r="H49" s="113">
        <v>4</v>
      </c>
      <c r="I49" s="113">
        <v>4</v>
      </c>
      <c r="J49" s="113">
        <v>4</v>
      </c>
      <c r="K49" s="113">
        <v>4</v>
      </c>
      <c r="L49" s="113">
        <v>4</v>
      </c>
      <c r="M49" s="113">
        <v>4</v>
      </c>
      <c r="N49" s="113">
        <v>4</v>
      </c>
      <c r="O49" s="113">
        <v>4</v>
      </c>
      <c r="P49" s="113">
        <v>4</v>
      </c>
      <c r="Q49" s="113">
        <v>4</v>
      </c>
      <c r="R49" s="113">
        <v>4</v>
      </c>
      <c r="S49" s="113">
        <v>4</v>
      </c>
      <c r="T49" s="113">
        <v>4</v>
      </c>
      <c r="U49" s="113"/>
      <c r="V49" s="113"/>
      <c r="W49" s="114" t="s">
        <v>45</v>
      </c>
      <c r="X49" s="114" t="s">
        <v>45</v>
      </c>
      <c r="Y49" s="113" t="s">
        <v>45</v>
      </c>
      <c r="Z49" s="113"/>
      <c r="AB49" s="114">
        <v>4</v>
      </c>
    </row>
    <row r="50" spans="1:29" x14ac:dyDescent="0.2">
      <c r="A50" s="115">
        <v>44815.637303240743</v>
      </c>
      <c r="B50" s="113" t="s">
        <v>20</v>
      </c>
      <c r="C50" s="113" t="s">
        <v>60</v>
      </c>
      <c r="D50" s="113" t="s">
        <v>124</v>
      </c>
      <c r="E50" s="113" t="s">
        <v>167</v>
      </c>
      <c r="F50" s="113" t="s">
        <v>190</v>
      </c>
      <c r="G50" s="113">
        <v>4</v>
      </c>
      <c r="H50" s="113">
        <v>4</v>
      </c>
      <c r="I50" s="113">
        <v>4</v>
      </c>
      <c r="J50" s="113">
        <v>4</v>
      </c>
      <c r="K50" s="114">
        <v>4</v>
      </c>
      <c r="L50" s="113">
        <v>4</v>
      </c>
      <c r="M50" s="113">
        <v>4</v>
      </c>
      <c r="N50" s="113">
        <v>3</v>
      </c>
      <c r="O50" s="113">
        <v>4</v>
      </c>
      <c r="P50" s="113">
        <v>4</v>
      </c>
      <c r="Q50" s="113">
        <v>4</v>
      </c>
      <c r="R50" s="113">
        <v>4</v>
      </c>
      <c r="S50" s="113">
        <v>4</v>
      </c>
      <c r="T50" s="113">
        <v>4</v>
      </c>
      <c r="U50" s="113"/>
      <c r="V50" s="113"/>
      <c r="W50" s="114" t="s">
        <v>45</v>
      </c>
      <c r="X50" s="114" t="s">
        <v>45</v>
      </c>
      <c r="Y50" s="113" t="s">
        <v>45</v>
      </c>
      <c r="Z50" s="113"/>
      <c r="AB50" s="114">
        <v>4</v>
      </c>
    </row>
    <row r="51" spans="1:29" x14ac:dyDescent="0.2">
      <c r="A51" s="115">
        <v>44815.65797453704</v>
      </c>
      <c r="B51" s="113" t="s">
        <v>21</v>
      </c>
      <c r="C51" s="113" t="s">
        <v>60</v>
      </c>
      <c r="D51" s="113" t="s">
        <v>122</v>
      </c>
      <c r="E51" s="113" t="s">
        <v>52</v>
      </c>
      <c r="F51" s="113" t="s">
        <v>67</v>
      </c>
      <c r="G51" s="113">
        <v>5</v>
      </c>
      <c r="H51" s="113">
        <v>5</v>
      </c>
      <c r="I51" s="113">
        <v>5</v>
      </c>
      <c r="J51" s="113">
        <v>5</v>
      </c>
      <c r="K51" s="113">
        <v>5</v>
      </c>
      <c r="L51" s="113">
        <v>5</v>
      </c>
      <c r="M51" s="113">
        <v>5</v>
      </c>
      <c r="N51" s="113">
        <v>5</v>
      </c>
      <c r="O51" s="113">
        <v>5</v>
      </c>
      <c r="P51" s="113">
        <v>5</v>
      </c>
      <c r="Q51" s="113">
        <v>5</v>
      </c>
      <c r="R51" s="113">
        <v>5</v>
      </c>
      <c r="S51" s="113">
        <v>5</v>
      </c>
      <c r="T51" s="113">
        <v>5</v>
      </c>
      <c r="U51" s="113"/>
      <c r="V51" s="113"/>
      <c r="W51" s="113" t="s">
        <v>45</v>
      </c>
      <c r="X51" s="114" t="s">
        <v>45</v>
      </c>
      <c r="Y51" s="113" t="s">
        <v>45</v>
      </c>
      <c r="Z51" s="113"/>
      <c r="AA51" s="113"/>
      <c r="AB51" s="113">
        <v>5</v>
      </c>
      <c r="AC51" s="113"/>
    </row>
    <row r="52" spans="1:29" x14ac:dyDescent="0.2">
      <c r="A52" s="115">
        <v>44815.671203703707</v>
      </c>
      <c r="B52" s="113" t="s">
        <v>21</v>
      </c>
      <c r="C52" s="113" t="s">
        <v>60</v>
      </c>
      <c r="D52" s="113" t="s">
        <v>122</v>
      </c>
      <c r="E52" s="113" t="s">
        <v>52</v>
      </c>
      <c r="F52" s="113" t="s">
        <v>62</v>
      </c>
      <c r="G52" s="113">
        <v>4</v>
      </c>
      <c r="H52" s="113">
        <v>4</v>
      </c>
      <c r="I52" s="113">
        <v>4</v>
      </c>
      <c r="J52" s="113">
        <v>4</v>
      </c>
      <c r="K52" s="113">
        <v>4</v>
      </c>
      <c r="L52" s="113">
        <v>4</v>
      </c>
      <c r="M52" s="113">
        <v>4</v>
      </c>
      <c r="N52" s="113">
        <v>4</v>
      </c>
      <c r="O52" s="113">
        <v>4</v>
      </c>
      <c r="P52" s="113">
        <v>4</v>
      </c>
      <c r="Q52" s="113">
        <v>4</v>
      </c>
      <c r="R52" s="113">
        <v>4</v>
      </c>
      <c r="S52" s="113">
        <v>4</v>
      </c>
      <c r="T52" s="113">
        <v>4</v>
      </c>
      <c r="U52" s="113" t="s">
        <v>70</v>
      </c>
      <c r="V52" s="113" t="s">
        <v>70</v>
      </c>
      <c r="W52" s="113" t="s">
        <v>45</v>
      </c>
      <c r="X52" s="113" t="s">
        <v>45</v>
      </c>
      <c r="Y52" s="113" t="s">
        <v>45</v>
      </c>
      <c r="Z52" s="113" t="s">
        <v>191</v>
      </c>
      <c r="AA52" s="113" t="s">
        <v>70</v>
      </c>
      <c r="AB52" s="113">
        <v>4</v>
      </c>
      <c r="AC52" s="113"/>
    </row>
    <row r="53" spans="1:29" x14ac:dyDescent="0.2">
      <c r="A53" s="115" t="s">
        <v>161</v>
      </c>
      <c r="B53" s="113" t="s">
        <v>20</v>
      </c>
      <c r="C53" s="113" t="s">
        <v>63</v>
      </c>
      <c r="D53" s="113" t="s">
        <v>139</v>
      </c>
      <c r="E53" s="113" t="s">
        <v>181</v>
      </c>
      <c r="F53" s="113" t="s">
        <v>65</v>
      </c>
      <c r="G53" s="113">
        <v>4</v>
      </c>
      <c r="H53" s="113">
        <v>4</v>
      </c>
      <c r="I53" s="113">
        <v>4</v>
      </c>
      <c r="J53" s="113">
        <v>4</v>
      </c>
      <c r="K53" s="113">
        <v>4</v>
      </c>
      <c r="L53" s="113">
        <v>4</v>
      </c>
      <c r="M53" s="113">
        <v>4</v>
      </c>
      <c r="N53" s="113">
        <v>4</v>
      </c>
      <c r="O53" s="113">
        <v>4</v>
      </c>
      <c r="P53" s="113">
        <v>4</v>
      </c>
      <c r="Q53" s="113">
        <v>4</v>
      </c>
      <c r="R53" s="113">
        <v>4</v>
      </c>
      <c r="S53" s="113">
        <v>4</v>
      </c>
      <c r="T53" s="113">
        <v>4</v>
      </c>
      <c r="U53" s="113" t="s">
        <v>66</v>
      </c>
      <c r="V53" s="113" t="s">
        <v>66</v>
      </c>
      <c r="W53" s="113" t="s">
        <v>45</v>
      </c>
      <c r="X53" s="113" t="s">
        <v>45</v>
      </c>
      <c r="Y53" s="113" t="s">
        <v>45</v>
      </c>
      <c r="Z53" s="113" t="s">
        <v>66</v>
      </c>
      <c r="AA53" s="113" t="s">
        <v>66</v>
      </c>
      <c r="AB53" s="113">
        <v>4</v>
      </c>
      <c r="AC53" s="113"/>
    </row>
    <row r="54" spans="1:29" x14ac:dyDescent="0.2">
      <c r="A54" s="115" t="s">
        <v>162</v>
      </c>
      <c r="B54" s="113" t="s">
        <v>21</v>
      </c>
      <c r="C54" s="113" t="s">
        <v>60</v>
      </c>
      <c r="D54" s="113" t="s">
        <v>120</v>
      </c>
      <c r="E54" s="113" t="s">
        <v>167</v>
      </c>
      <c r="F54" s="113" t="s">
        <v>192</v>
      </c>
      <c r="G54" s="113">
        <v>5</v>
      </c>
      <c r="H54" s="113">
        <v>5</v>
      </c>
      <c r="I54" s="113">
        <v>5</v>
      </c>
      <c r="J54" s="113">
        <v>5</v>
      </c>
      <c r="K54" s="113">
        <v>5</v>
      </c>
      <c r="L54" s="113">
        <v>5</v>
      </c>
      <c r="M54" s="113">
        <v>5</v>
      </c>
      <c r="N54" s="113">
        <v>5</v>
      </c>
      <c r="O54" s="113">
        <v>5</v>
      </c>
      <c r="P54" s="113">
        <v>5</v>
      </c>
      <c r="Q54" s="113">
        <v>5</v>
      </c>
      <c r="R54" s="113">
        <v>5</v>
      </c>
      <c r="S54" s="113">
        <v>5</v>
      </c>
      <c r="T54" s="113">
        <v>5</v>
      </c>
      <c r="U54" s="113" t="s">
        <v>66</v>
      </c>
      <c r="V54" s="113" t="s">
        <v>66</v>
      </c>
      <c r="W54" s="113" t="s">
        <v>45</v>
      </c>
      <c r="X54" s="113" t="s">
        <v>45</v>
      </c>
      <c r="Y54" s="113" t="s">
        <v>45</v>
      </c>
      <c r="Z54" s="113" t="s">
        <v>193</v>
      </c>
      <c r="AA54" s="113" t="s">
        <v>66</v>
      </c>
      <c r="AB54" s="113">
        <v>5</v>
      </c>
      <c r="AC54" s="11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59999389629810485"/>
  </sheetPr>
  <dimension ref="A1:D16"/>
  <sheetViews>
    <sheetView zoomScaleNormal="100" workbookViewId="0">
      <selection activeCell="E18" sqref="E18"/>
    </sheetView>
  </sheetViews>
  <sheetFormatPr defaultRowHeight="24" x14ac:dyDescent="0.55000000000000004"/>
  <cols>
    <col min="1" max="1" width="3.875" style="7" customWidth="1"/>
    <col min="2" max="2" width="5.625" style="7" customWidth="1"/>
    <col min="3" max="3" width="67.75" style="7" customWidth="1"/>
    <col min="4" max="4" width="8.75" style="7" customWidth="1"/>
    <col min="5" max="255" width="9" style="7"/>
    <col min="256" max="256" width="5.875" style="7" customWidth="1"/>
    <col min="257" max="257" width="5.625" style="7" customWidth="1"/>
    <col min="258" max="258" width="69.25" style="7" customWidth="1"/>
    <col min="259" max="259" width="7.375" style="7" customWidth="1"/>
    <col min="260" max="511" width="9" style="7"/>
    <col min="512" max="512" width="5.875" style="7" customWidth="1"/>
    <col min="513" max="513" width="5.625" style="7" customWidth="1"/>
    <col min="514" max="514" width="69.25" style="7" customWidth="1"/>
    <col min="515" max="515" width="7.375" style="7" customWidth="1"/>
    <col min="516" max="767" width="9" style="7"/>
    <col min="768" max="768" width="5.875" style="7" customWidth="1"/>
    <col min="769" max="769" width="5.625" style="7" customWidth="1"/>
    <col min="770" max="770" width="69.25" style="7" customWidth="1"/>
    <col min="771" max="771" width="7.375" style="7" customWidth="1"/>
    <col min="772" max="1023" width="9" style="7"/>
    <col min="1024" max="1024" width="5.875" style="7" customWidth="1"/>
    <col min="1025" max="1025" width="5.625" style="7" customWidth="1"/>
    <col min="1026" max="1026" width="69.25" style="7" customWidth="1"/>
    <col min="1027" max="1027" width="7.375" style="7" customWidth="1"/>
    <col min="1028" max="1279" width="9" style="7"/>
    <col min="1280" max="1280" width="5.875" style="7" customWidth="1"/>
    <col min="1281" max="1281" width="5.625" style="7" customWidth="1"/>
    <col min="1282" max="1282" width="69.25" style="7" customWidth="1"/>
    <col min="1283" max="1283" width="7.375" style="7" customWidth="1"/>
    <col min="1284" max="1535" width="9" style="7"/>
    <col min="1536" max="1536" width="5.875" style="7" customWidth="1"/>
    <col min="1537" max="1537" width="5.625" style="7" customWidth="1"/>
    <col min="1538" max="1538" width="69.25" style="7" customWidth="1"/>
    <col min="1539" max="1539" width="7.375" style="7" customWidth="1"/>
    <col min="1540" max="1791" width="9" style="7"/>
    <col min="1792" max="1792" width="5.875" style="7" customWidth="1"/>
    <col min="1793" max="1793" width="5.625" style="7" customWidth="1"/>
    <col min="1794" max="1794" width="69.25" style="7" customWidth="1"/>
    <col min="1795" max="1795" width="7.375" style="7" customWidth="1"/>
    <col min="1796" max="2047" width="9" style="7"/>
    <col min="2048" max="2048" width="5.875" style="7" customWidth="1"/>
    <col min="2049" max="2049" width="5.625" style="7" customWidth="1"/>
    <col min="2050" max="2050" width="69.25" style="7" customWidth="1"/>
    <col min="2051" max="2051" width="7.375" style="7" customWidth="1"/>
    <col min="2052" max="2303" width="9" style="7"/>
    <col min="2304" max="2304" width="5.875" style="7" customWidth="1"/>
    <col min="2305" max="2305" width="5.625" style="7" customWidth="1"/>
    <col min="2306" max="2306" width="69.25" style="7" customWidth="1"/>
    <col min="2307" max="2307" width="7.375" style="7" customWidth="1"/>
    <col min="2308" max="2559" width="9" style="7"/>
    <col min="2560" max="2560" width="5.875" style="7" customWidth="1"/>
    <col min="2561" max="2561" width="5.625" style="7" customWidth="1"/>
    <col min="2562" max="2562" width="69.25" style="7" customWidth="1"/>
    <col min="2563" max="2563" width="7.375" style="7" customWidth="1"/>
    <col min="2564" max="2815" width="9" style="7"/>
    <col min="2816" max="2816" width="5.875" style="7" customWidth="1"/>
    <col min="2817" max="2817" width="5.625" style="7" customWidth="1"/>
    <col min="2818" max="2818" width="69.25" style="7" customWidth="1"/>
    <col min="2819" max="2819" width="7.375" style="7" customWidth="1"/>
    <col min="2820" max="3071" width="9" style="7"/>
    <col min="3072" max="3072" width="5.875" style="7" customWidth="1"/>
    <col min="3073" max="3073" width="5.625" style="7" customWidth="1"/>
    <col min="3074" max="3074" width="69.25" style="7" customWidth="1"/>
    <col min="3075" max="3075" width="7.375" style="7" customWidth="1"/>
    <col min="3076" max="3327" width="9" style="7"/>
    <col min="3328" max="3328" width="5.875" style="7" customWidth="1"/>
    <col min="3329" max="3329" width="5.625" style="7" customWidth="1"/>
    <col min="3330" max="3330" width="69.25" style="7" customWidth="1"/>
    <col min="3331" max="3331" width="7.375" style="7" customWidth="1"/>
    <col min="3332" max="3583" width="9" style="7"/>
    <col min="3584" max="3584" width="5.875" style="7" customWidth="1"/>
    <col min="3585" max="3585" width="5.625" style="7" customWidth="1"/>
    <col min="3586" max="3586" width="69.25" style="7" customWidth="1"/>
    <col min="3587" max="3587" width="7.375" style="7" customWidth="1"/>
    <col min="3588" max="3839" width="9" style="7"/>
    <col min="3840" max="3840" width="5.875" style="7" customWidth="1"/>
    <col min="3841" max="3841" width="5.625" style="7" customWidth="1"/>
    <col min="3842" max="3842" width="69.25" style="7" customWidth="1"/>
    <col min="3843" max="3843" width="7.375" style="7" customWidth="1"/>
    <col min="3844" max="4095" width="9" style="7"/>
    <col min="4096" max="4096" width="5.875" style="7" customWidth="1"/>
    <col min="4097" max="4097" width="5.625" style="7" customWidth="1"/>
    <col min="4098" max="4098" width="69.25" style="7" customWidth="1"/>
    <col min="4099" max="4099" width="7.375" style="7" customWidth="1"/>
    <col min="4100" max="4351" width="9" style="7"/>
    <col min="4352" max="4352" width="5.875" style="7" customWidth="1"/>
    <col min="4353" max="4353" width="5.625" style="7" customWidth="1"/>
    <col min="4354" max="4354" width="69.25" style="7" customWidth="1"/>
    <col min="4355" max="4355" width="7.375" style="7" customWidth="1"/>
    <col min="4356" max="4607" width="9" style="7"/>
    <col min="4608" max="4608" width="5.875" style="7" customWidth="1"/>
    <col min="4609" max="4609" width="5.625" style="7" customWidth="1"/>
    <col min="4610" max="4610" width="69.25" style="7" customWidth="1"/>
    <col min="4611" max="4611" width="7.375" style="7" customWidth="1"/>
    <col min="4612" max="4863" width="9" style="7"/>
    <col min="4864" max="4864" width="5.875" style="7" customWidth="1"/>
    <col min="4865" max="4865" width="5.625" style="7" customWidth="1"/>
    <col min="4866" max="4866" width="69.25" style="7" customWidth="1"/>
    <col min="4867" max="4867" width="7.375" style="7" customWidth="1"/>
    <col min="4868" max="5119" width="9" style="7"/>
    <col min="5120" max="5120" width="5.875" style="7" customWidth="1"/>
    <col min="5121" max="5121" width="5.625" style="7" customWidth="1"/>
    <col min="5122" max="5122" width="69.25" style="7" customWidth="1"/>
    <col min="5123" max="5123" width="7.375" style="7" customWidth="1"/>
    <col min="5124" max="5375" width="9" style="7"/>
    <col min="5376" max="5376" width="5.875" style="7" customWidth="1"/>
    <col min="5377" max="5377" width="5.625" style="7" customWidth="1"/>
    <col min="5378" max="5378" width="69.25" style="7" customWidth="1"/>
    <col min="5379" max="5379" width="7.375" style="7" customWidth="1"/>
    <col min="5380" max="5631" width="9" style="7"/>
    <col min="5632" max="5632" width="5.875" style="7" customWidth="1"/>
    <col min="5633" max="5633" width="5.625" style="7" customWidth="1"/>
    <col min="5634" max="5634" width="69.25" style="7" customWidth="1"/>
    <col min="5635" max="5635" width="7.375" style="7" customWidth="1"/>
    <col min="5636" max="5887" width="9" style="7"/>
    <col min="5888" max="5888" width="5.875" style="7" customWidth="1"/>
    <col min="5889" max="5889" width="5.625" style="7" customWidth="1"/>
    <col min="5890" max="5890" width="69.25" style="7" customWidth="1"/>
    <col min="5891" max="5891" width="7.375" style="7" customWidth="1"/>
    <col min="5892" max="6143" width="9" style="7"/>
    <col min="6144" max="6144" width="5.875" style="7" customWidth="1"/>
    <col min="6145" max="6145" width="5.625" style="7" customWidth="1"/>
    <col min="6146" max="6146" width="69.25" style="7" customWidth="1"/>
    <col min="6147" max="6147" width="7.375" style="7" customWidth="1"/>
    <col min="6148" max="6399" width="9" style="7"/>
    <col min="6400" max="6400" width="5.875" style="7" customWidth="1"/>
    <col min="6401" max="6401" width="5.625" style="7" customWidth="1"/>
    <col min="6402" max="6402" width="69.25" style="7" customWidth="1"/>
    <col min="6403" max="6403" width="7.375" style="7" customWidth="1"/>
    <col min="6404" max="6655" width="9" style="7"/>
    <col min="6656" max="6656" width="5.875" style="7" customWidth="1"/>
    <col min="6657" max="6657" width="5.625" style="7" customWidth="1"/>
    <col min="6658" max="6658" width="69.25" style="7" customWidth="1"/>
    <col min="6659" max="6659" width="7.375" style="7" customWidth="1"/>
    <col min="6660" max="6911" width="9" style="7"/>
    <col min="6912" max="6912" width="5.875" style="7" customWidth="1"/>
    <col min="6913" max="6913" width="5.625" style="7" customWidth="1"/>
    <col min="6914" max="6914" width="69.25" style="7" customWidth="1"/>
    <col min="6915" max="6915" width="7.375" style="7" customWidth="1"/>
    <col min="6916" max="7167" width="9" style="7"/>
    <col min="7168" max="7168" width="5.875" style="7" customWidth="1"/>
    <col min="7169" max="7169" width="5.625" style="7" customWidth="1"/>
    <col min="7170" max="7170" width="69.25" style="7" customWidth="1"/>
    <col min="7171" max="7171" width="7.375" style="7" customWidth="1"/>
    <col min="7172" max="7423" width="9" style="7"/>
    <col min="7424" max="7424" width="5.875" style="7" customWidth="1"/>
    <col min="7425" max="7425" width="5.625" style="7" customWidth="1"/>
    <col min="7426" max="7426" width="69.25" style="7" customWidth="1"/>
    <col min="7427" max="7427" width="7.375" style="7" customWidth="1"/>
    <col min="7428" max="7679" width="9" style="7"/>
    <col min="7680" max="7680" width="5.875" style="7" customWidth="1"/>
    <col min="7681" max="7681" width="5.625" style="7" customWidth="1"/>
    <col min="7682" max="7682" width="69.25" style="7" customWidth="1"/>
    <col min="7683" max="7683" width="7.375" style="7" customWidth="1"/>
    <col min="7684" max="7935" width="9" style="7"/>
    <col min="7936" max="7936" width="5.875" style="7" customWidth="1"/>
    <col min="7937" max="7937" width="5.625" style="7" customWidth="1"/>
    <col min="7938" max="7938" width="69.25" style="7" customWidth="1"/>
    <col min="7939" max="7939" width="7.375" style="7" customWidth="1"/>
    <col min="7940" max="8191" width="9" style="7"/>
    <col min="8192" max="8192" width="5.875" style="7" customWidth="1"/>
    <col min="8193" max="8193" width="5.625" style="7" customWidth="1"/>
    <col min="8194" max="8194" width="69.25" style="7" customWidth="1"/>
    <col min="8195" max="8195" width="7.375" style="7" customWidth="1"/>
    <col min="8196" max="8447" width="9" style="7"/>
    <col min="8448" max="8448" width="5.875" style="7" customWidth="1"/>
    <col min="8449" max="8449" width="5.625" style="7" customWidth="1"/>
    <col min="8450" max="8450" width="69.25" style="7" customWidth="1"/>
    <col min="8451" max="8451" width="7.375" style="7" customWidth="1"/>
    <col min="8452" max="8703" width="9" style="7"/>
    <col min="8704" max="8704" width="5.875" style="7" customWidth="1"/>
    <col min="8705" max="8705" width="5.625" style="7" customWidth="1"/>
    <col min="8706" max="8706" width="69.25" style="7" customWidth="1"/>
    <col min="8707" max="8707" width="7.375" style="7" customWidth="1"/>
    <col min="8708" max="8959" width="9" style="7"/>
    <col min="8960" max="8960" width="5.875" style="7" customWidth="1"/>
    <col min="8961" max="8961" width="5.625" style="7" customWidth="1"/>
    <col min="8962" max="8962" width="69.25" style="7" customWidth="1"/>
    <col min="8963" max="8963" width="7.375" style="7" customWidth="1"/>
    <col min="8964" max="9215" width="9" style="7"/>
    <col min="9216" max="9216" width="5.875" style="7" customWidth="1"/>
    <col min="9217" max="9217" width="5.625" style="7" customWidth="1"/>
    <col min="9218" max="9218" width="69.25" style="7" customWidth="1"/>
    <col min="9219" max="9219" width="7.375" style="7" customWidth="1"/>
    <col min="9220" max="9471" width="9" style="7"/>
    <col min="9472" max="9472" width="5.875" style="7" customWidth="1"/>
    <col min="9473" max="9473" width="5.625" style="7" customWidth="1"/>
    <col min="9474" max="9474" width="69.25" style="7" customWidth="1"/>
    <col min="9475" max="9475" width="7.375" style="7" customWidth="1"/>
    <col min="9476" max="9727" width="9" style="7"/>
    <col min="9728" max="9728" width="5.875" style="7" customWidth="1"/>
    <col min="9729" max="9729" width="5.625" style="7" customWidth="1"/>
    <col min="9730" max="9730" width="69.25" style="7" customWidth="1"/>
    <col min="9731" max="9731" width="7.375" style="7" customWidth="1"/>
    <col min="9732" max="9983" width="9" style="7"/>
    <col min="9984" max="9984" width="5.875" style="7" customWidth="1"/>
    <col min="9985" max="9985" width="5.625" style="7" customWidth="1"/>
    <col min="9986" max="9986" width="69.25" style="7" customWidth="1"/>
    <col min="9987" max="9987" width="7.375" style="7" customWidth="1"/>
    <col min="9988" max="10239" width="9" style="7"/>
    <col min="10240" max="10240" width="5.875" style="7" customWidth="1"/>
    <col min="10241" max="10241" width="5.625" style="7" customWidth="1"/>
    <col min="10242" max="10242" width="69.25" style="7" customWidth="1"/>
    <col min="10243" max="10243" width="7.375" style="7" customWidth="1"/>
    <col min="10244" max="10495" width="9" style="7"/>
    <col min="10496" max="10496" width="5.875" style="7" customWidth="1"/>
    <col min="10497" max="10497" width="5.625" style="7" customWidth="1"/>
    <col min="10498" max="10498" width="69.25" style="7" customWidth="1"/>
    <col min="10499" max="10499" width="7.375" style="7" customWidth="1"/>
    <col min="10500" max="10751" width="9" style="7"/>
    <col min="10752" max="10752" width="5.875" style="7" customWidth="1"/>
    <col min="10753" max="10753" width="5.625" style="7" customWidth="1"/>
    <col min="10754" max="10754" width="69.25" style="7" customWidth="1"/>
    <col min="10755" max="10755" width="7.375" style="7" customWidth="1"/>
    <col min="10756" max="11007" width="9" style="7"/>
    <col min="11008" max="11008" width="5.875" style="7" customWidth="1"/>
    <col min="11009" max="11009" width="5.625" style="7" customWidth="1"/>
    <col min="11010" max="11010" width="69.25" style="7" customWidth="1"/>
    <col min="11011" max="11011" width="7.375" style="7" customWidth="1"/>
    <col min="11012" max="11263" width="9" style="7"/>
    <col min="11264" max="11264" width="5.875" style="7" customWidth="1"/>
    <col min="11265" max="11265" width="5.625" style="7" customWidth="1"/>
    <col min="11266" max="11266" width="69.25" style="7" customWidth="1"/>
    <col min="11267" max="11267" width="7.375" style="7" customWidth="1"/>
    <col min="11268" max="11519" width="9" style="7"/>
    <col min="11520" max="11520" width="5.875" style="7" customWidth="1"/>
    <col min="11521" max="11521" width="5.625" style="7" customWidth="1"/>
    <col min="11522" max="11522" width="69.25" style="7" customWidth="1"/>
    <col min="11523" max="11523" width="7.375" style="7" customWidth="1"/>
    <col min="11524" max="11775" width="9" style="7"/>
    <col min="11776" max="11776" width="5.875" style="7" customWidth="1"/>
    <col min="11777" max="11777" width="5.625" style="7" customWidth="1"/>
    <col min="11778" max="11778" width="69.25" style="7" customWidth="1"/>
    <col min="11779" max="11779" width="7.375" style="7" customWidth="1"/>
    <col min="11780" max="12031" width="9" style="7"/>
    <col min="12032" max="12032" width="5.875" style="7" customWidth="1"/>
    <col min="12033" max="12033" width="5.625" style="7" customWidth="1"/>
    <col min="12034" max="12034" width="69.25" style="7" customWidth="1"/>
    <col min="12035" max="12035" width="7.375" style="7" customWidth="1"/>
    <col min="12036" max="12287" width="9" style="7"/>
    <col min="12288" max="12288" width="5.875" style="7" customWidth="1"/>
    <col min="12289" max="12289" width="5.625" style="7" customWidth="1"/>
    <col min="12290" max="12290" width="69.25" style="7" customWidth="1"/>
    <col min="12291" max="12291" width="7.375" style="7" customWidth="1"/>
    <col min="12292" max="12543" width="9" style="7"/>
    <col min="12544" max="12544" width="5.875" style="7" customWidth="1"/>
    <col min="12545" max="12545" width="5.625" style="7" customWidth="1"/>
    <col min="12546" max="12546" width="69.25" style="7" customWidth="1"/>
    <col min="12547" max="12547" width="7.375" style="7" customWidth="1"/>
    <col min="12548" max="12799" width="9" style="7"/>
    <col min="12800" max="12800" width="5.875" style="7" customWidth="1"/>
    <col min="12801" max="12801" width="5.625" style="7" customWidth="1"/>
    <col min="12802" max="12802" width="69.25" style="7" customWidth="1"/>
    <col min="12803" max="12803" width="7.375" style="7" customWidth="1"/>
    <col min="12804" max="13055" width="9" style="7"/>
    <col min="13056" max="13056" width="5.875" style="7" customWidth="1"/>
    <col min="13057" max="13057" width="5.625" style="7" customWidth="1"/>
    <col min="13058" max="13058" width="69.25" style="7" customWidth="1"/>
    <col min="13059" max="13059" width="7.375" style="7" customWidth="1"/>
    <col min="13060" max="13311" width="9" style="7"/>
    <col min="13312" max="13312" width="5.875" style="7" customWidth="1"/>
    <col min="13313" max="13313" width="5.625" style="7" customWidth="1"/>
    <col min="13314" max="13314" width="69.25" style="7" customWidth="1"/>
    <col min="13315" max="13315" width="7.375" style="7" customWidth="1"/>
    <col min="13316" max="13567" width="9" style="7"/>
    <col min="13568" max="13568" width="5.875" style="7" customWidth="1"/>
    <col min="13569" max="13569" width="5.625" style="7" customWidth="1"/>
    <col min="13570" max="13570" width="69.25" style="7" customWidth="1"/>
    <col min="13571" max="13571" width="7.375" style="7" customWidth="1"/>
    <col min="13572" max="13823" width="9" style="7"/>
    <col min="13824" max="13824" width="5.875" style="7" customWidth="1"/>
    <col min="13825" max="13825" width="5.625" style="7" customWidth="1"/>
    <col min="13826" max="13826" width="69.25" style="7" customWidth="1"/>
    <col min="13827" max="13827" width="7.375" style="7" customWidth="1"/>
    <col min="13828" max="14079" width="9" style="7"/>
    <col min="14080" max="14080" width="5.875" style="7" customWidth="1"/>
    <col min="14081" max="14081" width="5.625" style="7" customWidth="1"/>
    <col min="14082" max="14082" width="69.25" style="7" customWidth="1"/>
    <col min="14083" max="14083" width="7.375" style="7" customWidth="1"/>
    <col min="14084" max="14335" width="9" style="7"/>
    <col min="14336" max="14336" width="5.875" style="7" customWidth="1"/>
    <col min="14337" max="14337" width="5.625" style="7" customWidth="1"/>
    <col min="14338" max="14338" width="69.25" style="7" customWidth="1"/>
    <col min="14339" max="14339" width="7.375" style="7" customWidth="1"/>
    <col min="14340" max="14591" width="9" style="7"/>
    <col min="14592" max="14592" width="5.875" style="7" customWidth="1"/>
    <col min="14593" max="14593" width="5.625" style="7" customWidth="1"/>
    <col min="14594" max="14594" width="69.25" style="7" customWidth="1"/>
    <col min="14595" max="14595" width="7.375" style="7" customWidth="1"/>
    <col min="14596" max="14847" width="9" style="7"/>
    <col min="14848" max="14848" width="5.875" style="7" customWidth="1"/>
    <col min="14849" max="14849" width="5.625" style="7" customWidth="1"/>
    <col min="14850" max="14850" width="69.25" style="7" customWidth="1"/>
    <col min="14851" max="14851" width="7.375" style="7" customWidth="1"/>
    <col min="14852" max="15103" width="9" style="7"/>
    <col min="15104" max="15104" width="5.875" style="7" customWidth="1"/>
    <col min="15105" max="15105" width="5.625" style="7" customWidth="1"/>
    <col min="15106" max="15106" width="69.25" style="7" customWidth="1"/>
    <col min="15107" max="15107" width="7.375" style="7" customWidth="1"/>
    <col min="15108" max="15359" width="9" style="7"/>
    <col min="15360" max="15360" width="5.875" style="7" customWidth="1"/>
    <col min="15361" max="15361" width="5.625" style="7" customWidth="1"/>
    <col min="15362" max="15362" width="69.25" style="7" customWidth="1"/>
    <col min="15363" max="15363" width="7.375" style="7" customWidth="1"/>
    <col min="15364" max="15615" width="9" style="7"/>
    <col min="15616" max="15616" width="5.875" style="7" customWidth="1"/>
    <col min="15617" max="15617" width="5.625" style="7" customWidth="1"/>
    <col min="15618" max="15618" width="69.25" style="7" customWidth="1"/>
    <col min="15619" max="15619" width="7.375" style="7" customWidth="1"/>
    <col min="15620" max="15871" width="9" style="7"/>
    <col min="15872" max="15872" width="5.875" style="7" customWidth="1"/>
    <col min="15873" max="15873" width="5.625" style="7" customWidth="1"/>
    <col min="15874" max="15874" width="69.25" style="7" customWidth="1"/>
    <col min="15875" max="15875" width="7.375" style="7" customWidth="1"/>
    <col min="15876" max="16127" width="9" style="7"/>
    <col min="16128" max="16128" width="5.875" style="7" customWidth="1"/>
    <col min="16129" max="16129" width="5.625" style="7" customWidth="1"/>
    <col min="16130" max="16130" width="69.25" style="7" customWidth="1"/>
    <col min="16131" max="16131" width="7.375" style="7" customWidth="1"/>
    <col min="16132" max="16383" width="9" style="7"/>
    <col min="16384" max="16384" width="9" style="7" customWidth="1"/>
  </cols>
  <sheetData>
    <row r="1" spans="1:4" ht="21" customHeight="1" x14ac:dyDescent="0.55000000000000004">
      <c r="A1" s="269" t="s">
        <v>255</v>
      </c>
      <c r="B1" s="269"/>
      <c r="C1" s="269"/>
      <c r="D1" s="269"/>
    </row>
    <row r="2" spans="1:4" x14ac:dyDescent="0.55000000000000004">
      <c r="A2" s="53"/>
      <c r="B2" s="53"/>
      <c r="C2" s="53"/>
      <c r="D2" s="53"/>
    </row>
    <row r="3" spans="1:4" x14ac:dyDescent="0.55000000000000004">
      <c r="A3" s="8" t="s">
        <v>242</v>
      </c>
    </row>
    <row r="4" spans="1:4" x14ac:dyDescent="0.55000000000000004">
      <c r="B4" s="11" t="s">
        <v>9</v>
      </c>
      <c r="C4" s="11" t="s">
        <v>5</v>
      </c>
      <c r="D4" s="12" t="s">
        <v>10</v>
      </c>
    </row>
    <row r="5" spans="1:4" ht="23.25" customHeight="1" x14ac:dyDescent="0.55000000000000004">
      <c r="B5" s="54">
        <v>1</v>
      </c>
      <c r="C5" s="228" t="s">
        <v>183</v>
      </c>
      <c r="D5" s="54">
        <v>1</v>
      </c>
    </row>
    <row r="6" spans="1:4" x14ac:dyDescent="0.55000000000000004">
      <c r="B6" s="45">
        <v>2</v>
      </c>
      <c r="C6" s="31" t="s">
        <v>189</v>
      </c>
      <c r="D6" s="13">
        <v>1</v>
      </c>
    </row>
    <row r="7" spans="1:4" x14ac:dyDescent="0.55000000000000004">
      <c r="B7" s="290" t="s">
        <v>4</v>
      </c>
      <c r="C7" s="291"/>
      <c r="D7" s="73">
        <f>SUM(D5:D6)</f>
        <v>2</v>
      </c>
    </row>
    <row r="8" spans="1:4" x14ac:dyDescent="0.55000000000000004">
      <c r="B8" s="28"/>
      <c r="C8" s="28"/>
      <c r="D8" s="57"/>
    </row>
    <row r="9" spans="1:4" x14ac:dyDescent="0.55000000000000004">
      <c r="B9" s="28"/>
      <c r="C9" s="28"/>
      <c r="D9" s="57"/>
    </row>
    <row r="10" spans="1:4" x14ac:dyDescent="0.55000000000000004">
      <c r="B10" s="28"/>
      <c r="C10" s="28"/>
      <c r="D10" s="57"/>
    </row>
    <row r="11" spans="1:4" x14ac:dyDescent="0.55000000000000004">
      <c r="B11" s="28"/>
      <c r="C11" s="28"/>
      <c r="D11" s="57"/>
    </row>
    <row r="12" spans="1:4" x14ac:dyDescent="0.55000000000000004">
      <c r="B12" s="28"/>
      <c r="C12" s="28"/>
      <c r="D12" s="57"/>
    </row>
    <row r="13" spans="1:4" x14ac:dyDescent="0.55000000000000004">
      <c r="B13" s="28"/>
      <c r="C13" s="28"/>
      <c r="D13" s="57"/>
    </row>
    <row r="14" spans="1:4" x14ac:dyDescent="0.55000000000000004">
      <c r="B14" s="28"/>
      <c r="C14" s="28"/>
      <c r="D14" s="57"/>
    </row>
    <row r="15" spans="1:4" x14ac:dyDescent="0.55000000000000004">
      <c r="B15" s="28"/>
      <c r="C15" s="28"/>
      <c r="D15" s="57"/>
    </row>
    <row r="16" spans="1:4" x14ac:dyDescent="0.55000000000000004">
      <c r="B16" s="28"/>
      <c r="C16" s="28"/>
      <c r="D16" s="57"/>
    </row>
  </sheetData>
  <mergeCells count="2">
    <mergeCell ref="A1:D1"/>
    <mergeCell ref="B7:C7"/>
  </mergeCells>
  <pageMargins left="0.7" right="0.2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DADE4"/>
  </sheetPr>
  <dimension ref="A1:BU204"/>
  <sheetViews>
    <sheetView topLeftCell="T1" zoomScale="91" zoomScaleNormal="91" workbookViewId="0">
      <selection activeCell="AJ29" sqref="AJ29:AL30"/>
    </sheetView>
  </sheetViews>
  <sheetFormatPr defaultColWidth="15" defaultRowHeight="15" x14ac:dyDescent="0.25"/>
  <cols>
    <col min="1" max="1" width="6" style="62" bestFit="1" customWidth="1"/>
    <col min="2" max="2" width="18.625" style="62" customWidth="1"/>
    <col min="3" max="4" width="18.875" style="62" customWidth="1"/>
    <col min="5" max="5" width="6.375" style="62" customWidth="1"/>
    <col min="6" max="6" width="20.5" style="62" bestFit="1" customWidth="1"/>
    <col min="7" max="7" width="6.5" style="62" customWidth="1"/>
    <col min="8" max="8" width="7.625" style="62" customWidth="1"/>
    <col min="9" max="9" width="2.875" style="120" customWidth="1"/>
    <col min="10" max="10" width="80.375" style="120" customWidth="1"/>
    <col min="11" max="11" width="9" style="122" bestFit="1" customWidth="1"/>
    <col min="12" max="12" width="7" style="136" bestFit="1" customWidth="1"/>
    <col min="13" max="13" width="7" style="125" bestFit="1" customWidth="1"/>
    <col min="14" max="14" width="7" style="128" bestFit="1" customWidth="1"/>
    <col min="15" max="15" width="5.25" style="130" bestFit="1" customWidth="1"/>
    <col min="16" max="16" width="7" style="68" customWidth="1"/>
    <col min="17" max="17" width="7.375" style="62" bestFit="1" customWidth="1"/>
    <col min="18" max="18" width="7" style="134" bestFit="1" customWidth="1"/>
    <col min="19" max="19" width="8" style="125" bestFit="1" customWidth="1"/>
    <col min="20" max="20" width="6.125" style="125" bestFit="1" customWidth="1"/>
    <col min="21" max="24" width="4.125" style="66" customWidth="1"/>
    <col min="25" max="29" width="4.25" style="66" customWidth="1"/>
    <col min="30" max="30" width="4.25" style="62" bestFit="1" customWidth="1"/>
    <col min="31" max="32" width="4.25" style="62" customWidth="1"/>
    <col min="33" max="34" width="4.25" style="62" bestFit="1" customWidth="1"/>
    <col min="35" max="35" width="4.375" style="62" bestFit="1" customWidth="1"/>
    <col min="36" max="38" width="18.875" style="114" customWidth="1"/>
    <col min="39" max="16384" width="15" style="62"/>
  </cols>
  <sheetData>
    <row r="1" spans="1:73" s="59" customFormat="1" ht="72.75" customHeight="1" x14ac:dyDescent="0.25">
      <c r="A1" s="97" t="s">
        <v>9</v>
      </c>
      <c r="B1" s="117" t="s">
        <v>19</v>
      </c>
      <c r="C1" s="99" t="s">
        <v>16</v>
      </c>
      <c r="D1" s="99" t="s">
        <v>117</v>
      </c>
      <c r="E1" s="103" t="s">
        <v>52</v>
      </c>
      <c r="F1" s="107" t="s">
        <v>53</v>
      </c>
      <c r="G1" s="109" t="s">
        <v>54</v>
      </c>
      <c r="H1" s="111" t="s">
        <v>55</v>
      </c>
      <c r="I1" s="119"/>
      <c r="J1" s="119"/>
      <c r="K1" s="149" t="s">
        <v>62</v>
      </c>
      <c r="L1" s="137" t="s">
        <v>61</v>
      </c>
      <c r="M1" s="123" t="s">
        <v>85</v>
      </c>
      <c r="N1" s="126" t="s">
        <v>73</v>
      </c>
      <c r="O1" s="138" t="s">
        <v>95</v>
      </c>
      <c r="P1" s="131" t="s">
        <v>96</v>
      </c>
      <c r="Q1" s="141" t="s">
        <v>88</v>
      </c>
      <c r="R1" s="132" t="s">
        <v>79</v>
      </c>
      <c r="S1" s="123" t="s">
        <v>97</v>
      </c>
      <c r="T1" s="150" t="s">
        <v>68</v>
      </c>
      <c r="U1" s="100">
        <v>1.1000000000000001</v>
      </c>
      <c r="V1" s="100">
        <v>1.2</v>
      </c>
      <c r="W1" s="100">
        <v>1.3</v>
      </c>
      <c r="X1" s="100">
        <v>1.4</v>
      </c>
      <c r="Y1" s="102">
        <v>2.1</v>
      </c>
      <c r="Z1" s="102">
        <v>2.2000000000000002</v>
      </c>
      <c r="AA1" s="98">
        <v>2.2999999999999998</v>
      </c>
      <c r="AB1" s="98"/>
      <c r="AC1" s="98">
        <v>2.4</v>
      </c>
      <c r="AD1" s="219">
        <v>3.1</v>
      </c>
      <c r="AE1" s="219"/>
      <c r="AF1" s="99"/>
      <c r="AG1" s="99">
        <v>3.2</v>
      </c>
      <c r="AH1" s="101">
        <v>3.3</v>
      </c>
      <c r="AI1" s="222"/>
      <c r="AJ1" s="210" t="s">
        <v>210</v>
      </c>
      <c r="AK1" s="208" t="s">
        <v>211</v>
      </c>
      <c r="AL1" s="208" t="s">
        <v>212</v>
      </c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</row>
    <row r="2" spans="1:73" s="60" customFormat="1" x14ac:dyDescent="0.25">
      <c r="A2" s="60">
        <v>1</v>
      </c>
      <c r="B2" s="207" t="s">
        <v>21</v>
      </c>
      <c r="C2" s="96" t="s">
        <v>63</v>
      </c>
      <c r="D2" s="96" t="s">
        <v>216</v>
      </c>
      <c r="E2" s="104">
        <v>0</v>
      </c>
      <c r="F2" s="108">
        <v>1</v>
      </c>
      <c r="G2" s="110">
        <v>1</v>
      </c>
      <c r="H2" s="112">
        <v>0</v>
      </c>
      <c r="I2" s="113"/>
      <c r="J2" s="113" t="s">
        <v>163</v>
      </c>
      <c r="K2" s="121">
        <v>1</v>
      </c>
      <c r="L2" s="135">
        <v>1</v>
      </c>
      <c r="M2" s="124">
        <v>1</v>
      </c>
      <c r="N2" s="127">
        <v>1</v>
      </c>
      <c r="O2" s="129">
        <v>1</v>
      </c>
      <c r="P2" s="104">
        <v>1</v>
      </c>
      <c r="Q2" s="112">
        <v>1</v>
      </c>
      <c r="R2" s="133">
        <v>1</v>
      </c>
      <c r="S2" s="124">
        <v>1</v>
      </c>
      <c r="T2" s="151">
        <v>0</v>
      </c>
      <c r="U2" s="92">
        <v>5</v>
      </c>
      <c r="V2" s="92">
        <v>5</v>
      </c>
      <c r="W2" s="92">
        <v>5</v>
      </c>
      <c r="X2" s="92">
        <v>5</v>
      </c>
      <c r="Y2" s="88">
        <v>5</v>
      </c>
      <c r="Z2" s="88">
        <v>5</v>
      </c>
      <c r="AA2" s="90">
        <v>5</v>
      </c>
      <c r="AB2" s="90">
        <v>5</v>
      </c>
      <c r="AC2" s="90">
        <v>5</v>
      </c>
      <c r="AD2" s="220">
        <v>5</v>
      </c>
      <c r="AE2" s="220">
        <v>5</v>
      </c>
      <c r="AF2" s="94">
        <v>5</v>
      </c>
      <c r="AG2" s="94">
        <v>5</v>
      </c>
      <c r="AH2" s="86">
        <v>5</v>
      </c>
      <c r="AI2" s="223"/>
      <c r="AJ2" s="114" t="s">
        <v>45</v>
      </c>
      <c r="AK2" s="114" t="s">
        <v>45</v>
      </c>
      <c r="AL2" s="113" t="s">
        <v>45</v>
      </c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</row>
    <row r="3" spans="1:73" s="60" customFormat="1" x14ac:dyDescent="0.25">
      <c r="A3" s="60">
        <v>2</v>
      </c>
      <c r="B3" s="207" t="s">
        <v>21</v>
      </c>
      <c r="C3" s="96" t="s">
        <v>63</v>
      </c>
      <c r="D3" s="96" t="s">
        <v>140</v>
      </c>
      <c r="E3" s="104">
        <v>0</v>
      </c>
      <c r="F3" s="108">
        <v>1</v>
      </c>
      <c r="G3" s="110">
        <v>0</v>
      </c>
      <c r="H3" s="112">
        <v>0</v>
      </c>
      <c r="I3" s="113"/>
      <c r="J3" s="113" t="s">
        <v>96</v>
      </c>
      <c r="K3" s="121">
        <v>0</v>
      </c>
      <c r="L3" s="135">
        <v>0</v>
      </c>
      <c r="M3" s="124">
        <v>0</v>
      </c>
      <c r="N3" s="127">
        <v>0</v>
      </c>
      <c r="O3" s="129">
        <v>0</v>
      </c>
      <c r="P3" s="104">
        <v>1</v>
      </c>
      <c r="Q3" s="112">
        <v>0</v>
      </c>
      <c r="R3" s="133">
        <v>0</v>
      </c>
      <c r="S3" s="124">
        <v>0</v>
      </c>
      <c r="T3" s="151">
        <v>0</v>
      </c>
      <c r="U3" s="93">
        <v>4</v>
      </c>
      <c r="V3" s="93">
        <v>4</v>
      </c>
      <c r="W3" s="92">
        <v>4</v>
      </c>
      <c r="X3" s="93">
        <v>4</v>
      </c>
      <c r="Y3" s="89">
        <v>4</v>
      </c>
      <c r="Z3" s="89">
        <v>4</v>
      </c>
      <c r="AA3" s="91">
        <v>4</v>
      </c>
      <c r="AB3" s="91">
        <v>4</v>
      </c>
      <c r="AC3" s="91">
        <v>4</v>
      </c>
      <c r="AD3" s="221">
        <v>4</v>
      </c>
      <c r="AE3" s="221">
        <v>4</v>
      </c>
      <c r="AF3" s="95">
        <v>4</v>
      </c>
      <c r="AG3" s="95">
        <v>4</v>
      </c>
      <c r="AH3" s="87">
        <v>4</v>
      </c>
      <c r="AI3" s="224"/>
      <c r="AJ3" s="114" t="s">
        <v>45</v>
      </c>
      <c r="AK3" s="114" t="s">
        <v>45</v>
      </c>
      <c r="AL3" s="113" t="s">
        <v>45</v>
      </c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</row>
    <row r="4" spans="1:73" s="60" customFormat="1" x14ac:dyDescent="0.25">
      <c r="A4" s="60">
        <v>3</v>
      </c>
      <c r="B4" s="207" t="s">
        <v>21</v>
      </c>
      <c r="C4" s="96" t="s">
        <v>63</v>
      </c>
      <c r="D4" s="96" t="s">
        <v>223</v>
      </c>
      <c r="E4" s="104">
        <v>1</v>
      </c>
      <c r="F4" s="108">
        <v>1</v>
      </c>
      <c r="G4" s="110">
        <v>0</v>
      </c>
      <c r="H4" s="112">
        <v>0</v>
      </c>
      <c r="I4" s="142"/>
      <c r="J4" s="142" t="s">
        <v>165</v>
      </c>
      <c r="K4" s="121">
        <v>1</v>
      </c>
      <c r="L4" s="135">
        <v>1</v>
      </c>
      <c r="M4" s="124">
        <v>1</v>
      </c>
      <c r="N4" s="127">
        <v>1</v>
      </c>
      <c r="O4" s="129">
        <v>1</v>
      </c>
      <c r="P4" s="104">
        <v>1</v>
      </c>
      <c r="Q4" s="112">
        <v>1</v>
      </c>
      <c r="R4" s="133">
        <v>1</v>
      </c>
      <c r="S4" s="124">
        <v>1</v>
      </c>
      <c r="T4" s="151">
        <v>0</v>
      </c>
      <c r="U4" s="92">
        <v>5</v>
      </c>
      <c r="V4" s="92">
        <v>5</v>
      </c>
      <c r="W4" s="92">
        <v>5</v>
      </c>
      <c r="X4" s="92">
        <v>5</v>
      </c>
      <c r="Y4" s="88">
        <v>5</v>
      </c>
      <c r="Z4" s="88">
        <v>5</v>
      </c>
      <c r="AA4" s="90">
        <v>5</v>
      </c>
      <c r="AB4" s="90">
        <v>5</v>
      </c>
      <c r="AC4" s="90">
        <v>5</v>
      </c>
      <c r="AD4" s="220">
        <v>5</v>
      </c>
      <c r="AE4" s="220">
        <v>5</v>
      </c>
      <c r="AF4" s="94">
        <v>5</v>
      </c>
      <c r="AG4" s="94">
        <v>5</v>
      </c>
      <c r="AH4" s="86">
        <v>5</v>
      </c>
      <c r="AI4" s="223"/>
      <c r="AJ4" s="114" t="s">
        <v>45</v>
      </c>
      <c r="AK4" s="114" t="s">
        <v>45</v>
      </c>
      <c r="AL4" s="113" t="s">
        <v>45</v>
      </c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</row>
    <row r="5" spans="1:73" s="60" customFormat="1" x14ac:dyDescent="0.25">
      <c r="A5" s="60">
        <v>4</v>
      </c>
      <c r="B5" s="207" t="s">
        <v>20</v>
      </c>
      <c r="C5" s="96" t="s">
        <v>63</v>
      </c>
      <c r="D5" s="96" t="s">
        <v>218</v>
      </c>
      <c r="E5" s="104">
        <v>1</v>
      </c>
      <c r="F5" s="108">
        <v>1</v>
      </c>
      <c r="G5" s="110">
        <v>1</v>
      </c>
      <c r="H5" s="112">
        <v>1</v>
      </c>
      <c r="I5" s="113"/>
      <c r="J5" s="113" t="s">
        <v>71</v>
      </c>
      <c r="K5" s="121">
        <v>1</v>
      </c>
      <c r="L5" s="135">
        <v>1</v>
      </c>
      <c r="M5" s="124">
        <v>1</v>
      </c>
      <c r="N5" s="127">
        <v>1</v>
      </c>
      <c r="O5" s="129">
        <v>1</v>
      </c>
      <c r="P5" s="104">
        <v>1</v>
      </c>
      <c r="Q5" s="112">
        <v>1</v>
      </c>
      <c r="R5" s="133">
        <v>1</v>
      </c>
      <c r="S5" s="124">
        <v>1</v>
      </c>
      <c r="T5" s="151">
        <v>0</v>
      </c>
      <c r="U5" s="93">
        <v>4</v>
      </c>
      <c r="V5" s="93">
        <v>4</v>
      </c>
      <c r="W5" s="92">
        <v>4</v>
      </c>
      <c r="X5" s="93">
        <v>4</v>
      </c>
      <c r="Y5" s="89">
        <v>4</v>
      </c>
      <c r="Z5" s="89">
        <v>4</v>
      </c>
      <c r="AA5" s="91">
        <v>4</v>
      </c>
      <c r="AB5" s="91">
        <v>4</v>
      </c>
      <c r="AC5" s="91">
        <v>4</v>
      </c>
      <c r="AD5" s="221">
        <v>4</v>
      </c>
      <c r="AE5" s="221">
        <v>4</v>
      </c>
      <c r="AF5" s="95">
        <v>4</v>
      </c>
      <c r="AG5" s="95">
        <v>4</v>
      </c>
      <c r="AH5" s="87">
        <v>4</v>
      </c>
      <c r="AI5" s="224"/>
      <c r="AJ5" s="114" t="s">
        <v>45</v>
      </c>
      <c r="AK5" s="114" t="s">
        <v>45</v>
      </c>
      <c r="AL5" s="113" t="s">
        <v>45</v>
      </c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</row>
    <row r="6" spans="1:73" s="60" customFormat="1" x14ac:dyDescent="0.25">
      <c r="A6" s="60">
        <v>5</v>
      </c>
      <c r="B6" s="207" t="s">
        <v>21</v>
      </c>
      <c r="C6" s="96" t="s">
        <v>60</v>
      </c>
      <c r="D6" s="96" t="s">
        <v>220</v>
      </c>
      <c r="E6" s="104">
        <v>1</v>
      </c>
      <c r="F6" s="108">
        <v>1</v>
      </c>
      <c r="G6" s="110">
        <v>1</v>
      </c>
      <c r="H6" s="112">
        <v>1</v>
      </c>
      <c r="I6" s="142"/>
      <c r="J6" s="142" t="s">
        <v>168</v>
      </c>
      <c r="K6" s="121">
        <v>1</v>
      </c>
      <c r="L6" s="135">
        <v>1</v>
      </c>
      <c r="M6" s="124">
        <v>1</v>
      </c>
      <c r="N6" s="127">
        <v>1</v>
      </c>
      <c r="O6" s="129">
        <v>1</v>
      </c>
      <c r="P6" s="104">
        <v>1</v>
      </c>
      <c r="Q6" s="112">
        <v>1</v>
      </c>
      <c r="R6" s="133">
        <v>1</v>
      </c>
      <c r="S6" s="124">
        <v>1</v>
      </c>
      <c r="T6" s="151">
        <v>0</v>
      </c>
      <c r="U6" s="92">
        <v>5</v>
      </c>
      <c r="V6" s="92">
        <v>5</v>
      </c>
      <c r="W6" s="92">
        <v>5</v>
      </c>
      <c r="X6" s="92">
        <v>5</v>
      </c>
      <c r="Y6" s="88">
        <v>5</v>
      </c>
      <c r="Z6" s="88">
        <v>5</v>
      </c>
      <c r="AA6" s="90">
        <v>5</v>
      </c>
      <c r="AB6" s="90">
        <v>5</v>
      </c>
      <c r="AC6" s="90">
        <v>5</v>
      </c>
      <c r="AD6" s="220">
        <v>5</v>
      </c>
      <c r="AE6" s="220">
        <v>5</v>
      </c>
      <c r="AF6" s="94">
        <v>5</v>
      </c>
      <c r="AG6" s="94">
        <v>5</v>
      </c>
      <c r="AH6" s="86">
        <v>5</v>
      </c>
      <c r="AI6" s="223"/>
      <c r="AJ6" s="113" t="s">
        <v>45</v>
      </c>
      <c r="AK6" s="113" t="s">
        <v>45</v>
      </c>
      <c r="AL6" s="113" t="s">
        <v>45</v>
      </c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</row>
    <row r="7" spans="1:73" s="61" customFormat="1" x14ac:dyDescent="0.25">
      <c r="A7" s="61">
        <v>6</v>
      </c>
      <c r="B7" s="207" t="s">
        <v>21</v>
      </c>
      <c r="C7" s="96" t="s">
        <v>60</v>
      </c>
      <c r="D7" s="96" t="s">
        <v>220</v>
      </c>
      <c r="E7" s="104">
        <v>1</v>
      </c>
      <c r="F7" s="108">
        <v>1</v>
      </c>
      <c r="G7" s="110">
        <v>1</v>
      </c>
      <c r="H7" s="112">
        <v>1</v>
      </c>
      <c r="I7" s="113"/>
      <c r="J7" s="113" t="s">
        <v>81</v>
      </c>
      <c r="K7" s="121">
        <v>0</v>
      </c>
      <c r="L7" s="135">
        <v>1</v>
      </c>
      <c r="M7" s="124">
        <v>1</v>
      </c>
      <c r="N7" s="127">
        <v>1</v>
      </c>
      <c r="O7" s="129">
        <v>1</v>
      </c>
      <c r="P7" s="104">
        <v>1</v>
      </c>
      <c r="Q7" s="112">
        <v>1</v>
      </c>
      <c r="R7" s="133">
        <v>1</v>
      </c>
      <c r="S7" s="124">
        <v>1</v>
      </c>
      <c r="T7" s="151">
        <v>0</v>
      </c>
      <c r="U7" s="93">
        <v>5</v>
      </c>
      <c r="V7" s="93">
        <v>5</v>
      </c>
      <c r="W7" s="92">
        <v>5</v>
      </c>
      <c r="X7" s="93">
        <v>5</v>
      </c>
      <c r="Y7" s="89">
        <v>5</v>
      </c>
      <c r="Z7" s="89">
        <v>5</v>
      </c>
      <c r="AA7" s="91">
        <v>4</v>
      </c>
      <c r="AB7" s="91">
        <v>4</v>
      </c>
      <c r="AC7" s="91">
        <v>4</v>
      </c>
      <c r="AD7" s="221">
        <v>4</v>
      </c>
      <c r="AE7" s="221">
        <v>4</v>
      </c>
      <c r="AF7" s="95">
        <v>5</v>
      </c>
      <c r="AG7" s="95">
        <v>5</v>
      </c>
      <c r="AH7" s="87">
        <v>5</v>
      </c>
      <c r="AI7" s="224"/>
      <c r="AJ7" s="113" t="s">
        <v>45</v>
      </c>
      <c r="AK7" s="152" t="s">
        <v>45</v>
      </c>
      <c r="AL7" s="113" t="s">
        <v>45</v>
      </c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</row>
    <row r="8" spans="1:73" s="60" customFormat="1" x14ac:dyDescent="0.25">
      <c r="A8" s="60">
        <v>7</v>
      </c>
      <c r="B8" s="207" t="s">
        <v>21</v>
      </c>
      <c r="C8" s="96" t="s">
        <v>64</v>
      </c>
      <c r="D8" s="96" t="s">
        <v>220</v>
      </c>
      <c r="E8" s="104">
        <v>1</v>
      </c>
      <c r="F8" s="108">
        <v>0</v>
      </c>
      <c r="G8" s="110">
        <v>0</v>
      </c>
      <c r="H8" s="112">
        <v>0</v>
      </c>
      <c r="I8" s="113"/>
      <c r="J8" s="113" t="s">
        <v>73</v>
      </c>
      <c r="K8" s="121">
        <v>0</v>
      </c>
      <c r="L8" s="135">
        <v>1</v>
      </c>
      <c r="M8" s="124">
        <v>1</v>
      </c>
      <c r="N8" s="127">
        <v>1</v>
      </c>
      <c r="O8" s="129">
        <v>1</v>
      </c>
      <c r="P8" s="104">
        <v>1</v>
      </c>
      <c r="Q8" s="112">
        <v>1</v>
      </c>
      <c r="R8" s="133">
        <v>1</v>
      </c>
      <c r="S8" s="124">
        <v>1</v>
      </c>
      <c r="T8" s="151">
        <v>0</v>
      </c>
      <c r="U8" s="92">
        <v>4</v>
      </c>
      <c r="V8" s="92">
        <v>4</v>
      </c>
      <c r="W8" s="92">
        <v>4</v>
      </c>
      <c r="X8" s="92">
        <v>4</v>
      </c>
      <c r="Y8" s="88">
        <v>4</v>
      </c>
      <c r="Z8" s="88">
        <v>4</v>
      </c>
      <c r="AA8" s="90">
        <v>4</v>
      </c>
      <c r="AB8" s="90">
        <v>4</v>
      </c>
      <c r="AC8" s="90">
        <v>4</v>
      </c>
      <c r="AD8" s="220">
        <v>4</v>
      </c>
      <c r="AE8" s="220">
        <v>4</v>
      </c>
      <c r="AF8" s="94">
        <v>4</v>
      </c>
      <c r="AG8" s="94">
        <v>4</v>
      </c>
      <c r="AH8" s="86">
        <v>4</v>
      </c>
      <c r="AI8" s="223"/>
      <c r="AJ8" s="114" t="s">
        <v>45</v>
      </c>
      <c r="AK8" s="114" t="s">
        <v>45</v>
      </c>
      <c r="AL8" s="113" t="s">
        <v>45</v>
      </c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</row>
    <row r="9" spans="1:73" s="60" customFormat="1" x14ac:dyDescent="0.25">
      <c r="A9" s="60">
        <v>8</v>
      </c>
      <c r="B9" s="207" t="s">
        <v>21</v>
      </c>
      <c r="C9" s="96" t="s">
        <v>60</v>
      </c>
      <c r="D9" s="96" t="s">
        <v>220</v>
      </c>
      <c r="E9" s="104">
        <v>1</v>
      </c>
      <c r="F9" s="108">
        <v>1</v>
      </c>
      <c r="G9" s="110">
        <v>1</v>
      </c>
      <c r="H9" s="112">
        <v>1</v>
      </c>
      <c r="I9" s="142"/>
      <c r="J9" s="142" t="s">
        <v>84</v>
      </c>
      <c r="K9" s="121">
        <v>1</v>
      </c>
      <c r="L9" s="135">
        <v>1</v>
      </c>
      <c r="M9" s="124">
        <v>1</v>
      </c>
      <c r="N9" s="127">
        <v>1</v>
      </c>
      <c r="O9" s="129">
        <v>1</v>
      </c>
      <c r="P9" s="104">
        <v>1</v>
      </c>
      <c r="Q9" s="112">
        <v>1</v>
      </c>
      <c r="R9" s="133">
        <v>1</v>
      </c>
      <c r="S9" s="124">
        <v>1</v>
      </c>
      <c r="T9" s="151">
        <v>0</v>
      </c>
      <c r="U9" s="93">
        <v>5</v>
      </c>
      <c r="V9" s="93">
        <v>5</v>
      </c>
      <c r="W9" s="92">
        <v>5</v>
      </c>
      <c r="X9" s="93">
        <v>5</v>
      </c>
      <c r="Y9" s="89">
        <v>5</v>
      </c>
      <c r="Z9" s="89">
        <v>5</v>
      </c>
      <c r="AA9" s="91">
        <v>5</v>
      </c>
      <c r="AB9" s="91">
        <v>5</v>
      </c>
      <c r="AC9" s="91">
        <v>5</v>
      </c>
      <c r="AD9" s="221">
        <v>5</v>
      </c>
      <c r="AE9" s="221">
        <v>5</v>
      </c>
      <c r="AF9" s="95">
        <v>5</v>
      </c>
      <c r="AG9" s="95">
        <v>5</v>
      </c>
      <c r="AH9" s="87">
        <v>5</v>
      </c>
      <c r="AI9" s="224"/>
      <c r="AJ9" s="114" t="s">
        <v>45</v>
      </c>
      <c r="AK9" s="114" t="s">
        <v>45</v>
      </c>
      <c r="AL9" s="114" t="s">
        <v>45</v>
      </c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</row>
    <row r="10" spans="1:73" s="60" customFormat="1" x14ac:dyDescent="0.25">
      <c r="A10" s="60">
        <v>9</v>
      </c>
      <c r="B10" s="207" t="s">
        <v>20</v>
      </c>
      <c r="C10" s="96" t="s">
        <v>60</v>
      </c>
      <c r="D10" s="96" t="s">
        <v>220</v>
      </c>
      <c r="E10" s="104">
        <v>1</v>
      </c>
      <c r="F10" s="108">
        <v>1</v>
      </c>
      <c r="G10" s="110">
        <v>1</v>
      </c>
      <c r="H10" s="112">
        <v>0</v>
      </c>
      <c r="I10" s="113"/>
      <c r="J10" s="113" t="s">
        <v>75</v>
      </c>
      <c r="K10" s="121">
        <v>1</v>
      </c>
      <c r="L10" s="135">
        <v>1</v>
      </c>
      <c r="M10" s="124">
        <v>1</v>
      </c>
      <c r="N10" s="127">
        <v>1</v>
      </c>
      <c r="O10" s="129">
        <v>1</v>
      </c>
      <c r="P10" s="104">
        <v>1</v>
      </c>
      <c r="Q10" s="112">
        <v>1</v>
      </c>
      <c r="R10" s="133">
        <v>1</v>
      </c>
      <c r="S10" s="124">
        <v>1</v>
      </c>
      <c r="T10" s="151">
        <v>0</v>
      </c>
      <c r="U10" s="92">
        <v>4</v>
      </c>
      <c r="V10" s="92">
        <v>4</v>
      </c>
      <c r="W10" s="92">
        <v>4</v>
      </c>
      <c r="X10" s="92">
        <v>4</v>
      </c>
      <c r="Y10" s="88">
        <v>4</v>
      </c>
      <c r="Z10" s="88">
        <v>4</v>
      </c>
      <c r="AA10" s="90">
        <v>4</v>
      </c>
      <c r="AB10" s="90">
        <v>4</v>
      </c>
      <c r="AC10" s="90">
        <v>4</v>
      </c>
      <c r="AD10" s="220">
        <v>4</v>
      </c>
      <c r="AE10" s="220">
        <v>4</v>
      </c>
      <c r="AF10" s="94">
        <v>4</v>
      </c>
      <c r="AG10" s="94">
        <v>4</v>
      </c>
      <c r="AH10" s="86">
        <v>4</v>
      </c>
      <c r="AI10" s="223"/>
      <c r="AJ10" s="114" t="s">
        <v>45</v>
      </c>
      <c r="AK10" s="114" t="s">
        <v>45</v>
      </c>
      <c r="AL10" s="113" t="s">
        <v>45</v>
      </c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</row>
    <row r="11" spans="1:73" s="60" customFormat="1" x14ac:dyDescent="0.25">
      <c r="A11" s="60">
        <v>10</v>
      </c>
      <c r="B11" s="207" t="s">
        <v>20</v>
      </c>
      <c r="C11" s="96" t="s">
        <v>60</v>
      </c>
      <c r="D11" s="96" t="s">
        <v>220</v>
      </c>
      <c r="E11" s="104">
        <v>1</v>
      </c>
      <c r="F11" s="108">
        <v>0</v>
      </c>
      <c r="G11" s="110">
        <v>0</v>
      </c>
      <c r="H11" s="112">
        <v>1</v>
      </c>
      <c r="I11" s="113"/>
      <c r="J11" s="113" t="s">
        <v>74</v>
      </c>
      <c r="K11" s="121">
        <v>0</v>
      </c>
      <c r="L11" s="135">
        <v>1</v>
      </c>
      <c r="M11" s="124">
        <v>1</v>
      </c>
      <c r="N11" s="127">
        <v>1</v>
      </c>
      <c r="O11" s="129">
        <v>1</v>
      </c>
      <c r="P11" s="104">
        <v>1</v>
      </c>
      <c r="Q11" s="112">
        <v>1</v>
      </c>
      <c r="R11" s="133">
        <v>1</v>
      </c>
      <c r="S11" s="124">
        <v>1</v>
      </c>
      <c r="T11" s="151">
        <v>0</v>
      </c>
      <c r="U11" s="93">
        <v>4</v>
      </c>
      <c r="V11" s="93">
        <v>4</v>
      </c>
      <c r="W11" s="92">
        <v>4</v>
      </c>
      <c r="X11" s="93">
        <v>4</v>
      </c>
      <c r="Y11" s="89">
        <v>4</v>
      </c>
      <c r="Z11" s="89">
        <v>4</v>
      </c>
      <c r="AA11" s="91">
        <v>4</v>
      </c>
      <c r="AB11" s="91">
        <v>4</v>
      </c>
      <c r="AC11" s="91">
        <v>4</v>
      </c>
      <c r="AD11" s="221">
        <v>4</v>
      </c>
      <c r="AE11" s="221">
        <v>4</v>
      </c>
      <c r="AF11" s="95">
        <v>4</v>
      </c>
      <c r="AG11" s="95">
        <v>4</v>
      </c>
      <c r="AH11" s="87">
        <v>4</v>
      </c>
      <c r="AI11" s="224"/>
      <c r="AJ11" s="114" t="s">
        <v>45</v>
      </c>
      <c r="AK11" s="114" t="s">
        <v>45</v>
      </c>
      <c r="AL11" s="113" t="s">
        <v>45</v>
      </c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</row>
    <row r="12" spans="1:73" s="60" customFormat="1" x14ac:dyDescent="0.25">
      <c r="A12" s="60">
        <v>11</v>
      </c>
      <c r="B12" s="207" t="s">
        <v>21</v>
      </c>
      <c r="C12" s="96" t="s">
        <v>60</v>
      </c>
      <c r="D12" s="96" t="s">
        <v>220</v>
      </c>
      <c r="E12" s="104">
        <v>1</v>
      </c>
      <c r="F12" s="108">
        <v>0</v>
      </c>
      <c r="G12" s="110">
        <v>0</v>
      </c>
      <c r="H12" s="112">
        <v>0</v>
      </c>
      <c r="I12" s="113"/>
      <c r="J12" s="113" t="s">
        <v>77</v>
      </c>
      <c r="K12" s="121">
        <v>0</v>
      </c>
      <c r="L12" s="135">
        <v>1</v>
      </c>
      <c r="M12" s="124">
        <v>1</v>
      </c>
      <c r="N12" s="127">
        <v>1</v>
      </c>
      <c r="O12" s="129">
        <v>1</v>
      </c>
      <c r="P12" s="104">
        <v>1</v>
      </c>
      <c r="Q12" s="112">
        <v>1</v>
      </c>
      <c r="R12" s="133">
        <v>1</v>
      </c>
      <c r="S12" s="124">
        <v>1</v>
      </c>
      <c r="T12" s="151">
        <v>0</v>
      </c>
      <c r="U12" s="92">
        <v>5</v>
      </c>
      <c r="V12" s="92">
        <v>5</v>
      </c>
      <c r="W12" s="92">
        <v>5</v>
      </c>
      <c r="X12" s="92">
        <v>5</v>
      </c>
      <c r="Y12" s="88">
        <v>4</v>
      </c>
      <c r="Z12" s="88">
        <v>3</v>
      </c>
      <c r="AA12" s="90">
        <v>4</v>
      </c>
      <c r="AB12" s="90">
        <v>3</v>
      </c>
      <c r="AC12" s="90">
        <v>4</v>
      </c>
      <c r="AD12" s="220">
        <v>3</v>
      </c>
      <c r="AE12" s="220">
        <v>3</v>
      </c>
      <c r="AF12" s="94">
        <v>4</v>
      </c>
      <c r="AG12" s="94">
        <v>4</v>
      </c>
      <c r="AH12" s="86">
        <v>4</v>
      </c>
      <c r="AI12" s="223"/>
      <c r="AJ12" s="114" t="s">
        <v>45</v>
      </c>
      <c r="AK12" s="114" t="s">
        <v>45</v>
      </c>
      <c r="AL12" s="113" t="s">
        <v>45</v>
      </c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</row>
    <row r="13" spans="1:73" s="60" customFormat="1" x14ac:dyDescent="0.25">
      <c r="A13" s="60">
        <v>12</v>
      </c>
      <c r="B13" s="207" t="s">
        <v>20</v>
      </c>
      <c r="C13" s="96" t="s">
        <v>64</v>
      </c>
      <c r="D13" s="96" t="s">
        <v>220</v>
      </c>
      <c r="E13" s="104">
        <v>1</v>
      </c>
      <c r="F13" s="108">
        <v>1</v>
      </c>
      <c r="G13" s="110">
        <v>1</v>
      </c>
      <c r="H13" s="112">
        <v>1</v>
      </c>
      <c r="I13" s="113"/>
      <c r="J13" s="113" t="s">
        <v>170</v>
      </c>
      <c r="K13" s="121">
        <v>0</v>
      </c>
      <c r="L13" s="135">
        <v>1</v>
      </c>
      <c r="M13" s="124">
        <v>1</v>
      </c>
      <c r="N13" s="127">
        <v>1</v>
      </c>
      <c r="O13" s="129">
        <v>1</v>
      </c>
      <c r="P13" s="104">
        <v>1</v>
      </c>
      <c r="Q13" s="112">
        <v>1</v>
      </c>
      <c r="R13" s="133">
        <v>1</v>
      </c>
      <c r="S13" s="124">
        <v>1</v>
      </c>
      <c r="T13" s="151">
        <v>0</v>
      </c>
      <c r="U13" s="93">
        <v>4</v>
      </c>
      <c r="V13" s="93">
        <v>4</v>
      </c>
      <c r="W13" s="92">
        <v>5</v>
      </c>
      <c r="X13" s="93">
        <v>4</v>
      </c>
      <c r="Y13" s="89">
        <v>4</v>
      </c>
      <c r="Z13" s="89">
        <v>5</v>
      </c>
      <c r="AA13" s="91">
        <v>4</v>
      </c>
      <c r="AB13" s="91">
        <v>4</v>
      </c>
      <c r="AC13" s="91">
        <v>5</v>
      </c>
      <c r="AD13" s="221">
        <v>4</v>
      </c>
      <c r="AE13" s="221">
        <v>5</v>
      </c>
      <c r="AF13" s="95">
        <v>4</v>
      </c>
      <c r="AG13" s="95">
        <v>5</v>
      </c>
      <c r="AH13" s="87">
        <v>4</v>
      </c>
      <c r="AI13" s="224"/>
      <c r="AJ13" s="114" t="s">
        <v>45</v>
      </c>
      <c r="AK13" s="114" t="s">
        <v>45</v>
      </c>
      <c r="AL13" s="113" t="s">
        <v>45</v>
      </c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</row>
    <row r="14" spans="1:73" s="60" customFormat="1" x14ac:dyDescent="0.25">
      <c r="A14" s="60">
        <v>13</v>
      </c>
      <c r="B14" s="207" t="s">
        <v>21</v>
      </c>
      <c r="C14" s="96" t="s">
        <v>64</v>
      </c>
      <c r="D14" s="96" t="s">
        <v>220</v>
      </c>
      <c r="E14" s="104">
        <v>1</v>
      </c>
      <c r="F14" s="108">
        <v>1</v>
      </c>
      <c r="G14" s="110">
        <v>1</v>
      </c>
      <c r="H14" s="112">
        <v>1</v>
      </c>
      <c r="I14" s="113"/>
      <c r="J14" s="113" t="s">
        <v>74</v>
      </c>
      <c r="K14" s="121">
        <v>0</v>
      </c>
      <c r="L14" s="135">
        <v>1</v>
      </c>
      <c r="M14" s="124">
        <v>1</v>
      </c>
      <c r="N14" s="127">
        <v>1</v>
      </c>
      <c r="O14" s="129">
        <v>1</v>
      </c>
      <c r="P14" s="104">
        <v>1</v>
      </c>
      <c r="Q14" s="112">
        <v>1</v>
      </c>
      <c r="R14" s="133">
        <v>1</v>
      </c>
      <c r="S14" s="124">
        <v>1</v>
      </c>
      <c r="T14" s="151">
        <v>0</v>
      </c>
      <c r="U14" s="92">
        <v>5</v>
      </c>
      <c r="V14" s="92">
        <v>5</v>
      </c>
      <c r="W14" s="92">
        <v>5</v>
      </c>
      <c r="X14" s="92">
        <v>5</v>
      </c>
      <c r="Y14" s="88">
        <v>5</v>
      </c>
      <c r="Z14" s="88">
        <v>5</v>
      </c>
      <c r="AA14" s="90">
        <v>4</v>
      </c>
      <c r="AB14" s="90">
        <v>4</v>
      </c>
      <c r="AC14" s="90">
        <v>4</v>
      </c>
      <c r="AD14" s="220">
        <v>4</v>
      </c>
      <c r="AE14" s="220">
        <v>4</v>
      </c>
      <c r="AF14" s="94">
        <v>4</v>
      </c>
      <c r="AG14" s="94">
        <v>4</v>
      </c>
      <c r="AH14" s="86">
        <v>4</v>
      </c>
      <c r="AI14" s="223"/>
      <c r="AJ14" s="113" t="s">
        <v>45</v>
      </c>
      <c r="AK14" s="113" t="s">
        <v>45</v>
      </c>
      <c r="AL14" s="113" t="s">
        <v>45</v>
      </c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</row>
    <row r="15" spans="1:73" s="60" customFormat="1" x14ac:dyDescent="0.25">
      <c r="A15" s="60">
        <v>14</v>
      </c>
      <c r="B15" s="207" t="s">
        <v>20</v>
      </c>
      <c r="C15" s="96" t="s">
        <v>64</v>
      </c>
      <c r="D15" s="96" t="s">
        <v>220</v>
      </c>
      <c r="E15" s="104">
        <v>1</v>
      </c>
      <c r="F15" s="108">
        <v>1</v>
      </c>
      <c r="G15" s="110">
        <v>1</v>
      </c>
      <c r="H15" s="112">
        <v>1</v>
      </c>
      <c r="I15" s="142"/>
      <c r="J15" s="142" t="s">
        <v>84</v>
      </c>
      <c r="K15" s="121">
        <v>1</v>
      </c>
      <c r="L15" s="135">
        <v>1</v>
      </c>
      <c r="M15" s="124">
        <v>1</v>
      </c>
      <c r="N15" s="127">
        <v>1</v>
      </c>
      <c r="O15" s="129">
        <v>1</v>
      </c>
      <c r="P15" s="104">
        <v>1</v>
      </c>
      <c r="Q15" s="112">
        <v>1</v>
      </c>
      <c r="R15" s="133">
        <v>1</v>
      </c>
      <c r="S15" s="124">
        <v>1</v>
      </c>
      <c r="T15" s="151">
        <v>0</v>
      </c>
      <c r="U15" s="93">
        <v>4</v>
      </c>
      <c r="V15" s="93">
        <v>4</v>
      </c>
      <c r="W15" s="92">
        <v>4</v>
      </c>
      <c r="X15" s="93">
        <v>4</v>
      </c>
      <c r="Y15" s="89">
        <v>4</v>
      </c>
      <c r="Z15" s="89">
        <v>4</v>
      </c>
      <c r="AA15" s="91">
        <v>4</v>
      </c>
      <c r="AB15" s="91">
        <v>4</v>
      </c>
      <c r="AC15" s="91">
        <v>4</v>
      </c>
      <c r="AD15" s="221">
        <v>4</v>
      </c>
      <c r="AE15" s="221">
        <v>4</v>
      </c>
      <c r="AF15" s="95">
        <v>4</v>
      </c>
      <c r="AG15" s="95">
        <v>4</v>
      </c>
      <c r="AH15" s="87">
        <v>4</v>
      </c>
      <c r="AI15" s="224"/>
      <c r="AJ15" s="114" t="s">
        <v>45</v>
      </c>
      <c r="AK15" s="114" t="s">
        <v>45</v>
      </c>
      <c r="AL15" s="113" t="s">
        <v>45</v>
      </c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</row>
    <row r="16" spans="1:73" s="60" customFormat="1" x14ac:dyDescent="0.25">
      <c r="A16" s="60">
        <v>15</v>
      </c>
      <c r="B16" s="207" t="s">
        <v>20</v>
      </c>
      <c r="C16" s="96" t="s">
        <v>64</v>
      </c>
      <c r="D16" s="96" t="s">
        <v>220</v>
      </c>
      <c r="E16" s="104">
        <v>1</v>
      </c>
      <c r="F16" s="108">
        <v>1</v>
      </c>
      <c r="G16" s="110">
        <v>1</v>
      </c>
      <c r="H16" s="112">
        <v>1</v>
      </c>
      <c r="I16" s="142"/>
      <c r="J16" s="142" t="s">
        <v>76</v>
      </c>
      <c r="K16" s="121">
        <v>1</v>
      </c>
      <c r="L16" s="135">
        <v>1</v>
      </c>
      <c r="M16" s="124">
        <v>1</v>
      </c>
      <c r="N16" s="127">
        <v>1</v>
      </c>
      <c r="O16" s="129">
        <v>1</v>
      </c>
      <c r="P16" s="104">
        <v>1</v>
      </c>
      <c r="Q16" s="112">
        <v>1</v>
      </c>
      <c r="R16" s="133">
        <v>1</v>
      </c>
      <c r="S16" s="124">
        <v>1</v>
      </c>
      <c r="T16" s="151">
        <v>0</v>
      </c>
      <c r="U16" s="92">
        <v>5</v>
      </c>
      <c r="V16" s="92">
        <v>5</v>
      </c>
      <c r="W16" s="92">
        <v>5</v>
      </c>
      <c r="X16" s="92">
        <v>5</v>
      </c>
      <c r="Y16" s="88">
        <v>5</v>
      </c>
      <c r="Z16" s="88">
        <v>5</v>
      </c>
      <c r="AA16" s="90">
        <v>5</v>
      </c>
      <c r="AB16" s="90">
        <v>5</v>
      </c>
      <c r="AC16" s="90">
        <v>5</v>
      </c>
      <c r="AD16" s="220">
        <v>5</v>
      </c>
      <c r="AE16" s="220">
        <v>5</v>
      </c>
      <c r="AF16" s="94">
        <v>5</v>
      </c>
      <c r="AG16" s="94">
        <v>5</v>
      </c>
      <c r="AH16" s="86">
        <v>5</v>
      </c>
      <c r="AI16" s="223"/>
      <c r="AJ16" s="114" t="s">
        <v>45</v>
      </c>
      <c r="AK16" s="114" t="s">
        <v>45</v>
      </c>
      <c r="AL16" s="113" t="s">
        <v>45</v>
      </c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</row>
    <row r="17" spans="1:73" s="60" customFormat="1" x14ac:dyDescent="0.25">
      <c r="A17" s="60">
        <v>16</v>
      </c>
      <c r="B17" s="207" t="s">
        <v>21</v>
      </c>
      <c r="C17" s="96" t="s">
        <v>64</v>
      </c>
      <c r="D17" s="96" t="s">
        <v>220</v>
      </c>
      <c r="E17" s="104">
        <v>1</v>
      </c>
      <c r="F17" s="108">
        <v>1</v>
      </c>
      <c r="G17" s="110">
        <v>1</v>
      </c>
      <c r="H17" s="112">
        <v>1</v>
      </c>
      <c r="I17" s="113"/>
      <c r="J17" s="113" t="s">
        <v>75</v>
      </c>
      <c r="K17" s="121">
        <v>1</v>
      </c>
      <c r="L17" s="135">
        <v>1</v>
      </c>
      <c r="M17" s="124">
        <v>1</v>
      </c>
      <c r="N17" s="127">
        <v>1</v>
      </c>
      <c r="O17" s="129">
        <v>1</v>
      </c>
      <c r="P17" s="104">
        <v>1</v>
      </c>
      <c r="Q17" s="112">
        <v>1</v>
      </c>
      <c r="R17" s="133">
        <v>1</v>
      </c>
      <c r="S17" s="124">
        <v>1</v>
      </c>
      <c r="T17" s="151">
        <v>0</v>
      </c>
      <c r="U17" s="93">
        <v>4</v>
      </c>
      <c r="V17" s="93">
        <v>4</v>
      </c>
      <c r="W17" s="92">
        <v>4</v>
      </c>
      <c r="X17" s="93">
        <v>4</v>
      </c>
      <c r="Y17" s="89">
        <v>4</v>
      </c>
      <c r="Z17" s="89">
        <v>4</v>
      </c>
      <c r="AA17" s="91">
        <v>4</v>
      </c>
      <c r="AB17" s="91">
        <v>4</v>
      </c>
      <c r="AC17" s="91">
        <v>4</v>
      </c>
      <c r="AD17" s="221">
        <v>4</v>
      </c>
      <c r="AE17" s="221">
        <v>4</v>
      </c>
      <c r="AF17" s="95">
        <v>4</v>
      </c>
      <c r="AG17" s="95">
        <v>4</v>
      </c>
      <c r="AH17" s="87">
        <v>4</v>
      </c>
      <c r="AI17" s="224"/>
      <c r="AJ17" s="114" t="s">
        <v>45</v>
      </c>
      <c r="AK17" s="114" t="s">
        <v>45</v>
      </c>
      <c r="AL17" s="113" t="s">
        <v>45</v>
      </c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</row>
    <row r="18" spans="1:73" s="60" customFormat="1" x14ac:dyDescent="0.25">
      <c r="A18" s="60">
        <v>17</v>
      </c>
      <c r="B18" s="207" t="s">
        <v>20</v>
      </c>
      <c r="C18" s="96" t="s">
        <v>60</v>
      </c>
      <c r="D18" s="96" t="s">
        <v>220</v>
      </c>
      <c r="E18" s="104">
        <v>1</v>
      </c>
      <c r="F18" s="108">
        <v>1</v>
      </c>
      <c r="G18" s="110">
        <v>1</v>
      </c>
      <c r="H18" s="112">
        <v>1</v>
      </c>
      <c r="I18" s="142"/>
      <c r="J18" s="142" t="s">
        <v>81</v>
      </c>
      <c r="K18" s="121">
        <v>1</v>
      </c>
      <c r="L18" s="135">
        <v>1</v>
      </c>
      <c r="M18" s="124">
        <v>1</v>
      </c>
      <c r="N18" s="127">
        <v>1</v>
      </c>
      <c r="O18" s="129">
        <v>1</v>
      </c>
      <c r="P18" s="104">
        <v>1</v>
      </c>
      <c r="Q18" s="112">
        <v>1</v>
      </c>
      <c r="R18" s="133">
        <v>1</v>
      </c>
      <c r="S18" s="124">
        <v>1</v>
      </c>
      <c r="T18" s="151">
        <v>0</v>
      </c>
      <c r="U18" s="92">
        <v>4</v>
      </c>
      <c r="V18" s="92">
        <v>4</v>
      </c>
      <c r="W18" s="92">
        <v>4</v>
      </c>
      <c r="X18" s="92">
        <v>4</v>
      </c>
      <c r="Y18" s="88">
        <v>4</v>
      </c>
      <c r="Z18" s="88">
        <v>4</v>
      </c>
      <c r="AA18" s="90">
        <v>4</v>
      </c>
      <c r="AB18" s="90">
        <v>4</v>
      </c>
      <c r="AC18" s="90">
        <v>4</v>
      </c>
      <c r="AD18" s="220">
        <v>4</v>
      </c>
      <c r="AE18" s="220">
        <v>4</v>
      </c>
      <c r="AF18" s="94">
        <v>4</v>
      </c>
      <c r="AG18" s="94">
        <v>4</v>
      </c>
      <c r="AH18" s="86">
        <v>4</v>
      </c>
      <c r="AI18" s="223"/>
      <c r="AJ18" s="114" t="s">
        <v>45</v>
      </c>
      <c r="AK18" s="114" t="s">
        <v>45</v>
      </c>
      <c r="AL18" s="113" t="s">
        <v>45</v>
      </c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</row>
    <row r="19" spans="1:73" s="60" customFormat="1" x14ac:dyDescent="0.25">
      <c r="A19" s="60">
        <v>18</v>
      </c>
      <c r="B19" s="207" t="s">
        <v>21</v>
      </c>
      <c r="C19" s="96" t="s">
        <v>64</v>
      </c>
      <c r="D19" s="96" t="s">
        <v>220</v>
      </c>
      <c r="E19" s="104">
        <v>1</v>
      </c>
      <c r="F19" s="108">
        <v>1</v>
      </c>
      <c r="G19" s="110">
        <v>1</v>
      </c>
      <c r="H19" s="112">
        <v>1</v>
      </c>
      <c r="I19" s="113"/>
      <c r="J19" s="113" t="s">
        <v>69</v>
      </c>
      <c r="K19" s="121">
        <v>1</v>
      </c>
      <c r="L19" s="135">
        <v>1</v>
      </c>
      <c r="M19" s="124">
        <v>1</v>
      </c>
      <c r="N19" s="127">
        <v>1</v>
      </c>
      <c r="O19" s="129">
        <v>1</v>
      </c>
      <c r="P19" s="104">
        <v>1</v>
      </c>
      <c r="Q19" s="112">
        <v>1</v>
      </c>
      <c r="R19" s="133">
        <v>1</v>
      </c>
      <c r="S19" s="124">
        <v>1</v>
      </c>
      <c r="T19" s="151">
        <v>0</v>
      </c>
      <c r="U19" s="93">
        <v>3</v>
      </c>
      <c r="V19" s="93">
        <v>4</v>
      </c>
      <c r="W19" s="92">
        <v>4</v>
      </c>
      <c r="X19" s="93">
        <v>4</v>
      </c>
      <c r="Y19" s="89">
        <v>4</v>
      </c>
      <c r="Z19" s="89">
        <v>4</v>
      </c>
      <c r="AA19" s="91">
        <v>4</v>
      </c>
      <c r="AB19" s="91">
        <v>4</v>
      </c>
      <c r="AC19" s="91">
        <v>4</v>
      </c>
      <c r="AD19" s="221">
        <v>4</v>
      </c>
      <c r="AE19" s="221">
        <v>4</v>
      </c>
      <c r="AF19" s="95">
        <v>4</v>
      </c>
      <c r="AG19" s="95">
        <v>4</v>
      </c>
      <c r="AH19" s="87">
        <v>4</v>
      </c>
      <c r="AI19" s="224"/>
      <c r="AJ19" s="114" t="s">
        <v>45</v>
      </c>
      <c r="AK19" s="114" t="s">
        <v>45</v>
      </c>
      <c r="AL19" s="113" t="s">
        <v>45</v>
      </c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</row>
    <row r="20" spans="1:73" s="61" customFormat="1" x14ac:dyDescent="0.25">
      <c r="A20" s="61">
        <v>19</v>
      </c>
      <c r="B20" s="207" t="s">
        <v>21</v>
      </c>
      <c r="C20" s="96" t="s">
        <v>64</v>
      </c>
      <c r="D20" s="96" t="s">
        <v>220</v>
      </c>
      <c r="E20" s="104">
        <v>1</v>
      </c>
      <c r="F20" s="108">
        <v>1</v>
      </c>
      <c r="G20" s="110">
        <v>1</v>
      </c>
      <c r="H20" s="112">
        <v>1</v>
      </c>
      <c r="I20" s="113"/>
      <c r="J20" s="113" t="s">
        <v>84</v>
      </c>
      <c r="K20" s="121">
        <v>1</v>
      </c>
      <c r="L20" s="135">
        <v>1</v>
      </c>
      <c r="M20" s="124">
        <v>1</v>
      </c>
      <c r="N20" s="127">
        <v>1</v>
      </c>
      <c r="O20" s="129">
        <v>1</v>
      </c>
      <c r="P20" s="104">
        <v>1</v>
      </c>
      <c r="Q20" s="112">
        <v>1</v>
      </c>
      <c r="R20" s="133">
        <v>1</v>
      </c>
      <c r="S20" s="124">
        <v>1</v>
      </c>
      <c r="T20" s="151">
        <v>0</v>
      </c>
      <c r="U20" s="92">
        <v>2</v>
      </c>
      <c r="V20" s="92">
        <v>1</v>
      </c>
      <c r="W20" s="92">
        <v>3</v>
      </c>
      <c r="X20" s="92">
        <v>3</v>
      </c>
      <c r="Y20" s="88">
        <v>2</v>
      </c>
      <c r="Z20" s="88">
        <v>2</v>
      </c>
      <c r="AA20" s="90">
        <v>2</v>
      </c>
      <c r="AB20" s="90">
        <v>2</v>
      </c>
      <c r="AC20" s="90">
        <v>2</v>
      </c>
      <c r="AD20" s="220">
        <v>2</v>
      </c>
      <c r="AE20" s="220">
        <v>2</v>
      </c>
      <c r="AF20" s="94">
        <v>2</v>
      </c>
      <c r="AG20" s="94">
        <v>2</v>
      </c>
      <c r="AH20" s="86">
        <v>2</v>
      </c>
      <c r="AI20" s="223"/>
      <c r="AJ20" s="114" t="s">
        <v>46</v>
      </c>
      <c r="AK20" s="114" t="s">
        <v>45</v>
      </c>
      <c r="AL20" s="113" t="s">
        <v>45</v>
      </c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</row>
    <row r="21" spans="1:73" s="60" customFormat="1" x14ac:dyDescent="0.25">
      <c r="A21" s="60">
        <v>20</v>
      </c>
      <c r="B21" s="207" t="s">
        <v>20</v>
      </c>
      <c r="C21" s="96" t="s">
        <v>89</v>
      </c>
      <c r="D21" s="96" t="s">
        <v>220</v>
      </c>
      <c r="E21" s="104">
        <v>1</v>
      </c>
      <c r="F21" s="108">
        <v>1</v>
      </c>
      <c r="G21" s="110">
        <v>1</v>
      </c>
      <c r="H21" s="112">
        <v>1</v>
      </c>
      <c r="I21" s="113"/>
      <c r="J21" s="113" t="s">
        <v>86</v>
      </c>
      <c r="K21" s="121">
        <v>0</v>
      </c>
      <c r="L21" s="135">
        <v>1</v>
      </c>
      <c r="M21" s="124">
        <v>1</v>
      </c>
      <c r="N21" s="127">
        <v>1</v>
      </c>
      <c r="O21" s="129">
        <v>1</v>
      </c>
      <c r="P21" s="104">
        <v>1</v>
      </c>
      <c r="Q21" s="112">
        <v>1</v>
      </c>
      <c r="R21" s="133">
        <v>1</v>
      </c>
      <c r="S21" s="124">
        <v>1</v>
      </c>
      <c r="T21" s="151">
        <v>0</v>
      </c>
      <c r="U21" s="93">
        <v>5</v>
      </c>
      <c r="V21" s="93">
        <v>5</v>
      </c>
      <c r="W21" s="92">
        <v>5</v>
      </c>
      <c r="X21" s="93">
        <v>5</v>
      </c>
      <c r="Y21" s="89">
        <v>5</v>
      </c>
      <c r="Z21" s="89">
        <v>5</v>
      </c>
      <c r="AA21" s="91">
        <v>5</v>
      </c>
      <c r="AB21" s="91">
        <v>5</v>
      </c>
      <c r="AC21" s="91">
        <v>5</v>
      </c>
      <c r="AD21" s="221">
        <v>5</v>
      </c>
      <c r="AE21" s="221">
        <v>5</v>
      </c>
      <c r="AF21" s="95">
        <v>5</v>
      </c>
      <c r="AG21" s="95">
        <v>5</v>
      </c>
      <c r="AH21" s="87">
        <v>5</v>
      </c>
      <c r="AI21" s="224"/>
      <c r="AJ21" s="114" t="s">
        <v>45</v>
      </c>
      <c r="AK21" s="114" t="s">
        <v>45</v>
      </c>
      <c r="AL21" s="113" t="s">
        <v>45</v>
      </c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</row>
    <row r="22" spans="1:73" s="60" customFormat="1" x14ac:dyDescent="0.25">
      <c r="A22" s="60">
        <v>21</v>
      </c>
      <c r="B22" s="207" t="s">
        <v>21</v>
      </c>
      <c r="C22" s="96" t="s">
        <v>60</v>
      </c>
      <c r="D22" s="96" t="s">
        <v>220</v>
      </c>
      <c r="E22" s="104">
        <v>1</v>
      </c>
      <c r="F22" s="108">
        <v>1</v>
      </c>
      <c r="G22" s="110">
        <v>1</v>
      </c>
      <c r="H22" s="112">
        <v>1</v>
      </c>
      <c r="I22" s="113"/>
      <c r="J22" s="113" t="s">
        <v>173</v>
      </c>
      <c r="K22" s="121">
        <v>1</v>
      </c>
      <c r="L22" s="135">
        <v>1</v>
      </c>
      <c r="M22" s="124">
        <v>1</v>
      </c>
      <c r="N22" s="127">
        <v>1</v>
      </c>
      <c r="O22" s="129">
        <v>1</v>
      </c>
      <c r="P22" s="104">
        <v>1</v>
      </c>
      <c r="Q22" s="112">
        <v>1</v>
      </c>
      <c r="R22" s="133">
        <v>1</v>
      </c>
      <c r="S22" s="124">
        <v>1</v>
      </c>
      <c r="T22" s="151">
        <v>0</v>
      </c>
      <c r="U22" s="92">
        <v>4</v>
      </c>
      <c r="V22" s="92">
        <v>4</v>
      </c>
      <c r="W22" s="92">
        <v>5</v>
      </c>
      <c r="X22" s="92">
        <v>5</v>
      </c>
      <c r="Y22" s="88">
        <v>4</v>
      </c>
      <c r="Z22" s="88">
        <v>4</v>
      </c>
      <c r="AA22" s="90">
        <v>4</v>
      </c>
      <c r="AB22" s="90">
        <v>4</v>
      </c>
      <c r="AC22" s="90">
        <v>4</v>
      </c>
      <c r="AD22" s="220">
        <v>4</v>
      </c>
      <c r="AE22" s="220">
        <v>4</v>
      </c>
      <c r="AF22" s="94">
        <v>4</v>
      </c>
      <c r="AG22" s="94">
        <v>4</v>
      </c>
      <c r="AH22" s="86">
        <v>4</v>
      </c>
      <c r="AI22" s="223"/>
      <c r="AJ22" s="113" t="s">
        <v>45</v>
      </c>
      <c r="AK22" s="113" t="s">
        <v>45</v>
      </c>
      <c r="AL22" s="113" t="s">
        <v>45</v>
      </c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</row>
    <row r="23" spans="1:73" s="60" customFormat="1" x14ac:dyDescent="0.25">
      <c r="A23" s="60">
        <v>22</v>
      </c>
      <c r="B23" s="207" t="s">
        <v>21</v>
      </c>
      <c r="C23" s="96" t="s">
        <v>60</v>
      </c>
      <c r="D23" s="96" t="s">
        <v>220</v>
      </c>
      <c r="E23" s="104">
        <v>1</v>
      </c>
      <c r="F23" s="108">
        <v>1</v>
      </c>
      <c r="G23" s="110">
        <v>1</v>
      </c>
      <c r="H23" s="112">
        <v>1</v>
      </c>
      <c r="I23" s="113"/>
      <c r="J23" s="113" t="s">
        <v>80</v>
      </c>
      <c r="K23" s="121">
        <v>1</v>
      </c>
      <c r="L23" s="135">
        <v>1</v>
      </c>
      <c r="M23" s="124">
        <v>1</v>
      </c>
      <c r="N23" s="127">
        <v>1</v>
      </c>
      <c r="O23" s="129">
        <v>1</v>
      </c>
      <c r="P23" s="104">
        <v>1</v>
      </c>
      <c r="Q23" s="112">
        <v>1</v>
      </c>
      <c r="R23" s="133">
        <v>1</v>
      </c>
      <c r="S23" s="124">
        <v>1</v>
      </c>
      <c r="T23" s="151">
        <v>0</v>
      </c>
      <c r="U23" s="93">
        <v>4</v>
      </c>
      <c r="V23" s="93">
        <v>4</v>
      </c>
      <c r="W23" s="92">
        <v>4</v>
      </c>
      <c r="X23" s="93">
        <v>5</v>
      </c>
      <c r="Y23" s="89">
        <v>4</v>
      </c>
      <c r="Z23" s="89">
        <v>4</v>
      </c>
      <c r="AA23" s="91">
        <v>4</v>
      </c>
      <c r="AB23" s="91">
        <v>4</v>
      </c>
      <c r="AC23" s="91">
        <v>4</v>
      </c>
      <c r="AD23" s="221">
        <v>5</v>
      </c>
      <c r="AE23" s="221">
        <v>5</v>
      </c>
      <c r="AF23" s="95">
        <v>4</v>
      </c>
      <c r="AG23" s="95">
        <v>4</v>
      </c>
      <c r="AH23" s="87">
        <v>4</v>
      </c>
      <c r="AI23" s="224"/>
      <c r="AJ23" s="113" t="s">
        <v>45</v>
      </c>
      <c r="AK23" s="113" t="s">
        <v>45</v>
      </c>
      <c r="AL23" s="113" t="s">
        <v>45</v>
      </c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</row>
    <row r="24" spans="1:73" s="60" customFormat="1" x14ac:dyDescent="0.25">
      <c r="A24" s="60">
        <v>23</v>
      </c>
      <c r="B24" s="207" t="s">
        <v>21</v>
      </c>
      <c r="C24" s="96" t="s">
        <v>60</v>
      </c>
      <c r="D24" s="96" t="s">
        <v>220</v>
      </c>
      <c r="E24" s="104">
        <v>1</v>
      </c>
      <c r="F24" s="108">
        <v>1</v>
      </c>
      <c r="G24" s="110">
        <v>1</v>
      </c>
      <c r="H24" s="112">
        <v>1</v>
      </c>
      <c r="I24" s="113"/>
      <c r="J24" s="113" t="s">
        <v>72</v>
      </c>
      <c r="K24" s="121">
        <v>1</v>
      </c>
      <c r="L24" s="135">
        <v>1</v>
      </c>
      <c r="M24" s="124">
        <v>1</v>
      </c>
      <c r="N24" s="127">
        <v>1</v>
      </c>
      <c r="O24" s="129">
        <v>1</v>
      </c>
      <c r="P24" s="104">
        <v>1</v>
      </c>
      <c r="Q24" s="112">
        <v>1</v>
      </c>
      <c r="R24" s="133">
        <v>1</v>
      </c>
      <c r="S24" s="124">
        <v>1</v>
      </c>
      <c r="T24" s="151">
        <v>0</v>
      </c>
      <c r="U24" s="92">
        <v>4</v>
      </c>
      <c r="V24" s="92">
        <v>4</v>
      </c>
      <c r="W24" s="92">
        <v>4</v>
      </c>
      <c r="X24" s="92">
        <v>4</v>
      </c>
      <c r="Y24" s="88">
        <v>4</v>
      </c>
      <c r="Z24" s="88">
        <v>4</v>
      </c>
      <c r="AA24" s="90">
        <v>4</v>
      </c>
      <c r="AB24" s="90">
        <v>4</v>
      </c>
      <c r="AC24" s="90">
        <v>4</v>
      </c>
      <c r="AD24" s="220">
        <v>4</v>
      </c>
      <c r="AE24" s="220">
        <v>4</v>
      </c>
      <c r="AF24" s="94">
        <v>4</v>
      </c>
      <c r="AG24" s="94">
        <v>4</v>
      </c>
      <c r="AH24" s="86">
        <v>4</v>
      </c>
      <c r="AI24" s="223"/>
      <c r="AJ24" s="113" t="s">
        <v>45</v>
      </c>
      <c r="AK24" s="113" t="s">
        <v>45</v>
      </c>
      <c r="AL24" s="113" t="s">
        <v>45</v>
      </c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</row>
    <row r="25" spans="1:73" s="60" customFormat="1" x14ac:dyDescent="0.25">
      <c r="A25" s="60">
        <v>24</v>
      </c>
      <c r="B25" s="207" t="s">
        <v>21</v>
      </c>
      <c r="C25" s="96" t="s">
        <v>63</v>
      </c>
      <c r="D25" s="96" t="s">
        <v>216</v>
      </c>
      <c r="E25" s="104">
        <v>1</v>
      </c>
      <c r="F25" s="108">
        <v>1</v>
      </c>
      <c r="G25" s="110">
        <v>1</v>
      </c>
      <c r="H25" s="112">
        <v>1</v>
      </c>
      <c r="I25" s="113"/>
      <c r="J25" s="113" t="s">
        <v>71</v>
      </c>
      <c r="K25" s="121">
        <v>1</v>
      </c>
      <c r="L25" s="135">
        <v>1</v>
      </c>
      <c r="M25" s="124">
        <v>1</v>
      </c>
      <c r="N25" s="127">
        <v>1</v>
      </c>
      <c r="O25" s="129">
        <v>1</v>
      </c>
      <c r="P25" s="104">
        <v>1</v>
      </c>
      <c r="Q25" s="112">
        <v>1</v>
      </c>
      <c r="R25" s="133">
        <v>1</v>
      </c>
      <c r="S25" s="124">
        <v>1</v>
      </c>
      <c r="T25" s="151">
        <v>0</v>
      </c>
      <c r="U25" s="93">
        <v>4</v>
      </c>
      <c r="V25" s="93">
        <v>4</v>
      </c>
      <c r="W25" s="92">
        <v>5</v>
      </c>
      <c r="X25" s="93">
        <v>4</v>
      </c>
      <c r="Y25" s="89">
        <v>4</v>
      </c>
      <c r="Z25" s="89">
        <v>4</v>
      </c>
      <c r="AA25" s="91">
        <v>4</v>
      </c>
      <c r="AB25" s="91">
        <v>4</v>
      </c>
      <c r="AC25" s="91">
        <v>4</v>
      </c>
      <c r="AD25" s="221">
        <v>4</v>
      </c>
      <c r="AE25" s="221">
        <v>4</v>
      </c>
      <c r="AF25" s="95">
        <v>4</v>
      </c>
      <c r="AG25" s="95">
        <v>4</v>
      </c>
      <c r="AH25" s="87">
        <v>4</v>
      </c>
      <c r="AI25" s="224"/>
      <c r="AJ25" s="114" t="s">
        <v>45</v>
      </c>
      <c r="AK25" s="114" t="s">
        <v>45</v>
      </c>
      <c r="AL25" s="113" t="s">
        <v>45</v>
      </c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</row>
    <row r="26" spans="1:73" s="60" customFormat="1" x14ac:dyDescent="0.25">
      <c r="A26" s="60">
        <v>25</v>
      </c>
      <c r="B26" s="207" t="s">
        <v>21</v>
      </c>
      <c r="C26" s="96" t="s">
        <v>60</v>
      </c>
      <c r="D26" s="96" t="s">
        <v>220</v>
      </c>
      <c r="E26" s="104">
        <v>1</v>
      </c>
      <c r="F26" s="108">
        <v>1</v>
      </c>
      <c r="G26" s="110">
        <v>1</v>
      </c>
      <c r="H26" s="112">
        <v>1</v>
      </c>
      <c r="I26" s="113"/>
      <c r="J26" s="113" t="s">
        <v>87</v>
      </c>
      <c r="K26" s="121">
        <v>1</v>
      </c>
      <c r="L26" s="135">
        <v>1</v>
      </c>
      <c r="M26" s="124">
        <v>1</v>
      </c>
      <c r="N26" s="127">
        <v>1</v>
      </c>
      <c r="O26" s="129">
        <v>1</v>
      </c>
      <c r="P26" s="104">
        <v>1</v>
      </c>
      <c r="Q26" s="112">
        <v>1</v>
      </c>
      <c r="R26" s="133">
        <v>1</v>
      </c>
      <c r="S26" s="124">
        <v>1</v>
      </c>
      <c r="T26" s="151">
        <v>0</v>
      </c>
      <c r="U26" s="92">
        <v>4</v>
      </c>
      <c r="V26" s="92">
        <v>4</v>
      </c>
      <c r="W26" s="92">
        <v>4</v>
      </c>
      <c r="X26" s="92">
        <v>4</v>
      </c>
      <c r="Y26" s="88">
        <v>4</v>
      </c>
      <c r="Z26" s="88">
        <v>4</v>
      </c>
      <c r="AA26" s="90">
        <v>4</v>
      </c>
      <c r="AB26" s="90">
        <v>4</v>
      </c>
      <c r="AC26" s="90">
        <v>4</v>
      </c>
      <c r="AD26" s="220">
        <v>4</v>
      </c>
      <c r="AE26" s="220">
        <v>4</v>
      </c>
      <c r="AF26" s="94">
        <v>4</v>
      </c>
      <c r="AG26" s="94">
        <v>4</v>
      </c>
      <c r="AH26" s="86">
        <v>4</v>
      </c>
      <c r="AI26" s="223"/>
      <c r="AJ26" s="114" t="s">
        <v>45</v>
      </c>
      <c r="AK26" s="113" t="s">
        <v>45</v>
      </c>
      <c r="AL26" s="113" t="s">
        <v>45</v>
      </c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</row>
    <row r="27" spans="1:73" s="60" customFormat="1" x14ac:dyDescent="0.25">
      <c r="A27" s="60">
        <v>26</v>
      </c>
      <c r="B27" s="207" t="s">
        <v>21</v>
      </c>
      <c r="C27" s="96" t="s">
        <v>60</v>
      </c>
      <c r="D27" s="96" t="s">
        <v>218</v>
      </c>
      <c r="E27" s="104">
        <v>1</v>
      </c>
      <c r="F27" s="108">
        <v>1</v>
      </c>
      <c r="G27" s="110">
        <v>1</v>
      </c>
      <c r="H27" s="112">
        <v>1</v>
      </c>
      <c r="I27" s="113"/>
      <c r="J27" s="113" t="s">
        <v>61</v>
      </c>
      <c r="K27" s="121">
        <v>0</v>
      </c>
      <c r="L27" s="135">
        <v>1</v>
      </c>
      <c r="M27" s="124">
        <v>1</v>
      </c>
      <c r="N27" s="127">
        <v>1</v>
      </c>
      <c r="O27" s="129">
        <v>1</v>
      </c>
      <c r="P27" s="104">
        <v>1</v>
      </c>
      <c r="Q27" s="112">
        <v>1</v>
      </c>
      <c r="R27" s="133">
        <v>1</v>
      </c>
      <c r="S27" s="124">
        <v>1</v>
      </c>
      <c r="T27" s="151">
        <v>0</v>
      </c>
      <c r="U27" s="93">
        <v>5</v>
      </c>
      <c r="V27" s="93">
        <v>5</v>
      </c>
      <c r="W27" s="92">
        <v>5</v>
      </c>
      <c r="X27" s="93">
        <v>5</v>
      </c>
      <c r="Y27" s="89">
        <v>4</v>
      </c>
      <c r="Z27" s="89">
        <v>4</v>
      </c>
      <c r="AA27" s="91">
        <v>5</v>
      </c>
      <c r="AB27" s="91">
        <v>5</v>
      </c>
      <c r="AC27" s="91">
        <v>5</v>
      </c>
      <c r="AD27" s="221">
        <v>5</v>
      </c>
      <c r="AE27" s="221">
        <v>5</v>
      </c>
      <c r="AF27" s="95">
        <v>4</v>
      </c>
      <c r="AG27" s="95">
        <v>4</v>
      </c>
      <c r="AH27" s="87">
        <v>4</v>
      </c>
      <c r="AI27" s="224"/>
      <c r="AJ27" s="113" t="s">
        <v>45</v>
      </c>
      <c r="AK27" s="113" t="s">
        <v>45</v>
      </c>
      <c r="AL27" s="113" t="s">
        <v>45</v>
      </c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</row>
    <row r="28" spans="1:73" s="60" customFormat="1" x14ac:dyDescent="0.25">
      <c r="A28" s="60">
        <v>27</v>
      </c>
      <c r="B28" s="207" t="s">
        <v>20</v>
      </c>
      <c r="C28" s="96" t="s">
        <v>64</v>
      </c>
      <c r="D28" s="96" t="s">
        <v>118</v>
      </c>
      <c r="E28" s="104">
        <v>1</v>
      </c>
      <c r="F28" s="108">
        <v>1</v>
      </c>
      <c r="G28" s="110">
        <v>1</v>
      </c>
      <c r="H28" s="112">
        <v>1</v>
      </c>
      <c r="I28" s="113"/>
      <c r="J28" s="113" t="s">
        <v>178</v>
      </c>
      <c r="K28" s="121">
        <v>1</v>
      </c>
      <c r="L28" s="135">
        <v>1</v>
      </c>
      <c r="M28" s="124">
        <v>1</v>
      </c>
      <c r="N28" s="127">
        <v>1</v>
      </c>
      <c r="O28" s="129">
        <v>1</v>
      </c>
      <c r="P28" s="104">
        <v>1</v>
      </c>
      <c r="Q28" s="112">
        <v>1</v>
      </c>
      <c r="R28" s="133">
        <v>1</v>
      </c>
      <c r="S28" s="124">
        <v>1</v>
      </c>
      <c r="T28" s="151">
        <v>0</v>
      </c>
      <c r="U28" s="92">
        <v>4</v>
      </c>
      <c r="V28" s="92">
        <v>4</v>
      </c>
      <c r="W28" s="92">
        <v>4</v>
      </c>
      <c r="X28" s="92">
        <v>4</v>
      </c>
      <c r="Y28" s="88">
        <v>3</v>
      </c>
      <c r="Z28" s="88">
        <v>4</v>
      </c>
      <c r="AA28" s="90">
        <v>3</v>
      </c>
      <c r="AB28" s="90">
        <v>2</v>
      </c>
      <c r="AC28" s="90">
        <v>2</v>
      </c>
      <c r="AD28" s="220">
        <v>4</v>
      </c>
      <c r="AE28" s="220">
        <v>2</v>
      </c>
      <c r="AF28" s="94">
        <v>2</v>
      </c>
      <c r="AG28" s="94">
        <v>1</v>
      </c>
      <c r="AH28" s="86">
        <v>3</v>
      </c>
      <c r="AI28" s="223"/>
      <c r="AJ28" s="114" t="s">
        <v>45</v>
      </c>
      <c r="AK28" s="114" t="s">
        <v>45</v>
      </c>
      <c r="AL28" s="113" t="s">
        <v>45</v>
      </c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</row>
    <row r="29" spans="1:73" s="60" customFormat="1" x14ac:dyDescent="0.25">
      <c r="A29" s="60">
        <v>28</v>
      </c>
      <c r="B29" s="207" t="s">
        <v>21</v>
      </c>
      <c r="C29" s="96" t="s">
        <v>64</v>
      </c>
      <c r="D29" s="96" t="s">
        <v>220</v>
      </c>
      <c r="E29" s="104">
        <v>1</v>
      </c>
      <c r="F29" s="108">
        <v>1</v>
      </c>
      <c r="G29" s="110">
        <v>1</v>
      </c>
      <c r="H29" s="112">
        <v>1</v>
      </c>
      <c r="I29" s="113"/>
      <c r="J29" s="113" t="s">
        <v>76</v>
      </c>
      <c r="K29" s="121">
        <v>1</v>
      </c>
      <c r="L29" s="135">
        <v>1</v>
      </c>
      <c r="M29" s="124">
        <v>1</v>
      </c>
      <c r="N29" s="127">
        <v>1</v>
      </c>
      <c r="O29" s="129">
        <v>1</v>
      </c>
      <c r="P29" s="104">
        <v>1</v>
      </c>
      <c r="Q29" s="112">
        <v>1</v>
      </c>
      <c r="R29" s="133">
        <v>1</v>
      </c>
      <c r="S29" s="124">
        <v>1</v>
      </c>
      <c r="T29" s="151">
        <v>0</v>
      </c>
      <c r="U29" s="93">
        <v>5</v>
      </c>
      <c r="V29" s="93">
        <v>5</v>
      </c>
      <c r="W29" s="92">
        <v>5</v>
      </c>
      <c r="X29" s="93">
        <v>5</v>
      </c>
      <c r="Y29" s="89">
        <v>5</v>
      </c>
      <c r="Z29" s="89">
        <v>5</v>
      </c>
      <c r="AA29" s="91">
        <v>5</v>
      </c>
      <c r="AB29" s="91">
        <v>5</v>
      </c>
      <c r="AC29" s="91">
        <v>5</v>
      </c>
      <c r="AD29" s="221">
        <v>5</v>
      </c>
      <c r="AE29" s="221">
        <v>5</v>
      </c>
      <c r="AF29" s="95">
        <v>5</v>
      </c>
      <c r="AG29" s="95">
        <v>5</v>
      </c>
      <c r="AH29" s="87">
        <v>5</v>
      </c>
      <c r="AI29" s="224"/>
      <c r="AJ29" s="114" t="s">
        <v>45</v>
      </c>
      <c r="AK29" s="114" t="s">
        <v>45</v>
      </c>
      <c r="AL29" s="113" t="s">
        <v>45</v>
      </c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</row>
    <row r="30" spans="1:73" s="60" customFormat="1" x14ac:dyDescent="0.25">
      <c r="A30" s="60">
        <v>29</v>
      </c>
      <c r="B30" s="207" t="s">
        <v>20</v>
      </c>
      <c r="C30" s="96" t="s">
        <v>60</v>
      </c>
      <c r="D30" s="96" t="s">
        <v>118</v>
      </c>
      <c r="E30" s="104">
        <v>1</v>
      </c>
      <c r="F30" s="108">
        <v>1</v>
      </c>
      <c r="G30" s="110">
        <v>1</v>
      </c>
      <c r="H30" s="112">
        <v>1</v>
      </c>
      <c r="I30" s="113"/>
      <c r="J30" s="113" t="s">
        <v>62</v>
      </c>
      <c r="K30" s="121">
        <v>1</v>
      </c>
      <c r="L30" s="135">
        <v>1</v>
      </c>
      <c r="M30" s="124">
        <v>1</v>
      </c>
      <c r="N30" s="127">
        <v>1</v>
      </c>
      <c r="O30" s="129">
        <v>1</v>
      </c>
      <c r="P30" s="104">
        <v>1</v>
      </c>
      <c r="Q30" s="112">
        <v>1</v>
      </c>
      <c r="R30" s="133">
        <v>1</v>
      </c>
      <c r="S30" s="124">
        <v>1</v>
      </c>
      <c r="T30" s="151">
        <v>0</v>
      </c>
      <c r="U30" s="92">
        <v>5</v>
      </c>
      <c r="V30" s="92">
        <v>5</v>
      </c>
      <c r="W30" s="92">
        <v>5</v>
      </c>
      <c r="X30" s="92">
        <v>5</v>
      </c>
      <c r="Y30" s="88">
        <v>5</v>
      </c>
      <c r="Z30" s="88">
        <v>5</v>
      </c>
      <c r="AA30" s="90">
        <v>5</v>
      </c>
      <c r="AB30" s="90">
        <v>5</v>
      </c>
      <c r="AC30" s="90">
        <v>5</v>
      </c>
      <c r="AD30" s="220">
        <v>5</v>
      </c>
      <c r="AE30" s="220">
        <v>5</v>
      </c>
      <c r="AF30" s="94">
        <v>5</v>
      </c>
      <c r="AG30" s="94">
        <v>5</v>
      </c>
      <c r="AH30" s="86">
        <v>5</v>
      </c>
      <c r="AI30" s="223"/>
      <c r="AJ30" s="114" t="s">
        <v>45</v>
      </c>
      <c r="AK30" s="114" t="s">
        <v>45</v>
      </c>
      <c r="AL30" s="113" t="s">
        <v>45</v>
      </c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</row>
    <row r="31" spans="1:73" s="60" customFormat="1" x14ac:dyDescent="0.25">
      <c r="A31" s="60">
        <v>30</v>
      </c>
      <c r="B31" s="207" t="s">
        <v>21</v>
      </c>
      <c r="C31" s="96" t="s">
        <v>63</v>
      </c>
      <c r="D31" s="96" t="s">
        <v>141</v>
      </c>
      <c r="E31" s="104">
        <v>0</v>
      </c>
      <c r="F31" s="108">
        <v>1</v>
      </c>
      <c r="G31" s="110">
        <v>1</v>
      </c>
      <c r="H31" s="112">
        <v>1</v>
      </c>
      <c r="I31" s="113"/>
      <c r="J31" s="113" t="s">
        <v>68</v>
      </c>
      <c r="K31" s="121">
        <v>0</v>
      </c>
      <c r="L31" s="135">
        <v>0</v>
      </c>
      <c r="M31" s="124">
        <v>0</v>
      </c>
      <c r="N31" s="127">
        <v>0</v>
      </c>
      <c r="O31" s="129">
        <v>0</v>
      </c>
      <c r="P31" s="104">
        <v>0</v>
      </c>
      <c r="Q31" s="112">
        <v>0</v>
      </c>
      <c r="R31" s="133">
        <v>0</v>
      </c>
      <c r="S31" s="124">
        <v>0</v>
      </c>
      <c r="T31" s="151">
        <v>1</v>
      </c>
      <c r="U31" s="93">
        <v>4</v>
      </c>
      <c r="V31" s="93">
        <v>4</v>
      </c>
      <c r="W31" s="92">
        <v>4</v>
      </c>
      <c r="X31" s="93">
        <v>4</v>
      </c>
      <c r="Y31" s="89">
        <v>4</v>
      </c>
      <c r="Z31" s="89">
        <v>4</v>
      </c>
      <c r="AA31" s="91">
        <v>5</v>
      </c>
      <c r="AB31" s="91">
        <v>5</v>
      </c>
      <c r="AC31" s="91">
        <v>5</v>
      </c>
      <c r="AD31" s="221">
        <v>4</v>
      </c>
      <c r="AE31" s="221">
        <v>4</v>
      </c>
      <c r="AF31" s="95">
        <v>4</v>
      </c>
      <c r="AG31" s="95">
        <v>4</v>
      </c>
      <c r="AH31" s="87">
        <v>5</v>
      </c>
      <c r="AI31" s="224"/>
      <c r="AJ31" s="114" t="s">
        <v>45</v>
      </c>
      <c r="AK31" s="114" t="s">
        <v>45</v>
      </c>
      <c r="AL31" s="113" t="s">
        <v>45</v>
      </c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</row>
    <row r="32" spans="1:73" s="60" customFormat="1" x14ac:dyDescent="0.25">
      <c r="A32" s="60">
        <v>31</v>
      </c>
      <c r="B32" s="207" t="s">
        <v>21</v>
      </c>
      <c r="C32" s="96" t="s">
        <v>60</v>
      </c>
      <c r="D32" s="96" t="s">
        <v>220</v>
      </c>
      <c r="E32" s="104">
        <v>1</v>
      </c>
      <c r="F32" s="108">
        <v>1</v>
      </c>
      <c r="G32" s="110">
        <v>1</v>
      </c>
      <c r="H32" s="112">
        <v>1</v>
      </c>
      <c r="I32" s="113"/>
      <c r="J32" s="113" t="s">
        <v>73</v>
      </c>
      <c r="K32" s="121">
        <v>0</v>
      </c>
      <c r="L32" s="135">
        <v>1</v>
      </c>
      <c r="M32" s="124">
        <v>1</v>
      </c>
      <c r="N32" s="127">
        <v>1</v>
      </c>
      <c r="O32" s="129">
        <v>1</v>
      </c>
      <c r="P32" s="104">
        <v>1</v>
      </c>
      <c r="Q32" s="112">
        <v>1</v>
      </c>
      <c r="R32" s="133">
        <v>1</v>
      </c>
      <c r="S32" s="124">
        <v>1</v>
      </c>
      <c r="T32" s="151">
        <v>0</v>
      </c>
      <c r="U32" s="92">
        <v>5</v>
      </c>
      <c r="V32" s="92">
        <v>5</v>
      </c>
      <c r="W32" s="92">
        <v>5</v>
      </c>
      <c r="X32" s="92">
        <v>5</v>
      </c>
      <c r="Y32" s="88">
        <v>5</v>
      </c>
      <c r="Z32" s="88">
        <v>4</v>
      </c>
      <c r="AA32" s="90">
        <v>4</v>
      </c>
      <c r="AB32" s="90">
        <v>5</v>
      </c>
      <c r="AC32" s="90">
        <v>5</v>
      </c>
      <c r="AD32" s="220">
        <v>3</v>
      </c>
      <c r="AE32" s="220">
        <v>5</v>
      </c>
      <c r="AF32" s="94">
        <v>5</v>
      </c>
      <c r="AG32" s="94">
        <v>5</v>
      </c>
      <c r="AH32" s="86">
        <v>5</v>
      </c>
      <c r="AI32" s="223"/>
      <c r="AJ32" s="114" t="s">
        <v>45</v>
      </c>
      <c r="AK32" s="114" t="s">
        <v>45</v>
      </c>
      <c r="AL32" s="114" t="s">
        <v>45</v>
      </c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</row>
    <row r="33" spans="1:73" s="60" customFormat="1" x14ac:dyDescent="0.25">
      <c r="A33" s="60">
        <v>32</v>
      </c>
      <c r="B33" s="207" t="s">
        <v>21</v>
      </c>
      <c r="C33" s="96" t="s">
        <v>60</v>
      </c>
      <c r="D33" s="96" t="s">
        <v>220</v>
      </c>
      <c r="E33" s="104">
        <v>1</v>
      </c>
      <c r="F33" s="108">
        <v>1</v>
      </c>
      <c r="G33" s="110">
        <v>1</v>
      </c>
      <c r="H33" s="112">
        <v>1</v>
      </c>
      <c r="I33" s="142"/>
      <c r="J33" s="142" t="s">
        <v>79</v>
      </c>
      <c r="K33" s="121">
        <v>0</v>
      </c>
      <c r="L33" s="135">
        <v>0</v>
      </c>
      <c r="M33" s="124">
        <v>0</v>
      </c>
      <c r="N33" s="127">
        <v>0</v>
      </c>
      <c r="O33" s="129">
        <v>0</v>
      </c>
      <c r="P33" s="104">
        <v>0</v>
      </c>
      <c r="Q33" s="112">
        <v>0</v>
      </c>
      <c r="R33" s="133">
        <v>1</v>
      </c>
      <c r="S33" s="124">
        <v>0</v>
      </c>
      <c r="T33" s="151">
        <v>0</v>
      </c>
      <c r="U33" s="93">
        <v>4</v>
      </c>
      <c r="V33" s="93">
        <v>4</v>
      </c>
      <c r="W33" s="92">
        <v>4</v>
      </c>
      <c r="X33" s="93">
        <v>4</v>
      </c>
      <c r="Y33" s="89">
        <v>4</v>
      </c>
      <c r="Z33" s="89">
        <v>4</v>
      </c>
      <c r="AA33" s="91">
        <v>4</v>
      </c>
      <c r="AB33" s="91">
        <v>4</v>
      </c>
      <c r="AC33" s="91">
        <v>4</v>
      </c>
      <c r="AD33" s="221">
        <v>4</v>
      </c>
      <c r="AE33" s="221">
        <v>4</v>
      </c>
      <c r="AF33" s="95">
        <v>4</v>
      </c>
      <c r="AG33" s="95">
        <v>4</v>
      </c>
      <c r="AH33" s="87">
        <v>4</v>
      </c>
      <c r="AI33" s="224"/>
      <c r="AJ33" s="114" t="s">
        <v>45</v>
      </c>
      <c r="AK33" s="114" t="s">
        <v>45</v>
      </c>
      <c r="AL33" s="113" t="s">
        <v>45</v>
      </c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</row>
    <row r="34" spans="1:73" s="60" customFormat="1" x14ac:dyDescent="0.25">
      <c r="A34" s="60">
        <v>33</v>
      </c>
      <c r="B34" s="207" t="s">
        <v>21</v>
      </c>
      <c r="C34" s="96" t="s">
        <v>60</v>
      </c>
      <c r="D34" s="96" t="s">
        <v>220</v>
      </c>
      <c r="E34" s="104">
        <v>1</v>
      </c>
      <c r="F34" s="108">
        <v>1</v>
      </c>
      <c r="G34" s="110">
        <v>1</v>
      </c>
      <c r="H34" s="112">
        <v>1</v>
      </c>
      <c r="I34" s="113"/>
      <c r="J34" s="113" t="s">
        <v>62</v>
      </c>
      <c r="K34" s="121">
        <v>1</v>
      </c>
      <c r="L34" s="135">
        <v>1</v>
      </c>
      <c r="M34" s="124">
        <v>1</v>
      </c>
      <c r="N34" s="127">
        <v>1</v>
      </c>
      <c r="O34" s="129">
        <v>1</v>
      </c>
      <c r="P34" s="104">
        <v>1</v>
      </c>
      <c r="Q34" s="112">
        <v>1</v>
      </c>
      <c r="R34" s="133">
        <v>1</v>
      </c>
      <c r="S34" s="124">
        <v>1</v>
      </c>
      <c r="T34" s="151">
        <v>0</v>
      </c>
      <c r="U34" s="92">
        <v>4</v>
      </c>
      <c r="V34" s="92">
        <v>4</v>
      </c>
      <c r="W34" s="92">
        <v>4</v>
      </c>
      <c r="X34" s="92">
        <v>4</v>
      </c>
      <c r="Y34" s="88">
        <v>4</v>
      </c>
      <c r="Z34" s="88">
        <v>4</v>
      </c>
      <c r="AA34" s="90">
        <v>5</v>
      </c>
      <c r="AB34" s="90">
        <v>5</v>
      </c>
      <c r="AC34" s="90">
        <v>4</v>
      </c>
      <c r="AD34" s="220">
        <v>4</v>
      </c>
      <c r="AE34" s="220">
        <v>5</v>
      </c>
      <c r="AF34" s="94">
        <v>4</v>
      </c>
      <c r="AG34" s="94">
        <v>4</v>
      </c>
      <c r="AH34" s="86">
        <v>4</v>
      </c>
      <c r="AI34" s="223"/>
      <c r="AJ34" s="113" t="s">
        <v>45</v>
      </c>
      <c r="AK34" s="113" t="s">
        <v>45</v>
      </c>
      <c r="AL34" s="113" t="s">
        <v>45</v>
      </c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</row>
    <row r="35" spans="1:73" s="60" customFormat="1" x14ac:dyDescent="0.25">
      <c r="A35" s="60">
        <v>34</v>
      </c>
      <c r="B35" s="207" t="s">
        <v>21</v>
      </c>
      <c r="C35" s="96" t="s">
        <v>63</v>
      </c>
      <c r="D35" s="96" t="s">
        <v>221</v>
      </c>
      <c r="E35" s="104">
        <v>1</v>
      </c>
      <c r="F35" s="108">
        <v>1</v>
      </c>
      <c r="G35" s="110">
        <v>1</v>
      </c>
      <c r="H35" s="112">
        <v>1</v>
      </c>
      <c r="I35" s="113"/>
      <c r="J35" s="113" t="s">
        <v>163</v>
      </c>
      <c r="K35" s="121">
        <v>1</v>
      </c>
      <c r="L35" s="135">
        <v>1</v>
      </c>
      <c r="M35" s="124">
        <v>1</v>
      </c>
      <c r="N35" s="127">
        <v>1</v>
      </c>
      <c r="O35" s="129">
        <v>1</v>
      </c>
      <c r="P35" s="104">
        <v>1</v>
      </c>
      <c r="Q35" s="112">
        <v>1</v>
      </c>
      <c r="R35" s="133">
        <v>1</v>
      </c>
      <c r="S35" s="124">
        <v>1</v>
      </c>
      <c r="T35" s="151">
        <v>0</v>
      </c>
      <c r="U35" s="93">
        <v>5</v>
      </c>
      <c r="V35" s="93">
        <v>4</v>
      </c>
      <c r="W35" s="92">
        <v>4</v>
      </c>
      <c r="X35" s="93">
        <v>4</v>
      </c>
      <c r="Y35" s="89">
        <v>4</v>
      </c>
      <c r="Z35" s="89">
        <v>4</v>
      </c>
      <c r="AA35" s="91">
        <v>4</v>
      </c>
      <c r="AB35" s="91">
        <v>4</v>
      </c>
      <c r="AC35" s="91">
        <v>4</v>
      </c>
      <c r="AD35" s="221">
        <v>4</v>
      </c>
      <c r="AE35" s="221">
        <v>4</v>
      </c>
      <c r="AF35" s="95">
        <v>4</v>
      </c>
      <c r="AG35" s="95">
        <v>4</v>
      </c>
      <c r="AH35" s="87">
        <v>4</v>
      </c>
      <c r="AI35" s="224"/>
      <c r="AJ35" s="114" t="s">
        <v>45</v>
      </c>
      <c r="AK35" s="114" t="s">
        <v>45</v>
      </c>
      <c r="AL35" s="113" t="s">
        <v>45</v>
      </c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</row>
    <row r="36" spans="1:73" s="60" customFormat="1" x14ac:dyDescent="0.25">
      <c r="A36" s="60">
        <v>35</v>
      </c>
      <c r="B36" s="207" t="s">
        <v>21</v>
      </c>
      <c r="C36" s="96" t="s">
        <v>63</v>
      </c>
      <c r="D36" s="96" t="s">
        <v>221</v>
      </c>
      <c r="E36" s="104">
        <v>1</v>
      </c>
      <c r="F36" s="108">
        <v>1</v>
      </c>
      <c r="G36" s="110">
        <v>1</v>
      </c>
      <c r="H36" s="112">
        <v>1</v>
      </c>
      <c r="I36" s="142"/>
      <c r="J36" s="142" t="s">
        <v>163</v>
      </c>
      <c r="K36" s="121">
        <v>1</v>
      </c>
      <c r="L36" s="135">
        <v>1</v>
      </c>
      <c r="M36" s="124">
        <v>1</v>
      </c>
      <c r="N36" s="127">
        <v>1</v>
      </c>
      <c r="O36" s="129">
        <v>1</v>
      </c>
      <c r="P36" s="104">
        <v>1</v>
      </c>
      <c r="Q36" s="112">
        <v>1</v>
      </c>
      <c r="R36" s="133">
        <v>1</v>
      </c>
      <c r="S36" s="124">
        <v>1</v>
      </c>
      <c r="T36" s="151">
        <v>0</v>
      </c>
      <c r="U36" s="92">
        <v>5</v>
      </c>
      <c r="V36" s="92">
        <v>4</v>
      </c>
      <c r="W36" s="92">
        <v>4</v>
      </c>
      <c r="X36" s="92">
        <v>4</v>
      </c>
      <c r="Y36" s="88">
        <v>4</v>
      </c>
      <c r="Z36" s="88">
        <v>4</v>
      </c>
      <c r="AA36" s="90">
        <v>4</v>
      </c>
      <c r="AB36" s="90">
        <v>4</v>
      </c>
      <c r="AC36" s="90">
        <v>4</v>
      </c>
      <c r="AD36" s="220">
        <v>4</v>
      </c>
      <c r="AE36" s="220">
        <v>4</v>
      </c>
      <c r="AF36" s="94">
        <v>4</v>
      </c>
      <c r="AG36" s="94">
        <v>4</v>
      </c>
      <c r="AH36" s="86">
        <v>4</v>
      </c>
      <c r="AI36" s="223"/>
      <c r="AJ36" s="114" t="s">
        <v>45</v>
      </c>
      <c r="AK36" s="114" t="s">
        <v>45</v>
      </c>
      <c r="AL36" s="113" t="s">
        <v>45</v>
      </c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</row>
    <row r="37" spans="1:73" s="60" customFormat="1" x14ac:dyDescent="0.25">
      <c r="A37" s="60">
        <v>36</v>
      </c>
      <c r="B37" s="207" t="s">
        <v>21</v>
      </c>
      <c r="C37" s="96" t="s">
        <v>63</v>
      </c>
      <c r="D37" s="96" t="s">
        <v>219</v>
      </c>
      <c r="E37" s="104">
        <v>1</v>
      </c>
      <c r="F37" s="108">
        <v>1</v>
      </c>
      <c r="G37" s="110">
        <v>1</v>
      </c>
      <c r="H37" s="112">
        <v>1</v>
      </c>
      <c r="I37" s="142"/>
      <c r="J37" s="142" t="s">
        <v>71</v>
      </c>
      <c r="K37" s="121">
        <v>1</v>
      </c>
      <c r="L37" s="135">
        <v>1</v>
      </c>
      <c r="M37" s="124">
        <v>1</v>
      </c>
      <c r="N37" s="127">
        <v>1</v>
      </c>
      <c r="O37" s="129">
        <v>1</v>
      </c>
      <c r="P37" s="104">
        <v>1</v>
      </c>
      <c r="Q37" s="112">
        <v>1</v>
      </c>
      <c r="R37" s="133">
        <v>1</v>
      </c>
      <c r="S37" s="124">
        <v>1</v>
      </c>
      <c r="T37" s="151">
        <v>0</v>
      </c>
      <c r="U37" s="93">
        <v>5</v>
      </c>
      <c r="V37" s="93">
        <v>5</v>
      </c>
      <c r="W37" s="92">
        <v>5</v>
      </c>
      <c r="X37" s="93">
        <v>5</v>
      </c>
      <c r="Y37" s="89">
        <v>5</v>
      </c>
      <c r="Z37" s="89">
        <v>5</v>
      </c>
      <c r="AA37" s="91">
        <v>5</v>
      </c>
      <c r="AB37" s="91">
        <v>5</v>
      </c>
      <c r="AC37" s="91">
        <v>5</v>
      </c>
      <c r="AD37" s="221">
        <v>5</v>
      </c>
      <c r="AE37" s="221">
        <v>5</v>
      </c>
      <c r="AF37" s="95">
        <v>5</v>
      </c>
      <c r="AG37" s="95">
        <v>5</v>
      </c>
      <c r="AH37" s="87">
        <v>5</v>
      </c>
      <c r="AI37" s="224"/>
      <c r="AJ37" s="114" t="s">
        <v>45</v>
      </c>
      <c r="AK37" s="114" t="s">
        <v>45</v>
      </c>
      <c r="AL37" s="113" t="s">
        <v>45</v>
      </c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</row>
    <row r="38" spans="1:73" s="60" customFormat="1" x14ac:dyDescent="0.25">
      <c r="A38" s="60">
        <v>37</v>
      </c>
      <c r="B38" s="207" t="s">
        <v>20</v>
      </c>
      <c r="C38" s="96" t="s">
        <v>60</v>
      </c>
      <c r="D38" s="96" t="s">
        <v>118</v>
      </c>
      <c r="E38" s="104">
        <v>1</v>
      </c>
      <c r="F38" s="108">
        <v>1</v>
      </c>
      <c r="G38" s="110">
        <v>1</v>
      </c>
      <c r="H38" s="112">
        <v>1</v>
      </c>
      <c r="I38" s="113"/>
      <c r="J38" s="113" t="s">
        <v>61</v>
      </c>
      <c r="K38" s="121">
        <v>0</v>
      </c>
      <c r="L38" s="135">
        <v>1</v>
      </c>
      <c r="M38" s="124">
        <v>1</v>
      </c>
      <c r="N38" s="127">
        <v>1</v>
      </c>
      <c r="O38" s="129">
        <v>1</v>
      </c>
      <c r="P38" s="104">
        <v>1</v>
      </c>
      <c r="Q38" s="112">
        <v>1</v>
      </c>
      <c r="R38" s="133">
        <v>1</v>
      </c>
      <c r="S38" s="124">
        <v>1</v>
      </c>
      <c r="T38" s="151">
        <v>0</v>
      </c>
      <c r="U38" s="92">
        <v>5</v>
      </c>
      <c r="V38" s="92">
        <v>5</v>
      </c>
      <c r="W38" s="92">
        <v>5</v>
      </c>
      <c r="X38" s="92">
        <v>5</v>
      </c>
      <c r="Y38" s="88">
        <v>5</v>
      </c>
      <c r="Z38" s="88">
        <v>5</v>
      </c>
      <c r="AA38" s="90">
        <v>5</v>
      </c>
      <c r="AB38" s="90">
        <v>5</v>
      </c>
      <c r="AC38" s="90">
        <v>5</v>
      </c>
      <c r="AD38" s="220">
        <v>5</v>
      </c>
      <c r="AE38" s="220">
        <v>5</v>
      </c>
      <c r="AF38" s="94">
        <v>5</v>
      </c>
      <c r="AG38" s="94">
        <v>5</v>
      </c>
      <c r="AH38" s="86">
        <v>5</v>
      </c>
      <c r="AI38" s="223"/>
      <c r="AJ38" s="114" t="s">
        <v>45</v>
      </c>
      <c r="AK38" s="113" t="s">
        <v>45</v>
      </c>
      <c r="AL38" s="113" t="s">
        <v>45</v>
      </c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</row>
    <row r="39" spans="1:73" s="60" customFormat="1" x14ac:dyDescent="0.25">
      <c r="A39" s="60">
        <v>38</v>
      </c>
      <c r="B39" s="207" t="s">
        <v>21</v>
      </c>
      <c r="C39" s="96" t="s">
        <v>63</v>
      </c>
      <c r="D39" s="96" t="s">
        <v>141</v>
      </c>
      <c r="E39" s="104">
        <v>1</v>
      </c>
      <c r="F39" s="108">
        <v>1</v>
      </c>
      <c r="G39" s="110">
        <v>1</v>
      </c>
      <c r="H39" s="112">
        <v>1</v>
      </c>
      <c r="I39" s="113"/>
      <c r="J39" s="113" t="s">
        <v>68</v>
      </c>
      <c r="K39" s="121">
        <v>0</v>
      </c>
      <c r="L39" s="135">
        <v>1</v>
      </c>
      <c r="M39" s="124">
        <v>1</v>
      </c>
      <c r="N39" s="127">
        <v>1</v>
      </c>
      <c r="O39" s="129">
        <v>1</v>
      </c>
      <c r="P39" s="104">
        <v>1</v>
      </c>
      <c r="Q39" s="112">
        <v>1</v>
      </c>
      <c r="R39" s="133">
        <v>1</v>
      </c>
      <c r="S39" s="124">
        <v>1</v>
      </c>
      <c r="T39" s="151">
        <v>1</v>
      </c>
      <c r="U39" s="93">
        <v>4</v>
      </c>
      <c r="V39" s="93">
        <v>4</v>
      </c>
      <c r="W39" s="92">
        <v>4</v>
      </c>
      <c r="X39" s="93">
        <v>4</v>
      </c>
      <c r="Y39" s="89">
        <v>4</v>
      </c>
      <c r="Z39" s="89">
        <v>4</v>
      </c>
      <c r="AA39" s="91">
        <v>5</v>
      </c>
      <c r="AB39" s="91">
        <v>5</v>
      </c>
      <c r="AC39" s="91">
        <v>5</v>
      </c>
      <c r="AD39" s="221">
        <v>4</v>
      </c>
      <c r="AE39" s="221">
        <v>4</v>
      </c>
      <c r="AF39" s="95">
        <v>4</v>
      </c>
      <c r="AG39" s="95">
        <v>4</v>
      </c>
      <c r="AH39" s="87">
        <v>5</v>
      </c>
      <c r="AI39" s="224"/>
      <c r="AJ39" s="114" t="s">
        <v>45</v>
      </c>
      <c r="AK39" s="114" t="s">
        <v>45</v>
      </c>
      <c r="AL39" s="113" t="s">
        <v>45</v>
      </c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</row>
    <row r="40" spans="1:73" s="60" customFormat="1" x14ac:dyDescent="0.25">
      <c r="A40" s="60">
        <v>39</v>
      </c>
      <c r="B40" s="207" t="s">
        <v>20</v>
      </c>
      <c r="C40" s="96" t="s">
        <v>78</v>
      </c>
      <c r="D40" s="96" t="s">
        <v>222</v>
      </c>
      <c r="E40" s="104">
        <v>1</v>
      </c>
      <c r="F40" s="108">
        <v>1</v>
      </c>
      <c r="G40" s="110">
        <v>1</v>
      </c>
      <c r="H40" s="112">
        <v>1</v>
      </c>
      <c r="I40" s="113"/>
      <c r="J40" s="113" t="s">
        <v>184</v>
      </c>
      <c r="K40" s="121">
        <v>0</v>
      </c>
      <c r="L40" s="135">
        <v>1</v>
      </c>
      <c r="M40" s="124">
        <v>1</v>
      </c>
      <c r="N40" s="127">
        <v>1</v>
      </c>
      <c r="O40" s="129">
        <v>1</v>
      </c>
      <c r="P40" s="104">
        <v>1</v>
      </c>
      <c r="Q40" s="112">
        <v>1</v>
      </c>
      <c r="R40" s="133">
        <v>1</v>
      </c>
      <c r="S40" s="124">
        <v>1</v>
      </c>
      <c r="T40" s="151">
        <v>0</v>
      </c>
      <c r="U40" s="92">
        <v>5</v>
      </c>
      <c r="V40" s="92">
        <v>5</v>
      </c>
      <c r="W40" s="92">
        <v>5</v>
      </c>
      <c r="X40" s="92">
        <v>5</v>
      </c>
      <c r="Y40" s="88">
        <v>4</v>
      </c>
      <c r="Z40" s="88">
        <v>5</v>
      </c>
      <c r="AA40" s="90">
        <v>3</v>
      </c>
      <c r="AB40" s="90">
        <v>3</v>
      </c>
      <c r="AC40" s="90">
        <v>3</v>
      </c>
      <c r="AD40" s="220">
        <v>4</v>
      </c>
      <c r="AE40" s="220">
        <v>4</v>
      </c>
      <c r="AF40" s="94">
        <v>4</v>
      </c>
      <c r="AG40" s="94">
        <v>4</v>
      </c>
      <c r="AH40" s="86">
        <v>4</v>
      </c>
      <c r="AI40" s="223"/>
      <c r="AJ40" s="113" t="s">
        <v>45</v>
      </c>
      <c r="AK40" s="113" t="s">
        <v>45</v>
      </c>
      <c r="AL40" s="113" t="s">
        <v>45</v>
      </c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</row>
    <row r="41" spans="1:73" s="60" customFormat="1" x14ac:dyDescent="0.25">
      <c r="A41" s="60">
        <v>40</v>
      </c>
      <c r="B41" s="207" t="s">
        <v>21</v>
      </c>
      <c r="C41" s="96" t="s">
        <v>63</v>
      </c>
      <c r="D41" s="96" t="s">
        <v>185</v>
      </c>
      <c r="E41" s="104">
        <v>1</v>
      </c>
      <c r="F41" s="108">
        <v>0</v>
      </c>
      <c r="G41" s="110">
        <v>0</v>
      </c>
      <c r="H41" s="112">
        <v>0</v>
      </c>
      <c r="I41" s="113"/>
      <c r="J41" s="113" t="s">
        <v>186</v>
      </c>
      <c r="K41" s="121">
        <v>0</v>
      </c>
      <c r="L41" s="135">
        <v>1</v>
      </c>
      <c r="M41" s="124">
        <v>1</v>
      </c>
      <c r="N41" s="127">
        <v>1</v>
      </c>
      <c r="O41" s="129">
        <v>1</v>
      </c>
      <c r="P41" s="104">
        <v>1</v>
      </c>
      <c r="Q41" s="112">
        <v>1</v>
      </c>
      <c r="R41" s="133">
        <v>1</v>
      </c>
      <c r="S41" s="124">
        <v>1</v>
      </c>
      <c r="T41" s="151">
        <v>0</v>
      </c>
      <c r="U41" s="93">
        <v>4</v>
      </c>
      <c r="V41" s="93">
        <v>4</v>
      </c>
      <c r="W41" s="92">
        <v>5</v>
      </c>
      <c r="X41" s="93">
        <v>4</v>
      </c>
      <c r="Y41" s="89">
        <v>4</v>
      </c>
      <c r="Z41" s="89">
        <v>5</v>
      </c>
      <c r="AA41" s="91">
        <v>4</v>
      </c>
      <c r="AB41" s="91">
        <v>4</v>
      </c>
      <c r="AC41" s="91">
        <v>4</v>
      </c>
      <c r="AD41" s="221">
        <v>4</v>
      </c>
      <c r="AE41" s="221">
        <v>4</v>
      </c>
      <c r="AF41" s="95">
        <v>4</v>
      </c>
      <c r="AG41" s="95">
        <v>4</v>
      </c>
      <c r="AH41" s="87">
        <v>4</v>
      </c>
      <c r="AI41" s="224"/>
      <c r="AJ41" s="113" t="s">
        <v>45</v>
      </c>
      <c r="AK41" s="113" t="s">
        <v>45</v>
      </c>
      <c r="AL41" s="113" t="s">
        <v>45</v>
      </c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</row>
    <row r="42" spans="1:73" s="60" customFormat="1" x14ac:dyDescent="0.25">
      <c r="A42" s="60">
        <v>41</v>
      </c>
      <c r="B42" s="207" t="s">
        <v>21</v>
      </c>
      <c r="C42" s="96" t="s">
        <v>63</v>
      </c>
      <c r="D42" s="96" t="s">
        <v>185</v>
      </c>
      <c r="E42" s="104">
        <v>1</v>
      </c>
      <c r="F42" s="108">
        <v>1</v>
      </c>
      <c r="G42" s="110">
        <v>0</v>
      </c>
      <c r="H42" s="112">
        <v>0</v>
      </c>
      <c r="I42" s="113"/>
      <c r="J42" s="113" t="s">
        <v>62</v>
      </c>
      <c r="K42" s="121">
        <v>1</v>
      </c>
      <c r="L42" s="135">
        <v>0</v>
      </c>
      <c r="M42" s="124">
        <v>0</v>
      </c>
      <c r="N42" s="127">
        <v>0</v>
      </c>
      <c r="O42" s="129">
        <v>0</v>
      </c>
      <c r="P42" s="104">
        <v>0</v>
      </c>
      <c r="Q42" s="112">
        <v>0</v>
      </c>
      <c r="R42" s="133">
        <v>0</v>
      </c>
      <c r="S42" s="124">
        <v>0</v>
      </c>
      <c r="T42" s="151">
        <v>0</v>
      </c>
      <c r="U42" s="92">
        <v>4</v>
      </c>
      <c r="V42" s="92">
        <v>4</v>
      </c>
      <c r="W42" s="92">
        <v>4</v>
      </c>
      <c r="X42" s="92">
        <v>4</v>
      </c>
      <c r="Y42" s="88">
        <v>4</v>
      </c>
      <c r="Z42" s="88">
        <v>4</v>
      </c>
      <c r="AA42" s="90">
        <v>4</v>
      </c>
      <c r="AB42" s="90">
        <v>4</v>
      </c>
      <c r="AC42" s="90">
        <v>4</v>
      </c>
      <c r="AD42" s="220">
        <v>4</v>
      </c>
      <c r="AE42" s="220">
        <v>4</v>
      </c>
      <c r="AF42" s="94">
        <v>4</v>
      </c>
      <c r="AG42" s="94">
        <v>4</v>
      </c>
      <c r="AH42" s="86">
        <v>4</v>
      </c>
      <c r="AI42" s="223"/>
      <c r="AJ42" s="113" t="s">
        <v>45</v>
      </c>
      <c r="AK42" s="113" t="s">
        <v>45</v>
      </c>
      <c r="AL42" s="113" t="s">
        <v>45</v>
      </c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</row>
    <row r="43" spans="1:73" s="60" customFormat="1" x14ac:dyDescent="0.25">
      <c r="A43" s="60">
        <v>42</v>
      </c>
      <c r="B43" s="207" t="s">
        <v>21</v>
      </c>
      <c r="C43" s="96" t="s">
        <v>63</v>
      </c>
      <c r="D43" s="96" t="s">
        <v>185</v>
      </c>
      <c r="E43" s="104">
        <v>1</v>
      </c>
      <c r="F43" s="108">
        <v>1</v>
      </c>
      <c r="G43" s="110">
        <v>1</v>
      </c>
      <c r="H43" s="112">
        <v>1</v>
      </c>
      <c r="I43" s="113"/>
      <c r="J43" s="113" t="s">
        <v>79</v>
      </c>
      <c r="K43" s="121">
        <v>0</v>
      </c>
      <c r="L43" s="135">
        <v>0</v>
      </c>
      <c r="M43" s="124">
        <v>0</v>
      </c>
      <c r="N43" s="127">
        <v>0</v>
      </c>
      <c r="O43" s="129">
        <v>0</v>
      </c>
      <c r="P43" s="104">
        <v>0</v>
      </c>
      <c r="Q43" s="112">
        <v>0</v>
      </c>
      <c r="R43" s="133">
        <v>1</v>
      </c>
      <c r="S43" s="124">
        <v>0</v>
      </c>
      <c r="T43" s="151">
        <v>0</v>
      </c>
      <c r="U43" s="93">
        <v>5</v>
      </c>
      <c r="V43" s="93">
        <v>4</v>
      </c>
      <c r="W43" s="92">
        <v>4</v>
      </c>
      <c r="X43" s="93">
        <v>4</v>
      </c>
      <c r="Y43" s="89">
        <v>4</v>
      </c>
      <c r="Z43" s="89">
        <v>4</v>
      </c>
      <c r="AA43" s="91">
        <v>4</v>
      </c>
      <c r="AB43" s="91">
        <v>4</v>
      </c>
      <c r="AC43" s="91">
        <v>4</v>
      </c>
      <c r="AD43" s="221">
        <v>5</v>
      </c>
      <c r="AE43" s="221">
        <v>4</v>
      </c>
      <c r="AF43" s="95">
        <v>4</v>
      </c>
      <c r="AG43" s="95">
        <v>4</v>
      </c>
      <c r="AH43" s="87">
        <v>4</v>
      </c>
      <c r="AI43" s="224"/>
      <c r="AJ43" s="114" t="s">
        <v>45</v>
      </c>
      <c r="AK43" s="114" t="s">
        <v>45</v>
      </c>
      <c r="AL43" s="113" t="s">
        <v>45</v>
      </c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</row>
    <row r="44" spans="1:73" s="60" customFormat="1" x14ac:dyDescent="0.25">
      <c r="A44" s="60">
        <v>43</v>
      </c>
      <c r="B44" s="207" t="s">
        <v>21</v>
      </c>
      <c r="C44" s="96" t="s">
        <v>89</v>
      </c>
      <c r="D44" s="96" t="s">
        <v>223</v>
      </c>
      <c r="E44" s="104">
        <v>1</v>
      </c>
      <c r="F44" s="108">
        <v>1</v>
      </c>
      <c r="G44" s="110">
        <v>1</v>
      </c>
      <c r="H44" s="112">
        <v>1</v>
      </c>
      <c r="I44" s="113"/>
      <c r="J44" s="113" t="s">
        <v>187</v>
      </c>
      <c r="K44" s="121">
        <v>1</v>
      </c>
      <c r="L44" s="135">
        <v>1</v>
      </c>
      <c r="M44" s="124">
        <v>1</v>
      </c>
      <c r="N44" s="127">
        <v>1</v>
      </c>
      <c r="O44" s="129">
        <v>1</v>
      </c>
      <c r="P44" s="104">
        <v>1</v>
      </c>
      <c r="Q44" s="112">
        <v>1</v>
      </c>
      <c r="R44" s="133">
        <v>1</v>
      </c>
      <c r="S44" s="124">
        <v>1</v>
      </c>
      <c r="T44" s="151">
        <v>0</v>
      </c>
      <c r="U44" s="92">
        <v>4</v>
      </c>
      <c r="V44" s="92">
        <v>4</v>
      </c>
      <c r="W44" s="92">
        <v>4</v>
      </c>
      <c r="X44" s="92">
        <v>4</v>
      </c>
      <c r="Y44" s="88">
        <v>4</v>
      </c>
      <c r="Z44" s="88">
        <v>4</v>
      </c>
      <c r="AA44" s="90">
        <v>4</v>
      </c>
      <c r="AB44" s="90">
        <v>4</v>
      </c>
      <c r="AC44" s="90">
        <v>4</v>
      </c>
      <c r="AD44" s="220">
        <v>4</v>
      </c>
      <c r="AE44" s="220">
        <v>4</v>
      </c>
      <c r="AF44" s="94">
        <v>4</v>
      </c>
      <c r="AG44" s="94">
        <v>4</v>
      </c>
      <c r="AH44" s="86">
        <v>4</v>
      </c>
      <c r="AI44" s="223"/>
      <c r="AJ44" s="114" t="s">
        <v>45</v>
      </c>
      <c r="AK44" s="114" t="s">
        <v>45</v>
      </c>
      <c r="AL44" s="113" t="s">
        <v>45</v>
      </c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</row>
    <row r="45" spans="1:73" s="60" customFormat="1" x14ac:dyDescent="0.25">
      <c r="A45" s="60">
        <v>44</v>
      </c>
      <c r="B45" s="207" t="s">
        <v>21</v>
      </c>
      <c r="C45" s="96" t="s">
        <v>60</v>
      </c>
      <c r="D45" s="96" t="s">
        <v>223</v>
      </c>
      <c r="E45" s="104">
        <v>1</v>
      </c>
      <c r="F45" s="108">
        <v>1</v>
      </c>
      <c r="G45" s="110">
        <v>1</v>
      </c>
      <c r="H45" s="112">
        <v>1</v>
      </c>
      <c r="I45" s="113"/>
      <c r="J45" s="113" t="s">
        <v>83</v>
      </c>
      <c r="K45" s="121">
        <v>1</v>
      </c>
      <c r="L45" s="135">
        <v>1</v>
      </c>
      <c r="M45" s="124">
        <v>1</v>
      </c>
      <c r="N45" s="127">
        <v>1</v>
      </c>
      <c r="O45" s="129">
        <v>1</v>
      </c>
      <c r="P45" s="104">
        <v>1</v>
      </c>
      <c r="Q45" s="112">
        <v>1</v>
      </c>
      <c r="R45" s="133">
        <v>1</v>
      </c>
      <c r="S45" s="124">
        <v>1</v>
      </c>
      <c r="T45" s="151">
        <v>0</v>
      </c>
      <c r="U45" s="93">
        <v>4</v>
      </c>
      <c r="V45" s="93">
        <v>4</v>
      </c>
      <c r="W45" s="92">
        <v>4</v>
      </c>
      <c r="X45" s="93">
        <v>4</v>
      </c>
      <c r="Y45" s="89">
        <v>4</v>
      </c>
      <c r="Z45" s="89">
        <v>4</v>
      </c>
      <c r="AA45" s="91">
        <v>4</v>
      </c>
      <c r="AB45" s="91">
        <v>4</v>
      </c>
      <c r="AC45" s="91">
        <v>4</v>
      </c>
      <c r="AD45" s="221">
        <v>4</v>
      </c>
      <c r="AE45" s="221">
        <v>4</v>
      </c>
      <c r="AF45" s="95">
        <v>4</v>
      </c>
      <c r="AG45" s="95">
        <v>4</v>
      </c>
      <c r="AH45" s="87">
        <v>4</v>
      </c>
      <c r="AI45" s="224"/>
      <c r="AJ45" s="113" t="s">
        <v>45</v>
      </c>
      <c r="AK45" s="113" t="s">
        <v>45</v>
      </c>
      <c r="AL45" s="113" t="s">
        <v>45</v>
      </c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</row>
    <row r="46" spans="1:73" s="60" customFormat="1" x14ac:dyDescent="0.25">
      <c r="A46" s="60">
        <v>45</v>
      </c>
      <c r="B46" s="207" t="s">
        <v>21</v>
      </c>
      <c r="C46" s="96" t="s">
        <v>60</v>
      </c>
      <c r="D46" s="96" t="s">
        <v>223</v>
      </c>
      <c r="E46" s="104">
        <v>1</v>
      </c>
      <c r="F46" s="108">
        <v>1</v>
      </c>
      <c r="G46" s="110">
        <v>1</v>
      </c>
      <c r="H46" s="112">
        <v>1</v>
      </c>
      <c r="I46" s="113"/>
      <c r="J46" s="113" t="s">
        <v>77</v>
      </c>
      <c r="K46" s="121">
        <v>0</v>
      </c>
      <c r="L46" s="135">
        <v>1</v>
      </c>
      <c r="M46" s="124">
        <v>1</v>
      </c>
      <c r="N46" s="127">
        <v>1</v>
      </c>
      <c r="O46" s="129">
        <v>1</v>
      </c>
      <c r="P46" s="104">
        <v>1</v>
      </c>
      <c r="Q46" s="112">
        <v>1</v>
      </c>
      <c r="R46" s="133">
        <v>1</v>
      </c>
      <c r="S46" s="124">
        <v>1</v>
      </c>
      <c r="T46" s="151">
        <v>0</v>
      </c>
      <c r="U46" s="92">
        <v>4</v>
      </c>
      <c r="V46" s="92">
        <v>5</v>
      </c>
      <c r="W46" s="92">
        <v>4</v>
      </c>
      <c r="X46" s="92">
        <v>5</v>
      </c>
      <c r="Y46" s="88">
        <v>5</v>
      </c>
      <c r="Z46" s="88">
        <v>4</v>
      </c>
      <c r="AA46" s="90">
        <v>5</v>
      </c>
      <c r="AB46" s="90">
        <v>5</v>
      </c>
      <c r="AC46" s="90">
        <v>4</v>
      </c>
      <c r="AD46" s="220">
        <v>3</v>
      </c>
      <c r="AE46" s="220">
        <v>3</v>
      </c>
      <c r="AF46" s="94">
        <v>4</v>
      </c>
      <c r="AG46" s="94">
        <v>3</v>
      </c>
      <c r="AH46" s="86">
        <v>4</v>
      </c>
      <c r="AI46" s="223"/>
      <c r="AJ46" s="113" t="s">
        <v>45</v>
      </c>
      <c r="AK46" s="113" t="s">
        <v>45</v>
      </c>
      <c r="AL46" s="113" t="s">
        <v>45</v>
      </c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</row>
    <row r="47" spans="1:73" s="60" customFormat="1" x14ac:dyDescent="0.25">
      <c r="A47" s="60">
        <v>46</v>
      </c>
      <c r="B47" s="207" t="s">
        <v>21</v>
      </c>
      <c r="C47" s="96" t="s">
        <v>63</v>
      </c>
      <c r="D47" s="96" t="s">
        <v>217</v>
      </c>
      <c r="E47" s="104">
        <v>1</v>
      </c>
      <c r="F47" s="108">
        <v>1</v>
      </c>
      <c r="G47" s="110">
        <v>1</v>
      </c>
      <c r="H47" s="112">
        <v>1</v>
      </c>
      <c r="I47" s="113"/>
      <c r="J47" s="113" t="s">
        <v>87</v>
      </c>
      <c r="K47" s="121">
        <v>1</v>
      </c>
      <c r="L47" s="135">
        <v>1</v>
      </c>
      <c r="M47" s="124">
        <v>0</v>
      </c>
      <c r="N47" s="127">
        <v>0</v>
      </c>
      <c r="O47" s="129">
        <v>0</v>
      </c>
      <c r="P47" s="104">
        <v>0</v>
      </c>
      <c r="Q47" s="112">
        <v>0</v>
      </c>
      <c r="R47" s="133">
        <v>0</v>
      </c>
      <c r="S47" s="124">
        <v>0</v>
      </c>
      <c r="T47" s="151">
        <v>0</v>
      </c>
      <c r="U47" s="93">
        <v>4</v>
      </c>
      <c r="V47" s="93">
        <v>4</v>
      </c>
      <c r="W47" s="92">
        <v>4</v>
      </c>
      <c r="X47" s="93">
        <v>4</v>
      </c>
      <c r="Y47" s="89">
        <v>4</v>
      </c>
      <c r="Z47" s="89">
        <v>4</v>
      </c>
      <c r="AA47" s="91">
        <v>4</v>
      </c>
      <c r="AB47" s="91">
        <v>4</v>
      </c>
      <c r="AC47" s="91">
        <v>4</v>
      </c>
      <c r="AD47" s="221">
        <v>4</v>
      </c>
      <c r="AE47" s="221">
        <v>4</v>
      </c>
      <c r="AF47" s="95">
        <v>4</v>
      </c>
      <c r="AG47" s="95">
        <v>4</v>
      </c>
      <c r="AH47" s="87">
        <v>4</v>
      </c>
      <c r="AI47" s="224"/>
      <c r="AJ47" s="114" t="s">
        <v>45</v>
      </c>
      <c r="AK47" s="114" t="s">
        <v>45</v>
      </c>
      <c r="AL47" s="113" t="s">
        <v>45</v>
      </c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</row>
    <row r="48" spans="1:73" s="60" customFormat="1" x14ac:dyDescent="0.25">
      <c r="A48" s="60">
        <v>47</v>
      </c>
      <c r="B48" s="207" t="s">
        <v>21</v>
      </c>
      <c r="C48" s="96" t="s">
        <v>60</v>
      </c>
      <c r="D48" s="96" t="s">
        <v>217</v>
      </c>
      <c r="E48" s="104">
        <v>1</v>
      </c>
      <c r="F48" s="108">
        <v>1</v>
      </c>
      <c r="G48" s="110">
        <v>1</v>
      </c>
      <c r="H48" s="112">
        <v>1</v>
      </c>
      <c r="I48" s="113"/>
      <c r="J48" s="113" t="s">
        <v>72</v>
      </c>
      <c r="K48" s="121">
        <v>1</v>
      </c>
      <c r="L48" s="135">
        <v>1</v>
      </c>
      <c r="M48" s="124">
        <v>1</v>
      </c>
      <c r="N48" s="127">
        <v>1</v>
      </c>
      <c r="O48" s="129">
        <v>1</v>
      </c>
      <c r="P48" s="104">
        <v>1</v>
      </c>
      <c r="Q48" s="112">
        <v>1</v>
      </c>
      <c r="R48" s="133">
        <v>1</v>
      </c>
      <c r="S48" s="124">
        <v>1</v>
      </c>
      <c r="T48" s="151">
        <v>0</v>
      </c>
      <c r="U48" s="92">
        <v>5</v>
      </c>
      <c r="V48" s="92">
        <v>5</v>
      </c>
      <c r="W48" s="92">
        <v>5</v>
      </c>
      <c r="X48" s="92">
        <v>5</v>
      </c>
      <c r="Y48" s="88">
        <v>5</v>
      </c>
      <c r="Z48" s="88">
        <v>4</v>
      </c>
      <c r="AA48" s="90">
        <v>4</v>
      </c>
      <c r="AB48" s="90">
        <v>4</v>
      </c>
      <c r="AC48" s="90">
        <v>4</v>
      </c>
      <c r="AD48" s="220">
        <v>5</v>
      </c>
      <c r="AE48" s="220">
        <v>5</v>
      </c>
      <c r="AF48" s="94">
        <v>4</v>
      </c>
      <c r="AG48" s="94">
        <v>4</v>
      </c>
      <c r="AH48" s="86">
        <v>4</v>
      </c>
      <c r="AI48" s="223"/>
      <c r="AJ48" s="114" t="s">
        <v>45</v>
      </c>
      <c r="AK48" s="114" t="s">
        <v>45</v>
      </c>
      <c r="AL48" s="113" t="s">
        <v>45</v>
      </c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</row>
    <row r="49" spans="1:73" s="60" customFormat="1" x14ac:dyDescent="0.25">
      <c r="A49" s="60">
        <v>48</v>
      </c>
      <c r="B49" s="207" t="s">
        <v>21</v>
      </c>
      <c r="C49" s="96" t="s">
        <v>60</v>
      </c>
      <c r="D49" s="96" t="s">
        <v>217</v>
      </c>
      <c r="E49" s="104">
        <v>1</v>
      </c>
      <c r="F49" s="108">
        <v>1</v>
      </c>
      <c r="G49" s="110">
        <v>1</v>
      </c>
      <c r="H49" s="112">
        <v>1</v>
      </c>
      <c r="I49" s="113"/>
      <c r="J49" s="113" t="s">
        <v>72</v>
      </c>
      <c r="K49" s="121">
        <v>1</v>
      </c>
      <c r="L49" s="135">
        <v>1</v>
      </c>
      <c r="M49" s="124">
        <v>1</v>
      </c>
      <c r="N49" s="127">
        <v>1</v>
      </c>
      <c r="O49" s="129">
        <v>1</v>
      </c>
      <c r="P49" s="104">
        <v>1</v>
      </c>
      <c r="Q49" s="112">
        <v>1</v>
      </c>
      <c r="R49" s="133">
        <v>1</v>
      </c>
      <c r="S49" s="124">
        <v>1</v>
      </c>
      <c r="T49" s="151">
        <v>0</v>
      </c>
      <c r="U49" s="93">
        <v>4</v>
      </c>
      <c r="V49" s="93">
        <v>4</v>
      </c>
      <c r="W49" s="92">
        <v>4</v>
      </c>
      <c r="X49" s="93">
        <v>4</v>
      </c>
      <c r="Y49" s="89">
        <v>4</v>
      </c>
      <c r="Z49" s="89">
        <v>4</v>
      </c>
      <c r="AA49" s="91">
        <v>4</v>
      </c>
      <c r="AB49" s="91">
        <v>4</v>
      </c>
      <c r="AC49" s="91">
        <v>4</v>
      </c>
      <c r="AD49" s="221">
        <v>4</v>
      </c>
      <c r="AE49" s="221">
        <v>4</v>
      </c>
      <c r="AF49" s="95">
        <v>4</v>
      </c>
      <c r="AG49" s="95">
        <v>4</v>
      </c>
      <c r="AH49" s="87">
        <v>4</v>
      </c>
      <c r="AI49" s="224"/>
      <c r="AJ49" s="114" t="s">
        <v>45</v>
      </c>
      <c r="AK49" s="114" t="s">
        <v>45</v>
      </c>
      <c r="AL49" s="113" t="s">
        <v>45</v>
      </c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</row>
    <row r="50" spans="1:73" s="60" customFormat="1" x14ac:dyDescent="0.25">
      <c r="A50" s="60">
        <v>49</v>
      </c>
      <c r="B50" s="207" t="s">
        <v>20</v>
      </c>
      <c r="C50" s="96" t="s">
        <v>60</v>
      </c>
      <c r="D50" s="96" t="s">
        <v>222</v>
      </c>
      <c r="E50" s="104">
        <v>1</v>
      </c>
      <c r="F50" s="108">
        <v>1</v>
      </c>
      <c r="G50" s="110">
        <v>1</v>
      </c>
      <c r="H50" s="112">
        <v>1</v>
      </c>
      <c r="I50" s="142"/>
      <c r="J50" s="142" t="s">
        <v>190</v>
      </c>
      <c r="K50" s="121">
        <v>1</v>
      </c>
      <c r="L50" s="135">
        <v>1</v>
      </c>
      <c r="M50" s="124">
        <v>1</v>
      </c>
      <c r="N50" s="127">
        <v>1</v>
      </c>
      <c r="O50" s="129">
        <v>1</v>
      </c>
      <c r="P50" s="104">
        <v>1</v>
      </c>
      <c r="Q50" s="112">
        <v>1</v>
      </c>
      <c r="R50" s="133">
        <v>1</v>
      </c>
      <c r="S50" s="124">
        <v>1</v>
      </c>
      <c r="T50" s="151">
        <v>0</v>
      </c>
      <c r="U50" s="92">
        <v>4</v>
      </c>
      <c r="V50" s="92">
        <v>4</v>
      </c>
      <c r="W50" s="92">
        <v>4</v>
      </c>
      <c r="X50" s="92">
        <v>4</v>
      </c>
      <c r="Y50" s="88">
        <v>4</v>
      </c>
      <c r="Z50" s="88">
        <v>4</v>
      </c>
      <c r="AA50" s="90">
        <v>4</v>
      </c>
      <c r="AB50" s="90">
        <v>3</v>
      </c>
      <c r="AC50" s="90">
        <v>4</v>
      </c>
      <c r="AD50" s="220">
        <v>4</v>
      </c>
      <c r="AE50" s="220">
        <v>4</v>
      </c>
      <c r="AF50" s="94">
        <v>4</v>
      </c>
      <c r="AG50" s="94">
        <v>4</v>
      </c>
      <c r="AH50" s="86">
        <v>4</v>
      </c>
      <c r="AI50" s="223"/>
      <c r="AJ50" s="114" t="s">
        <v>45</v>
      </c>
      <c r="AK50" s="114" t="s">
        <v>45</v>
      </c>
      <c r="AL50" s="113" t="s">
        <v>45</v>
      </c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</row>
    <row r="51" spans="1:73" s="60" customFormat="1" x14ac:dyDescent="0.25">
      <c r="A51" s="60">
        <v>50</v>
      </c>
      <c r="B51" s="207" t="s">
        <v>21</v>
      </c>
      <c r="C51" s="96" t="s">
        <v>60</v>
      </c>
      <c r="D51" s="96" t="s">
        <v>216</v>
      </c>
      <c r="E51" s="104">
        <v>1</v>
      </c>
      <c r="F51" s="108">
        <v>1</v>
      </c>
      <c r="G51" s="110">
        <v>1</v>
      </c>
      <c r="H51" s="112">
        <v>1</v>
      </c>
      <c r="I51" s="113"/>
      <c r="J51" s="113" t="s">
        <v>67</v>
      </c>
      <c r="K51" s="121">
        <v>1</v>
      </c>
      <c r="L51" s="135">
        <v>1</v>
      </c>
      <c r="M51" s="124">
        <v>1</v>
      </c>
      <c r="N51" s="127">
        <v>0</v>
      </c>
      <c r="O51" s="129">
        <v>0</v>
      </c>
      <c r="P51" s="104">
        <v>0</v>
      </c>
      <c r="Q51" s="112">
        <v>0</v>
      </c>
      <c r="R51" s="133">
        <v>0</v>
      </c>
      <c r="S51" s="124">
        <v>0</v>
      </c>
      <c r="T51" s="151">
        <v>0</v>
      </c>
      <c r="U51" s="93">
        <v>5</v>
      </c>
      <c r="V51" s="93">
        <v>5</v>
      </c>
      <c r="W51" s="92">
        <v>5</v>
      </c>
      <c r="X51" s="93">
        <v>5</v>
      </c>
      <c r="Y51" s="89">
        <v>5</v>
      </c>
      <c r="Z51" s="89">
        <v>5</v>
      </c>
      <c r="AA51" s="91">
        <v>5</v>
      </c>
      <c r="AB51" s="91">
        <v>5</v>
      </c>
      <c r="AC51" s="91">
        <v>5</v>
      </c>
      <c r="AD51" s="221">
        <v>5</v>
      </c>
      <c r="AE51" s="221">
        <v>5</v>
      </c>
      <c r="AF51" s="95">
        <v>5</v>
      </c>
      <c r="AG51" s="95">
        <v>5</v>
      </c>
      <c r="AH51" s="87">
        <v>5</v>
      </c>
      <c r="AI51" s="224"/>
      <c r="AJ51" s="113" t="s">
        <v>45</v>
      </c>
      <c r="AK51" s="114" t="s">
        <v>45</v>
      </c>
      <c r="AL51" s="113" t="s">
        <v>45</v>
      </c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</row>
    <row r="52" spans="1:73" s="60" customFormat="1" x14ac:dyDescent="0.25">
      <c r="A52" s="60">
        <v>51</v>
      </c>
      <c r="B52" s="207" t="s">
        <v>21</v>
      </c>
      <c r="C52" s="96" t="s">
        <v>60</v>
      </c>
      <c r="D52" s="96" t="s">
        <v>216</v>
      </c>
      <c r="E52" s="104">
        <v>1</v>
      </c>
      <c r="F52" s="108">
        <v>1</v>
      </c>
      <c r="G52" s="110">
        <v>1</v>
      </c>
      <c r="H52" s="112">
        <v>1</v>
      </c>
      <c r="I52" s="142"/>
      <c r="J52" s="142" t="s">
        <v>62</v>
      </c>
      <c r="K52" s="121">
        <v>1</v>
      </c>
      <c r="L52" s="135">
        <v>0</v>
      </c>
      <c r="M52" s="124">
        <v>0</v>
      </c>
      <c r="N52" s="127">
        <v>0</v>
      </c>
      <c r="O52" s="129">
        <v>0</v>
      </c>
      <c r="P52" s="104">
        <v>0</v>
      </c>
      <c r="Q52" s="112">
        <v>0</v>
      </c>
      <c r="R52" s="133">
        <v>0</v>
      </c>
      <c r="S52" s="124">
        <v>0</v>
      </c>
      <c r="T52" s="151">
        <v>0</v>
      </c>
      <c r="U52" s="92">
        <v>4</v>
      </c>
      <c r="V52" s="92">
        <v>4</v>
      </c>
      <c r="W52" s="92">
        <v>4</v>
      </c>
      <c r="X52" s="92">
        <v>4</v>
      </c>
      <c r="Y52" s="88">
        <v>4</v>
      </c>
      <c r="Z52" s="88">
        <v>4</v>
      </c>
      <c r="AA52" s="90">
        <v>4</v>
      </c>
      <c r="AB52" s="90">
        <v>4</v>
      </c>
      <c r="AC52" s="90">
        <v>4</v>
      </c>
      <c r="AD52" s="220">
        <v>4</v>
      </c>
      <c r="AE52" s="220">
        <v>4</v>
      </c>
      <c r="AF52" s="94">
        <v>4</v>
      </c>
      <c r="AG52" s="94">
        <v>4</v>
      </c>
      <c r="AH52" s="86">
        <v>4</v>
      </c>
      <c r="AI52" s="223"/>
      <c r="AJ52" s="113" t="s">
        <v>45</v>
      </c>
      <c r="AK52" s="113" t="s">
        <v>45</v>
      </c>
      <c r="AL52" s="113" t="s">
        <v>45</v>
      </c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</row>
    <row r="53" spans="1:73" s="60" customFormat="1" x14ac:dyDescent="0.25">
      <c r="A53" s="60">
        <v>52</v>
      </c>
      <c r="B53" s="118" t="s">
        <v>20</v>
      </c>
      <c r="C53" s="96" t="s">
        <v>63</v>
      </c>
      <c r="D53" s="96" t="s">
        <v>139</v>
      </c>
      <c r="E53" s="104">
        <v>1</v>
      </c>
      <c r="F53" s="108">
        <v>1</v>
      </c>
      <c r="G53" s="110">
        <v>1</v>
      </c>
      <c r="H53" s="112">
        <v>1</v>
      </c>
      <c r="I53" s="113"/>
      <c r="J53" s="113" t="s">
        <v>65</v>
      </c>
      <c r="K53" s="121">
        <v>0</v>
      </c>
      <c r="L53" s="135">
        <v>0</v>
      </c>
      <c r="M53" s="124">
        <v>1</v>
      </c>
      <c r="N53" s="127">
        <v>0</v>
      </c>
      <c r="O53" s="129">
        <v>0</v>
      </c>
      <c r="P53" s="104">
        <v>0</v>
      </c>
      <c r="Q53" s="112">
        <v>0</v>
      </c>
      <c r="R53" s="133">
        <v>0</v>
      </c>
      <c r="S53" s="124">
        <v>0</v>
      </c>
      <c r="T53" s="151">
        <v>0</v>
      </c>
      <c r="U53" s="93">
        <v>4</v>
      </c>
      <c r="V53" s="93">
        <v>4</v>
      </c>
      <c r="W53" s="92">
        <v>4</v>
      </c>
      <c r="X53" s="93">
        <v>4</v>
      </c>
      <c r="Y53" s="89">
        <v>4</v>
      </c>
      <c r="Z53" s="89">
        <v>4</v>
      </c>
      <c r="AA53" s="91">
        <v>4</v>
      </c>
      <c r="AB53" s="91">
        <v>4</v>
      </c>
      <c r="AC53" s="91">
        <v>4</v>
      </c>
      <c r="AD53" s="221">
        <v>4</v>
      </c>
      <c r="AE53" s="221">
        <v>4</v>
      </c>
      <c r="AF53" s="95">
        <v>4</v>
      </c>
      <c r="AG53" s="95">
        <v>4</v>
      </c>
      <c r="AH53" s="87">
        <v>4</v>
      </c>
      <c r="AI53" s="224"/>
      <c r="AJ53" s="113" t="s">
        <v>45</v>
      </c>
      <c r="AK53" s="113" t="s">
        <v>45</v>
      </c>
      <c r="AL53" s="113" t="s">
        <v>45</v>
      </c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</row>
    <row r="54" spans="1:73" s="60" customFormat="1" x14ac:dyDescent="0.25">
      <c r="A54" s="60">
        <v>53</v>
      </c>
      <c r="B54" s="118" t="s">
        <v>21</v>
      </c>
      <c r="C54" s="96" t="s">
        <v>60</v>
      </c>
      <c r="D54" s="96" t="s">
        <v>220</v>
      </c>
      <c r="E54" s="104">
        <v>1</v>
      </c>
      <c r="F54" s="108">
        <v>1</v>
      </c>
      <c r="G54" s="110">
        <v>1</v>
      </c>
      <c r="H54" s="112">
        <v>1</v>
      </c>
      <c r="I54" s="142"/>
      <c r="J54" s="142" t="s">
        <v>192</v>
      </c>
      <c r="K54" s="121">
        <v>1</v>
      </c>
      <c r="L54" s="135">
        <v>1</v>
      </c>
      <c r="M54" s="124">
        <v>1</v>
      </c>
      <c r="N54" s="127">
        <v>1</v>
      </c>
      <c r="O54" s="129">
        <v>1</v>
      </c>
      <c r="P54" s="104">
        <v>1</v>
      </c>
      <c r="Q54" s="112">
        <v>1</v>
      </c>
      <c r="R54" s="133">
        <v>1</v>
      </c>
      <c r="S54" s="124">
        <v>1</v>
      </c>
      <c r="T54" s="151">
        <v>0</v>
      </c>
      <c r="U54" s="92">
        <v>5</v>
      </c>
      <c r="V54" s="92">
        <v>5</v>
      </c>
      <c r="W54" s="92">
        <v>5</v>
      </c>
      <c r="X54" s="92">
        <v>5</v>
      </c>
      <c r="Y54" s="88">
        <v>5</v>
      </c>
      <c r="Z54" s="88">
        <v>5</v>
      </c>
      <c r="AA54" s="90">
        <v>5</v>
      </c>
      <c r="AB54" s="90">
        <v>5</v>
      </c>
      <c r="AC54" s="90">
        <v>5</v>
      </c>
      <c r="AD54" s="220">
        <v>5</v>
      </c>
      <c r="AE54" s="220">
        <v>5</v>
      </c>
      <c r="AF54" s="94">
        <v>5</v>
      </c>
      <c r="AG54" s="94">
        <v>5</v>
      </c>
      <c r="AH54" s="86">
        <v>5</v>
      </c>
      <c r="AI54" s="223"/>
      <c r="AJ54" s="113" t="s">
        <v>45</v>
      </c>
      <c r="AK54" s="113" t="s">
        <v>45</v>
      </c>
      <c r="AL54" s="113" t="s">
        <v>45</v>
      </c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</row>
    <row r="55" spans="1:73" ht="19.5" customHeight="1" x14ac:dyDescent="0.55000000000000004">
      <c r="E55" s="105">
        <f>COUNTIF(E2:E54,1)</f>
        <v>50</v>
      </c>
      <c r="F55" s="105">
        <f>COUNTIF(F2:F54,1)</f>
        <v>49</v>
      </c>
      <c r="G55" s="105">
        <f>COUNTIF(G2:G54,1)</f>
        <v>46</v>
      </c>
      <c r="H55" s="105">
        <f>COUNTIF(H2:H54,1)</f>
        <v>45</v>
      </c>
      <c r="I55" s="114"/>
      <c r="J55" s="114"/>
      <c r="K55" s="105">
        <f>COUNTIF(K2:K54,1)</f>
        <v>34</v>
      </c>
      <c r="L55" s="105">
        <f t="shared" ref="L55:S55" si="0">COUNTIF(L2:L54,1)</f>
        <v>46</v>
      </c>
      <c r="M55" s="105">
        <f t="shared" si="0"/>
        <v>46</v>
      </c>
      <c r="N55" s="105">
        <f t="shared" si="0"/>
        <v>44</v>
      </c>
      <c r="O55" s="105">
        <f t="shared" si="0"/>
        <v>44</v>
      </c>
      <c r="P55" s="105">
        <f t="shared" si="0"/>
        <v>45</v>
      </c>
      <c r="Q55" s="105">
        <f t="shared" si="0"/>
        <v>44</v>
      </c>
      <c r="R55" s="105">
        <f t="shared" si="0"/>
        <v>46</v>
      </c>
      <c r="S55" s="105">
        <f t="shared" si="0"/>
        <v>44</v>
      </c>
      <c r="T55" s="105">
        <f>COUNTIF(T2:T54,1)</f>
        <v>2</v>
      </c>
      <c r="U55" s="225">
        <f>AVERAGE(U2:U54)</f>
        <v>4.3584905660377355</v>
      </c>
      <c r="V55" s="225">
        <f t="shared" ref="V55:AH55" si="1">AVERAGE(V2:V54)</f>
        <v>4.3207547169811322</v>
      </c>
      <c r="W55" s="225">
        <f t="shared" si="1"/>
        <v>4.4150943396226419</v>
      </c>
      <c r="X55" s="225">
        <f t="shared" si="1"/>
        <v>4.3962264150943398</v>
      </c>
      <c r="Y55" s="225">
        <f t="shared" si="1"/>
        <v>4.2641509433962268</v>
      </c>
      <c r="Z55" s="225">
        <f t="shared" si="1"/>
        <v>4.2641509433962268</v>
      </c>
      <c r="AA55" s="225">
        <f t="shared" si="1"/>
        <v>4.2452830188679247</v>
      </c>
      <c r="AB55" s="225">
        <f t="shared" si="1"/>
        <v>4.2075471698113205</v>
      </c>
      <c r="AC55" s="225">
        <f t="shared" si="1"/>
        <v>4.2264150943396226</v>
      </c>
      <c r="AD55" s="225">
        <f t="shared" si="1"/>
        <v>4.2075471698113205</v>
      </c>
      <c r="AE55" s="225">
        <f t="shared" si="1"/>
        <v>4.2264150943396226</v>
      </c>
      <c r="AF55" s="225">
        <f t="shared" si="1"/>
        <v>4.1886792452830193</v>
      </c>
      <c r="AG55" s="225">
        <f t="shared" si="1"/>
        <v>4.1698113207547172</v>
      </c>
      <c r="AH55" s="225">
        <f t="shared" si="1"/>
        <v>4.2452830188679247</v>
      </c>
      <c r="AI55" s="226">
        <f>AVERAGE(U2:AH54)</f>
        <v>4.2668463611859835</v>
      </c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</row>
    <row r="56" spans="1:73" ht="21" customHeight="1" x14ac:dyDescent="0.55000000000000004">
      <c r="B56" s="63" t="s">
        <v>19</v>
      </c>
      <c r="E56" s="106">
        <f>STDEV(E2:E54)</f>
        <v>0.233295317934376</v>
      </c>
      <c r="F56" s="106">
        <f>STDEV(F2:F54)</f>
        <v>0.26667876121581063</v>
      </c>
      <c r="G56" s="106">
        <f>STDEV(G2:G54)</f>
        <v>0.34181280577895951</v>
      </c>
      <c r="H56" s="106">
        <f>STDEV(H2:H54)</f>
        <v>0.36141955244320118</v>
      </c>
      <c r="I56" s="114"/>
      <c r="J56" s="114"/>
      <c r="K56" s="106">
        <f>STDEV(K2:K54)</f>
        <v>0.48414633923422806</v>
      </c>
      <c r="L56" s="106">
        <f t="shared" ref="L56:S56" si="2">STDEV(L2:L54)</f>
        <v>0.34181280577895951</v>
      </c>
      <c r="M56" s="106">
        <f t="shared" si="2"/>
        <v>0.34181280577895951</v>
      </c>
      <c r="N56" s="106">
        <f t="shared" si="2"/>
        <v>0.3790600245041254</v>
      </c>
      <c r="O56" s="106">
        <f t="shared" si="2"/>
        <v>0.3790600245041254</v>
      </c>
      <c r="P56" s="106">
        <f t="shared" si="2"/>
        <v>0.36141955244320118</v>
      </c>
      <c r="Q56" s="106">
        <f t="shared" si="2"/>
        <v>0.3790600245041254</v>
      </c>
      <c r="R56" s="106">
        <f t="shared" si="2"/>
        <v>0.34181280577895951</v>
      </c>
      <c r="S56" s="106">
        <f t="shared" si="2"/>
        <v>0.3790600245041254</v>
      </c>
      <c r="T56" s="106">
        <f>STDEV(T2:T54)</f>
        <v>0.19238024756109731</v>
      </c>
      <c r="U56" s="106">
        <f>STDEV(U2:U54)</f>
        <v>0.62309215340915436</v>
      </c>
      <c r="V56" s="106">
        <f t="shared" ref="V56:AH56" si="3">STDEV(V2:V54)</f>
        <v>0.67292658491045254</v>
      </c>
      <c r="W56" s="106">
        <f t="shared" si="3"/>
        <v>0.53471639730259668</v>
      </c>
      <c r="X56" s="106">
        <f t="shared" si="3"/>
        <v>0.53131269373090806</v>
      </c>
      <c r="Y56" s="106">
        <f t="shared" si="3"/>
        <v>0.59326162980031283</v>
      </c>
      <c r="Z56" s="106">
        <f t="shared" si="3"/>
        <v>0.59326162980031283</v>
      </c>
      <c r="AA56" s="106">
        <f t="shared" si="3"/>
        <v>0.61724139329010663</v>
      </c>
      <c r="AB56" s="106">
        <f t="shared" si="3"/>
        <v>0.71679013573971528</v>
      </c>
      <c r="AC56" s="106">
        <f t="shared" si="3"/>
        <v>0.66914151182294923</v>
      </c>
      <c r="AD56" s="106">
        <f t="shared" si="3"/>
        <v>0.63119211283819443</v>
      </c>
      <c r="AE56" s="106">
        <f t="shared" si="3"/>
        <v>0.69728896542698893</v>
      </c>
      <c r="AF56" s="106">
        <f t="shared" si="3"/>
        <v>0.62192640467356697</v>
      </c>
      <c r="AG56" s="106">
        <f t="shared" si="3"/>
        <v>0.72684378431163166</v>
      </c>
      <c r="AH56" s="106">
        <f t="shared" si="3"/>
        <v>0.58525669507419875</v>
      </c>
      <c r="AI56" s="226">
        <f>STDEV(U2:AH54)</f>
        <v>0.63113592138464436</v>
      </c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</row>
    <row r="57" spans="1:73" x14ac:dyDescent="0.25">
      <c r="B57" s="215" t="s">
        <v>20</v>
      </c>
      <c r="C57" s="215">
        <f>COUNTIF(B2:B54,"ชาย")</f>
        <v>14</v>
      </c>
      <c r="I57" s="62"/>
      <c r="J57" s="62"/>
      <c r="K57" s="62"/>
      <c r="L57" s="62"/>
      <c r="M57" s="62"/>
      <c r="N57" s="62"/>
      <c r="O57" s="62"/>
      <c r="P57" s="62"/>
      <c r="R57" s="62"/>
      <c r="S57" s="62"/>
      <c r="T57" s="62"/>
      <c r="U57" s="62"/>
      <c r="V57" s="62"/>
      <c r="W57" s="62"/>
      <c r="X57" s="106">
        <f>STDEV(U2:X54)</f>
        <v>0.59045054993461621</v>
      </c>
      <c r="Y57" s="62"/>
      <c r="Z57" s="106">
        <f>STDEV(Y3:Z54)</f>
        <v>0.58707767303377945</v>
      </c>
      <c r="AA57" s="62"/>
      <c r="AB57" s="62"/>
      <c r="AC57" s="106">
        <f>STDEV(AA2:AC54)</f>
        <v>0.66489295133332849</v>
      </c>
      <c r="AE57" s="106">
        <f>STDEV(AD2:AE54)</f>
        <v>0.66195550103832301</v>
      </c>
      <c r="AG57" s="106">
        <f>STDEVA(AF2:AG54)</f>
        <v>0.67326029511440633</v>
      </c>
      <c r="AH57" s="106">
        <f>STDEVA(AH2:AH54)</f>
        <v>0.58525669507419875</v>
      </c>
      <c r="AI57" s="213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</row>
    <row r="58" spans="1:73" x14ac:dyDescent="0.25">
      <c r="B58" s="215" t="s">
        <v>21</v>
      </c>
      <c r="C58" s="215">
        <f>COUNTIF(B2:B55,"หญิง")</f>
        <v>39</v>
      </c>
      <c r="I58" s="62"/>
      <c r="J58" s="62"/>
      <c r="K58" s="62"/>
      <c r="L58" s="62"/>
      <c r="M58" s="62"/>
      <c r="N58" s="62"/>
      <c r="O58" s="62"/>
      <c r="P58" s="62"/>
      <c r="R58" s="62"/>
      <c r="S58" s="62"/>
      <c r="T58" s="62"/>
      <c r="U58" s="62"/>
      <c r="V58" s="62"/>
      <c r="W58" s="62"/>
      <c r="X58" s="148">
        <f>AVERAGE(U2:X54)</f>
        <v>4.3726415094339623</v>
      </c>
      <c r="Y58" s="62"/>
      <c r="Z58" s="106">
        <f>STDEV(Y3:Z54)</f>
        <v>0.58707767303377945</v>
      </c>
      <c r="AA58" s="62"/>
      <c r="AB58" s="62"/>
      <c r="AC58" s="148">
        <f>AVERAGE(AA2:AC54)</f>
        <v>4.2264150943396226</v>
      </c>
      <c r="AE58" s="148">
        <f>AVERAGE(AD2:AE54)</f>
        <v>4.216981132075472</v>
      </c>
      <c r="AG58" s="148">
        <f>AVERAGE(AF2:AG54)</f>
        <v>4.1792452830188678</v>
      </c>
      <c r="AH58" s="148">
        <f>AVERAGE(AH2:AH54)</f>
        <v>4.2452830188679247</v>
      </c>
      <c r="AI58" s="214"/>
    </row>
    <row r="59" spans="1:73" x14ac:dyDescent="0.25">
      <c r="C59" s="64">
        <f>SUM(C57:C58)</f>
        <v>53</v>
      </c>
      <c r="I59" s="62"/>
      <c r="J59" s="62"/>
      <c r="K59" s="62"/>
      <c r="L59" s="62"/>
      <c r="M59" s="62"/>
      <c r="N59" s="62"/>
      <c r="O59" s="62"/>
      <c r="P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</row>
    <row r="60" spans="1:73" x14ac:dyDescent="0.25">
      <c r="C60" s="64"/>
      <c r="I60" s="62"/>
      <c r="J60" s="62"/>
      <c r="K60" s="62"/>
      <c r="L60" s="62"/>
      <c r="M60" s="62"/>
      <c r="N60" s="62"/>
      <c r="O60" s="62"/>
      <c r="P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</row>
    <row r="61" spans="1:73" x14ac:dyDescent="0.25">
      <c r="B61" s="63" t="s">
        <v>16</v>
      </c>
      <c r="I61" s="62"/>
      <c r="J61" s="62"/>
      <c r="K61" s="62"/>
      <c r="L61" s="62"/>
      <c r="M61" s="62"/>
      <c r="N61" s="62"/>
      <c r="O61" s="62"/>
      <c r="P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</row>
    <row r="62" spans="1:73" x14ac:dyDescent="0.25">
      <c r="B62" s="215" t="s">
        <v>78</v>
      </c>
      <c r="C62" s="215">
        <f>COUNTIF(C2:C54,"บุคลากรสายวิชาการ")</f>
        <v>1</v>
      </c>
      <c r="I62" s="62"/>
      <c r="J62" s="62"/>
      <c r="K62" s="62"/>
      <c r="L62" s="62"/>
      <c r="M62" s="62"/>
      <c r="N62" s="62"/>
      <c r="O62" s="62"/>
      <c r="P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</row>
    <row r="63" spans="1:73" x14ac:dyDescent="0.25">
      <c r="B63" s="215" t="s">
        <v>63</v>
      </c>
      <c r="C63" s="215">
        <f>COUNTIF(C2:C54,"บุคลากรสายสนับสนุน")</f>
        <v>15</v>
      </c>
      <c r="I63" s="62"/>
      <c r="J63" s="62"/>
      <c r="K63" s="62"/>
      <c r="L63" s="62"/>
      <c r="M63" s="62"/>
      <c r="N63" s="62"/>
      <c r="O63" s="62"/>
      <c r="P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  <row r="64" spans="1:73" x14ac:dyDescent="0.25">
      <c r="B64" s="215" t="s">
        <v>89</v>
      </c>
      <c r="C64" s="215">
        <f>COUNTIF(C3:C54,"ผู้บริหาร")</f>
        <v>2</v>
      </c>
      <c r="I64" s="62"/>
      <c r="J64" s="62"/>
      <c r="K64" s="62"/>
      <c r="L64" s="62"/>
      <c r="M64" s="62"/>
      <c r="N64" s="62"/>
      <c r="O64" s="62"/>
      <c r="P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</row>
    <row r="65" spans="2:38" x14ac:dyDescent="0.25">
      <c r="B65" s="215" t="s">
        <v>60</v>
      </c>
      <c r="C65" s="215">
        <f>COUNTIF(C2:C54,"นิสิตปริญญาโท")</f>
        <v>25</v>
      </c>
      <c r="I65" s="62"/>
      <c r="J65" s="62"/>
      <c r="K65" s="62"/>
      <c r="L65" s="62"/>
      <c r="M65" s="62"/>
      <c r="N65" s="62"/>
      <c r="O65" s="62"/>
      <c r="P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</row>
    <row r="66" spans="2:38" x14ac:dyDescent="0.25">
      <c r="B66" s="215" t="s">
        <v>64</v>
      </c>
      <c r="C66" s="215">
        <f>COUNTIF(C2:C54,"นิสิตปริญญาเอก")</f>
        <v>10</v>
      </c>
      <c r="I66" s="62"/>
      <c r="J66" s="62"/>
      <c r="K66" s="62"/>
      <c r="L66" s="62"/>
      <c r="M66" s="160"/>
      <c r="N66" s="62"/>
      <c r="O66" s="62"/>
      <c r="P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</row>
    <row r="67" spans="2:38" x14ac:dyDescent="0.25">
      <c r="C67" s="64">
        <f>SUM(C62:C66)</f>
        <v>53</v>
      </c>
      <c r="I67" s="62"/>
      <c r="J67" s="62"/>
      <c r="K67" s="62"/>
      <c r="L67" s="62"/>
      <c r="M67" s="62"/>
      <c r="N67" s="62"/>
      <c r="O67" s="62"/>
      <c r="P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</row>
    <row r="68" spans="2:38" x14ac:dyDescent="0.25">
      <c r="C68" s="64"/>
      <c r="I68" s="62"/>
      <c r="J68" s="62"/>
      <c r="K68" s="62"/>
      <c r="L68" s="62"/>
      <c r="M68" s="62"/>
      <c r="N68" s="62"/>
      <c r="O68" s="62"/>
      <c r="P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</row>
    <row r="69" spans="2:38" x14ac:dyDescent="0.25">
      <c r="B69" s="63" t="s">
        <v>117</v>
      </c>
      <c r="I69" s="62"/>
      <c r="J69" s="62"/>
      <c r="K69" s="62"/>
      <c r="L69" s="62"/>
      <c r="M69" s="62"/>
      <c r="N69" s="62"/>
      <c r="O69" s="62"/>
      <c r="P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</row>
    <row r="70" spans="2:38" x14ac:dyDescent="0.25">
      <c r="B70" s="215" t="s">
        <v>217</v>
      </c>
      <c r="C70" s="215">
        <f>COUNTIF(D2:D54,"แพทยศาสตร์")</f>
        <v>3</v>
      </c>
      <c r="I70" s="62"/>
      <c r="J70" s="62"/>
      <c r="K70" s="62"/>
      <c r="L70" s="62"/>
      <c r="M70" s="62"/>
      <c r="N70" s="62"/>
      <c r="O70" s="62"/>
      <c r="P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</row>
    <row r="71" spans="2:38" x14ac:dyDescent="0.25">
      <c r="B71" s="215" t="s">
        <v>222</v>
      </c>
      <c r="C71" s="215">
        <f>COUNTIF(D2:D55,"วิศวกรรมศาสตร์")</f>
        <v>2</v>
      </c>
      <c r="D71" s="64"/>
      <c r="I71" s="62"/>
      <c r="J71" s="62"/>
      <c r="K71" s="62"/>
      <c r="L71" s="62"/>
      <c r="M71" s="62"/>
      <c r="N71" s="62"/>
      <c r="O71" s="62"/>
      <c r="P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</row>
    <row r="72" spans="2:38" x14ac:dyDescent="0.25">
      <c r="B72" s="215" t="s">
        <v>216</v>
      </c>
      <c r="C72" s="215">
        <f>COUNTIF(D2:D56,"ทันตแพทยศาสตร์")</f>
        <v>4</v>
      </c>
      <c r="D72" s="64"/>
      <c r="I72" s="62"/>
      <c r="J72" s="62"/>
      <c r="K72" s="62"/>
      <c r="L72" s="62"/>
      <c r="M72" s="62"/>
      <c r="N72" s="62"/>
      <c r="O72" s="62"/>
      <c r="P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</row>
    <row r="73" spans="2:38" x14ac:dyDescent="0.25">
      <c r="B73" s="215" t="s">
        <v>219</v>
      </c>
      <c r="C73" s="215">
        <f>COUNTIF(D2:D60,"มนุษยศาสตร์")</f>
        <v>1</v>
      </c>
      <c r="D73" s="64"/>
      <c r="I73" s="62"/>
      <c r="J73" s="62"/>
      <c r="K73" s="62"/>
      <c r="L73" s="62"/>
      <c r="M73" s="62"/>
      <c r="N73" s="62"/>
      <c r="O73" s="62"/>
      <c r="P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</row>
    <row r="74" spans="2:38" x14ac:dyDescent="0.25">
      <c r="B74" s="215" t="s">
        <v>223</v>
      </c>
      <c r="C74" s="215">
        <f>COUNTIF(D2:D65,"สหเวชศาสตร์")</f>
        <v>4</v>
      </c>
      <c r="D74" s="64"/>
      <c r="I74" s="62"/>
      <c r="J74" s="62"/>
      <c r="K74" s="62"/>
      <c r="L74" s="62"/>
      <c r="M74" s="62"/>
      <c r="N74" s="62"/>
      <c r="O74" s="62"/>
      <c r="P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</row>
    <row r="75" spans="2:38" x14ac:dyDescent="0.25">
      <c r="B75" s="215" t="s">
        <v>216</v>
      </c>
      <c r="C75" s="215">
        <f>COUNTIF(D2:D66,"ทันตแพทยศาสตร์")</f>
        <v>4</v>
      </c>
      <c r="D75" s="64"/>
      <c r="I75" s="62"/>
      <c r="J75" s="62"/>
      <c r="K75" s="62"/>
      <c r="L75" s="62"/>
      <c r="M75" s="62"/>
      <c r="N75" s="62"/>
      <c r="O75" s="62"/>
      <c r="P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2:38" x14ac:dyDescent="0.25">
      <c r="B76" s="218" t="s">
        <v>221</v>
      </c>
      <c r="C76" s="215">
        <f>COUNTIF(D2:D67,"วิทยาศาสตร์")</f>
        <v>2</v>
      </c>
      <c r="D76" s="64"/>
      <c r="I76" s="62"/>
      <c r="J76" s="62"/>
      <c r="K76" s="62"/>
      <c r="L76" s="62"/>
      <c r="M76" s="62"/>
      <c r="N76" s="62"/>
      <c r="O76" s="62"/>
      <c r="P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</row>
    <row r="77" spans="2:38" x14ac:dyDescent="0.25">
      <c r="B77" s="215" t="s">
        <v>220</v>
      </c>
      <c r="C77" s="215">
        <f>COUNTIF(D2:D59,"สาธารณสุขศาสตร์")</f>
        <v>25</v>
      </c>
      <c r="D77" s="64"/>
      <c r="I77" s="62"/>
      <c r="J77" s="62"/>
      <c r="K77" s="62"/>
      <c r="L77" s="62"/>
      <c r="M77" s="62"/>
      <c r="N77" s="62"/>
      <c r="O77" s="62"/>
      <c r="P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</row>
    <row r="78" spans="2:38" ht="30" x14ac:dyDescent="0.25">
      <c r="B78" s="215" t="s">
        <v>140</v>
      </c>
      <c r="C78" s="215">
        <f>COUNTIF(D2:D57,"กองการถ่ายทอดเทคโนโลยี")</f>
        <v>1</v>
      </c>
      <c r="D78" s="64"/>
      <c r="I78" s="62"/>
      <c r="J78" s="62"/>
      <c r="K78" s="62"/>
      <c r="L78" s="62"/>
      <c r="M78" s="62"/>
      <c r="N78" s="62"/>
      <c r="O78" s="62"/>
      <c r="P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</row>
    <row r="79" spans="2:38" s="65" customFormat="1" ht="30" x14ac:dyDescent="0.25">
      <c r="B79" s="215" t="s">
        <v>139</v>
      </c>
      <c r="C79" s="215">
        <f>COUNTIF(D2:D58,"กองพัฒนาภาษาและกิจการต่างประเทศ")</f>
        <v>1</v>
      </c>
      <c r="D79" s="64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114"/>
      <c r="AK79" s="114"/>
      <c r="AL79" s="114"/>
    </row>
    <row r="80" spans="2:38" s="65" customFormat="1" ht="30" x14ac:dyDescent="0.25">
      <c r="B80" s="215" t="s">
        <v>118</v>
      </c>
      <c r="C80" s="215">
        <f>COUNTIF(D2:D61,"วิทยาลัยเพื่อการค้นคว้าระดับรากฐาน")</f>
        <v>3</v>
      </c>
      <c r="D80" s="64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114"/>
      <c r="AK80" s="114"/>
      <c r="AL80" s="114"/>
    </row>
    <row r="81" spans="2:38" s="65" customFormat="1" ht="15.75" customHeight="1" x14ac:dyDescent="0.25">
      <c r="B81" s="215" t="s">
        <v>185</v>
      </c>
      <c r="C81" s="215">
        <f>COUNTIF(D2:D64,"กองการบริหารงานบุคคล")</f>
        <v>3</v>
      </c>
      <c r="D81" s="64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114"/>
      <c r="AK81" s="114"/>
      <c r="AL81" s="114"/>
    </row>
    <row r="82" spans="2:38" s="65" customFormat="1" x14ac:dyDescent="0.25">
      <c r="B82" s="62"/>
      <c r="C82" s="64">
        <f>SUM(C70:C81)</f>
        <v>53</v>
      </c>
      <c r="D82" s="64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114"/>
      <c r="AK82" s="114"/>
      <c r="AL82" s="114"/>
    </row>
    <row r="83" spans="2:38" s="65" customFormat="1" x14ac:dyDescent="0.25">
      <c r="B83" s="62"/>
      <c r="C83" s="64"/>
      <c r="D83" s="64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114"/>
      <c r="AK83" s="114"/>
      <c r="AL83" s="114"/>
    </row>
    <row r="84" spans="2:38" s="65" customFormat="1" x14ac:dyDescent="0.25">
      <c r="B84" s="62"/>
      <c r="C84" s="64"/>
      <c r="D84" s="64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114"/>
      <c r="AK84" s="114"/>
      <c r="AL84" s="114"/>
    </row>
    <row r="85" spans="2:38" s="65" customFormat="1" x14ac:dyDescent="0.25">
      <c r="B85" s="62"/>
      <c r="C85" s="64"/>
      <c r="D85" s="64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114"/>
      <c r="AK85" s="114"/>
      <c r="AL85" s="114"/>
    </row>
    <row r="86" spans="2:38" s="65" customFormat="1" x14ac:dyDescent="0.25">
      <c r="B86" s="62"/>
      <c r="C86" s="64"/>
      <c r="D86" s="64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114"/>
      <c r="AK86" s="114"/>
      <c r="AL86" s="114"/>
    </row>
    <row r="87" spans="2:38" s="65" customFormat="1" x14ac:dyDescent="0.25">
      <c r="B87" s="62"/>
      <c r="C87" s="64"/>
      <c r="D87" s="64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114"/>
      <c r="AK87" s="114"/>
      <c r="AL87" s="114"/>
    </row>
    <row r="88" spans="2:38" s="65" customFormat="1" x14ac:dyDescent="0.25">
      <c r="B88" s="62"/>
      <c r="C88" s="64"/>
      <c r="D88" s="64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114"/>
      <c r="AK88" s="114"/>
      <c r="AL88" s="114"/>
    </row>
    <row r="89" spans="2:38" s="65" customFormat="1" x14ac:dyDescent="0.25">
      <c r="B89" s="62"/>
      <c r="C89" s="64"/>
      <c r="D89" s="64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114"/>
      <c r="AK89" s="114"/>
      <c r="AL89" s="114"/>
    </row>
    <row r="90" spans="2:38" s="65" customFormat="1" x14ac:dyDescent="0.25">
      <c r="B90" s="62"/>
      <c r="C90" s="64"/>
      <c r="D90" s="64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114"/>
      <c r="AK90" s="114"/>
      <c r="AL90" s="114"/>
    </row>
    <row r="91" spans="2:38" s="65" customFormat="1" x14ac:dyDescent="0.25">
      <c r="B91" s="62"/>
      <c r="C91" s="64"/>
      <c r="D91" s="64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114"/>
      <c r="AK91" s="114"/>
      <c r="AL91" s="114"/>
    </row>
    <row r="92" spans="2:38" s="65" customFormat="1" x14ac:dyDescent="0.25">
      <c r="B92" s="62"/>
      <c r="C92" s="64"/>
      <c r="D92" s="64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114"/>
      <c r="AK92" s="114"/>
      <c r="AL92" s="114"/>
    </row>
    <row r="93" spans="2:38" s="65" customFormat="1" x14ac:dyDescent="0.25">
      <c r="B93" s="62"/>
      <c r="C93" s="64"/>
      <c r="D93" s="64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114"/>
      <c r="AK93" s="114"/>
      <c r="AL93" s="114"/>
    </row>
    <row r="94" spans="2:38" s="65" customFormat="1" x14ac:dyDescent="0.25">
      <c r="B94" s="62"/>
      <c r="C94" s="64"/>
      <c r="D94" s="64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114"/>
      <c r="AK94" s="114"/>
      <c r="AL94" s="114"/>
    </row>
    <row r="95" spans="2:38" s="65" customFormat="1" x14ac:dyDescent="0.25">
      <c r="B95" s="62"/>
      <c r="C95" s="64"/>
      <c r="D95" s="64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114"/>
      <c r="AK95" s="114"/>
      <c r="AL95" s="114"/>
    </row>
    <row r="96" spans="2:38" s="65" customFormat="1" x14ac:dyDescent="0.25">
      <c r="B96" s="62"/>
      <c r="C96" s="64"/>
      <c r="D96" s="64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114"/>
      <c r="AK96" s="114"/>
      <c r="AL96" s="114"/>
    </row>
    <row r="97" spans="2:38" s="65" customFormat="1" x14ac:dyDescent="0.25">
      <c r="B97" s="62"/>
      <c r="C97" s="64"/>
      <c r="D97" s="64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114"/>
      <c r="AK97" s="114"/>
      <c r="AL97" s="114"/>
    </row>
    <row r="98" spans="2:38" s="65" customFormat="1" x14ac:dyDescent="0.25">
      <c r="B98" s="62"/>
      <c r="C98" s="64"/>
      <c r="D98" s="64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114"/>
      <c r="AK98" s="114"/>
      <c r="AL98" s="114"/>
    </row>
    <row r="99" spans="2:38" s="65" customFormat="1" x14ac:dyDescent="0.25">
      <c r="B99" s="62"/>
      <c r="C99" s="64"/>
      <c r="D99" s="64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114"/>
      <c r="AK99" s="114"/>
      <c r="AL99" s="114"/>
    </row>
    <row r="100" spans="2:38" s="65" customFormat="1" x14ac:dyDescent="0.25">
      <c r="B100" s="62"/>
      <c r="C100" s="64"/>
      <c r="D100" s="64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114"/>
      <c r="AK100" s="114"/>
      <c r="AL100" s="114"/>
    </row>
    <row r="101" spans="2:38" s="65" customFormat="1" x14ac:dyDescent="0.25">
      <c r="B101" s="62"/>
      <c r="C101" s="64"/>
      <c r="D101" s="64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114"/>
      <c r="AK101" s="114"/>
      <c r="AL101" s="114"/>
    </row>
    <row r="102" spans="2:38" s="65" customFormat="1" x14ac:dyDescent="0.25">
      <c r="B102" s="62"/>
      <c r="C102" s="64"/>
      <c r="D102" s="64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114"/>
      <c r="AK102" s="114"/>
      <c r="AL102" s="114"/>
    </row>
    <row r="103" spans="2:38" s="65" customFormat="1" x14ac:dyDescent="0.25">
      <c r="B103" s="62"/>
      <c r="C103" s="64"/>
      <c r="D103" s="64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114"/>
      <c r="AK103" s="114"/>
      <c r="AL103" s="114"/>
    </row>
    <row r="104" spans="2:38" s="65" customFormat="1" x14ac:dyDescent="0.25">
      <c r="B104" s="62"/>
      <c r="C104" s="64"/>
      <c r="D104" s="64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114"/>
      <c r="AK104" s="114"/>
      <c r="AL104" s="114"/>
    </row>
    <row r="105" spans="2:38" s="65" customFormat="1" x14ac:dyDescent="0.25">
      <c r="B105" s="62"/>
      <c r="C105" s="64"/>
      <c r="D105" s="64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114"/>
      <c r="AK105" s="114"/>
      <c r="AL105" s="114"/>
    </row>
    <row r="106" spans="2:38" s="65" customFormat="1" x14ac:dyDescent="0.25">
      <c r="B106" s="62"/>
      <c r="C106" s="64"/>
      <c r="D106" s="64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114"/>
      <c r="AK106" s="114"/>
      <c r="AL106" s="114"/>
    </row>
    <row r="107" spans="2:38" s="65" customFormat="1" x14ac:dyDescent="0.25">
      <c r="B107" s="62"/>
      <c r="C107" s="64"/>
      <c r="D107" s="64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114"/>
      <c r="AK107" s="114"/>
      <c r="AL107" s="114"/>
    </row>
    <row r="108" spans="2:38" s="65" customFormat="1" x14ac:dyDescent="0.25">
      <c r="B108" s="62"/>
      <c r="C108" s="64"/>
      <c r="D108" s="64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114"/>
      <c r="AK108" s="114"/>
      <c r="AL108" s="114"/>
    </row>
    <row r="109" spans="2:38" s="65" customFormat="1" x14ac:dyDescent="0.25">
      <c r="B109" s="62"/>
      <c r="C109" s="64"/>
      <c r="D109" s="64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114"/>
      <c r="AK109" s="114"/>
      <c r="AL109" s="114"/>
    </row>
    <row r="110" spans="2:38" x14ac:dyDescent="0.25">
      <c r="C110" s="64"/>
      <c r="D110" s="64"/>
      <c r="I110" s="62"/>
      <c r="J110" s="62"/>
      <c r="K110" s="62"/>
      <c r="L110" s="62"/>
      <c r="M110" s="62"/>
      <c r="N110" s="62"/>
      <c r="O110" s="62"/>
      <c r="P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spans="2:38" x14ac:dyDescent="0.25">
      <c r="C111" s="64"/>
      <c r="D111" s="64"/>
      <c r="I111" s="62"/>
      <c r="J111" s="62"/>
      <c r="K111" s="62"/>
      <c r="L111" s="62"/>
      <c r="M111" s="62"/>
      <c r="N111" s="62"/>
      <c r="O111" s="62"/>
      <c r="P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spans="2:38" x14ac:dyDescent="0.25">
      <c r="C112" s="64"/>
      <c r="D112" s="64"/>
      <c r="I112" s="62"/>
      <c r="J112" s="62"/>
      <c r="K112" s="62"/>
      <c r="L112" s="62"/>
      <c r="M112" s="62"/>
      <c r="N112" s="62"/>
      <c r="O112" s="62"/>
      <c r="P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spans="3:29" x14ac:dyDescent="0.25">
      <c r="C113" s="64"/>
      <c r="D113" s="64"/>
      <c r="I113" s="62"/>
      <c r="J113" s="62"/>
      <c r="K113" s="62"/>
      <c r="L113" s="62"/>
      <c r="M113" s="62"/>
      <c r="N113" s="62"/>
      <c r="O113" s="62"/>
      <c r="P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3:29" x14ac:dyDescent="0.25">
      <c r="C114" s="64"/>
      <c r="D114" s="64"/>
      <c r="I114" s="62"/>
      <c r="J114" s="62"/>
      <c r="K114" s="62"/>
      <c r="L114" s="62"/>
      <c r="M114" s="62"/>
      <c r="N114" s="62"/>
      <c r="O114" s="62"/>
      <c r="P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spans="3:29" x14ac:dyDescent="0.25">
      <c r="C115" s="64"/>
      <c r="D115" s="64"/>
      <c r="I115" s="62"/>
      <c r="J115" s="62"/>
      <c r="K115" s="62"/>
      <c r="L115" s="62"/>
      <c r="M115" s="62"/>
      <c r="N115" s="62"/>
      <c r="O115" s="62"/>
      <c r="P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spans="3:29" x14ac:dyDescent="0.25">
      <c r="C116" s="64"/>
      <c r="D116" s="64"/>
      <c r="I116" s="62"/>
      <c r="J116" s="62"/>
      <c r="K116" s="62"/>
      <c r="L116" s="62"/>
      <c r="M116" s="62"/>
      <c r="N116" s="62"/>
      <c r="O116" s="62"/>
      <c r="P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spans="3:29" x14ac:dyDescent="0.25">
      <c r="C117" s="64"/>
      <c r="D117" s="64"/>
      <c r="I117" s="62"/>
      <c r="J117" s="62"/>
      <c r="K117" s="62"/>
      <c r="L117" s="62"/>
      <c r="M117" s="62"/>
      <c r="N117" s="62"/>
      <c r="O117" s="62"/>
      <c r="P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spans="3:29" x14ac:dyDescent="0.25">
      <c r="C118" s="64"/>
      <c r="D118" s="64"/>
      <c r="I118" s="62"/>
      <c r="J118" s="62"/>
      <c r="K118" s="62"/>
      <c r="L118" s="62"/>
      <c r="M118" s="62"/>
      <c r="N118" s="62"/>
      <c r="O118" s="62"/>
      <c r="P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spans="3:29" x14ac:dyDescent="0.25">
      <c r="C119" s="64"/>
      <c r="D119" s="64"/>
      <c r="I119" s="62"/>
      <c r="J119" s="62"/>
      <c r="K119" s="62"/>
      <c r="L119" s="62"/>
      <c r="M119" s="62"/>
      <c r="N119" s="62"/>
      <c r="O119" s="62"/>
      <c r="P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</row>
    <row r="120" spans="3:29" x14ac:dyDescent="0.25">
      <c r="C120" s="64"/>
      <c r="D120" s="64"/>
      <c r="I120" s="62"/>
      <c r="J120" s="62"/>
      <c r="K120" s="62"/>
      <c r="L120" s="62"/>
      <c r="M120" s="62"/>
      <c r="N120" s="62"/>
      <c r="O120" s="62"/>
      <c r="P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spans="3:29" x14ac:dyDescent="0.25">
      <c r="C121" s="64"/>
      <c r="D121" s="64"/>
      <c r="I121" s="62"/>
      <c r="J121" s="62"/>
      <c r="K121" s="62"/>
      <c r="L121" s="62"/>
      <c r="M121" s="62"/>
      <c r="N121" s="62"/>
      <c r="O121" s="62"/>
      <c r="P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spans="3:29" x14ac:dyDescent="0.25">
      <c r="C122" s="64"/>
      <c r="D122" s="64"/>
      <c r="I122" s="62"/>
      <c r="J122" s="62"/>
      <c r="K122" s="62"/>
      <c r="L122" s="62"/>
      <c r="M122" s="62"/>
      <c r="N122" s="62"/>
      <c r="O122" s="62"/>
      <c r="P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3:29" x14ac:dyDescent="0.25">
      <c r="C123" s="64"/>
      <c r="D123" s="64"/>
      <c r="I123" s="62"/>
      <c r="J123" s="62"/>
      <c r="K123" s="62"/>
      <c r="L123" s="62"/>
      <c r="M123" s="62"/>
      <c r="N123" s="62"/>
      <c r="O123" s="62"/>
      <c r="P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spans="3:29" x14ac:dyDescent="0.25">
      <c r="C124" s="64"/>
      <c r="D124" s="64"/>
      <c r="I124" s="62"/>
      <c r="J124" s="62"/>
      <c r="K124" s="62"/>
      <c r="L124" s="62"/>
      <c r="M124" s="62"/>
      <c r="N124" s="62"/>
      <c r="O124" s="62"/>
      <c r="P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spans="3:29" x14ac:dyDescent="0.25">
      <c r="C125" s="64"/>
      <c r="D125" s="64"/>
      <c r="I125" s="62"/>
      <c r="J125" s="62"/>
      <c r="K125" s="62"/>
      <c r="L125" s="62"/>
      <c r="M125" s="62"/>
      <c r="N125" s="62"/>
      <c r="O125" s="62"/>
      <c r="P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spans="3:29" x14ac:dyDescent="0.25">
      <c r="C126" s="64"/>
      <c r="D126" s="64"/>
      <c r="I126" s="62"/>
      <c r="J126" s="62"/>
      <c r="K126" s="62"/>
      <c r="L126" s="62"/>
      <c r="M126" s="62"/>
      <c r="N126" s="62"/>
      <c r="O126" s="62"/>
      <c r="P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spans="3:29" x14ac:dyDescent="0.25">
      <c r="C127" s="64"/>
      <c r="D127" s="64"/>
      <c r="I127" s="62"/>
      <c r="J127" s="62"/>
      <c r="K127" s="62"/>
      <c r="L127" s="62"/>
      <c r="M127" s="62"/>
      <c r="N127" s="62"/>
      <c r="O127" s="62"/>
      <c r="P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spans="3:29" x14ac:dyDescent="0.25">
      <c r="C128" s="64"/>
      <c r="D128" s="64"/>
      <c r="I128" s="62"/>
      <c r="J128" s="62"/>
      <c r="K128" s="62"/>
      <c r="L128" s="62"/>
      <c r="M128" s="62"/>
      <c r="N128" s="62"/>
      <c r="O128" s="62"/>
      <c r="P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spans="3:29" x14ac:dyDescent="0.25">
      <c r="C129" s="64"/>
      <c r="D129" s="64"/>
      <c r="I129" s="62"/>
      <c r="J129" s="62"/>
      <c r="K129" s="62"/>
      <c r="L129" s="62"/>
      <c r="M129" s="62"/>
      <c r="N129" s="62"/>
      <c r="O129" s="62"/>
      <c r="P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</row>
    <row r="130" spans="3:29" x14ac:dyDescent="0.25">
      <c r="C130" s="64"/>
      <c r="D130" s="64"/>
      <c r="I130" s="62"/>
      <c r="J130" s="62"/>
      <c r="K130" s="62"/>
      <c r="L130" s="62"/>
      <c r="M130" s="62"/>
      <c r="N130" s="62"/>
      <c r="O130" s="62"/>
      <c r="P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spans="3:29" x14ac:dyDescent="0.25">
      <c r="C131" s="64"/>
      <c r="D131" s="64"/>
      <c r="I131" s="62"/>
      <c r="J131" s="62"/>
      <c r="K131" s="62"/>
      <c r="L131" s="62"/>
      <c r="M131" s="62"/>
      <c r="N131" s="62"/>
      <c r="O131" s="62"/>
      <c r="P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spans="3:29" x14ac:dyDescent="0.25">
      <c r="C132" s="64"/>
      <c r="D132" s="64"/>
      <c r="I132" s="62"/>
      <c r="J132" s="62"/>
      <c r="K132" s="62"/>
      <c r="L132" s="62"/>
      <c r="M132" s="62"/>
      <c r="N132" s="62"/>
      <c r="O132" s="62"/>
      <c r="P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spans="3:29" x14ac:dyDescent="0.25">
      <c r="C133" s="64"/>
      <c r="D133" s="64"/>
      <c r="I133" s="62"/>
      <c r="J133" s="62"/>
      <c r="K133" s="62"/>
      <c r="L133" s="62"/>
      <c r="M133" s="62"/>
      <c r="N133" s="62"/>
      <c r="O133" s="62"/>
      <c r="P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spans="3:29" x14ac:dyDescent="0.25">
      <c r="C134" s="64"/>
      <c r="D134" s="64"/>
      <c r="I134" s="62"/>
      <c r="J134" s="62"/>
      <c r="K134" s="62"/>
      <c r="L134" s="62"/>
      <c r="M134" s="62"/>
      <c r="N134" s="62"/>
      <c r="O134" s="62"/>
      <c r="P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spans="3:29" x14ac:dyDescent="0.25">
      <c r="C135" s="64"/>
      <c r="D135" s="64"/>
      <c r="I135" s="62"/>
      <c r="J135" s="62"/>
      <c r="K135" s="62"/>
      <c r="L135" s="62"/>
      <c r="M135" s="62"/>
      <c r="N135" s="62"/>
      <c r="O135" s="62"/>
      <c r="P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</row>
    <row r="136" spans="3:29" x14ac:dyDescent="0.25">
      <c r="C136" s="64"/>
      <c r="D136" s="64"/>
      <c r="I136" s="62"/>
      <c r="J136" s="62"/>
      <c r="K136" s="62"/>
      <c r="L136" s="62"/>
      <c r="M136" s="62"/>
      <c r="N136" s="62"/>
      <c r="O136" s="62"/>
      <c r="P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</row>
    <row r="137" spans="3:29" x14ac:dyDescent="0.25">
      <c r="C137" s="64"/>
      <c r="D137" s="64"/>
      <c r="I137" s="62"/>
      <c r="J137" s="62"/>
      <c r="K137" s="62"/>
      <c r="L137" s="62"/>
      <c r="M137" s="62"/>
      <c r="N137" s="62"/>
      <c r="O137" s="62"/>
      <c r="P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</row>
    <row r="138" spans="3:29" x14ac:dyDescent="0.25">
      <c r="C138" s="64"/>
      <c r="D138" s="64"/>
      <c r="I138" s="62"/>
      <c r="J138" s="62"/>
      <c r="K138" s="62"/>
      <c r="L138" s="62"/>
      <c r="M138" s="62"/>
      <c r="N138" s="62"/>
      <c r="O138" s="62"/>
      <c r="P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spans="3:29" x14ac:dyDescent="0.25">
      <c r="C139" s="64"/>
      <c r="D139" s="64"/>
      <c r="I139" s="62"/>
      <c r="J139" s="62"/>
      <c r="K139" s="62"/>
      <c r="L139" s="62"/>
      <c r="M139" s="62"/>
      <c r="N139" s="62"/>
      <c r="O139" s="62"/>
      <c r="P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</row>
    <row r="140" spans="3:29" x14ac:dyDescent="0.25">
      <c r="C140" s="64"/>
      <c r="D140" s="64"/>
      <c r="I140" s="62"/>
      <c r="J140" s="62"/>
      <c r="K140" s="62"/>
      <c r="L140" s="62"/>
      <c r="M140" s="62"/>
      <c r="N140" s="62"/>
      <c r="O140" s="62"/>
      <c r="P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spans="3:29" x14ac:dyDescent="0.25">
      <c r="C141" s="64"/>
      <c r="D141" s="64"/>
      <c r="I141" s="62"/>
      <c r="J141" s="62"/>
      <c r="K141" s="62"/>
      <c r="L141" s="62"/>
      <c r="M141" s="62"/>
      <c r="N141" s="62"/>
      <c r="O141" s="62"/>
      <c r="P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spans="3:29" x14ac:dyDescent="0.25">
      <c r="C142" s="64"/>
      <c r="D142" s="64"/>
      <c r="I142" s="62"/>
      <c r="J142" s="62"/>
      <c r="K142" s="62"/>
      <c r="L142" s="62"/>
      <c r="M142" s="62"/>
      <c r="N142" s="62"/>
      <c r="O142" s="62"/>
      <c r="P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spans="3:29" x14ac:dyDescent="0.25">
      <c r="C143" s="64"/>
      <c r="D143" s="64"/>
      <c r="I143" s="62"/>
      <c r="J143" s="62"/>
      <c r="K143" s="62"/>
      <c r="L143" s="62"/>
      <c r="M143" s="62"/>
      <c r="N143" s="62"/>
      <c r="O143" s="62"/>
      <c r="P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</row>
    <row r="144" spans="3:29" x14ac:dyDescent="0.25">
      <c r="C144" s="64"/>
      <c r="D144" s="64"/>
      <c r="I144" s="62"/>
      <c r="J144" s="62"/>
      <c r="K144" s="62"/>
      <c r="L144" s="62"/>
      <c r="M144" s="62"/>
      <c r="N144" s="62"/>
      <c r="O144" s="62"/>
      <c r="P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3:29" x14ac:dyDescent="0.25">
      <c r="C145" s="64"/>
      <c r="D145" s="64"/>
      <c r="I145" s="62"/>
      <c r="J145" s="62"/>
      <c r="K145" s="62"/>
      <c r="L145" s="62"/>
      <c r="M145" s="62"/>
      <c r="N145" s="62"/>
      <c r="O145" s="62"/>
      <c r="P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</row>
    <row r="146" spans="3:29" x14ac:dyDescent="0.25">
      <c r="C146" s="64"/>
      <c r="D146" s="64"/>
      <c r="I146" s="62"/>
      <c r="J146" s="62"/>
      <c r="K146" s="62"/>
      <c r="L146" s="62"/>
      <c r="M146" s="62"/>
      <c r="N146" s="62"/>
      <c r="O146" s="62"/>
      <c r="P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</row>
    <row r="147" spans="3:29" x14ac:dyDescent="0.25">
      <c r="C147" s="64"/>
      <c r="D147" s="64"/>
      <c r="I147" s="62"/>
      <c r="J147" s="62"/>
      <c r="K147" s="62"/>
      <c r="L147" s="62"/>
      <c r="M147" s="62"/>
      <c r="N147" s="62"/>
      <c r="O147" s="62"/>
      <c r="P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</row>
    <row r="148" spans="3:29" x14ac:dyDescent="0.25">
      <c r="C148" s="64"/>
      <c r="D148" s="64"/>
      <c r="I148" s="62"/>
      <c r="J148" s="62"/>
      <c r="K148" s="62"/>
      <c r="L148" s="62"/>
      <c r="M148" s="62"/>
      <c r="N148" s="62"/>
      <c r="O148" s="62"/>
      <c r="P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</row>
    <row r="149" spans="3:29" x14ac:dyDescent="0.25">
      <c r="C149" s="64"/>
      <c r="D149" s="64"/>
      <c r="I149" s="62"/>
      <c r="J149" s="62"/>
      <c r="K149" s="62"/>
      <c r="L149" s="62"/>
      <c r="M149" s="62"/>
      <c r="N149" s="62"/>
      <c r="O149" s="62"/>
      <c r="P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</row>
    <row r="150" spans="3:29" x14ac:dyDescent="0.25">
      <c r="C150" s="64"/>
      <c r="D150" s="64"/>
      <c r="I150" s="62"/>
      <c r="J150" s="62"/>
      <c r="K150" s="62"/>
      <c r="L150" s="62"/>
      <c r="M150" s="62"/>
      <c r="N150" s="62"/>
      <c r="O150" s="62"/>
      <c r="P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</row>
    <row r="151" spans="3:29" x14ac:dyDescent="0.25">
      <c r="C151" s="64"/>
      <c r="D151" s="64"/>
      <c r="I151" s="62"/>
      <c r="J151" s="62"/>
      <c r="K151" s="62"/>
      <c r="L151" s="62"/>
      <c r="M151" s="62"/>
      <c r="N151" s="62"/>
      <c r="O151" s="62"/>
      <c r="P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</row>
    <row r="152" spans="3:29" x14ac:dyDescent="0.25">
      <c r="C152" s="64"/>
      <c r="D152" s="64"/>
      <c r="I152" s="62"/>
      <c r="J152" s="62"/>
      <c r="K152" s="62"/>
      <c r="L152" s="62"/>
      <c r="M152" s="62"/>
      <c r="N152" s="62"/>
      <c r="O152" s="62"/>
      <c r="P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</row>
    <row r="153" spans="3:29" x14ac:dyDescent="0.25">
      <c r="C153" s="64"/>
      <c r="D153" s="64"/>
      <c r="I153" s="62"/>
      <c r="J153" s="62"/>
      <c r="K153" s="62"/>
      <c r="L153" s="62"/>
      <c r="M153" s="62"/>
      <c r="N153" s="62"/>
      <c r="O153" s="62"/>
      <c r="P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</row>
    <row r="154" spans="3:29" x14ac:dyDescent="0.25">
      <c r="C154" s="64"/>
      <c r="D154" s="64"/>
      <c r="I154" s="62"/>
      <c r="J154" s="62"/>
      <c r="K154" s="62"/>
      <c r="L154" s="62"/>
      <c r="M154" s="62"/>
      <c r="N154" s="62"/>
      <c r="O154" s="62"/>
      <c r="P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</row>
    <row r="155" spans="3:29" x14ac:dyDescent="0.25">
      <c r="C155" s="64"/>
      <c r="D155" s="64"/>
      <c r="I155" s="62"/>
      <c r="J155" s="62"/>
      <c r="K155" s="62"/>
      <c r="L155" s="62"/>
      <c r="M155" s="62"/>
      <c r="N155" s="62"/>
      <c r="O155" s="62"/>
      <c r="P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</row>
    <row r="156" spans="3:29" x14ac:dyDescent="0.25">
      <c r="C156" s="64"/>
      <c r="D156" s="64"/>
      <c r="I156" s="62"/>
      <c r="J156" s="62"/>
      <c r="K156" s="62"/>
      <c r="L156" s="62"/>
      <c r="M156" s="62"/>
      <c r="N156" s="62"/>
      <c r="O156" s="62"/>
      <c r="P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</row>
    <row r="157" spans="3:29" x14ac:dyDescent="0.25">
      <c r="C157" s="64"/>
      <c r="D157" s="64"/>
      <c r="I157" s="62"/>
      <c r="J157" s="62"/>
      <c r="K157" s="62"/>
      <c r="L157" s="62"/>
      <c r="M157" s="62"/>
      <c r="N157" s="62"/>
      <c r="O157" s="62"/>
      <c r="P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</row>
    <row r="158" spans="3:29" x14ac:dyDescent="0.25">
      <c r="C158" s="64"/>
      <c r="D158" s="64"/>
      <c r="I158" s="62"/>
      <c r="J158" s="62"/>
      <c r="K158" s="62"/>
      <c r="L158" s="62"/>
      <c r="M158" s="62"/>
      <c r="N158" s="62"/>
      <c r="O158" s="62"/>
      <c r="P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</row>
    <row r="159" spans="3:29" x14ac:dyDescent="0.25">
      <c r="C159" s="64"/>
      <c r="D159" s="64"/>
      <c r="I159" s="62"/>
      <c r="J159" s="62"/>
      <c r="K159" s="62"/>
      <c r="L159" s="62"/>
      <c r="M159" s="62"/>
      <c r="N159" s="62"/>
      <c r="O159" s="62"/>
      <c r="P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</row>
    <row r="160" spans="3:29" x14ac:dyDescent="0.25">
      <c r="C160" s="64"/>
      <c r="D160" s="64"/>
      <c r="I160" s="62"/>
      <c r="J160" s="62"/>
      <c r="K160" s="62"/>
      <c r="L160" s="62"/>
      <c r="M160" s="62"/>
      <c r="N160" s="62"/>
      <c r="O160" s="62"/>
      <c r="P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</row>
    <row r="161" spans="3:29" x14ac:dyDescent="0.25">
      <c r="C161" s="64"/>
      <c r="D161" s="64"/>
      <c r="I161" s="62"/>
      <c r="J161" s="62"/>
      <c r="K161" s="62"/>
      <c r="L161" s="62"/>
      <c r="M161" s="62"/>
      <c r="N161" s="62"/>
      <c r="O161" s="62"/>
      <c r="P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</row>
    <row r="162" spans="3:29" x14ac:dyDescent="0.25">
      <c r="C162" s="64"/>
      <c r="D162" s="64"/>
      <c r="I162" s="62"/>
      <c r="J162" s="62"/>
      <c r="K162" s="62"/>
      <c r="L162" s="62"/>
      <c r="M162" s="62"/>
      <c r="N162" s="62"/>
      <c r="O162" s="62"/>
      <c r="P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</row>
    <row r="163" spans="3:29" x14ac:dyDescent="0.25">
      <c r="C163" s="64"/>
      <c r="D163" s="64"/>
      <c r="I163" s="62"/>
      <c r="J163" s="62"/>
      <c r="K163" s="62"/>
      <c r="L163" s="62"/>
      <c r="M163" s="62"/>
      <c r="N163" s="62"/>
      <c r="O163" s="62"/>
      <c r="P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</row>
    <row r="164" spans="3:29" x14ac:dyDescent="0.25">
      <c r="C164" s="64"/>
      <c r="D164" s="64"/>
      <c r="I164" s="62"/>
      <c r="J164" s="62"/>
      <c r="K164" s="62"/>
      <c r="L164" s="62"/>
      <c r="M164" s="62"/>
      <c r="N164" s="62"/>
      <c r="O164" s="62"/>
      <c r="P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</row>
    <row r="165" spans="3:29" x14ac:dyDescent="0.25">
      <c r="C165" s="64"/>
      <c r="D165" s="64"/>
      <c r="I165" s="62"/>
      <c r="J165" s="62"/>
      <c r="K165" s="62"/>
      <c r="L165" s="62"/>
      <c r="M165" s="62"/>
      <c r="N165" s="62"/>
      <c r="O165" s="62"/>
      <c r="P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</row>
    <row r="166" spans="3:29" x14ac:dyDescent="0.25">
      <c r="C166" s="64"/>
      <c r="D166" s="64"/>
      <c r="I166" s="62"/>
      <c r="J166" s="62"/>
      <c r="K166" s="62"/>
      <c r="L166" s="62"/>
      <c r="M166" s="62"/>
      <c r="N166" s="62"/>
      <c r="O166" s="62"/>
      <c r="P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3:29" x14ac:dyDescent="0.25">
      <c r="C167" s="64"/>
      <c r="D167" s="64"/>
      <c r="I167" s="62"/>
      <c r="J167" s="62"/>
      <c r="K167" s="62"/>
      <c r="L167" s="62"/>
      <c r="M167" s="62"/>
      <c r="N167" s="62"/>
      <c r="O167" s="62"/>
      <c r="P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</row>
    <row r="168" spans="3:29" x14ac:dyDescent="0.25">
      <c r="C168" s="64"/>
      <c r="D168" s="64"/>
      <c r="I168" s="62"/>
      <c r="J168" s="62"/>
      <c r="K168" s="62"/>
      <c r="L168" s="62"/>
      <c r="M168" s="62"/>
      <c r="N168" s="62"/>
      <c r="O168" s="62"/>
      <c r="P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</row>
    <row r="169" spans="3:29" x14ac:dyDescent="0.25">
      <c r="C169" s="64"/>
      <c r="D169" s="64"/>
      <c r="I169" s="62"/>
      <c r="J169" s="62"/>
      <c r="K169" s="62"/>
      <c r="L169" s="62"/>
      <c r="M169" s="62"/>
      <c r="N169" s="62"/>
      <c r="O169" s="62"/>
      <c r="P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3:29" x14ac:dyDescent="0.25">
      <c r="C170" s="64"/>
      <c r="D170" s="64"/>
      <c r="I170" s="62"/>
      <c r="J170" s="62"/>
      <c r="K170" s="62"/>
      <c r="L170" s="62"/>
      <c r="M170" s="62"/>
      <c r="N170" s="62"/>
      <c r="O170" s="62"/>
      <c r="P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3:29" x14ac:dyDescent="0.25">
      <c r="C171" s="64"/>
      <c r="D171" s="64"/>
      <c r="I171" s="62"/>
      <c r="J171" s="62"/>
      <c r="K171" s="62"/>
      <c r="L171" s="62"/>
      <c r="M171" s="62"/>
      <c r="N171" s="62"/>
      <c r="O171" s="62"/>
      <c r="P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3:29" x14ac:dyDescent="0.25">
      <c r="C172" s="64"/>
      <c r="D172" s="64"/>
      <c r="I172" s="62"/>
      <c r="J172" s="62"/>
      <c r="K172" s="62"/>
      <c r="L172" s="62"/>
      <c r="M172" s="62"/>
      <c r="N172" s="62"/>
      <c r="O172" s="62"/>
      <c r="P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</row>
    <row r="173" spans="3:29" x14ac:dyDescent="0.25">
      <c r="C173" s="64"/>
      <c r="D173" s="64"/>
      <c r="I173" s="62"/>
      <c r="J173" s="62"/>
      <c r="K173" s="62"/>
      <c r="L173" s="62"/>
      <c r="M173" s="62"/>
      <c r="N173" s="62"/>
      <c r="O173" s="62"/>
      <c r="P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</row>
    <row r="174" spans="3:29" x14ac:dyDescent="0.25">
      <c r="C174" s="64"/>
      <c r="D174" s="64"/>
      <c r="I174" s="62"/>
      <c r="J174" s="62"/>
      <c r="K174" s="62"/>
      <c r="L174" s="62"/>
      <c r="M174" s="62"/>
      <c r="N174" s="62"/>
      <c r="O174" s="62"/>
      <c r="P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</row>
    <row r="175" spans="3:29" x14ac:dyDescent="0.25">
      <c r="C175" s="64"/>
      <c r="D175" s="64"/>
      <c r="I175" s="62"/>
      <c r="J175" s="62"/>
      <c r="K175" s="62"/>
      <c r="L175" s="62"/>
      <c r="M175" s="62"/>
      <c r="N175" s="62"/>
      <c r="O175" s="62"/>
      <c r="P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3:29" x14ac:dyDescent="0.25">
      <c r="C176" s="64"/>
      <c r="D176" s="64"/>
      <c r="I176" s="62"/>
      <c r="J176" s="62"/>
      <c r="K176" s="62"/>
      <c r="L176" s="62"/>
      <c r="M176" s="62"/>
      <c r="N176" s="62"/>
      <c r="O176" s="62"/>
      <c r="P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3:29" x14ac:dyDescent="0.25">
      <c r="C177" s="64"/>
      <c r="D177" s="64"/>
      <c r="I177" s="62"/>
      <c r="J177" s="62"/>
      <c r="K177" s="62"/>
      <c r="L177" s="62"/>
      <c r="M177" s="62"/>
      <c r="N177" s="62"/>
      <c r="O177" s="62"/>
      <c r="P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3:29" x14ac:dyDescent="0.25">
      <c r="C178" s="64"/>
      <c r="D178" s="64"/>
      <c r="I178" s="62"/>
      <c r="J178" s="62"/>
      <c r="K178" s="62"/>
      <c r="L178" s="62"/>
      <c r="M178" s="62"/>
      <c r="N178" s="62"/>
      <c r="O178" s="62"/>
      <c r="P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3:29" x14ac:dyDescent="0.25">
      <c r="C179" s="64"/>
      <c r="D179" s="64"/>
      <c r="I179" s="62"/>
      <c r="J179" s="62"/>
      <c r="K179" s="62"/>
      <c r="L179" s="62"/>
      <c r="M179" s="62"/>
      <c r="N179" s="62"/>
      <c r="O179" s="62"/>
      <c r="P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</row>
    <row r="180" spans="3:29" x14ac:dyDescent="0.25">
      <c r="C180" s="64"/>
      <c r="D180" s="64"/>
      <c r="I180" s="62"/>
      <c r="J180" s="62"/>
      <c r="K180" s="62"/>
      <c r="L180" s="62"/>
      <c r="M180" s="62"/>
      <c r="N180" s="62"/>
      <c r="O180" s="62"/>
      <c r="P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</row>
    <row r="181" spans="3:29" x14ac:dyDescent="0.25">
      <c r="C181" s="64"/>
      <c r="D181" s="64"/>
      <c r="I181" s="62"/>
      <c r="J181" s="62"/>
      <c r="K181" s="62"/>
      <c r="L181" s="62"/>
      <c r="M181" s="62"/>
      <c r="N181" s="62"/>
      <c r="O181" s="62"/>
      <c r="P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3:29" x14ac:dyDescent="0.25">
      <c r="C182" s="64"/>
      <c r="D182" s="64"/>
      <c r="I182" s="62"/>
      <c r="J182" s="62"/>
      <c r="K182" s="62"/>
      <c r="L182" s="62"/>
      <c r="M182" s="62"/>
      <c r="N182" s="62"/>
      <c r="O182" s="62"/>
      <c r="P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</row>
    <row r="183" spans="3:29" x14ac:dyDescent="0.25">
      <c r="C183" s="64"/>
      <c r="D183" s="64"/>
      <c r="I183" s="62"/>
      <c r="J183" s="62"/>
      <c r="K183" s="62"/>
      <c r="L183" s="62"/>
      <c r="M183" s="62"/>
      <c r="N183" s="62"/>
      <c r="O183" s="62"/>
      <c r="P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</row>
    <row r="184" spans="3:29" x14ac:dyDescent="0.25">
      <c r="C184" s="64"/>
      <c r="D184" s="64"/>
      <c r="I184" s="62"/>
      <c r="J184" s="62"/>
      <c r="K184" s="62"/>
      <c r="L184" s="62"/>
      <c r="M184" s="62"/>
      <c r="N184" s="62"/>
      <c r="O184" s="62"/>
      <c r="P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</row>
    <row r="185" spans="3:29" x14ac:dyDescent="0.25">
      <c r="C185" s="64"/>
      <c r="D185" s="64"/>
      <c r="I185" s="62"/>
      <c r="J185" s="62"/>
      <c r="K185" s="62"/>
      <c r="L185" s="62"/>
      <c r="M185" s="62"/>
      <c r="N185" s="62"/>
      <c r="O185" s="62"/>
      <c r="P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</row>
    <row r="186" spans="3:29" x14ac:dyDescent="0.25">
      <c r="C186" s="64"/>
      <c r="D186" s="64"/>
      <c r="I186" s="62"/>
      <c r="J186" s="62"/>
      <c r="K186" s="62"/>
      <c r="L186" s="62"/>
      <c r="M186" s="62"/>
      <c r="N186" s="62"/>
      <c r="O186" s="62"/>
      <c r="P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</row>
    <row r="187" spans="3:29" x14ac:dyDescent="0.25">
      <c r="C187" s="64"/>
      <c r="D187" s="64"/>
      <c r="I187" s="62"/>
      <c r="J187" s="62"/>
      <c r="K187" s="62"/>
      <c r="L187" s="62"/>
      <c r="M187" s="62"/>
      <c r="N187" s="62"/>
      <c r="O187" s="62"/>
      <c r="P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</row>
    <row r="188" spans="3:29" x14ac:dyDescent="0.25">
      <c r="C188" s="64"/>
      <c r="D188" s="64"/>
      <c r="I188" s="62"/>
      <c r="J188" s="62"/>
      <c r="K188" s="62"/>
      <c r="L188" s="62"/>
      <c r="M188" s="62"/>
      <c r="N188" s="62"/>
      <c r="O188" s="62"/>
      <c r="P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</row>
    <row r="189" spans="3:29" x14ac:dyDescent="0.25">
      <c r="C189" s="64"/>
      <c r="D189" s="64"/>
      <c r="I189" s="62"/>
      <c r="J189" s="62"/>
      <c r="K189" s="62"/>
      <c r="L189" s="62"/>
      <c r="M189" s="62"/>
      <c r="N189" s="62"/>
      <c r="O189" s="62"/>
      <c r="P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</row>
    <row r="190" spans="3:29" x14ac:dyDescent="0.25">
      <c r="C190" s="64"/>
      <c r="D190" s="64"/>
      <c r="I190" s="62"/>
      <c r="J190" s="62"/>
      <c r="K190" s="62"/>
      <c r="L190" s="62"/>
      <c r="M190" s="62"/>
      <c r="N190" s="62"/>
      <c r="O190" s="62"/>
      <c r="P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</row>
    <row r="191" spans="3:29" x14ac:dyDescent="0.25">
      <c r="C191" s="64"/>
      <c r="D191" s="64"/>
      <c r="I191" s="62"/>
      <c r="J191" s="62"/>
      <c r="K191" s="62"/>
      <c r="L191" s="62"/>
      <c r="M191" s="62"/>
      <c r="N191" s="62"/>
      <c r="O191" s="62"/>
      <c r="P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</row>
    <row r="192" spans="3:29" x14ac:dyDescent="0.25">
      <c r="C192" s="64"/>
      <c r="D192" s="64"/>
      <c r="I192" s="62"/>
      <c r="J192" s="62"/>
      <c r="K192" s="62"/>
      <c r="L192" s="62"/>
      <c r="M192" s="62"/>
      <c r="N192" s="62"/>
      <c r="O192" s="62"/>
      <c r="P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</row>
    <row r="193" spans="3:35" x14ac:dyDescent="0.25">
      <c r="C193" s="64"/>
      <c r="D193" s="64"/>
      <c r="I193" s="62"/>
      <c r="J193" s="62"/>
      <c r="K193" s="62"/>
      <c r="L193" s="62"/>
      <c r="M193" s="62"/>
      <c r="N193" s="62"/>
      <c r="O193" s="62"/>
      <c r="P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</row>
    <row r="194" spans="3:35" x14ac:dyDescent="0.25">
      <c r="C194" s="64"/>
      <c r="D194" s="64"/>
      <c r="I194" s="62"/>
      <c r="J194" s="62"/>
      <c r="K194" s="62"/>
      <c r="L194" s="62"/>
      <c r="M194" s="62"/>
      <c r="N194" s="62"/>
      <c r="O194" s="62"/>
      <c r="P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</row>
    <row r="195" spans="3:35" x14ac:dyDescent="0.25">
      <c r="C195" s="64"/>
      <c r="D195" s="64"/>
      <c r="I195" s="62"/>
      <c r="J195" s="62"/>
      <c r="K195" s="62"/>
      <c r="L195" s="62"/>
      <c r="M195" s="62"/>
      <c r="N195" s="62"/>
      <c r="O195" s="62"/>
      <c r="P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</row>
    <row r="196" spans="3:35" x14ac:dyDescent="0.25">
      <c r="C196" s="64"/>
      <c r="D196" s="64"/>
      <c r="I196" s="62"/>
      <c r="J196" s="62"/>
      <c r="K196" s="62"/>
      <c r="L196" s="62"/>
      <c r="M196" s="62"/>
      <c r="N196" s="62"/>
      <c r="O196" s="62"/>
      <c r="P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</row>
    <row r="197" spans="3:35" x14ac:dyDescent="0.25">
      <c r="C197" s="64"/>
      <c r="D197" s="64"/>
      <c r="I197" s="62"/>
      <c r="J197" s="62"/>
      <c r="K197" s="62"/>
      <c r="L197" s="62"/>
      <c r="M197" s="62"/>
      <c r="N197" s="62"/>
      <c r="O197" s="62"/>
      <c r="P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</row>
    <row r="198" spans="3:35" x14ac:dyDescent="0.25">
      <c r="C198" s="64"/>
      <c r="D198" s="64"/>
      <c r="I198" s="62"/>
      <c r="J198" s="62"/>
      <c r="K198" s="62"/>
      <c r="L198" s="62"/>
      <c r="M198" s="62"/>
      <c r="N198" s="62"/>
      <c r="O198" s="62"/>
      <c r="P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</row>
    <row r="199" spans="3:35" x14ac:dyDescent="0.25">
      <c r="C199" s="64"/>
      <c r="D199" s="64"/>
      <c r="I199" s="62"/>
      <c r="J199" s="62"/>
      <c r="K199" s="62"/>
      <c r="L199" s="62"/>
      <c r="M199" s="62"/>
      <c r="N199" s="62"/>
      <c r="O199" s="62"/>
      <c r="P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</row>
    <row r="200" spans="3:35" x14ac:dyDescent="0.25">
      <c r="I200" s="62"/>
      <c r="J200" s="62"/>
      <c r="K200" s="62"/>
      <c r="L200" s="62"/>
      <c r="M200" s="62"/>
      <c r="N200" s="62"/>
      <c r="O200" s="62"/>
      <c r="P200" s="62"/>
      <c r="R200" s="62"/>
      <c r="S200" s="62"/>
      <c r="T200" s="62"/>
      <c r="AD200" s="67"/>
      <c r="AE200" s="67"/>
      <c r="AF200" s="67"/>
      <c r="AG200" s="67"/>
      <c r="AH200" s="67"/>
      <c r="AI200" s="67"/>
    </row>
    <row r="201" spans="3:35" x14ac:dyDescent="0.25">
      <c r="I201" s="62"/>
      <c r="J201" s="62"/>
      <c r="K201" s="62"/>
      <c r="L201" s="62"/>
      <c r="M201" s="62"/>
      <c r="N201" s="62"/>
      <c r="O201" s="62"/>
      <c r="P201" s="62"/>
      <c r="R201" s="62"/>
      <c r="S201" s="62"/>
      <c r="T201" s="62"/>
      <c r="AD201" s="67"/>
      <c r="AE201" s="67"/>
      <c r="AF201" s="67"/>
      <c r="AG201" s="67"/>
      <c r="AH201" s="67"/>
      <c r="AI201" s="67"/>
    </row>
    <row r="202" spans="3:35" x14ac:dyDescent="0.25">
      <c r="I202" s="62"/>
      <c r="J202" s="62"/>
      <c r="K202" s="62"/>
      <c r="L202" s="62"/>
      <c r="M202" s="62"/>
      <c r="N202" s="62"/>
      <c r="O202" s="62"/>
      <c r="P202" s="62"/>
      <c r="R202" s="62"/>
      <c r="S202" s="62"/>
      <c r="T202" s="62"/>
      <c r="AD202" s="67"/>
      <c r="AE202" s="67"/>
      <c r="AF202" s="67"/>
      <c r="AG202" s="67"/>
      <c r="AH202" s="67"/>
      <c r="AI202" s="67"/>
    </row>
    <row r="203" spans="3:35" x14ac:dyDescent="0.25">
      <c r="I203" s="62"/>
      <c r="J203" s="62"/>
      <c r="K203" s="62"/>
      <c r="L203" s="62"/>
      <c r="M203" s="62"/>
      <c r="N203" s="62"/>
      <c r="O203" s="62"/>
      <c r="P203" s="62"/>
      <c r="R203" s="62"/>
      <c r="S203" s="62"/>
      <c r="T203" s="62"/>
      <c r="AD203" s="67"/>
      <c r="AE203" s="67"/>
      <c r="AF203" s="67"/>
      <c r="AG203" s="67"/>
      <c r="AH203" s="67"/>
      <c r="AI203" s="67"/>
    </row>
    <row r="204" spans="3:35" x14ac:dyDescent="0.25">
      <c r="I204" s="62"/>
      <c r="J204" s="62"/>
      <c r="K204" s="62"/>
      <c r="L204" s="62"/>
      <c r="M204" s="62"/>
      <c r="N204" s="62"/>
      <c r="O204" s="62"/>
      <c r="P204" s="62"/>
      <c r="R204" s="62"/>
      <c r="S204" s="62"/>
      <c r="T204" s="62"/>
    </row>
  </sheetData>
  <autoFilter ref="D1:D204" xr:uid="{E84A3703-714B-4957-B04A-477D2E75D214}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</sheetPr>
  <dimension ref="A1:H33"/>
  <sheetViews>
    <sheetView topLeftCell="A10" zoomScale="140" zoomScaleNormal="140" workbookViewId="0">
      <selection activeCell="C15" sqref="C15"/>
    </sheetView>
  </sheetViews>
  <sheetFormatPr defaultColWidth="9.125" defaultRowHeight="14.25" x14ac:dyDescent="0.2"/>
  <cols>
    <col min="1" max="1" width="8.375" style="35" customWidth="1"/>
    <col min="2" max="2" width="8.875" style="35" customWidth="1"/>
    <col min="3" max="3" width="9.125" style="35" customWidth="1"/>
    <col min="4" max="4" width="9.125" style="35"/>
    <col min="5" max="5" width="9.125" style="35" customWidth="1"/>
    <col min="6" max="6" width="50.5" style="35" customWidth="1"/>
    <col min="7" max="16384" width="9.125" style="35"/>
  </cols>
  <sheetData>
    <row r="1" spans="1:8" s="34" customFormat="1" ht="27.75" x14ac:dyDescent="0.65">
      <c r="A1" s="235" t="s">
        <v>11</v>
      </c>
      <c r="B1" s="235"/>
      <c r="C1" s="235"/>
      <c r="D1" s="235"/>
      <c r="E1" s="235"/>
      <c r="F1" s="235"/>
    </row>
    <row r="2" spans="1:8" s="34" customFormat="1" ht="27.75" x14ac:dyDescent="0.65">
      <c r="A2" s="235" t="s">
        <v>150</v>
      </c>
      <c r="B2" s="235"/>
      <c r="C2" s="235"/>
      <c r="D2" s="235"/>
      <c r="E2" s="235"/>
      <c r="F2" s="235"/>
    </row>
    <row r="3" spans="1:8" s="34" customFormat="1" ht="27.75" x14ac:dyDescent="0.65">
      <c r="A3" s="235" t="s">
        <v>226</v>
      </c>
      <c r="B3" s="235"/>
      <c r="C3" s="235"/>
      <c r="D3" s="235"/>
      <c r="E3" s="235"/>
      <c r="F3" s="235"/>
    </row>
    <row r="4" spans="1:8" ht="24" x14ac:dyDescent="0.55000000000000004">
      <c r="A4" s="236"/>
      <c r="B4" s="236"/>
      <c r="C4" s="236"/>
      <c r="D4" s="236"/>
      <c r="E4" s="236"/>
      <c r="F4" s="236"/>
    </row>
    <row r="5" spans="1:8" s="37" customFormat="1" ht="24" x14ac:dyDescent="0.55000000000000004">
      <c r="A5" s="36" t="s">
        <v>151</v>
      </c>
      <c r="B5" s="36"/>
      <c r="C5" s="36"/>
      <c r="D5" s="36"/>
      <c r="E5" s="36"/>
      <c r="F5" s="36"/>
    </row>
    <row r="6" spans="1:8" s="37" customFormat="1" ht="24" x14ac:dyDescent="0.55000000000000004">
      <c r="A6" s="14" t="s">
        <v>227</v>
      </c>
      <c r="B6" s="14"/>
      <c r="C6" s="14"/>
      <c r="D6" s="14"/>
      <c r="E6" s="14"/>
      <c r="F6" s="14"/>
    </row>
    <row r="7" spans="1:8" s="7" customFormat="1" ht="24" x14ac:dyDescent="0.55000000000000004">
      <c r="B7" s="14" t="s">
        <v>259</v>
      </c>
      <c r="C7" s="14"/>
      <c r="D7" s="14"/>
    </row>
    <row r="8" spans="1:8" s="7" customFormat="1" ht="24" x14ac:dyDescent="0.55000000000000004">
      <c r="A8" s="36" t="s">
        <v>260</v>
      </c>
      <c r="B8" s="36"/>
      <c r="C8" s="36"/>
      <c r="D8" s="36"/>
      <c r="E8" s="36"/>
      <c r="F8" s="36"/>
    </row>
    <row r="9" spans="1:8" s="7" customFormat="1" ht="24" x14ac:dyDescent="0.55000000000000004">
      <c r="B9" s="7" t="s">
        <v>261</v>
      </c>
      <c r="F9" s="153"/>
      <c r="G9" s="153"/>
      <c r="H9" s="153"/>
    </row>
    <row r="10" spans="1:8" s="7" customFormat="1" ht="24" x14ac:dyDescent="0.55000000000000004">
      <c r="B10" s="7" t="s">
        <v>262</v>
      </c>
      <c r="F10" s="153"/>
      <c r="G10" s="153"/>
      <c r="H10" s="153"/>
    </row>
    <row r="11" spans="1:8" s="7" customFormat="1" ht="24" x14ac:dyDescent="0.55000000000000004">
      <c r="B11" s="234" t="s">
        <v>264</v>
      </c>
      <c r="C11" s="234"/>
      <c r="D11" s="234"/>
      <c r="E11" s="234"/>
      <c r="F11" s="234"/>
      <c r="G11" s="153"/>
      <c r="H11" s="153"/>
    </row>
    <row r="12" spans="1:8" s="7" customFormat="1" ht="24" x14ac:dyDescent="0.55000000000000004">
      <c r="B12" s="7" t="s">
        <v>270</v>
      </c>
      <c r="F12" s="153"/>
      <c r="G12" s="153"/>
      <c r="H12" s="153"/>
    </row>
    <row r="13" spans="1:8" s="1" customFormat="1" ht="24" x14ac:dyDescent="0.55000000000000004">
      <c r="B13" s="7" t="s">
        <v>265</v>
      </c>
      <c r="F13" s="2"/>
      <c r="G13" s="2"/>
      <c r="H13" s="2"/>
    </row>
    <row r="14" spans="1:8" s="1" customFormat="1" ht="24" x14ac:dyDescent="0.55000000000000004">
      <c r="B14" s="7" t="s">
        <v>263</v>
      </c>
      <c r="F14" s="205"/>
      <c r="G14" s="205"/>
      <c r="H14" s="205"/>
    </row>
    <row r="15" spans="1:8" s="1" customFormat="1" ht="24" x14ac:dyDescent="0.55000000000000004">
      <c r="B15" s="7" t="s">
        <v>233</v>
      </c>
      <c r="F15" s="205"/>
      <c r="G15" s="205"/>
      <c r="H15" s="205"/>
    </row>
    <row r="16" spans="1:8" s="1" customFormat="1" ht="24" x14ac:dyDescent="0.55000000000000004">
      <c r="B16" s="7" t="s">
        <v>234</v>
      </c>
      <c r="F16" s="205"/>
      <c r="G16" s="205"/>
      <c r="H16" s="205"/>
    </row>
    <row r="17" spans="1:8" s="7" customFormat="1" ht="24" x14ac:dyDescent="0.55000000000000004">
      <c r="B17" s="234" t="s">
        <v>131</v>
      </c>
      <c r="C17" s="234"/>
      <c r="D17" s="234"/>
      <c r="E17" s="234"/>
      <c r="F17" s="234"/>
      <c r="G17" s="153"/>
      <c r="H17" s="153"/>
    </row>
    <row r="18" spans="1:8" s="7" customFormat="1" ht="24" x14ac:dyDescent="0.55000000000000004">
      <c r="B18" s="7" t="s">
        <v>266</v>
      </c>
      <c r="F18" s="153"/>
      <c r="G18" s="153"/>
      <c r="H18" s="153"/>
    </row>
    <row r="19" spans="1:8" s="7" customFormat="1" ht="24" x14ac:dyDescent="0.55000000000000004">
      <c r="B19" s="234" t="s">
        <v>267</v>
      </c>
      <c r="C19" s="234"/>
      <c r="D19" s="234"/>
      <c r="E19" s="234"/>
      <c r="F19" s="234"/>
      <c r="G19" s="153"/>
      <c r="H19" s="153"/>
    </row>
    <row r="20" spans="1:8" s="7" customFormat="1" ht="24" x14ac:dyDescent="0.55000000000000004">
      <c r="B20" s="7" t="s">
        <v>251</v>
      </c>
      <c r="F20" s="153"/>
      <c r="G20" s="153"/>
      <c r="H20" s="153"/>
    </row>
    <row r="21" spans="1:8" s="7" customFormat="1" ht="24" x14ac:dyDescent="0.55000000000000004">
      <c r="B21" s="7" t="s">
        <v>268</v>
      </c>
      <c r="F21" s="153"/>
      <c r="G21" s="153"/>
      <c r="H21" s="153"/>
    </row>
    <row r="22" spans="1:8" s="7" customFormat="1" ht="24" x14ac:dyDescent="0.55000000000000004">
      <c r="B22" s="7" t="s">
        <v>269</v>
      </c>
      <c r="F22" s="153"/>
      <c r="G22" s="153"/>
      <c r="H22" s="153"/>
    </row>
    <row r="23" spans="1:8" s="7" customFormat="1" ht="24" x14ac:dyDescent="0.55000000000000004">
      <c r="F23" s="165"/>
      <c r="G23" s="165"/>
      <c r="H23" s="165"/>
    </row>
    <row r="24" spans="1:8" s="7" customFormat="1" ht="24" x14ac:dyDescent="0.55000000000000004">
      <c r="F24" s="153"/>
      <c r="G24" s="153"/>
      <c r="H24" s="153"/>
    </row>
    <row r="25" spans="1:8" ht="24" x14ac:dyDescent="0.55000000000000004">
      <c r="A25" s="234"/>
      <c r="B25" s="234"/>
      <c r="C25" s="234"/>
      <c r="D25" s="234"/>
      <c r="E25" s="234"/>
      <c r="F25" s="234"/>
    </row>
    <row r="26" spans="1:8" ht="24" x14ac:dyDescent="0.55000000000000004">
      <c r="A26" s="7"/>
      <c r="B26" s="7"/>
      <c r="C26" s="7"/>
      <c r="D26" s="7"/>
      <c r="E26" s="7"/>
      <c r="F26" s="7"/>
    </row>
    <row r="27" spans="1:8" ht="24" x14ac:dyDescent="0.55000000000000004">
      <c r="A27" s="7"/>
      <c r="B27" s="7"/>
      <c r="C27" s="7"/>
      <c r="D27" s="7"/>
      <c r="E27" s="7"/>
      <c r="F27" s="7"/>
    </row>
    <row r="28" spans="1:8" ht="24" x14ac:dyDescent="0.55000000000000004">
      <c r="A28" s="7"/>
      <c r="B28" s="9"/>
      <c r="C28" s="7"/>
      <c r="D28" s="7"/>
      <c r="E28" s="7"/>
      <c r="F28" s="7"/>
    </row>
    <row r="29" spans="1:8" ht="24" x14ac:dyDescent="0.55000000000000004">
      <c r="A29" s="233"/>
      <c r="B29" s="234"/>
      <c r="C29" s="234"/>
      <c r="D29" s="234"/>
      <c r="E29" s="234"/>
      <c r="F29" s="234"/>
    </row>
    <row r="30" spans="1:8" ht="24" x14ac:dyDescent="0.55000000000000004">
      <c r="A30" s="7"/>
      <c r="B30" s="7"/>
      <c r="C30" s="7"/>
      <c r="D30" s="7"/>
      <c r="E30" s="7"/>
      <c r="F30" s="7"/>
    </row>
    <row r="31" spans="1:8" ht="24" x14ac:dyDescent="0.55000000000000004">
      <c r="A31" s="7"/>
      <c r="B31" s="7"/>
      <c r="C31" s="7"/>
      <c r="D31" s="7"/>
      <c r="E31" s="7"/>
      <c r="F31" s="7"/>
    </row>
    <row r="32" spans="1:8" ht="24" x14ac:dyDescent="0.55000000000000004">
      <c r="A32" s="7"/>
      <c r="B32" s="7"/>
      <c r="C32" s="7"/>
      <c r="D32" s="7"/>
      <c r="E32" s="7"/>
      <c r="F32" s="7"/>
    </row>
    <row r="33" spans="1:6" ht="24" x14ac:dyDescent="0.55000000000000004">
      <c r="A33" s="7"/>
      <c r="B33" s="7"/>
      <c r="C33" s="7"/>
      <c r="D33" s="7"/>
      <c r="E33" s="7"/>
      <c r="F33" s="7"/>
    </row>
  </sheetData>
  <mergeCells count="9">
    <mergeCell ref="A29:F29"/>
    <mergeCell ref="A25:F25"/>
    <mergeCell ref="A1:F1"/>
    <mergeCell ref="A2:F2"/>
    <mergeCell ref="A3:F3"/>
    <mergeCell ref="A4:F4"/>
    <mergeCell ref="B11:F11"/>
    <mergeCell ref="B17:F17"/>
    <mergeCell ref="B19:F19"/>
  </mergeCells>
  <pageMargins left="0.11811023622047245" right="0" top="0.55118110236220474" bottom="0.23622047244094491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J26"/>
  <sheetViews>
    <sheetView zoomScale="142" zoomScaleNormal="142" workbookViewId="0">
      <selection activeCell="E17" sqref="E17"/>
    </sheetView>
  </sheetViews>
  <sheetFormatPr defaultRowHeight="23.25" x14ac:dyDescent="0.55000000000000004"/>
  <cols>
    <col min="1" max="1" width="7.125" style="1" customWidth="1"/>
    <col min="2" max="2" width="7.75" style="1" customWidth="1"/>
    <col min="3" max="3" width="9" style="1"/>
    <col min="4" max="4" width="15.375" style="1" customWidth="1"/>
    <col min="5" max="5" width="14.625" style="1" customWidth="1"/>
    <col min="6" max="6" width="7.75" style="2" customWidth="1"/>
    <col min="7" max="7" width="8.875" style="2" customWidth="1"/>
    <col min="8" max="8" width="16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" style="1"/>
    <col min="16384" max="16384" width="9" style="1" customWidth="1"/>
  </cols>
  <sheetData>
    <row r="1" spans="1:10" s="46" customFormat="1" ht="24" x14ac:dyDescent="0.55000000000000004">
      <c r="A1" s="75"/>
      <c r="B1" s="77"/>
      <c r="C1" s="75"/>
      <c r="D1" s="75"/>
      <c r="E1" s="75"/>
      <c r="F1" s="75"/>
      <c r="G1" s="76"/>
      <c r="H1" s="76"/>
    </row>
    <row r="2" spans="1:10" s="46" customFormat="1" ht="24" x14ac:dyDescent="0.55000000000000004">
      <c r="A2" s="75"/>
      <c r="B2" s="162" t="s">
        <v>132</v>
      </c>
      <c r="C2" s="75"/>
      <c r="D2" s="75"/>
      <c r="E2" s="75"/>
      <c r="F2" s="75"/>
      <c r="G2" s="76"/>
      <c r="H2" s="76"/>
    </row>
    <row r="3" spans="1:10" s="7" customFormat="1" ht="24" x14ac:dyDescent="0.55000000000000004">
      <c r="B3" s="14" t="s">
        <v>98</v>
      </c>
      <c r="C3" s="14"/>
      <c r="D3" s="14"/>
      <c r="E3" s="14"/>
      <c r="F3" s="14"/>
      <c r="G3" s="14"/>
      <c r="H3" s="14"/>
      <c r="I3" s="14"/>
      <c r="J3" s="14"/>
    </row>
    <row r="4" spans="1:10" s="10" customFormat="1" ht="24" x14ac:dyDescent="0.55000000000000004">
      <c r="A4" s="7"/>
      <c r="B4" s="14" t="s">
        <v>99</v>
      </c>
      <c r="C4" s="38"/>
      <c r="D4" s="38"/>
      <c r="E4" s="38"/>
      <c r="F4" s="39"/>
      <c r="G4" s="39"/>
      <c r="H4" s="40"/>
    </row>
    <row r="5" spans="1:10" s="7" customFormat="1" ht="24" x14ac:dyDescent="0.55000000000000004">
      <c r="B5" s="7" t="s">
        <v>109</v>
      </c>
      <c r="F5" s="153"/>
      <c r="G5" s="153"/>
      <c r="H5" s="153"/>
    </row>
    <row r="6" spans="1:10" s="7" customFormat="1" ht="24" x14ac:dyDescent="0.55000000000000004">
      <c r="B6" s="7" t="s">
        <v>110</v>
      </c>
      <c r="F6" s="153"/>
      <c r="G6" s="153"/>
      <c r="H6" s="153"/>
    </row>
    <row r="7" spans="1:10" s="7" customFormat="1" ht="24" x14ac:dyDescent="0.55000000000000004">
      <c r="B7" s="7" t="s">
        <v>100</v>
      </c>
      <c r="F7" s="153"/>
      <c r="G7" s="153"/>
      <c r="H7" s="153"/>
    </row>
    <row r="8" spans="1:10" s="7" customFormat="1" ht="24" x14ac:dyDescent="0.55000000000000004">
      <c r="B8" s="7" t="s">
        <v>152</v>
      </c>
      <c r="F8" s="153"/>
      <c r="G8" s="153"/>
      <c r="H8" s="153"/>
    </row>
    <row r="9" spans="1:10" s="7" customFormat="1" ht="24" x14ac:dyDescent="0.55000000000000004">
      <c r="B9" s="7" t="s">
        <v>142</v>
      </c>
      <c r="F9" s="153"/>
      <c r="G9" s="153"/>
      <c r="H9" s="153"/>
    </row>
    <row r="10" spans="1:10" s="7" customFormat="1" ht="24" x14ac:dyDescent="0.55000000000000004">
      <c r="B10" s="7" t="s">
        <v>143</v>
      </c>
      <c r="F10" s="153"/>
      <c r="G10" s="153"/>
      <c r="H10" s="153"/>
    </row>
    <row r="11" spans="1:10" s="7" customFormat="1" ht="24" x14ac:dyDescent="0.55000000000000004">
      <c r="B11" s="7" t="s">
        <v>135</v>
      </c>
      <c r="F11" s="153"/>
      <c r="G11" s="153"/>
      <c r="H11" s="153"/>
    </row>
    <row r="12" spans="1:10" s="7" customFormat="1" ht="24" x14ac:dyDescent="0.55000000000000004">
      <c r="B12" s="7" t="s">
        <v>144</v>
      </c>
      <c r="F12" s="153"/>
      <c r="G12" s="153"/>
      <c r="H12" s="153"/>
    </row>
    <row r="13" spans="1:10" s="7" customFormat="1" ht="24" x14ac:dyDescent="0.55000000000000004">
      <c r="B13" s="7" t="s">
        <v>102</v>
      </c>
      <c r="F13" s="153"/>
      <c r="G13" s="153"/>
      <c r="H13" s="153"/>
    </row>
    <row r="14" spans="1:10" s="7" customFormat="1" ht="24" x14ac:dyDescent="0.55000000000000004">
      <c r="B14" s="7" t="s">
        <v>145</v>
      </c>
      <c r="F14" s="153"/>
      <c r="G14" s="153"/>
      <c r="H14" s="153"/>
    </row>
    <row r="15" spans="1:10" s="7" customFormat="1" ht="24" x14ac:dyDescent="0.55000000000000004">
      <c r="B15" s="237" t="s">
        <v>146</v>
      </c>
      <c r="C15" s="237"/>
      <c r="D15" s="237"/>
      <c r="E15" s="237"/>
      <c r="F15" s="237"/>
      <c r="G15" s="237"/>
      <c r="H15" s="237"/>
    </row>
    <row r="17" spans="2:10" s="7" customFormat="1" ht="24" x14ac:dyDescent="0.55000000000000004">
      <c r="B17" s="162" t="s">
        <v>133</v>
      </c>
      <c r="C17" s="14"/>
      <c r="D17" s="14"/>
      <c r="E17" s="14"/>
      <c r="F17" s="14"/>
      <c r="G17" s="14"/>
      <c r="H17" s="14"/>
      <c r="I17" s="14"/>
      <c r="J17" s="14"/>
    </row>
    <row r="18" spans="2:10" s="7" customFormat="1" ht="24" x14ac:dyDescent="0.55000000000000004">
      <c r="B18" s="7" t="s">
        <v>101</v>
      </c>
      <c r="F18" s="166"/>
      <c r="G18" s="166"/>
      <c r="H18" s="166"/>
    </row>
    <row r="19" spans="2:10" s="7" customFormat="1" ht="24" x14ac:dyDescent="0.55000000000000004">
      <c r="B19" s="7" t="s">
        <v>103</v>
      </c>
      <c r="F19" s="166"/>
      <c r="G19" s="166"/>
      <c r="H19" s="166"/>
    </row>
    <row r="20" spans="2:10" s="7" customFormat="1" ht="24" x14ac:dyDescent="0.55000000000000004">
      <c r="B20" s="7" t="s">
        <v>134</v>
      </c>
      <c r="F20" s="166"/>
      <c r="G20" s="166"/>
      <c r="H20" s="166"/>
    </row>
    <row r="21" spans="2:10" s="7" customFormat="1" ht="24" x14ac:dyDescent="0.55000000000000004">
      <c r="B21" s="7" t="s">
        <v>113</v>
      </c>
      <c r="F21" s="166"/>
      <c r="G21" s="166"/>
      <c r="H21" s="166"/>
    </row>
    <row r="22" spans="2:10" s="7" customFormat="1" ht="24" x14ac:dyDescent="0.55000000000000004">
      <c r="B22" s="7" t="s">
        <v>160</v>
      </c>
      <c r="F22" s="166"/>
      <c r="G22" s="166"/>
      <c r="H22" s="166"/>
    </row>
    <row r="23" spans="2:10" s="7" customFormat="1" ht="24" x14ac:dyDescent="0.55000000000000004">
      <c r="B23" s="7" t="s">
        <v>159</v>
      </c>
      <c r="F23" s="166"/>
      <c r="G23" s="166"/>
      <c r="H23" s="166"/>
    </row>
    <row r="24" spans="2:10" s="7" customFormat="1" ht="24" x14ac:dyDescent="0.55000000000000004">
      <c r="B24" s="7" t="s">
        <v>154</v>
      </c>
      <c r="F24" s="166"/>
      <c r="G24" s="166"/>
      <c r="H24" s="166"/>
    </row>
    <row r="25" spans="2:10" s="7" customFormat="1" ht="24" x14ac:dyDescent="0.55000000000000004">
      <c r="B25" s="7" t="s">
        <v>153</v>
      </c>
      <c r="F25" s="167"/>
      <c r="G25" s="167"/>
      <c r="H25" s="167"/>
    </row>
    <row r="26" spans="2:10" s="7" customFormat="1" ht="24" x14ac:dyDescent="0.55000000000000004">
      <c r="B26" s="7" t="s">
        <v>104</v>
      </c>
      <c r="F26" s="166"/>
      <c r="G26" s="166"/>
      <c r="H26" s="166"/>
    </row>
  </sheetData>
  <mergeCells count="1">
    <mergeCell ref="B15:H1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4F6E8"/>
  </sheetPr>
  <dimension ref="B1:I119"/>
  <sheetViews>
    <sheetView topLeftCell="A34" zoomScale="118" zoomScaleNormal="118" workbookViewId="0">
      <selection activeCell="C87" sqref="C87"/>
    </sheetView>
  </sheetViews>
  <sheetFormatPr defaultRowHeight="23.25" x14ac:dyDescent="0.55000000000000004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6.125" style="1" customWidth="1"/>
    <col min="6" max="6" width="7.25" style="2" customWidth="1"/>
    <col min="7" max="7" width="9.62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55000000000000004">
      <c r="B1" s="240" t="s">
        <v>0</v>
      </c>
      <c r="C1" s="240"/>
      <c r="D1" s="240"/>
      <c r="E1" s="240"/>
      <c r="F1" s="240"/>
      <c r="G1" s="240"/>
      <c r="H1" s="47"/>
    </row>
    <row r="2" spans="2:9" x14ac:dyDescent="0.55000000000000004">
      <c r="B2" s="56"/>
      <c r="C2" s="56"/>
      <c r="D2" s="56"/>
      <c r="E2" s="56"/>
      <c r="F2" s="56"/>
      <c r="G2" s="56"/>
      <c r="H2" s="47"/>
    </row>
    <row r="3" spans="2:9" s="17" customFormat="1" ht="27.75" x14ac:dyDescent="0.65">
      <c r="B3" s="235" t="s">
        <v>17</v>
      </c>
      <c r="C3" s="235"/>
      <c r="D3" s="235"/>
      <c r="E3" s="235"/>
      <c r="F3" s="235"/>
      <c r="G3" s="235"/>
      <c r="H3" s="16"/>
      <c r="I3" s="16"/>
    </row>
    <row r="4" spans="2:9" s="17" customFormat="1" ht="27.75" x14ac:dyDescent="0.65">
      <c r="B4" s="235" t="s">
        <v>226</v>
      </c>
      <c r="C4" s="235"/>
      <c r="D4" s="235"/>
      <c r="E4" s="235"/>
      <c r="F4" s="235"/>
      <c r="G4" s="235"/>
      <c r="H4" s="16"/>
      <c r="I4" s="16"/>
    </row>
    <row r="5" spans="2:9" x14ac:dyDescent="0.55000000000000004">
      <c r="B5" s="248"/>
      <c r="C5" s="248"/>
      <c r="D5" s="248"/>
      <c r="E5" s="248"/>
      <c r="F5" s="248"/>
      <c r="G5" s="248"/>
      <c r="H5" s="248"/>
    </row>
    <row r="6" spans="2:9" s="7" customFormat="1" ht="24" x14ac:dyDescent="0.55000000000000004">
      <c r="B6" s="8" t="s">
        <v>13</v>
      </c>
      <c r="F6" s="18"/>
      <c r="G6" s="18"/>
      <c r="H6" s="18"/>
    </row>
    <row r="7" spans="2:9" s="7" customFormat="1" ht="24" x14ac:dyDescent="0.55000000000000004">
      <c r="B7" s="19" t="s">
        <v>18</v>
      </c>
      <c r="C7" s="44"/>
      <c r="D7" s="44"/>
      <c r="E7" s="44"/>
      <c r="F7" s="74"/>
      <c r="G7" s="74"/>
      <c r="H7" s="69"/>
    </row>
    <row r="8" spans="2:9" s="7" customFormat="1" ht="24.75" thickBot="1" x14ac:dyDescent="0.6">
      <c r="B8" s="19"/>
      <c r="C8" s="238" t="s">
        <v>19</v>
      </c>
      <c r="D8" s="238"/>
      <c r="E8" s="238"/>
      <c r="F8" s="70" t="s">
        <v>2</v>
      </c>
      <c r="G8" s="70" t="s">
        <v>3</v>
      </c>
      <c r="H8" s="69"/>
    </row>
    <row r="9" spans="2:9" s="7" customFormat="1" ht="24.75" thickTop="1" x14ac:dyDescent="0.55000000000000004">
      <c r="B9" s="19"/>
      <c r="C9" s="250" t="s">
        <v>136</v>
      </c>
      <c r="D9" s="251"/>
      <c r="E9" s="252"/>
      <c r="F9" s="48">
        <f>DATA!C57</f>
        <v>14</v>
      </c>
      <c r="G9" s="42">
        <f>F9*100/F$11</f>
        <v>26.415094339622641</v>
      </c>
      <c r="H9" s="69"/>
    </row>
    <row r="10" spans="2:9" s="7" customFormat="1" ht="24" x14ac:dyDescent="0.55000000000000004">
      <c r="B10" s="19"/>
      <c r="C10" s="253" t="s">
        <v>137</v>
      </c>
      <c r="D10" s="254"/>
      <c r="E10" s="255"/>
      <c r="F10" s="20">
        <f>DATA!C58</f>
        <v>39</v>
      </c>
      <c r="G10" s="21">
        <f>F10*100/F$11</f>
        <v>73.584905660377359</v>
      </c>
      <c r="H10" s="69"/>
    </row>
    <row r="11" spans="2:9" s="7" customFormat="1" ht="24.75" thickBot="1" x14ac:dyDescent="0.6">
      <c r="B11" s="19"/>
      <c r="C11" s="238" t="s">
        <v>4</v>
      </c>
      <c r="D11" s="238"/>
      <c r="E11" s="238"/>
      <c r="F11" s="50">
        <f>SUM(F9:F10)</f>
        <v>53</v>
      </c>
      <c r="G11" s="51">
        <f>SUM(G9:G10)</f>
        <v>100</v>
      </c>
    </row>
    <row r="12" spans="2:9" s="7" customFormat="1" ht="24.75" thickTop="1" x14ac:dyDescent="0.55000000000000004">
      <c r="B12" s="19"/>
      <c r="C12" s="22"/>
      <c r="D12" s="22"/>
      <c r="E12" s="22"/>
      <c r="F12" s="23"/>
      <c r="G12" s="24"/>
    </row>
    <row r="13" spans="2:9" s="7" customFormat="1" ht="24" x14ac:dyDescent="0.55000000000000004">
      <c r="B13" s="14" t="s">
        <v>107</v>
      </c>
      <c r="C13" s="14"/>
      <c r="D13" s="14"/>
    </row>
    <row r="14" spans="2:9" s="7" customFormat="1" ht="24" x14ac:dyDescent="0.55000000000000004">
      <c r="B14" s="7" t="s">
        <v>228</v>
      </c>
      <c r="C14" s="69"/>
      <c r="D14" s="69"/>
    </row>
    <row r="15" spans="2:9" s="7" customFormat="1" ht="24" x14ac:dyDescent="0.55000000000000004">
      <c r="C15" s="69"/>
      <c r="D15" s="69"/>
    </row>
    <row r="16" spans="2:9" s="7" customFormat="1" ht="24.75" thickBot="1" x14ac:dyDescent="0.6">
      <c r="B16" s="19" t="s">
        <v>22</v>
      </c>
      <c r="C16" s="55"/>
      <c r="D16" s="55"/>
      <c r="E16" s="55"/>
      <c r="F16" s="43"/>
      <c r="G16" s="43"/>
      <c r="H16" s="18"/>
    </row>
    <row r="17" spans="2:8" s="7" customFormat="1" ht="25.5" thickTop="1" thickBot="1" x14ac:dyDescent="0.6">
      <c r="B17" s="19"/>
      <c r="C17" s="249" t="s">
        <v>1</v>
      </c>
      <c r="D17" s="249"/>
      <c r="E17" s="249"/>
      <c r="F17" s="49" t="s">
        <v>2</v>
      </c>
      <c r="G17" s="49" t="s">
        <v>3</v>
      </c>
      <c r="H17" s="18"/>
    </row>
    <row r="18" spans="2:8" s="7" customFormat="1" ht="24.75" thickTop="1" x14ac:dyDescent="0.55000000000000004">
      <c r="B18" s="19"/>
      <c r="C18" s="247" t="s">
        <v>78</v>
      </c>
      <c r="D18" s="247"/>
      <c r="E18" s="247"/>
      <c r="F18" s="216">
        <v>1</v>
      </c>
      <c r="G18" s="21">
        <f>F18*100/F$23</f>
        <v>1.8867924528301887</v>
      </c>
      <c r="H18" s="85"/>
    </row>
    <row r="19" spans="2:8" s="7" customFormat="1" ht="24" x14ac:dyDescent="0.55000000000000004">
      <c r="B19" s="19"/>
      <c r="C19" s="247" t="s">
        <v>63</v>
      </c>
      <c r="D19" s="247"/>
      <c r="E19" s="247"/>
      <c r="F19" s="216">
        <v>15</v>
      </c>
      <c r="G19" s="21">
        <f>F19*100/F$23</f>
        <v>28.30188679245283</v>
      </c>
      <c r="H19" s="85"/>
    </row>
    <row r="20" spans="2:8" s="7" customFormat="1" ht="24" x14ac:dyDescent="0.55000000000000004">
      <c r="B20" s="19"/>
      <c r="C20" s="247" t="s">
        <v>89</v>
      </c>
      <c r="D20" s="247"/>
      <c r="E20" s="247"/>
      <c r="F20" s="216">
        <v>2</v>
      </c>
      <c r="G20" s="21">
        <f>F20*100/F$23</f>
        <v>3.7735849056603774</v>
      </c>
      <c r="H20" s="85"/>
    </row>
    <row r="21" spans="2:8" s="7" customFormat="1" ht="24" x14ac:dyDescent="0.55000000000000004">
      <c r="B21" s="19"/>
      <c r="C21" s="247" t="s">
        <v>60</v>
      </c>
      <c r="D21" s="247"/>
      <c r="E21" s="247"/>
      <c r="F21" s="217">
        <v>25</v>
      </c>
      <c r="G21" s="42">
        <f>F21*100/F$23</f>
        <v>47.169811320754718</v>
      </c>
      <c r="H21" s="85"/>
    </row>
    <row r="22" spans="2:8" s="7" customFormat="1" ht="24" x14ac:dyDescent="0.55000000000000004">
      <c r="B22" s="19"/>
      <c r="C22" s="247" t="s">
        <v>64</v>
      </c>
      <c r="D22" s="247"/>
      <c r="E22" s="247"/>
      <c r="F22" s="216">
        <v>10</v>
      </c>
      <c r="G22" s="21">
        <f>F22*100/F$23</f>
        <v>18.867924528301888</v>
      </c>
      <c r="H22" s="85"/>
    </row>
    <row r="23" spans="2:8" s="7" customFormat="1" ht="24.75" thickBot="1" x14ac:dyDescent="0.6">
      <c r="B23" s="19"/>
      <c r="C23" s="238" t="s">
        <v>4</v>
      </c>
      <c r="D23" s="238"/>
      <c r="E23" s="238"/>
      <c r="F23" s="50">
        <f>SUM(F18:F22)</f>
        <v>53</v>
      </c>
      <c r="G23" s="51">
        <f>SUM(G18:G22)</f>
        <v>100</v>
      </c>
    </row>
    <row r="24" spans="2:8" s="7" customFormat="1" ht="24.75" thickTop="1" x14ac:dyDescent="0.55000000000000004">
      <c r="B24" s="19"/>
      <c r="C24" s="22"/>
      <c r="D24" s="22"/>
      <c r="E24" s="22"/>
      <c r="F24" s="23"/>
      <c r="G24" s="24"/>
    </row>
    <row r="25" spans="2:8" s="7" customFormat="1" ht="24" x14ac:dyDescent="0.55000000000000004">
      <c r="B25" s="19"/>
      <c r="C25" s="7" t="s">
        <v>229</v>
      </c>
      <c r="F25" s="18"/>
      <c r="G25" s="18"/>
    </row>
    <row r="26" spans="2:8" s="7" customFormat="1" ht="24" x14ac:dyDescent="0.55000000000000004">
      <c r="B26" s="7" t="s">
        <v>230</v>
      </c>
      <c r="F26" s="18"/>
      <c r="G26" s="18"/>
    </row>
    <row r="27" spans="2:8" x14ac:dyDescent="0.55000000000000004">
      <c r="B27" s="240"/>
      <c r="C27" s="240"/>
      <c r="D27" s="240"/>
      <c r="E27" s="240"/>
      <c r="F27" s="240"/>
      <c r="G27" s="240"/>
      <c r="H27" s="47"/>
    </row>
    <row r="28" spans="2:8" x14ac:dyDescent="0.55000000000000004">
      <c r="B28" s="147"/>
      <c r="C28" s="147"/>
      <c r="D28" s="147"/>
      <c r="E28" s="147"/>
      <c r="F28" s="147"/>
      <c r="G28" s="147"/>
      <c r="H28" s="47"/>
    </row>
    <row r="29" spans="2:8" x14ac:dyDescent="0.55000000000000004">
      <c r="B29" s="147"/>
      <c r="C29" s="147"/>
      <c r="D29" s="147"/>
      <c r="E29" s="147"/>
      <c r="F29" s="147"/>
      <c r="G29" s="147"/>
      <c r="H29" s="47"/>
    </row>
    <row r="30" spans="2:8" x14ac:dyDescent="0.55000000000000004">
      <c r="B30" s="147"/>
      <c r="C30" s="147"/>
      <c r="D30" s="147"/>
      <c r="E30" s="147"/>
      <c r="F30" s="147"/>
      <c r="G30" s="147"/>
      <c r="H30" s="47"/>
    </row>
    <row r="31" spans="2:8" x14ac:dyDescent="0.55000000000000004">
      <c r="B31" s="147"/>
      <c r="C31" s="147"/>
      <c r="D31" s="147"/>
      <c r="E31" s="147"/>
      <c r="F31" s="147"/>
      <c r="G31" s="147"/>
      <c r="H31" s="47"/>
    </row>
    <row r="32" spans="2:8" x14ac:dyDescent="0.55000000000000004">
      <c r="B32" s="147"/>
      <c r="C32" s="147"/>
      <c r="D32" s="147"/>
      <c r="E32" s="147"/>
      <c r="F32" s="147"/>
      <c r="G32" s="147"/>
      <c r="H32" s="47"/>
    </row>
    <row r="33" spans="2:8" x14ac:dyDescent="0.55000000000000004">
      <c r="B33" s="240" t="s">
        <v>12</v>
      </c>
      <c r="C33" s="240"/>
      <c r="D33" s="240"/>
      <c r="E33" s="240"/>
      <c r="F33" s="240"/>
      <c r="G33" s="240"/>
      <c r="H33" s="47"/>
    </row>
    <row r="34" spans="2:8" x14ac:dyDescent="0.55000000000000004">
      <c r="B34" s="157"/>
      <c r="C34" s="157"/>
      <c r="D34" s="157"/>
      <c r="E34" s="157"/>
      <c r="F34" s="157"/>
      <c r="G34" s="157"/>
      <c r="H34" s="47"/>
    </row>
    <row r="35" spans="2:8" s="7" customFormat="1" ht="24.75" thickBot="1" x14ac:dyDescent="0.6">
      <c r="B35" s="19" t="s">
        <v>125</v>
      </c>
      <c r="F35" s="153"/>
      <c r="G35" s="153"/>
      <c r="H35" s="153"/>
    </row>
    <row r="36" spans="2:8" s="7" customFormat="1" ht="24.75" thickTop="1" x14ac:dyDescent="0.55000000000000004">
      <c r="C36" s="239" t="s">
        <v>117</v>
      </c>
      <c r="D36" s="239"/>
      <c r="E36" s="239"/>
      <c r="F36" s="169" t="s">
        <v>2</v>
      </c>
      <c r="G36" s="169" t="s">
        <v>3</v>
      </c>
      <c r="H36" s="153"/>
    </row>
    <row r="37" spans="2:8" s="7" customFormat="1" ht="24" x14ac:dyDescent="0.55000000000000004">
      <c r="B37" s="7" t="s">
        <v>155</v>
      </c>
      <c r="C37" s="173" t="s">
        <v>157</v>
      </c>
      <c r="D37" s="172"/>
      <c r="E37" s="172"/>
      <c r="F37" s="171"/>
      <c r="G37" s="20"/>
      <c r="H37" s="167"/>
    </row>
    <row r="38" spans="2:8" s="7" customFormat="1" ht="24" x14ac:dyDescent="0.55000000000000004">
      <c r="C38" s="253" t="s">
        <v>188</v>
      </c>
      <c r="D38" s="254" t="e">
        <f>COUNTIF(#REF!,"แพทยศาสตร์")</f>
        <v>#REF!</v>
      </c>
      <c r="E38" s="255" t="s">
        <v>217</v>
      </c>
      <c r="F38" s="48">
        <v>3</v>
      </c>
      <c r="G38" s="42">
        <f t="shared" ref="G38:G45" si="0">F38*100/F$51</f>
        <v>5.6603773584905657</v>
      </c>
      <c r="H38" s="204"/>
    </row>
    <row r="39" spans="2:8" s="7" customFormat="1" ht="24" x14ac:dyDescent="0.55000000000000004">
      <c r="C39" s="253" t="s">
        <v>124</v>
      </c>
      <c r="D39" s="254" t="e">
        <f>COUNTIF(#REF!,"วิศวกรรมศาสตร์")</f>
        <v>#REF!</v>
      </c>
      <c r="E39" s="255" t="s">
        <v>222</v>
      </c>
      <c r="F39" s="20">
        <v>2</v>
      </c>
      <c r="G39" s="21">
        <f t="shared" si="0"/>
        <v>3.7735849056603774</v>
      </c>
      <c r="H39" s="204"/>
    </row>
    <row r="40" spans="2:8" s="7" customFormat="1" ht="24" customHeight="1" x14ac:dyDescent="0.55000000000000004">
      <c r="C40" s="241" t="s">
        <v>122</v>
      </c>
      <c r="D40" s="242" t="e">
        <f>COUNTIF(#REF!,"ทันตแพทยศาสตร์")</f>
        <v>#REF!</v>
      </c>
      <c r="E40" s="243" t="s">
        <v>216</v>
      </c>
      <c r="F40" s="48">
        <v>4</v>
      </c>
      <c r="G40" s="21">
        <f t="shared" si="0"/>
        <v>7.5471698113207548</v>
      </c>
      <c r="H40" s="153"/>
    </row>
    <row r="41" spans="2:8" s="7" customFormat="1" ht="24" x14ac:dyDescent="0.55000000000000004">
      <c r="C41" s="253" t="s">
        <v>123</v>
      </c>
      <c r="D41" s="254" t="e">
        <f>COUNTIF(#REF!,"มนุษยศาสตร์")</f>
        <v>#REF!</v>
      </c>
      <c r="E41" s="255" t="s">
        <v>219</v>
      </c>
      <c r="F41" s="20">
        <v>1</v>
      </c>
      <c r="G41" s="21">
        <f t="shared" si="0"/>
        <v>1.8867924528301887</v>
      </c>
      <c r="H41" s="153"/>
    </row>
    <row r="42" spans="2:8" s="7" customFormat="1" ht="24" customHeight="1" x14ac:dyDescent="0.55000000000000004">
      <c r="C42" s="241" t="s">
        <v>121</v>
      </c>
      <c r="D42" s="242" t="e">
        <f>COUNTIF(#REF!,"สหเวชศาสตร์")</f>
        <v>#REF!</v>
      </c>
      <c r="E42" s="243" t="s">
        <v>223</v>
      </c>
      <c r="F42" s="48">
        <v>4</v>
      </c>
      <c r="G42" s="21">
        <f t="shared" si="0"/>
        <v>7.5471698113207548</v>
      </c>
      <c r="H42" s="153"/>
    </row>
    <row r="43" spans="2:8" s="7" customFormat="1" ht="24" customHeight="1" x14ac:dyDescent="0.55000000000000004">
      <c r="C43" s="241" t="s">
        <v>122</v>
      </c>
      <c r="D43" s="242" t="e">
        <f>COUNTIF(#REF!,"ทันตแพทยศาสตร์")</f>
        <v>#REF!</v>
      </c>
      <c r="E43" s="243" t="s">
        <v>216</v>
      </c>
      <c r="F43" s="48">
        <v>4</v>
      </c>
      <c r="G43" s="21">
        <f t="shared" si="0"/>
        <v>7.5471698113207548</v>
      </c>
      <c r="H43" s="153"/>
    </row>
    <row r="44" spans="2:8" s="7" customFormat="1" ht="24" customHeight="1" x14ac:dyDescent="0.55000000000000004">
      <c r="C44" s="241" t="s">
        <v>119</v>
      </c>
      <c r="D44" s="242" t="e">
        <f>COUNTIF(#REF!,"วิทยาศาสตร์")</f>
        <v>#REF!</v>
      </c>
      <c r="E44" s="243" t="s">
        <v>221</v>
      </c>
      <c r="F44" s="48">
        <v>2</v>
      </c>
      <c r="G44" s="21">
        <f t="shared" si="0"/>
        <v>3.7735849056603774</v>
      </c>
      <c r="H44" s="153"/>
    </row>
    <row r="45" spans="2:8" s="7" customFormat="1" ht="21" customHeight="1" x14ac:dyDescent="0.55000000000000004">
      <c r="C45" s="241" t="s">
        <v>120</v>
      </c>
      <c r="D45" s="242" t="e">
        <f>COUNTIF(#REF!,"สาธารณสุขศาสตร์")</f>
        <v>#REF!</v>
      </c>
      <c r="E45" s="243" t="s">
        <v>220</v>
      </c>
      <c r="F45" s="48">
        <v>25</v>
      </c>
      <c r="G45" s="21">
        <f t="shared" si="0"/>
        <v>47.169811320754718</v>
      </c>
      <c r="H45" s="153"/>
    </row>
    <row r="46" spans="2:8" s="7" customFormat="1" ht="24" x14ac:dyDescent="0.55000000000000004">
      <c r="C46" s="170" t="s">
        <v>156</v>
      </c>
      <c r="D46" s="168"/>
      <c r="E46" s="168"/>
      <c r="F46" s="171"/>
      <c r="G46" s="21"/>
      <c r="H46" s="167"/>
    </row>
    <row r="47" spans="2:8" s="7" customFormat="1" ht="24" x14ac:dyDescent="0.55000000000000004">
      <c r="C47" s="241" t="s">
        <v>140</v>
      </c>
      <c r="D47" s="242" t="s">
        <v>140</v>
      </c>
      <c r="E47" s="243" t="s">
        <v>140</v>
      </c>
      <c r="F47" s="48">
        <v>1</v>
      </c>
      <c r="G47" s="42">
        <f>F47*100/F$51</f>
        <v>1.8867924528301887</v>
      </c>
      <c r="H47" s="153"/>
    </row>
    <row r="48" spans="2:8" s="7" customFormat="1" ht="24" x14ac:dyDescent="0.55000000000000004">
      <c r="C48" s="241" t="s">
        <v>139</v>
      </c>
      <c r="D48" s="242" t="s">
        <v>139</v>
      </c>
      <c r="E48" s="243" t="s">
        <v>139</v>
      </c>
      <c r="F48" s="48">
        <v>1</v>
      </c>
      <c r="G48" s="21">
        <f>F48*100/F$51</f>
        <v>1.8867924528301887</v>
      </c>
      <c r="H48" s="153"/>
    </row>
    <row r="49" spans="3:8" s="7" customFormat="1" ht="24" x14ac:dyDescent="0.55000000000000004">
      <c r="C49" s="241" t="s">
        <v>118</v>
      </c>
      <c r="D49" s="242" t="s">
        <v>118</v>
      </c>
      <c r="E49" s="243" t="s">
        <v>118</v>
      </c>
      <c r="F49" s="48">
        <v>3</v>
      </c>
      <c r="G49" s="21">
        <f>F49*100/F$51</f>
        <v>5.6603773584905657</v>
      </c>
      <c r="H49" s="153"/>
    </row>
    <row r="50" spans="3:8" s="7" customFormat="1" ht="24" x14ac:dyDescent="0.55000000000000004">
      <c r="C50" s="241" t="s">
        <v>185</v>
      </c>
      <c r="D50" s="242" t="s">
        <v>185</v>
      </c>
      <c r="E50" s="243" t="s">
        <v>185</v>
      </c>
      <c r="F50" s="48">
        <v>3</v>
      </c>
      <c r="G50" s="21">
        <f>F50*100/F$51</f>
        <v>5.6603773584905657</v>
      </c>
      <c r="H50" s="153"/>
    </row>
    <row r="51" spans="3:8" ht="24.75" thickBot="1" x14ac:dyDescent="0.6">
      <c r="C51" s="244" t="s">
        <v>4</v>
      </c>
      <c r="D51" s="245"/>
      <c r="E51" s="246"/>
      <c r="F51" s="27">
        <f>SUM(F38:F50)</f>
        <v>53</v>
      </c>
      <c r="G51" s="33">
        <f>F51*100/F$51</f>
        <v>100</v>
      </c>
      <c r="H51" s="1"/>
    </row>
    <row r="52" spans="3:8" ht="24" thickTop="1" x14ac:dyDescent="0.55000000000000004">
      <c r="D52" s="3"/>
      <c r="E52" s="3"/>
      <c r="F52" s="4"/>
      <c r="H52" s="1"/>
    </row>
    <row r="53" spans="3:8" x14ac:dyDescent="0.55000000000000004">
      <c r="D53" s="3"/>
      <c r="E53" s="3"/>
      <c r="F53" s="4"/>
      <c r="H53" s="1"/>
    </row>
    <row r="54" spans="3:8" x14ac:dyDescent="0.55000000000000004">
      <c r="D54" s="3"/>
      <c r="E54" s="3"/>
      <c r="F54" s="4"/>
      <c r="H54" s="1"/>
    </row>
    <row r="55" spans="3:8" x14ac:dyDescent="0.55000000000000004">
      <c r="D55" s="3"/>
      <c r="E55" s="3"/>
      <c r="F55" s="4"/>
      <c r="G55" s="205"/>
      <c r="H55" s="1"/>
    </row>
    <row r="56" spans="3:8" x14ac:dyDescent="0.55000000000000004">
      <c r="D56" s="3"/>
      <c r="E56" s="3"/>
      <c r="F56" s="4"/>
      <c r="G56" s="205"/>
      <c r="H56" s="1"/>
    </row>
    <row r="57" spans="3:8" x14ac:dyDescent="0.55000000000000004">
      <c r="D57" s="3"/>
      <c r="E57" s="3"/>
      <c r="F57" s="4"/>
      <c r="G57" s="205"/>
      <c r="H57" s="1"/>
    </row>
    <row r="58" spans="3:8" x14ac:dyDescent="0.55000000000000004">
      <c r="D58" s="3"/>
      <c r="E58" s="3"/>
      <c r="F58" s="4"/>
      <c r="G58" s="205"/>
      <c r="H58" s="1"/>
    </row>
    <row r="59" spans="3:8" x14ac:dyDescent="0.55000000000000004">
      <c r="D59" s="3"/>
      <c r="E59" s="3"/>
      <c r="F59" s="4"/>
      <c r="G59" s="205"/>
      <c r="H59" s="1"/>
    </row>
    <row r="60" spans="3:8" x14ac:dyDescent="0.55000000000000004">
      <c r="D60" s="3"/>
      <c r="E60" s="3"/>
      <c r="F60" s="4"/>
      <c r="G60" s="205"/>
      <c r="H60" s="1"/>
    </row>
    <row r="61" spans="3:8" x14ac:dyDescent="0.55000000000000004">
      <c r="D61" s="3"/>
      <c r="E61" s="3"/>
      <c r="F61" s="4"/>
      <c r="G61" s="205"/>
      <c r="H61" s="1"/>
    </row>
    <row r="62" spans="3:8" x14ac:dyDescent="0.55000000000000004">
      <c r="D62" s="3"/>
      <c r="E62" s="3"/>
      <c r="F62" s="4"/>
      <c r="G62" s="205"/>
      <c r="H62" s="1"/>
    </row>
    <row r="63" spans="3:8" x14ac:dyDescent="0.55000000000000004">
      <c r="D63" s="3"/>
      <c r="E63" s="3"/>
      <c r="F63" s="4"/>
      <c r="G63" s="205"/>
      <c r="H63" s="1"/>
    </row>
    <row r="64" spans="3:8" x14ac:dyDescent="0.55000000000000004">
      <c r="D64" s="3"/>
      <c r="E64" s="3"/>
      <c r="F64" s="4"/>
      <c r="G64" s="205"/>
      <c r="H64" s="1"/>
    </row>
    <row r="65" spans="2:8" x14ac:dyDescent="0.55000000000000004">
      <c r="D65" s="3"/>
      <c r="E65" s="3"/>
      <c r="F65" s="4"/>
      <c r="G65" s="205"/>
      <c r="H65" s="1"/>
    </row>
    <row r="66" spans="2:8" x14ac:dyDescent="0.55000000000000004">
      <c r="B66" s="256">
        <v>3</v>
      </c>
      <c r="C66" s="256"/>
      <c r="D66" s="256"/>
      <c r="E66" s="256"/>
      <c r="F66" s="256"/>
      <c r="G66" s="256"/>
      <c r="H66" s="1"/>
    </row>
    <row r="67" spans="2:8" x14ac:dyDescent="0.55000000000000004">
      <c r="D67" s="3"/>
      <c r="E67" s="3"/>
      <c r="F67" s="4"/>
      <c r="H67" s="1"/>
    </row>
    <row r="68" spans="2:8" s="7" customFormat="1" ht="24" x14ac:dyDescent="0.55000000000000004">
      <c r="B68" s="14"/>
      <c r="C68" s="7" t="s">
        <v>130</v>
      </c>
      <c r="F68" s="153"/>
      <c r="G68" s="153"/>
      <c r="H68" s="153"/>
    </row>
    <row r="69" spans="2:8" s="7" customFormat="1" ht="24" x14ac:dyDescent="0.55000000000000004">
      <c r="B69" s="7" t="s">
        <v>256</v>
      </c>
      <c r="F69" s="153"/>
      <c r="G69" s="153"/>
      <c r="H69" s="153"/>
    </row>
    <row r="70" spans="2:8" s="7" customFormat="1" ht="24" x14ac:dyDescent="0.55000000000000004">
      <c r="B70" s="7" t="s">
        <v>257</v>
      </c>
      <c r="F70" s="153"/>
      <c r="G70" s="153"/>
      <c r="H70" s="153"/>
    </row>
    <row r="71" spans="2:8" s="7" customFormat="1" ht="24" x14ac:dyDescent="0.55000000000000004">
      <c r="F71" s="153"/>
      <c r="G71" s="153"/>
      <c r="H71" s="153"/>
    </row>
    <row r="72" spans="2:8" s="7" customFormat="1" ht="24" x14ac:dyDescent="0.55000000000000004">
      <c r="F72" s="153"/>
      <c r="G72" s="153"/>
      <c r="H72" s="153"/>
    </row>
    <row r="73" spans="2:8" s="7" customFormat="1" ht="24" x14ac:dyDescent="0.55000000000000004">
      <c r="B73" s="19" t="s">
        <v>126</v>
      </c>
      <c r="F73" s="143"/>
      <c r="G73" s="143"/>
    </row>
    <row r="74" spans="2:8" ht="24" thickBot="1" x14ac:dyDescent="0.6">
      <c r="C74" s="1" t="s">
        <v>14</v>
      </c>
      <c r="H74" s="1"/>
    </row>
    <row r="75" spans="2:8" s="7" customFormat="1" ht="24.75" thickTop="1" x14ac:dyDescent="0.55000000000000004">
      <c r="C75" s="239" t="s">
        <v>114</v>
      </c>
      <c r="D75" s="239"/>
      <c r="E75" s="239"/>
      <c r="F75" s="25" t="s">
        <v>2</v>
      </c>
      <c r="G75" s="25" t="s">
        <v>3</v>
      </c>
    </row>
    <row r="76" spans="2:8" s="7" customFormat="1" ht="24" x14ac:dyDescent="0.55000000000000004">
      <c r="C76" s="139" t="s">
        <v>52</v>
      </c>
      <c r="D76" s="140"/>
      <c r="E76" s="140"/>
      <c r="F76" s="161">
        <v>50</v>
      </c>
      <c r="G76" s="21">
        <f>F76*100/F$80</f>
        <v>26.315789473684209</v>
      </c>
    </row>
    <row r="77" spans="2:8" s="7" customFormat="1" ht="24" x14ac:dyDescent="0.55000000000000004">
      <c r="C77" s="139" t="s">
        <v>54</v>
      </c>
      <c r="D77" s="140"/>
      <c r="E77" s="140"/>
      <c r="F77" s="161">
        <v>49</v>
      </c>
      <c r="G77" s="21">
        <f>F77*100/F$80</f>
        <v>25.789473684210527</v>
      </c>
    </row>
    <row r="78" spans="2:8" s="7" customFormat="1" ht="24" x14ac:dyDescent="0.55000000000000004">
      <c r="C78" s="139" t="s">
        <v>53</v>
      </c>
      <c r="D78" s="140"/>
      <c r="E78" s="140"/>
      <c r="F78" s="161">
        <v>46</v>
      </c>
      <c r="G78" s="21">
        <f>F78*100/F$80</f>
        <v>24.210526315789473</v>
      </c>
    </row>
    <row r="79" spans="2:8" s="7" customFormat="1" ht="24" x14ac:dyDescent="0.55000000000000004">
      <c r="C79" s="144" t="s">
        <v>55</v>
      </c>
      <c r="D79" s="145"/>
      <c r="E79" s="146"/>
      <c r="F79" s="26">
        <v>45</v>
      </c>
      <c r="G79" s="21">
        <f>F79*100/F$80</f>
        <v>23.684210526315791</v>
      </c>
    </row>
    <row r="80" spans="2:8" s="7" customFormat="1" ht="24.75" thickBot="1" x14ac:dyDescent="0.6">
      <c r="C80" s="257" t="s">
        <v>4</v>
      </c>
      <c r="D80" s="258"/>
      <c r="E80" s="259"/>
      <c r="F80" s="27">
        <f>SUM(F76:F79)</f>
        <v>190</v>
      </c>
      <c r="G80" s="33">
        <f>F80*100/F$80</f>
        <v>100</v>
      </c>
    </row>
    <row r="81" spans="2:8" s="7" customFormat="1" ht="24.75" thickTop="1" x14ac:dyDescent="0.55000000000000004">
      <c r="C81" s="22"/>
      <c r="D81" s="22"/>
      <c r="E81" s="22"/>
      <c r="F81" s="23"/>
      <c r="G81" s="24"/>
    </row>
    <row r="82" spans="2:8" s="7" customFormat="1" ht="24" x14ac:dyDescent="0.55000000000000004">
      <c r="B82" s="14"/>
      <c r="C82" s="7" t="s">
        <v>258</v>
      </c>
      <c r="F82" s="18"/>
      <c r="G82" s="18"/>
      <c r="H82" s="18"/>
    </row>
    <row r="83" spans="2:8" s="7" customFormat="1" ht="24" x14ac:dyDescent="0.55000000000000004">
      <c r="B83" s="7" t="s">
        <v>271</v>
      </c>
      <c r="F83" s="18"/>
      <c r="G83" s="18"/>
      <c r="H83" s="18"/>
    </row>
    <row r="84" spans="2:8" ht="24" x14ac:dyDescent="0.55000000000000004">
      <c r="B84" s="7" t="s">
        <v>272</v>
      </c>
    </row>
    <row r="85" spans="2:8" s="7" customFormat="1" ht="24" x14ac:dyDescent="0.55000000000000004">
      <c r="F85" s="52"/>
      <c r="G85" s="52"/>
      <c r="H85" s="52"/>
    </row>
    <row r="86" spans="2:8" s="7" customFormat="1" ht="24" x14ac:dyDescent="0.55000000000000004">
      <c r="F86" s="153"/>
      <c r="G86" s="153"/>
      <c r="H86" s="153"/>
    </row>
    <row r="87" spans="2:8" s="7" customFormat="1" ht="24" x14ac:dyDescent="0.55000000000000004">
      <c r="F87" s="153"/>
      <c r="G87" s="153"/>
      <c r="H87" s="153"/>
    </row>
    <row r="88" spans="2:8" s="7" customFormat="1" ht="24" x14ac:dyDescent="0.55000000000000004">
      <c r="F88" s="153"/>
      <c r="G88" s="153"/>
      <c r="H88" s="153"/>
    </row>
    <row r="89" spans="2:8" s="7" customFormat="1" ht="24" x14ac:dyDescent="0.55000000000000004">
      <c r="F89" s="153"/>
      <c r="G89" s="153"/>
      <c r="H89" s="153"/>
    </row>
    <row r="90" spans="2:8" s="7" customFormat="1" ht="24" x14ac:dyDescent="0.55000000000000004">
      <c r="F90" s="153"/>
      <c r="G90" s="153"/>
      <c r="H90" s="153"/>
    </row>
    <row r="91" spans="2:8" s="7" customFormat="1" ht="24" x14ac:dyDescent="0.55000000000000004">
      <c r="F91" s="153"/>
      <c r="G91" s="153"/>
      <c r="H91" s="153"/>
    </row>
    <row r="92" spans="2:8" s="7" customFormat="1" ht="24" x14ac:dyDescent="0.55000000000000004">
      <c r="F92" s="153"/>
      <c r="G92" s="153"/>
      <c r="H92" s="153"/>
    </row>
    <row r="93" spans="2:8" s="7" customFormat="1" ht="24" x14ac:dyDescent="0.55000000000000004">
      <c r="F93" s="153"/>
      <c r="G93" s="153"/>
      <c r="H93" s="153"/>
    </row>
    <row r="94" spans="2:8" s="7" customFormat="1" ht="24" x14ac:dyDescent="0.55000000000000004">
      <c r="F94" s="153"/>
      <c r="G94" s="153"/>
      <c r="H94" s="153"/>
    </row>
    <row r="95" spans="2:8" s="7" customFormat="1" ht="24" x14ac:dyDescent="0.55000000000000004">
      <c r="F95" s="153"/>
      <c r="G95" s="153"/>
      <c r="H95" s="153"/>
    </row>
    <row r="96" spans="2:8" s="7" customFormat="1" ht="24" x14ac:dyDescent="0.55000000000000004">
      <c r="F96" s="153"/>
      <c r="G96" s="153"/>
      <c r="H96" s="153"/>
    </row>
    <row r="97" spans="2:8" s="7" customFormat="1" ht="24" x14ac:dyDescent="0.55000000000000004">
      <c r="F97" s="153"/>
      <c r="G97" s="153"/>
      <c r="H97" s="153"/>
    </row>
    <row r="98" spans="2:8" s="7" customFormat="1" ht="24" x14ac:dyDescent="0.55000000000000004">
      <c r="B98" s="236">
        <v>4</v>
      </c>
      <c r="C98" s="236"/>
      <c r="D98" s="236"/>
      <c r="E98" s="236"/>
      <c r="F98" s="236"/>
      <c r="G98" s="236"/>
      <c r="H98" s="153"/>
    </row>
    <row r="99" spans="2:8" s="7" customFormat="1" ht="24" x14ac:dyDescent="0.55000000000000004">
      <c r="B99" s="153"/>
      <c r="C99" s="153"/>
      <c r="D99" s="153"/>
      <c r="E99" s="153"/>
      <c r="F99" s="153"/>
      <c r="G99" s="153"/>
      <c r="H99" s="153"/>
    </row>
    <row r="100" spans="2:8" ht="24" x14ac:dyDescent="0.55000000000000004">
      <c r="B100" s="164" t="s">
        <v>147</v>
      </c>
    </row>
    <row r="101" spans="2:8" s="7" customFormat="1" ht="24" x14ac:dyDescent="0.55000000000000004">
      <c r="B101" s="19" t="s">
        <v>148</v>
      </c>
      <c r="F101" s="153"/>
      <c r="G101" s="153"/>
    </row>
    <row r="102" spans="2:8" ht="24" thickBot="1" x14ac:dyDescent="0.6">
      <c r="C102" s="1" t="s">
        <v>14</v>
      </c>
      <c r="H102" s="1"/>
    </row>
    <row r="103" spans="2:8" s="7" customFormat="1" ht="24.75" thickTop="1" x14ac:dyDescent="0.55000000000000004">
      <c r="C103" s="239" t="s">
        <v>116</v>
      </c>
      <c r="D103" s="239"/>
      <c r="E103" s="239"/>
      <c r="F103" s="158" t="s">
        <v>2</v>
      </c>
      <c r="G103" s="158" t="s">
        <v>3</v>
      </c>
    </row>
    <row r="104" spans="2:8" s="7" customFormat="1" ht="24" x14ac:dyDescent="0.55000000000000004">
      <c r="C104" s="139" t="s">
        <v>62</v>
      </c>
      <c r="D104" s="140"/>
      <c r="E104" s="140"/>
      <c r="F104" s="161">
        <v>34</v>
      </c>
      <c r="G104" s="21">
        <f>F104*100/F$114</f>
        <v>8.6075949367088604</v>
      </c>
    </row>
    <row r="105" spans="2:8" s="7" customFormat="1" ht="24" x14ac:dyDescent="0.55000000000000004">
      <c r="C105" s="139" t="s">
        <v>61</v>
      </c>
      <c r="D105" s="140"/>
      <c r="E105" s="140"/>
      <c r="F105" s="161">
        <v>46</v>
      </c>
      <c r="G105" s="21">
        <f t="shared" ref="G105:G113" si="1">F105*100/F$114</f>
        <v>11.645569620253164</v>
      </c>
    </row>
    <row r="106" spans="2:8" s="7" customFormat="1" ht="24" x14ac:dyDescent="0.55000000000000004">
      <c r="C106" s="139" t="s">
        <v>85</v>
      </c>
      <c r="D106" s="140"/>
      <c r="E106" s="140"/>
      <c r="F106" s="161">
        <v>46</v>
      </c>
      <c r="G106" s="21">
        <f t="shared" si="1"/>
        <v>11.645569620253164</v>
      </c>
    </row>
    <row r="107" spans="2:8" s="7" customFormat="1" ht="24" x14ac:dyDescent="0.55000000000000004">
      <c r="C107" s="154" t="s">
        <v>73</v>
      </c>
      <c r="D107" s="155"/>
      <c r="E107" s="156"/>
      <c r="F107" s="26">
        <v>44</v>
      </c>
      <c r="G107" s="21">
        <f t="shared" si="1"/>
        <v>11.139240506329115</v>
      </c>
    </row>
    <row r="108" spans="2:8" s="7" customFormat="1" ht="24" x14ac:dyDescent="0.55000000000000004">
      <c r="C108" s="139" t="s">
        <v>95</v>
      </c>
      <c r="D108" s="140"/>
      <c r="E108" s="140"/>
      <c r="F108" s="161">
        <v>44</v>
      </c>
      <c r="G108" s="21">
        <f t="shared" si="1"/>
        <v>11.139240506329115</v>
      </c>
    </row>
    <row r="109" spans="2:8" s="7" customFormat="1" ht="24" x14ac:dyDescent="0.55000000000000004">
      <c r="C109" s="139" t="s">
        <v>112</v>
      </c>
      <c r="D109" s="140"/>
      <c r="E109" s="140"/>
      <c r="F109" s="161">
        <v>45</v>
      </c>
      <c r="G109" s="21">
        <f t="shared" si="1"/>
        <v>11.39240506329114</v>
      </c>
    </row>
    <row r="110" spans="2:8" s="7" customFormat="1" ht="24" x14ac:dyDescent="0.55000000000000004">
      <c r="C110" s="139" t="s">
        <v>88</v>
      </c>
      <c r="D110" s="140"/>
      <c r="E110" s="140"/>
      <c r="F110" s="161">
        <v>44</v>
      </c>
      <c r="G110" s="21">
        <f t="shared" si="1"/>
        <v>11.139240506329115</v>
      </c>
    </row>
    <row r="111" spans="2:8" s="7" customFormat="1" ht="24" x14ac:dyDescent="0.55000000000000004">
      <c r="C111" s="139" t="s">
        <v>115</v>
      </c>
      <c r="D111" s="140"/>
      <c r="E111" s="140"/>
      <c r="F111" s="161">
        <v>46</v>
      </c>
      <c r="G111" s="21">
        <f t="shared" si="1"/>
        <v>11.645569620253164</v>
      </c>
    </row>
    <row r="112" spans="2:8" s="7" customFormat="1" ht="24" x14ac:dyDescent="0.55000000000000004">
      <c r="C112" s="139" t="s">
        <v>97</v>
      </c>
      <c r="D112" s="140"/>
      <c r="E112" s="140"/>
      <c r="F112" s="161">
        <v>44</v>
      </c>
      <c r="G112" s="21">
        <f t="shared" si="1"/>
        <v>11.139240506329115</v>
      </c>
    </row>
    <row r="113" spans="2:8" s="7" customFormat="1" ht="24" x14ac:dyDescent="0.55000000000000004">
      <c r="C113" s="139" t="s">
        <v>68</v>
      </c>
      <c r="D113" s="140"/>
      <c r="E113" s="140"/>
      <c r="F113" s="161">
        <v>2</v>
      </c>
      <c r="G113" s="21">
        <f t="shared" si="1"/>
        <v>0.50632911392405067</v>
      </c>
    </row>
    <row r="114" spans="2:8" s="7" customFormat="1" ht="24.75" thickBot="1" x14ac:dyDescent="0.6">
      <c r="C114" s="244" t="s">
        <v>4</v>
      </c>
      <c r="D114" s="245"/>
      <c r="E114" s="246"/>
      <c r="F114" s="27">
        <f>SUM(F104:F113)</f>
        <v>395</v>
      </c>
      <c r="G114" s="33">
        <f>F114*100/F$114</f>
        <v>100</v>
      </c>
    </row>
    <row r="115" spans="2:8" s="7" customFormat="1" ht="24.75" thickTop="1" x14ac:dyDescent="0.55000000000000004">
      <c r="C115" s="22"/>
      <c r="D115" s="22"/>
      <c r="E115" s="22"/>
      <c r="F115" s="23"/>
      <c r="G115" s="24"/>
    </row>
    <row r="116" spans="2:8" s="7" customFormat="1" ht="24" x14ac:dyDescent="0.55000000000000004">
      <c r="B116" s="14"/>
      <c r="C116" s="7" t="s">
        <v>149</v>
      </c>
      <c r="F116" s="153"/>
      <c r="G116" s="153"/>
      <c r="H116" s="153"/>
    </row>
    <row r="117" spans="2:8" s="7" customFormat="1" ht="24" x14ac:dyDescent="0.55000000000000004">
      <c r="B117" s="7" t="s">
        <v>232</v>
      </c>
      <c r="F117" s="153"/>
      <c r="G117" s="153"/>
      <c r="H117" s="153"/>
    </row>
    <row r="118" spans="2:8" ht="24" x14ac:dyDescent="0.55000000000000004">
      <c r="B118" s="7" t="s">
        <v>247</v>
      </c>
    </row>
    <row r="119" spans="2:8" s="7" customFormat="1" ht="24" x14ac:dyDescent="0.55000000000000004">
      <c r="B119" s="7" t="s">
        <v>248</v>
      </c>
      <c r="F119" s="153"/>
      <c r="G119" s="153"/>
      <c r="H119" s="153"/>
    </row>
  </sheetData>
  <mergeCells count="37">
    <mergeCell ref="C103:E103"/>
    <mergeCell ref="C114:E114"/>
    <mergeCell ref="C40:E40"/>
    <mergeCell ref="C41:E41"/>
    <mergeCell ref="B66:G66"/>
    <mergeCell ref="B98:G98"/>
    <mergeCell ref="C80:E80"/>
    <mergeCell ref="C22:E22"/>
    <mergeCell ref="C18:E18"/>
    <mergeCell ref="C19:E19"/>
    <mergeCell ref="B1:G1"/>
    <mergeCell ref="B5:H5"/>
    <mergeCell ref="C21:E21"/>
    <mergeCell ref="C20:E20"/>
    <mergeCell ref="C17:E17"/>
    <mergeCell ref="B3:G3"/>
    <mergeCell ref="B4:G4"/>
    <mergeCell ref="C8:E8"/>
    <mergeCell ref="C9:E9"/>
    <mergeCell ref="C10:E10"/>
    <mergeCell ref="C11:E11"/>
    <mergeCell ref="C23:E23"/>
    <mergeCell ref="C75:E75"/>
    <mergeCell ref="B27:G27"/>
    <mergeCell ref="B33:G33"/>
    <mergeCell ref="C45:E45"/>
    <mergeCell ref="C51:E51"/>
    <mergeCell ref="C48:E48"/>
    <mergeCell ref="C49:E49"/>
    <mergeCell ref="C42:E42"/>
    <mergeCell ref="C43:E43"/>
    <mergeCell ref="C44:E44"/>
    <mergeCell ref="C47:E47"/>
    <mergeCell ref="C50:E50"/>
    <mergeCell ref="C36:E36"/>
    <mergeCell ref="C38:E38"/>
    <mergeCell ref="C39:E39"/>
  </mergeCells>
  <pageMargins left="0.5" right="0" top="0.5" bottom="0.25" header="0.31496062992126" footer="0.31496062992126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A1:J81"/>
  <sheetViews>
    <sheetView topLeftCell="A22" zoomScale="90" zoomScaleNormal="90" workbookViewId="0">
      <selection activeCell="B41" sqref="B41"/>
    </sheetView>
  </sheetViews>
  <sheetFormatPr defaultRowHeight="23.25" x14ac:dyDescent="0.55000000000000004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27.875" style="1" customWidth="1"/>
    <col min="6" max="6" width="6.25" style="2" customWidth="1"/>
    <col min="7" max="7" width="7" style="2" customWidth="1"/>
    <col min="8" max="8" width="13.625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.125" style="1" customWidth="1"/>
  </cols>
  <sheetData>
    <row r="1" spans="2:10" s="10" customFormat="1" ht="24" x14ac:dyDescent="0.55000000000000004">
      <c r="B1" s="269" t="s">
        <v>127</v>
      </c>
      <c r="C1" s="269"/>
      <c r="D1" s="269"/>
      <c r="E1" s="269"/>
      <c r="F1" s="269"/>
      <c r="G1" s="269"/>
      <c r="H1" s="269"/>
    </row>
    <row r="2" spans="2:10" s="177" customFormat="1" ht="9" customHeight="1" x14ac:dyDescent="0.55000000000000004">
      <c r="B2" s="176"/>
      <c r="C2" s="176"/>
      <c r="D2" s="176"/>
      <c r="E2" s="176"/>
      <c r="F2" s="176"/>
      <c r="G2" s="176"/>
      <c r="H2" s="176"/>
    </row>
    <row r="3" spans="2:10" s="177" customFormat="1" ht="24" thickBot="1" x14ac:dyDescent="0.6">
      <c r="B3" s="178" t="s">
        <v>231</v>
      </c>
      <c r="F3" s="179"/>
      <c r="G3" s="179"/>
      <c r="H3" s="179"/>
    </row>
    <row r="4" spans="2:10" s="177" customFormat="1" ht="20.25" customHeight="1" thickTop="1" x14ac:dyDescent="0.55000000000000004">
      <c r="B4" s="270" t="s">
        <v>5</v>
      </c>
      <c r="C4" s="271"/>
      <c r="D4" s="271"/>
      <c r="E4" s="272"/>
      <c r="F4" s="276"/>
      <c r="G4" s="278" t="s">
        <v>6</v>
      </c>
      <c r="H4" s="278" t="s">
        <v>7</v>
      </c>
    </row>
    <row r="5" spans="2:10" s="177" customFormat="1" ht="12" customHeight="1" thickBot="1" x14ac:dyDescent="0.6">
      <c r="B5" s="273"/>
      <c r="C5" s="274"/>
      <c r="D5" s="274"/>
      <c r="E5" s="275"/>
      <c r="F5" s="277"/>
      <c r="G5" s="279"/>
      <c r="H5" s="279"/>
    </row>
    <row r="6" spans="2:10" s="177" customFormat="1" ht="21.75" customHeight="1" thickTop="1" x14ac:dyDescent="0.55000000000000004">
      <c r="B6" s="263" t="s">
        <v>29</v>
      </c>
      <c r="C6" s="264"/>
      <c r="D6" s="264"/>
      <c r="E6" s="265"/>
      <c r="F6" s="180"/>
      <c r="G6" s="181"/>
      <c r="H6" s="181"/>
    </row>
    <row r="7" spans="2:10" s="177" customFormat="1" ht="21.75" customHeight="1" x14ac:dyDescent="0.55000000000000004">
      <c r="B7" s="260" t="s">
        <v>23</v>
      </c>
      <c r="C7" s="261"/>
      <c r="D7" s="261"/>
      <c r="E7" s="262"/>
      <c r="F7" s="182">
        <f>DATA!U55</f>
        <v>4.3584905660377355</v>
      </c>
      <c r="G7" s="182">
        <f>DATA!U56</f>
        <v>0.62309215340915436</v>
      </c>
      <c r="H7" s="183" t="str">
        <f>IF(F7&gt;4.5,"มากที่สุด",IF(F7&gt;3.5,"มาก",IF(F7&gt;2.5,"ปานกลาง",IF(F7&gt;1.5,"น้อย",IF(F7&lt;=1.5,"น้อยที่สุด")))))</f>
        <v>มาก</v>
      </c>
    </row>
    <row r="8" spans="2:10" s="177" customFormat="1" ht="21.75" customHeight="1" x14ac:dyDescent="0.55000000000000004">
      <c r="B8" s="184" t="s">
        <v>24</v>
      </c>
      <c r="C8" s="185"/>
      <c r="D8" s="185"/>
      <c r="E8" s="186"/>
      <c r="F8" s="182"/>
      <c r="G8" s="182"/>
      <c r="H8" s="183"/>
    </row>
    <row r="9" spans="2:10" s="177" customFormat="1" ht="21.75" customHeight="1" x14ac:dyDescent="0.55000000000000004">
      <c r="B9" s="187" t="s">
        <v>25</v>
      </c>
      <c r="C9" s="187"/>
      <c r="D9" s="187"/>
      <c r="E9" s="187"/>
      <c r="F9" s="182">
        <f>DATA!V55</f>
        <v>4.3207547169811322</v>
      </c>
      <c r="G9" s="182">
        <f>DATA!V56</f>
        <v>0.67292658491045254</v>
      </c>
      <c r="H9" s="183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2:10" s="177" customFormat="1" ht="21.75" customHeight="1" x14ac:dyDescent="0.55000000000000004">
      <c r="B10" s="187" t="s">
        <v>26</v>
      </c>
      <c r="C10" s="187"/>
      <c r="D10" s="187"/>
      <c r="E10" s="187"/>
      <c r="F10" s="182">
        <f>DATA!W55</f>
        <v>4.4150943396226419</v>
      </c>
      <c r="G10" s="182">
        <f>DATA!W56</f>
        <v>0.53471639730259668</v>
      </c>
      <c r="H10" s="183" t="str">
        <f t="shared" ref="H10:H21" si="0">IF(F10&gt;4.5,"มากที่สุด",IF(F10&gt;3.5,"มาก",IF(F10&gt;2.5,"ปานกลาง",IF(F10&gt;1.5,"น้อย",IF(F10&lt;=1.5,"น้อยที่สุด")))))</f>
        <v>มาก</v>
      </c>
    </row>
    <row r="11" spans="2:10" s="177" customFormat="1" ht="21.75" customHeight="1" x14ac:dyDescent="0.55000000000000004">
      <c r="B11" s="260" t="s">
        <v>27</v>
      </c>
      <c r="C11" s="261"/>
      <c r="D11" s="261"/>
      <c r="E11" s="262"/>
      <c r="F11" s="182">
        <f>DATA!X55</f>
        <v>4.3962264150943398</v>
      </c>
      <c r="G11" s="182">
        <f>DATA!X56</f>
        <v>0.53131269373090806</v>
      </c>
      <c r="H11" s="183" t="str">
        <f t="shared" ref="H11" si="1">IF(F11&gt;4.5,"มากที่สุด",IF(F11&gt;3.5,"มาก",IF(F11&gt;2.5,"ปานกลาง",IF(F11&gt;1.5,"น้อย",IF(F11&lt;=1.5,"น้อยที่สุด")))))</f>
        <v>มาก</v>
      </c>
    </row>
    <row r="12" spans="2:10" s="177" customFormat="1" ht="21.75" customHeight="1" x14ac:dyDescent="0.55000000000000004">
      <c r="B12" s="266" t="s">
        <v>30</v>
      </c>
      <c r="C12" s="267"/>
      <c r="D12" s="267"/>
      <c r="E12" s="268"/>
      <c r="F12" s="188">
        <f>DATA!X58</f>
        <v>4.3726415094339623</v>
      </c>
      <c r="G12" s="188">
        <f>DATA!X57</f>
        <v>0.59045054993461621</v>
      </c>
      <c r="H12" s="189" t="str">
        <f>IF(F12&gt;4.5,"มากที่สุด",IF(F12&gt;3.5,"มาก",IF(F12&gt;2.5,"ปานกลาง",IF(F12&gt;1.5,"น้อย",IF(F12&lt;=1.5,"น้อยที่สุด")))))</f>
        <v>มาก</v>
      </c>
      <c r="J12" s="190"/>
    </row>
    <row r="13" spans="2:10" s="177" customFormat="1" ht="21.75" customHeight="1" x14ac:dyDescent="0.55000000000000004">
      <c r="B13" s="260" t="s">
        <v>50</v>
      </c>
      <c r="C13" s="261"/>
      <c r="D13" s="261"/>
      <c r="E13" s="262"/>
      <c r="F13" s="182"/>
      <c r="G13" s="182"/>
      <c r="H13" s="183"/>
    </row>
    <row r="14" spans="2:10" s="177" customFormat="1" ht="21.75" customHeight="1" x14ac:dyDescent="0.55000000000000004">
      <c r="B14" s="260" t="s">
        <v>28</v>
      </c>
      <c r="C14" s="261"/>
      <c r="D14" s="261"/>
      <c r="E14" s="262"/>
      <c r="F14" s="182">
        <f>DATA!Y55</f>
        <v>4.2641509433962268</v>
      </c>
      <c r="G14" s="182">
        <f>DATA!Y56</f>
        <v>0.59326162980031283</v>
      </c>
      <c r="H14" s="183" t="s">
        <v>15</v>
      </c>
    </row>
    <row r="15" spans="2:10" s="177" customFormat="1" ht="21.75" customHeight="1" x14ac:dyDescent="0.55000000000000004">
      <c r="B15" s="260" t="s">
        <v>108</v>
      </c>
      <c r="C15" s="261"/>
      <c r="D15" s="261"/>
      <c r="E15" s="262"/>
      <c r="F15" s="182">
        <f>DATA!Z55</f>
        <v>4.2641509433962268</v>
      </c>
      <c r="G15" s="182">
        <f>DATA!Z56</f>
        <v>0.59326162980031283</v>
      </c>
      <c r="H15" s="183" t="s">
        <v>15</v>
      </c>
    </row>
    <row r="16" spans="2:10" s="177" customFormat="1" ht="21.75" customHeight="1" x14ac:dyDescent="0.55000000000000004">
      <c r="B16" s="266" t="s">
        <v>51</v>
      </c>
      <c r="C16" s="267"/>
      <c r="D16" s="267"/>
      <c r="E16" s="268"/>
      <c r="F16" s="191">
        <f>DATA!AC58</f>
        <v>4.2264150943396226</v>
      </c>
      <c r="G16" s="191">
        <f>DATA!AC57</f>
        <v>0.66489295133332849</v>
      </c>
      <c r="H16" s="192" t="str">
        <f t="shared" si="0"/>
        <v>มาก</v>
      </c>
    </row>
    <row r="17" spans="2:8" s="177" customFormat="1" ht="21.75" customHeight="1" x14ac:dyDescent="0.55000000000000004">
      <c r="B17" s="260" t="s">
        <v>31</v>
      </c>
      <c r="C17" s="261"/>
      <c r="D17" s="261"/>
      <c r="E17" s="262"/>
      <c r="F17" s="191"/>
      <c r="G17" s="191"/>
      <c r="H17" s="192"/>
    </row>
    <row r="18" spans="2:8" s="177" customFormat="1" ht="21.75" customHeight="1" x14ac:dyDescent="0.55000000000000004">
      <c r="B18" s="282" t="s">
        <v>32</v>
      </c>
      <c r="C18" s="282"/>
      <c r="D18" s="282"/>
      <c r="E18" s="282"/>
      <c r="F18" s="193">
        <f>DATA!AD55</f>
        <v>4.2075471698113205</v>
      </c>
      <c r="G18" s="193">
        <f>DATA!AD56</f>
        <v>0.63119211283819443</v>
      </c>
      <c r="H18" s="194" t="str">
        <f t="shared" si="0"/>
        <v>มาก</v>
      </c>
    </row>
    <row r="19" spans="2:8" s="177" customFormat="1" ht="21.75" customHeight="1" x14ac:dyDescent="0.55000000000000004">
      <c r="B19" s="283" t="s">
        <v>33</v>
      </c>
      <c r="C19" s="283"/>
      <c r="D19" s="283"/>
      <c r="E19" s="283"/>
      <c r="F19" s="193">
        <f>DATA!AG55</f>
        <v>4.1698113207547172</v>
      </c>
      <c r="G19" s="193">
        <f>DATA!AG56</f>
        <v>0.72684378431163166</v>
      </c>
      <c r="H19" s="194" t="str">
        <f t="shared" si="0"/>
        <v>มาก</v>
      </c>
    </row>
    <row r="20" spans="2:8" s="177" customFormat="1" ht="21.75" customHeight="1" x14ac:dyDescent="0.55000000000000004">
      <c r="B20" s="283" t="s">
        <v>56</v>
      </c>
      <c r="C20" s="283"/>
      <c r="D20" s="283"/>
      <c r="E20" s="283"/>
      <c r="F20" s="193">
        <f>DATA!AH55</f>
        <v>4.2452830188679247</v>
      </c>
      <c r="G20" s="193">
        <f>DATA!AH56</f>
        <v>0.58525669507419875</v>
      </c>
      <c r="H20" s="194" t="str">
        <f t="shared" ref="H20" si="2">IF(F20&gt;4.5,"มากที่สุด",IF(F20&gt;3.5,"มาก",IF(F20&gt;2.5,"ปานกลาง",IF(F20&gt;1.5,"น้อย",IF(F20&lt;=1.5,"น้อยที่สุด")))))</f>
        <v>มาก</v>
      </c>
    </row>
    <row r="21" spans="2:8" s="177" customFormat="1" ht="21.75" customHeight="1" x14ac:dyDescent="0.55000000000000004">
      <c r="B21" s="266" t="s">
        <v>34</v>
      </c>
      <c r="C21" s="267"/>
      <c r="D21" s="267"/>
      <c r="E21" s="268"/>
      <c r="F21" s="191">
        <f>DATA!AH58</f>
        <v>4.2452830188679247</v>
      </c>
      <c r="G21" s="191">
        <f>DATA!AH57</f>
        <v>0.58525669507419875</v>
      </c>
      <c r="H21" s="192" t="str">
        <f t="shared" si="0"/>
        <v>มาก</v>
      </c>
    </row>
    <row r="22" spans="2:8" s="177" customFormat="1" ht="21.75" customHeight="1" x14ac:dyDescent="0.55000000000000004">
      <c r="B22" s="260" t="s">
        <v>35</v>
      </c>
      <c r="C22" s="261"/>
      <c r="D22" s="261"/>
      <c r="E22" s="262"/>
      <c r="F22" s="195"/>
      <c r="G22" s="195"/>
      <c r="H22" s="196"/>
    </row>
    <row r="23" spans="2:8" s="177" customFormat="1" ht="21.75" customHeight="1" x14ac:dyDescent="0.55000000000000004">
      <c r="B23" s="187" t="s">
        <v>37</v>
      </c>
      <c r="C23" s="187"/>
      <c r="D23" s="187"/>
      <c r="E23" s="187"/>
      <c r="F23" s="195">
        <f>DATA!AE55</f>
        <v>4.2264150943396226</v>
      </c>
      <c r="G23" s="195">
        <f>DATA!AE56</f>
        <v>0.69728896542698893</v>
      </c>
      <c r="H23" s="183" t="str">
        <f t="shared" ref="H23:H30" si="3">IF(F23&gt;4.5,"มากที่สุด",IF(F23&gt;3.5,"มาก",IF(F23&gt;2.5,"ปานกลาง",IF(F23&gt;1.5,"น้อย",IF(F23&lt;=1.5,"น้อยที่สุด")))))</f>
        <v>มาก</v>
      </c>
    </row>
    <row r="24" spans="2:8" s="177" customFormat="1" ht="21.75" customHeight="1" x14ac:dyDescent="0.55000000000000004">
      <c r="B24" s="280" t="s">
        <v>38</v>
      </c>
      <c r="C24" s="281"/>
      <c r="D24" s="281"/>
      <c r="E24" s="281"/>
      <c r="F24" s="193">
        <f>DATA!AF55</f>
        <v>4.1886792452830193</v>
      </c>
      <c r="G24" s="193">
        <f>DATA!AF56</f>
        <v>0.62192640467356697</v>
      </c>
      <c r="H24" s="194" t="str">
        <f t="shared" si="3"/>
        <v>มาก</v>
      </c>
    </row>
    <row r="25" spans="2:8" s="177" customFormat="1" ht="21.75" customHeight="1" x14ac:dyDescent="0.55000000000000004">
      <c r="B25" s="266" t="s">
        <v>36</v>
      </c>
      <c r="C25" s="267"/>
      <c r="D25" s="267"/>
      <c r="E25" s="268"/>
      <c r="F25" s="191">
        <f>DATA!AE58</f>
        <v>4.216981132075472</v>
      </c>
      <c r="G25" s="191">
        <f>DATA!AE57</f>
        <v>0.66195550103832301</v>
      </c>
      <c r="H25" s="192" t="str">
        <f t="shared" si="3"/>
        <v>มาก</v>
      </c>
    </row>
    <row r="26" spans="2:8" s="177" customFormat="1" ht="21.75" customHeight="1" x14ac:dyDescent="0.55000000000000004">
      <c r="B26" s="260" t="s">
        <v>39</v>
      </c>
      <c r="C26" s="261"/>
      <c r="D26" s="261"/>
      <c r="E26" s="262"/>
      <c r="F26" s="195"/>
      <c r="G26" s="195"/>
      <c r="H26" s="196"/>
    </row>
    <row r="27" spans="2:8" s="177" customFormat="1" ht="21.75" customHeight="1" x14ac:dyDescent="0.55000000000000004">
      <c r="B27" s="260" t="s">
        <v>41</v>
      </c>
      <c r="C27" s="261"/>
      <c r="D27" s="261"/>
      <c r="E27" s="262"/>
      <c r="F27" s="195">
        <f>DATA!AG55</f>
        <v>4.1698113207547172</v>
      </c>
      <c r="G27" s="195">
        <f>DATA!AG56</f>
        <v>0.72684378431163166</v>
      </c>
      <c r="H27" s="183" t="str">
        <f t="shared" ref="H27:H29" si="4">IF(F27&gt;4.5,"มากที่สุด",IF(F27&gt;3.5,"มาก",IF(F27&gt;2.5,"ปานกลาง",IF(F27&gt;1.5,"น้อย",IF(F27&lt;=1.5,"น้อยที่สุด")))))</f>
        <v>มาก</v>
      </c>
    </row>
    <row r="28" spans="2:8" s="177" customFormat="1" ht="21.75" customHeight="1" x14ac:dyDescent="0.55000000000000004">
      <c r="B28" s="280" t="s">
        <v>235</v>
      </c>
      <c r="C28" s="281"/>
      <c r="D28" s="281"/>
      <c r="E28" s="281"/>
      <c r="F28" s="193">
        <f>DATA!AH55</f>
        <v>4.2452830188679247</v>
      </c>
      <c r="G28" s="193">
        <f>DATA!AH56</f>
        <v>0.58525669507419875</v>
      </c>
      <c r="H28" s="194" t="str">
        <f t="shared" ref="H28" si="5">IF(F28&gt;4.5,"มากที่สุด",IF(F28&gt;3.5,"มาก",IF(F28&gt;2.5,"ปานกลาง",IF(F28&gt;1.5,"น้อย",IF(F28&lt;=1.5,"น้อยที่สุด")))))</f>
        <v>มาก</v>
      </c>
    </row>
    <row r="29" spans="2:8" s="177" customFormat="1" ht="21.75" customHeight="1" x14ac:dyDescent="0.55000000000000004">
      <c r="B29" s="266" t="s">
        <v>40</v>
      </c>
      <c r="C29" s="267"/>
      <c r="D29" s="267"/>
      <c r="E29" s="268"/>
      <c r="F29" s="191">
        <f>DATA!AH58</f>
        <v>4.2452830188679247</v>
      </c>
      <c r="G29" s="191">
        <f>DATA!AH57</f>
        <v>0.58525669507419875</v>
      </c>
      <c r="H29" s="192" t="str">
        <f t="shared" si="4"/>
        <v>มาก</v>
      </c>
    </row>
    <row r="30" spans="2:8" s="177" customFormat="1" ht="21.75" customHeight="1" x14ac:dyDescent="0.55000000000000004">
      <c r="B30" s="286" t="s">
        <v>8</v>
      </c>
      <c r="C30" s="287"/>
      <c r="D30" s="287"/>
      <c r="E30" s="288"/>
      <c r="F30" s="197">
        <f>DATA!AI55</f>
        <v>4.2668463611859835</v>
      </c>
      <c r="G30" s="197">
        <f>DATA!AI56</f>
        <v>0.63113592138464436</v>
      </c>
      <c r="H30" s="198" t="str">
        <f t="shared" si="3"/>
        <v>มาก</v>
      </c>
    </row>
    <row r="31" spans="2:8" s="177" customFormat="1" ht="21.75" customHeight="1" thickBot="1" x14ac:dyDescent="0.6">
      <c r="B31" s="199" t="s">
        <v>42</v>
      </c>
      <c r="C31" s="200"/>
      <c r="D31" s="200"/>
      <c r="E31" s="201"/>
      <c r="F31" s="202">
        <f>DATA!AH55</f>
        <v>4.2452830188679247</v>
      </c>
      <c r="G31" s="202">
        <f>DATA!AH56</f>
        <v>0.58525669507419875</v>
      </c>
      <c r="H31" s="203" t="str">
        <f t="shared" ref="H31" si="6">IF(F31&gt;4.5,"มากที่สุด",IF(F31&gt;3.5,"มาก",IF(F31&gt;2.5,"ปานกลาง",IF(F31&gt;1.5,"น้อย",IF(F31&lt;=1.5,"น้อยที่สุด")))))</f>
        <v>มาก</v>
      </c>
    </row>
    <row r="32" spans="2:8" s="177" customFormat="1" ht="21.75" customHeight="1" thickTop="1" x14ac:dyDescent="0.55000000000000004">
      <c r="B32" s="229"/>
      <c r="C32" s="230"/>
      <c r="D32" s="230"/>
      <c r="E32" s="230"/>
      <c r="F32" s="231"/>
      <c r="G32" s="231"/>
      <c r="H32" s="232"/>
    </row>
    <row r="33" spans="1:9" s="177" customFormat="1" ht="21.75" customHeight="1" x14ac:dyDescent="0.55000000000000004">
      <c r="B33" s="229"/>
      <c r="C33" s="230"/>
      <c r="D33" s="230"/>
      <c r="E33" s="230"/>
      <c r="F33" s="231"/>
      <c r="G33" s="231"/>
      <c r="H33" s="232"/>
    </row>
    <row r="34" spans="1:9" s="177" customFormat="1" ht="21.75" customHeight="1" x14ac:dyDescent="0.55000000000000004">
      <c r="B34" s="229"/>
      <c r="C34" s="230"/>
      <c r="D34" s="230"/>
      <c r="E34" s="230"/>
      <c r="F34" s="231"/>
      <c r="G34" s="231"/>
      <c r="H34" s="232"/>
    </row>
    <row r="35" spans="1:9" s="177" customFormat="1" ht="21.75" customHeight="1" x14ac:dyDescent="0.55000000000000004">
      <c r="B35" s="229"/>
      <c r="C35" s="230"/>
      <c r="D35" s="230"/>
      <c r="E35" s="230"/>
      <c r="F35" s="231"/>
      <c r="G35" s="231"/>
      <c r="H35" s="232"/>
    </row>
    <row r="36" spans="1:9" s="15" customFormat="1" ht="24" x14ac:dyDescent="0.55000000000000004">
      <c r="B36" s="269" t="s">
        <v>111</v>
      </c>
      <c r="C36" s="269"/>
      <c r="D36" s="269"/>
      <c r="E36" s="269"/>
      <c r="F36" s="269"/>
      <c r="G36" s="269"/>
      <c r="H36" s="269"/>
      <c r="I36" s="163"/>
    </row>
    <row r="37" spans="1:9" s="15" customFormat="1" ht="24" x14ac:dyDescent="0.55000000000000004">
      <c r="B37" s="159"/>
      <c r="C37" s="159"/>
      <c r="D37" s="159"/>
      <c r="E37" s="159"/>
      <c r="F37" s="159"/>
      <c r="G37" s="159"/>
      <c r="H37" s="159"/>
      <c r="I37" s="163"/>
    </row>
    <row r="38" spans="1:9" s="7" customFormat="1" ht="24" x14ac:dyDescent="0.55000000000000004">
      <c r="B38" s="22"/>
      <c r="C38" s="289" t="s">
        <v>249</v>
      </c>
      <c r="D38" s="289"/>
      <c r="E38" s="289"/>
      <c r="F38" s="289"/>
      <c r="G38" s="289"/>
      <c r="H38" s="289"/>
    </row>
    <row r="39" spans="1:9" s="7" customFormat="1" ht="24" x14ac:dyDescent="0.55000000000000004">
      <c r="B39" s="284" t="s">
        <v>250</v>
      </c>
      <c r="C39" s="285"/>
      <c r="D39" s="285"/>
      <c r="E39" s="285"/>
      <c r="F39" s="285"/>
      <c r="G39" s="285"/>
      <c r="H39" s="285"/>
    </row>
    <row r="40" spans="1:9" s="7" customFormat="1" ht="24" x14ac:dyDescent="0.55000000000000004">
      <c r="B40" s="32"/>
      <c r="C40" s="284" t="s">
        <v>236</v>
      </c>
      <c r="D40" s="284"/>
      <c r="E40" s="284"/>
      <c r="F40" s="284"/>
      <c r="G40" s="284"/>
      <c r="H40" s="284"/>
    </row>
    <row r="41" spans="1:9" s="7" customFormat="1" ht="24" x14ac:dyDescent="0.55000000000000004">
      <c r="B41" s="32" t="s">
        <v>251</v>
      </c>
      <c r="C41" s="41"/>
      <c r="D41" s="41"/>
      <c r="E41" s="41"/>
      <c r="F41" s="41"/>
      <c r="G41" s="41"/>
      <c r="H41" s="41"/>
    </row>
    <row r="42" spans="1:9" s="7" customFormat="1" ht="24" x14ac:dyDescent="0.55000000000000004">
      <c r="B42" s="284" t="s">
        <v>252</v>
      </c>
      <c r="C42" s="285"/>
      <c r="D42" s="285"/>
      <c r="E42" s="285"/>
      <c r="F42" s="285"/>
      <c r="G42" s="285"/>
      <c r="H42" s="285"/>
    </row>
    <row r="43" spans="1:9" s="7" customFormat="1" ht="24" x14ac:dyDescent="0.55000000000000004">
      <c r="B43" s="7" t="s">
        <v>253</v>
      </c>
    </row>
    <row r="44" spans="1:9" s="7" customFormat="1" ht="24" x14ac:dyDescent="0.55000000000000004">
      <c r="A44" s="83" t="s">
        <v>254</v>
      </c>
      <c r="B44" s="83"/>
    </row>
    <row r="45" spans="1:9" s="15" customFormat="1" ht="24" x14ac:dyDescent="0.55000000000000004">
      <c r="B45" s="7"/>
    </row>
    <row r="46" spans="1:9" s="15" customFormat="1" ht="24" x14ac:dyDescent="0.55000000000000004"/>
    <row r="47" spans="1:9" s="15" customFormat="1" ht="24" x14ac:dyDescent="0.55000000000000004"/>
    <row r="48" spans="1:9" s="15" customFormat="1" ht="24" x14ac:dyDescent="0.55000000000000004"/>
    <row r="49" s="15" customFormat="1" ht="24" x14ac:dyDescent="0.55000000000000004"/>
    <row r="50" s="15" customFormat="1" ht="24" x14ac:dyDescent="0.55000000000000004"/>
    <row r="51" s="15" customFormat="1" ht="24" x14ac:dyDescent="0.55000000000000004"/>
    <row r="52" s="15" customFormat="1" ht="24" x14ac:dyDescent="0.55000000000000004"/>
    <row r="53" s="15" customFormat="1" ht="24" x14ac:dyDescent="0.55000000000000004"/>
    <row r="54" s="15" customFormat="1" ht="24" x14ac:dyDescent="0.55000000000000004"/>
    <row r="55" s="15" customFormat="1" ht="24" x14ac:dyDescent="0.55000000000000004"/>
    <row r="56" s="15" customFormat="1" ht="24" x14ac:dyDescent="0.55000000000000004"/>
    <row r="57" s="7" customFormat="1" ht="24" x14ac:dyDescent="0.55000000000000004"/>
    <row r="58" s="7" customFormat="1" ht="24" x14ac:dyDescent="0.55000000000000004"/>
    <row r="59" s="7" customFormat="1" ht="24" x14ac:dyDescent="0.55000000000000004"/>
    <row r="60" s="7" customFormat="1" ht="24" x14ac:dyDescent="0.55000000000000004"/>
    <row r="61" s="7" customFormat="1" ht="24" x14ac:dyDescent="0.55000000000000004"/>
    <row r="62" s="7" customFormat="1" ht="24" x14ac:dyDescent="0.55000000000000004"/>
    <row r="63" s="14" customFormat="1" ht="24" x14ac:dyDescent="0.55000000000000004"/>
    <row r="64" s="14" customFormat="1" ht="24" x14ac:dyDescent="0.55000000000000004"/>
    <row r="65" spans="2:8" s="14" customFormat="1" ht="24" x14ac:dyDescent="0.55000000000000004"/>
    <row r="66" spans="2:8" s="14" customFormat="1" ht="24" x14ac:dyDescent="0.55000000000000004"/>
    <row r="67" spans="2:8" s="14" customFormat="1" ht="24" x14ac:dyDescent="0.55000000000000004"/>
    <row r="68" spans="2:8" s="14" customFormat="1" ht="24" x14ac:dyDescent="0.55000000000000004"/>
    <row r="69" spans="2:8" s="5" customFormat="1" x14ac:dyDescent="0.55000000000000004">
      <c r="B69" s="6"/>
      <c r="C69" s="6"/>
    </row>
    <row r="70" spans="2:8" x14ac:dyDescent="0.55000000000000004">
      <c r="B70" s="3"/>
      <c r="C70" s="3"/>
      <c r="D70" s="3"/>
      <c r="E70" s="3"/>
      <c r="F70" s="4"/>
      <c r="G70" s="4"/>
      <c r="H70" s="4"/>
    </row>
    <row r="71" spans="2:8" x14ac:dyDescent="0.55000000000000004">
      <c r="B71" s="3"/>
      <c r="C71" s="3"/>
      <c r="D71" s="3"/>
      <c r="E71" s="3"/>
      <c r="F71" s="4"/>
      <c r="G71" s="4"/>
      <c r="H71" s="4"/>
    </row>
    <row r="72" spans="2:8" x14ac:dyDescent="0.55000000000000004">
      <c r="B72" s="3"/>
      <c r="C72" s="3"/>
      <c r="D72" s="3"/>
      <c r="E72" s="3"/>
      <c r="F72" s="4"/>
      <c r="G72" s="4"/>
      <c r="H72" s="4"/>
    </row>
    <row r="73" spans="2:8" x14ac:dyDescent="0.55000000000000004">
      <c r="B73" s="3"/>
      <c r="C73" s="3"/>
      <c r="D73" s="3"/>
      <c r="E73" s="3"/>
      <c r="F73" s="4"/>
      <c r="G73" s="4"/>
      <c r="H73" s="4"/>
    </row>
    <row r="74" spans="2:8" x14ac:dyDescent="0.55000000000000004">
      <c r="B74" s="3"/>
      <c r="C74" s="3"/>
      <c r="D74" s="3"/>
      <c r="E74" s="3"/>
      <c r="F74" s="4"/>
      <c r="G74" s="4"/>
      <c r="H74" s="4"/>
    </row>
    <row r="75" spans="2:8" x14ac:dyDescent="0.55000000000000004">
      <c r="B75" s="3"/>
      <c r="C75" s="3"/>
      <c r="D75" s="3"/>
      <c r="E75" s="3"/>
      <c r="F75" s="4"/>
      <c r="G75" s="4"/>
      <c r="H75" s="4"/>
    </row>
    <row r="76" spans="2:8" x14ac:dyDescent="0.55000000000000004">
      <c r="B76" s="3"/>
      <c r="C76" s="3"/>
      <c r="D76" s="3"/>
      <c r="E76" s="3"/>
      <c r="F76" s="4"/>
      <c r="G76" s="4"/>
      <c r="H76" s="4"/>
    </row>
    <row r="77" spans="2:8" x14ac:dyDescent="0.55000000000000004">
      <c r="B77" s="3"/>
      <c r="C77" s="3"/>
      <c r="D77" s="3"/>
      <c r="E77" s="3"/>
      <c r="F77" s="4"/>
      <c r="G77" s="4"/>
      <c r="H77" s="4"/>
    </row>
    <row r="78" spans="2:8" x14ac:dyDescent="0.55000000000000004">
      <c r="B78" s="3"/>
      <c r="C78" s="3"/>
      <c r="D78" s="3"/>
      <c r="E78" s="3"/>
      <c r="F78" s="4"/>
      <c r="G78" s="4"/>
      <c r="H78" s="4"/>
    </row>
    <row r="79" spans="2:8" x14ac:dyDescent="0.55000000000000004">
      <c r="B79" s="3"/>
      <c r="C79" s="3"/>
      <c r="D79" s="3"/>
      <c r="E79" s="3"/>
      <c r="F79" s="4"/>
      <c r="G79" s="4"/>
      <c r="H79" s="4"/>
    </row>
    <row r="80" spans="2:8" x14ac:dyDescent="0.55000000000000004">
      <c r="B80" s="3"/>
      <c r="C80" s="3"/>
      <c r="D80" s="3"/>
      <c r="E80" s="3"/>
      <c r="F80" s="4"/>
      <c r="G80" s="4"/>
      <c r="H80" s="4"/>
    </row>
    <row r="81" spans="2:8" x14ac:dyDescent="0.55000000000000004">
      <c r="B81" s="3"/>
      <c r="C81" s="3"/>
      <c r="D81" s="3"/>
      <c r="E81" s="3"/>
      <c r="F81" s="4"/>
      <c r="G81" s="4"/>
      <c r="H81" s="4"/>
    </row>
  </sheetData>
  <mergeCells count="31">
    <mergeCell ref="C40:H40"/>
    <mergeCell ref="B42:H42"/>
    <mergeCell ref="B25:E25"/>
    <mergeCell ref="B30:E30"/>
    <mergeCell ref="C38:H38"/>
    <mergeCell ref="B39:H39"/>
    <mergeCell ref="B26:E26"/>
    <mergeCell ref="B29:E29"/>
    <mergeCell ref="B28:E28"/>
    <mergeCell ref="B27:E27"/>
    <mergeCell ref="B36:H36"/>
    <mergeCell ref="B24:E24"/>
    <mergeCell ref="B13:E13"/>
    <mergeCell ref="B14:E14"/>
    <mergeCell ref="B15:E15"/>
    <mergeCell ref="B16:E16"/>
    <mergeCell ref="B17:E17"/>
    <mergeCell ref="B18:E18"/>
    <mergeCell ref="B19:E19"/>
    <mergeCell ref="B21:E21"/>
    <mergeCell ref="B22:E22"/>
    <mergeCell ref="B20:E20"/>
    <mergeCell ref="B11:E11"/>
    <mergeCell ref="B6:E6"/>
    <mergeCell ref="B7:E7"/>
    <mergeCell ref="B12:E12"/>
    <mergeCell ref="B1:H1"/>
    <mergeCell ref="B4:E5"/>
    <mergeCell ref="F4:F5"/>
    <mergeCell ref="G4:G5"/>
    <mergeCell ref="H4:H5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5</xdr:col>
                <xdr:colOff>133350</xdr:colOff>
                <xdr:row>3</xdr:row>
                <xdr:rowOff>171450</xdr:rowOff>
              </from>
              <to>
                <xdr:col>5</xdr:col>
                <xdr:colOff>266700</xdr:colOff>
                <xdr:row>4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I14"/>
  <sheetViews>
    <sheetView workbookViewId="0">
      <selection activeCell="C20" sqref="C20"/>
    </sheetView>
  </sheetViews>
  <sheetFormatPr defaultRowHeight="24" x14ac:dyDescent="0.55000000000000004"/>
  <cols>
    <col min="1" max="1" width="3.875" style="7" customWidth="1"/>
    <col min="2" max="2" width="5.625" style="7" customWidth="1"/>
    <col min="3" max="3" width="64" style="7" customWidth="1"/>
    <col min="4" max="4" width="8.125" style="7" customWidth="1"/>
    <col min="5" max="255" width="9" style="7"/>
    <col min="256" max="256" width="5.875" style="7" customWidth="1"/>
    <col min="257" max="257" width="5.625" style="7" customWidth="1"/>
    <col min="258" max="258" width="69.25" style="7" customWidth="1"/>
    <col min="259" max="259" width="7.375" style="7" customWidth="1"/>
    <col min="260" max="511" width="9" style="7"/>
    <col min="512" max="512" width="5.875" style="7" customWidth="1"/>
    <col min="513" max="513" width="5.625" style="7" customWidth="1"/>
    <col min="514" max="514" width="69.25" style="7" customWidth="1"/>
    <col min="515" max="515" width="7.375" style="7" customWidth="1"/>
    <col min="516" max="767" width="9" style="7"/>
    <col min="768" max="768" width="5.875" style="7" customWidth="1"/>
    <col min="769" max="769" width="5.625" style="7" customWidth="1"/>
    <col min="770" max="770" width="69.25" style="7" customWidth="1"/>
    <col min="771" max="771" width="7.375" style="7" customWidth="1"/>
    <col min="772" max="1023" width="9" style="7"/>
    <col min="1024" max="1024" width="5.875" style="7" customWidth="1"/>
    <col min="1025" max="1025" width="5.625" style="7" customWidth="1"/>
    <col min="1026" max="1026" width="69.25" style="7" customWidth="1"/>
    <col min="1027" max="1027" width="7.375" style="7" customWidth="1"/>
    <col min="1028" max="1279" width="9" style="7"/>
    <col min="1280" max="1280" width="5.875" style="7" customWidth="1"/>
    <col min="1281" max="1281" width="5.625" style="7" customWidth="1"/>
    <col min="1282" max="1282" width="69.25" style="7" customWidth="1"/>
    <col min="1283" max="1283" width="7.375" style="7" customWidth="1"/>
    <col min="1284" max="1535" width="9" style="7"/>
    <col min="1536" max="1536" width="5.875" style="7" customWidth="1"/>
    <col min="1537" max="1537" width="5.625" style="7" customWidth="1"/>
    <col min="1538" max="1538" width="69.25" style="7" customWidth="1"/>
    <col min="1539" max="1539" width="7.375" style="7" customWidth="1"/>
    <col min="1540" max="1791" width="9" style="7"/>
    <col min="1792" max="1792" width="5.875" style="7" customWidth="1"/>
    <col min="1793" max="1793" width="5.625" style="7" customWidth="1"/>
    <col min="1794" max="1794" width="69.25" style="7" customWidth="1"/>
    <col min="1795" max="1795" width="7.375" style="7" customWidth="1"/>
    <col min="1796" max="2047" width="9" style="7"/>
    <col min="2048" max="2048" width="5.875" style="7" customWidth="1"/>
    <col min="2049" max="2049" width="5.625" style="7" customWidth="1"/>
    <col min="2050" max="2050" width="69.25" style="7" customWidth="1"/>
    <col min="2051" max="2051" width="7.375" style="7" customWidth="1"/>
    <col min="2052" max="2303" width="9" style="7"/>
    <col min="2304" max="2304" width="5.875" style="7" customWidth="1"/>
    <col min="2305" max="2305" width="5.625" style="7" customWidth="1"/>
    <col min="2306" max="2306" width="69.25" style="7" customWidth="1"/>
    <col min="2307" max="2307" width="7.375" style="7" customWidth="1"/>
    <col min="2308" max="2559" width="9" style="7"/>
    <col min="2560" max="2560" width="5.875" style="7" customWidth="1"/>
    <col min="2561" max="2561" width="5.625" style="7" customWidth="1"/>
    <col min="2562" max="2562" width="69.25" style="7" customWidth="1"/>
    <col min="2563" max="2563" width="7.375" style="7" customWidth="1"/>
    <col min="2564" max="2815" width="9" style="7"/>
    <col min="2816" max="2816" width="5.875" style="7" customWidth="1"/>
    <col min="2817" max="2817" width="5.625" style="7" customWidth="1"/>
    <col min="2818" max="2818" width="69.25" style="7" customWidth="1"/>
    <col min="2819" max="2819" width="7.375" style="7" customWidth="1"/>
    <col min="2820" max="3071" width="9" style="7"/>
    <col min="3072" max="3072" width="5.875" style="7" customWidth="1"/>
    <col min="3073" max="3073" width="5.625" style="7" customWidth="1"/>
    <col min="3074" max="3074" width="69.25" style="7" customWidth="1"/>
    <col min="3075" max="3075" width="7.375" style="7" customWidth="1"/>
    <col min="3076" max="3327" width="9" style="7"/>
    <col min="3328" max="3328" width="5.875" style="7" customWidth="1"/>
    <col min="3329" max="3329" width="5.625" style="7" customWidth="1"/>
    <col min="3330" max="3330" width="69.25" style="7" customWidth="1"/>
    <col min="3331" max="3331" width="7.375" style="7" customWidth="1"/>
    <col min="3332" max="3583" width="9" style="7"/>
    <col min="3584" max="3584" width="5.875" style="7" customWidth="1"/>
    <col min="3585" max="3585" width="5.625" style="7" customWidth="1"/>
    <col min="3586" max="3586" width="69.25" style="7" customWidth="1"/>
    <col min="3587" max="3587" width="7.375" style="7" customWidth="1"/>
    <col min="3588" max="3839" width="9" style="7"/>
    <col min="3840" max="3840" width="5.875" style="7" customWidth="1"/>
    <col min="3841" max="3841" width="5.625" style="7" customWidth="1"/>
    <col min="3842" max="3842" width="69.25" style="7" customWidth="1"/>
    <col min="3843" max="3843" width="7.375" style="7" customWidth="1"/>
    <col min="3844" max="4095" width="9" style="7"/>
    <col min="4096" max="4096" width="5.875" style="7" customWidth="1"/>
    <col min="4097" max="4097" width="5.625" style="7" customWidth="1"/>
    <col min="4098" max="4098" width="69.25" style="7" customWidth="1"/>
    <col min="4099" max="4099" width="7.375" style="7" customWidth="1"/>
    <col min="4100" max="4351" width="9" style="7"/>
    <col min="4352" max="4352" width="5.875" style="7" customWidth="1"/>
    <col min="4353" max="4353" width="5.625" style="7" customWidth="1"/>
    <col min="4354" max="4354" width="69.25" style="7" customWidth="1"/>
    <col min="4355" max="4355" width="7.375" style="7" customWidth="1"/>
    <col min="4356" max="4607" width="9" style="7"/>
    <col min="4608" max="4608" width="5.875" style="7" customWidth="1"/>
    <col min="4609" max="4609" width="5.625" style="7" customWidth="1"/>
    <col min="4610" max="4610" width="69.25" style="7" customWidth="1"/>
    <col min="4611" max="4611" width="7.375" style="7" customWidth="1"/>
    <col min="4612" max="4863" width="9" style="7"/>
    <col min="4864" max="4864" width="5.875" style="7" customWidth="1"/>
    <col min="4865" max="4865" width="5.625" style="7" customWidth="1"/>
    <col min="4866" max="4866" width="69.25" style="7" customWidth="1"/>
    <col min="4867" max="4867" width="7.375" style="7" customWidth="1"/>
    <col min="4868" max="5119" width="9" style="7"/>
    <col min="5120" max="5120" width="5.875" style="7" customWidth="1"/>
    <col min="5121" max="5121" width="5.625" style="7" customWidth="1"/>
    <col min="5122" max="5122" width="69.25" style="7" customWidth="1"/>
    <col min="5123" max="5123" width="7.375" style="7" customWidth="1"/>
    <col min="5124" max="5375" width="9" style="7"/>
    <col min="5376" max="5376" width="5.875" style="7" customWidth="1"/>
    <col min="5377" max="5377" width="5.625" style="7" customWidth="1"/>
    <col min="5378" max="5378" width="69.25" style="7" customWidth="1"/>
    <col min="5379" max="5379" width="7.375" style="7" customWidth="1"/>
    <col min="5380" max="5631" width="9" style="7"/>
    <col min="5632" max="5632" width="5.875" style="7" customWidth="1"/>
    <col min="5633" max="5633" width="5.625" style="7" customWidth="1"/>
    <col min="5634" max="5634" width="69.25" style="7" customWidth="1"/>
    <col min="5635" max="5635" width="7.375" style="7" customWidth="1"/>
    <col min="5636" max="5887" width="9" style="7"/>
    <col min="5888" max="5888" width="5.875" style="7" customWidth="1"/>
    <col min="5889" max="5889" width="5.625" style="7" customWidth="1"/>
    <col min="5890" max="5890" width="69.25" style="7" customWidth="1"/>
    <col min="5891" max="5891" width="7.375" style="7" customWidth="1"/>
    <col min="5892" max="6143" width="9" style="7"/>
    <col min="6144" max="6144" width="5.875" style="7" customWidth="1"/>
    <col min="6145" max="6145" width="5.625" style="7" customWidth="1"/>
    <col min="6146" max="6146" width="69.25" style="7" customWidth="1"/>
    <col min="6147" max="6147" width="7.375" style="7" customWidth="1"/>
    <col min="6148" max="6399" width="9" style="7"/>
    <col min="6400" max="6400" width="5.875" style="7" customWidth="1"/>
    <col min="6401" max="6401" width="5.625" style="7" customWidth="1"/>
    <col min="6402" max="6402" width="69.25" style="7" customWidth="1"/>
    <col min="6403" max="6403" width="7.375" style="7" customWidth="1"/>
    <col min="6404" max="6655" width="9" style="7"/>
    <col min="6656" max="6656" width="5.875" style="7" customWidth="1"/>
    <col min="6657" max="6657" width="5.625" style="7" customWidth="1"/>
    <col min="6658" max="6658" width="69.25" style="7" customWidth="1"/>
    <col min="6659" max="6659" width="7.375" style="7" customWidth="1"/>
    <col min="6660" max="6911" width="9" style="7"/>
    <col min="6912" max="6912" width="5.875" style="7" customWidth="1"/>
    <col min="6913" max="6913" width="5.625" style="7" customWidth="1"/>
    <col min="6914" max="6914" width="69.25" style="7" customWidth="1"/>
    <col min="6915" max="6915" width="7.375" style="7" customWidth="1"/>
    <col min="6916" max="7167" width="9" style="7"/>
    <col min="7168" max="7168" width="5.875" style="7" customWidth="1"/>
    <col min="7169" max="7169" width="5.625" style="7" customWidth="1"/>
    <col min="7170" max="7170" width="69.25" style="7" customWidth="1"/>
    <col min="7171" max="7171" width="7.375" style="7" customWidth="1"/>
    <col min="7172" max="7423" width="9" style="7"/>
    <col min="7424" max="7424" width="5.875" style="7" customWidth="1"/>
    <col min="7425" max="7425" width="5.625" style="7" customWidth="1"/>
    <col min="7426" max="7426" width="69.25" style="7" customWidth="1"/>
    <col min="7427" max="7427" width="7.375" style="7" customWidth="1"/>
    <col min="7428" max="7679" width="9" style="7"/>
    <col min="7680" max="7680" width="5.875" style="7" customWidth="1"/>
    <col min="7681" max="7681" width="5.625" style="7" customWidth="1"/>
    <col min="7682" max="7682" width="69.25" style="7" customWidth="1"/>
    <col min="7683" max="7683" width="7.375" style="7" customWidth="1"/>
    <col min="7684" max="7935" width="9" style="7"/>
    <col min="7936" max="7936" width="5.875" style="7" customWidth="1"/>
    <col min="7937" max="7937" width="5.625" style="7" customWidth="1"/>
    <col min="7938" max="7938" width="69.25" style="7" customWidth="1"/>
    <col min="7939" max="7939" width="7.375" style="7" customWidth="1"/>
    <col min="7940" max="8191" width="9" style="7"/>
    <col min="8192" max="8192" width="5.875" style="7" customWidth="1"/>
    <col min="8193" max="8193" width="5.625" style="7" customWidth="1"/>
    <col min="8194" max="8194" width="69.25" style="7" customWidth="1"/>
    <col min="8195" max="8195" width="7.375" style="7" customWidth="1"/>
    <col min="8196" max="8447" width="9" style="7"/>
    <col min="8448" max="8448" width="5.875" style="7" customWidth="1"/>
    <col min="8449" max="8449" width="5.625" style="7" customWidth="1"/>
    <col min="8450" max="8450" width="69.25" style="7" customWidth="1"/>
    <col min="8451" max="8451" width="7.375" style="7" customWidth="1"/>
    <col min="8452" max="8703" width="9" style="7"/>
    <col min="8704" max="8704" width="5.875" style="7" customWidth="1"/>
    <col min="8705" max="8705" width="5.625" style="7" customWidth="1"/>
    <col min="8706" max="8706" width="69.25" style="7" customWidth="1"/>
    <col min="8707" max="8707" width="7.375" style="7" customWidth="1"/>
    <col min="8708" max="8959" width="9" style="7"/>
    <col min="8960" max="8960" width="5.875" style="7" customWidth="1"/>
    <col min="8961" max="8961" width="5.625" style="7" customWidth="1"/>
    <col min="8962" max="8962" width="69.25" style="7" customWidth="1"/>
    <col min="8963" max="8963" width="7.375" style="7" customWidth="1"/>
    <col min="8964" max="9215" width="9" style="7"/>
    <col min="9216" max="9216" width="5.875" style="7" customWidth="1"/>
    <col min="9217" max="9217" width="5.625" style="7" customWidth="1"/>
    <col min="9218" max="9218" width="69.25" style="7" customWidth="1"/>
    <col min="9219" max="9219" width="7.375" style="7" customWidth="1"/>
    <col min="9220" max="9471" width="9" style="7"/>
    <col min="9472" max="9472" width="5.875" style="7" customWidth="1"/>
    <col min="9473" max="9473" width="5.625" style="7" customWidth="1"/>
    <col min="9474" max="9474" width="69.25" style="7" customWidth="1"/>
    <col min="9475" max="9475" width="7.375" style="7" customWidth="1"/>
    <col min="9476" max="9727" width="9" style="7"/>
    <col min="9728" max="9728" width="5.875" style="7" customWidth="1"/>
    <col min="9729" max="9729" width="5.625" style="7" customWidth="1"/>
    <col min="9730" max="9730" width="69.25" style="7" customWidth="1"/>
    <col min="9731" max="9731" width="7.375" style="7" customWidth="1"/>
    <col min="9732" max="9983" width="9" style="7"/>
    <col min="9984" max="9984" width="5.875" style="7" customWidth="1"/>
    <col min="9985" max="9985" width="5.625" style="7" customWidth="1"/>
    <col min="9986" max="9986" width="69.25" style="7" customWidth="1"/>
    <col min="9987" max="9987" width="7.375" style="7" customWidth="1"/>
    <col min="9988" max="10239" width="9" style="7"/>
    <col min="10240" max="10240" width="5.875" style="7" customWidth="1"/>
    <col min="10241" max="10241" width="5.625" style="7" customWidth="1"/>
    <col min="10242" max="10242" width="69.25" style="7" customWidth="1"/>
    <col min="10243" max="10243" width="7.375" style="7" customWidth="1"/>
    <col min="10244" max="10495" width="9" style="7"/>
    <col min="10496" max="10496" width="5.875" style="7" customWidth="1"/>
    <col min="10497" max="10497" width="5.625" style="7" customWidth="1"/>
    <col min="10498" max="10498" width="69.25" style="7" customWidth="1"/>
    <col min="10499" max="10499" width="7.375" style="7" customWidth="1"/>
    <col min="10500" max="10751" width="9" style="7"/>
    <col min="10752" max="10752" width="5.875" style="7" customWidth="1"/>
    <col min="10753" max="10753" width="5.625" style="7" customWidth="1"/>
    <col min="10754" max="10754" width="69.25" style="7" customWidth="1"/>
    <col min="10755" max="10755" width="7.375" style="7" customWidth="1"/>
    <col min="10756" max="11007" width="9" style="7"/>
    <col min="11008" max="11008" width="5.875" style="7" customWidth="1"/>
    <col min="11009" max="11009" width="5.625" style="7" customWidth="1"/>
    <col min="11010" max="11010" width="69.25" style="7" customWidth="1"/>
    <col min="11011" max="11011" width="7.375" style="7" customWidth="1"/>
    <col min="11012" max="11263" width="9" style="7"/>
    <col min="11264" max="11264" width="5.875" style="7" customWidth="1"/>
    <col min="11265" max="11265" width="5.625" style="7" customWidth="1"/>
    <col min="11266" max="11266" width="69.25" style="7" customWidth="1"/>
    <col min="11267" max="11267" width="7.375" style="7" customWidth="1"/>
    <col min="11268" max="11519" width="9" style="7"/>
    <col min="11520" max="11520" width="5.875" style="7" customWidth="1"/>
    <col min="11521" max="11521" width="5.625" style="7" customWidth="1"/>
    <col min="11522" max="11522" width="69.25" style="7" customWidth="1"/>
    <col min="11523" max="11523" width="7.375" style="7" customWidth="1"/>
    <col min="11524" max="11775" width="9" style="7"/>
    <col min="11776" max="11776" width="5.875" style="7" customWidth="1"/>
    <col min="11777" max="11777" width="5.625" style="7" customWidth="1"/>
    <col min="11778" max="11778" width="69.25" style="7" customWidth="1"/>
    <col min="11779" max="11779" width="7.375" style="7" customWidth="1"/>
    <col min="11780" max="12031" width="9" style="7"/>
    <col min="12032" max="12032" width="5.875" style="7" customWidth="1"/>
    <col min="12033" max="12033" width="5.625" style="7" customWidth="1"/>
    <col min="12034" max="12034" width="69.25" style="7" customWidth="1"/>
    <col min="12035" max="12035" width="7.375" style="7" customWidth="1"/>
    <col min="12036" max="12287" width="9" style="7"/>
    <col min="12288" max="12288" width="5.875" style="7" customWidth="1"/>
    <col min="12289" max="12289" width="5.625" style="7" customWidth="1"/>
    <col min="12290" max="12290" width="69.25" style="7" customWidth="1"/>
    <col min="12291" max="12291" width="7.375" style="7" customWidth="1"/>
    <col min="12292" max="12543" width="9" style="7"/>
    <col min="12544" max="12544" width="5.875" style="7" customWidth="1"/>
    <col min="12545" max="12545" width="5.625" style="7" customWidth="1"/>
    <col min="12546" max="12546" width="69.25" style="7" customWidth="1"/>
    <col min="12547" max="12547" width="7.375" style="7" customWidth="1"/>
    <col min="12548" max="12799" width="9" style="7"/>
    <col min="12800" max="12800" width="5.875" style="7" customWidth="1"/>
    <col min="12801" max="12801" width="5.625" style="7" customWidth="1"/>
    <col min="12802" max="12802" width="69.25" style="7" customWidth="1"/>
    <col min="12803" max="12803" width="7.375" style="7" customWidth="1"/>
    <col min="12804" max="13055" width="9" style="7"/>
    <col min="13056" max="13056" width="5.875" style="7" customWidth="1"/>
    <col min="13057" max="13057" width="5.625" style="7" customWidth="1"/>
    <col min="13058" max="13058" width="69.25" style="7" customWidth="1"/>
    <col min="13059" max="13059" width="7.375" style="7" customWidth="1"/>
    <col min="13060" max="13311" width="9" style="7"/>
    <col min="13312" max="13312" width="5.875" style="7" customWidth="1"/>
    <col min="13313" max="13313" width="5.625" style="7" customWidth="1"/>
    <col min="13314" max="13314" width="69.25" style="7" customWidth="1"/>
    <col min="13315" max="13315" width="7.375" style="7" customWidth="1"/>
    <col min="13316" max="13567" width="9" style="7"/>
    <col min="13568" max="13568" width="5.875" style="7" customWidth="1"/>
    <col min="13569" max="13569" width="5.625" style="7" customWidth="1"/>
    <col min="13570" max="13570" width="69.25" style="7" customWidth="1"/>
    <col min="13571" max="13571" width="7.375" style="7" customWidth="1"/>
    <col min="13572" max="13823" width="9" style="7"/>
    <col min="13824" max="13824" width="5.875" style="7" customWidth="1"/>
    <col min="13825" max="13825" width="5.625" style="7" customWidth="1"/>
    <col min="13826" max="13826" width="69.25" style="7" customWidth="1"/>
    <col min="13827" max="13827" width="7.375" style="7" customWidth="1"/>
    <col min="13828" max="14079" width="9" style="7"/>
    <col min="14080" max="14080" width="5.875" style="7" customWidth="1"/>
    <col min="14081" max="14081" width="5.625" style="7" customWidth="1"/>
    <col min="14082" max="14082" width="69.25" style="7" customWidth="1"/>
    <col min="14083" max="14083" width="7.375" style="7" customWidth="1"/>
    <col min="14084" max="14335" width="9" style="7"/>
    <col min="14336" max="14336" width="5.875" style="7" customWidth="1"/>
    <col min="14337" max="14337" width="5.625" style="7" customWidth="1"/>
    <col min="14338" max="14338" width="69.25" style="7" customWidth="1"/>
    <col min="14339" max="14339" width="7.375" style="7" customWidth="1"/>
    <col min="14340" max="14591" width="9" style="7"/>
    <col min="14592" max="14592" width="5.875" style="7" customWidth="1"/>
    <col min="14593" max="14593" width="5.625" style="7" customWidth="1"/>
    <col min="14594" max="14594" width="69.25" style="7" customWidth="1"/>
    <col min="14595" max="14595" width="7.375" style="7" customWidth="1"/>
    <col min="14596" max="14847" width="9" style="7"/>
    <col min="14848" max="14848" width="5.875" style="7" customWidth="1"/>
    <col min="14849" max="14849" width="5.625" style="7" customWidth="1"/>
    <col min="14850" max="14850" width="69.25" style="7" customWidth="1"/>
    <col min="14851" max="14851" width="7.375" style="7" customWidth="1"/>
    <col min="14852" max="15103" width="9" style="7"/>
    <col min="15104" max="15104" width="5.875" style="7" customWidth="1"/>
    <col min="15105" max="15105" width="5.625" style="7" customWidth="1"/>
    <col min="15106" max="15106" width="69.25" style="7" customWidth="1"/>
    <col min="15107" max="15107" width="7.375" style="7" customWidth="1"/>
    <col min="15108" max="15359" width="9" style="7"/>
    <col min="15360" max="15360" width="5.875" style="7" customWidth="1"/>
    <col min="15361" max="15361" width="5.625" style="7" customWidth="1"/>
    <col min="15362" max="15362" width="69.25" style="7" customWidth="1"/>
    <col min="15363" max="15363" width="7.375" style="7" customWidth="1"/>
    <col min="15364" max="15615" width="9" style="7"/>
    <col min="15616" max="15616" width="5.875" style="7" customWidth="1"/>
    <col min="15617" max="15617" width="5.625" style="7" customWidth="1"/>
    <col min="15618" max="15618" width="69.25" style="7" customWidth="1"/>
    <col min="15619" max="15619" width="7.375" style="7" customWidth="1"/>
    <col min="15620" max="15871" width="9" style="7"/>
    <col min="15872" max="15872" width="5.875" style="7" customWidth="1"/>
    <col min="15873" max="15873" width="5.625" style="7" customWidth="1"/>
    <col min="15874" max="15874" width="69.25" style="7" customWidth="1"/>
    <col min="15875" max="15875" width="7.375" style="7" customWidth="1"/>
    <col min="15876" max="16127" width="9" style="7"/>
    <col min="16128" max="16128" width="5.875" style="7" customWidth="1"/>
    <col min="16129" max="16129" width="5.625" style="7" customWidth="1"/>
    <col min="16130" max="16130" width="69.25" style="7" customWidth="1"/>
    <col min="16131" max="16131" width="7.375" style="7" customWidth="1"/>
    <col min="16132" max="16383" width="9" style="7"/>
    <col min="16384" max="16384" width="9" style="7" customWidth="1"/>
  </cols>
  <sheetData>
    <row r="1" spans="1:9" ht="21" customHeight="1" x14ac:dyDescent="0.55000000000000004">
      <c r="A1" s="269" t="s">
        <v>158</v>
      </c>
      <c r="B1" s="269"/>
      <c r="C1" s="269"/>
      <c r="D1" s="269"/>
    </row>
    <row r="2" spans="1:9" ht="21" customHeight="1" x14ac:dyDescent="0.55000000000000004">
      <c r="A2" s="174"/>
      <c r="B2" s="174"/>
      <c r="C2" s="174"/>
      <c r="D2" s="174"/>
    </row>
    <row r="3" spans="1:9" s="46" customFormat="1" x14ac:dyDescent="0.55000000000000004">
      <c r="A3" s="75"/>
      <c r="B3" s="77" t="s">
        <v>106</v>
      </c>
      <c r="C3" s="75"/>
      <c r="D3" s="75"/>
      <c r="E3" s="75"/>
      <c r="F3" s="75"/>
      <c r="G3" s="76"/>
      <c r="H3" s="76"/>
    </row>
    <row r="4" spans="1:9" s="46" customFormat="1" x14ac:dyDescent="0.55000000000000004">
      <c r="A4" s="75"/>
      <c r="B4" s="162" t="s">
        <v>105</v>
      </c>
      <c r="C4" s="75"/>
      <c r="D4" s="75"/>
      <c r="E4" s="75"/>
      <c r="F4" s="75"/>
      <c r="G4" s="76"/>
      <c r="H4" s="76"/>
    </row>
    <row r="5" spans="1:9" x14ac:dyDescent="0.55000000000000004">
      <c r="B5" s="11" t="s">
        <v>9</v>
      </c>
      <c r="C5" s="11" t="s">
        <v>5</v>
      </c>
      <c r="D5" s="12" t="s">
        <v>10</v>
      </c>
    </row>
    <row r="6" spans="1:9" x14ac:dyDescent="0.55000000000000004">
      <c r="B6" s="45">
        <v>1</v>
      </c>
      <c r="C6" s="14" t="s">
        <v>175</v>
      </c>
      <c r="D6" s="13">
        <v>1</v>
      </c>
      <c r="E6" s="14"/>
      <c r="F6" s="14"/>
      <c r="G6" s="14"/>
      <c r="H6" s="14"/>
      <c r="I6" s="14"/>
    </row>
    <row r="7" spans="1:9" x14ac:dyDescent="0.55000000000000004">
      <c r="B7" s="54">
        <v>2</v>
      </c>
      <c r="C7" s="227" t="s">
        <v>179</v>
      </c>
      <c r="D7" s="81">
        <v>1</v>
      </c>
      <c r="E7" s="38"/>
      <c r="F7" s="38"/>
      <c r="G7" s="39"/>
      <c r="H7" s="39"/>
      <c r="I7" s="40"/>
    </row>
    <row r="8" spans="1:9" x14ac:dyDescent="0.55000000000000004">
      <c r="B8" s="290" t="s">
        <v>4</v>
      </c>
      <c r="C8" s="291"/>
      <c r="D8" s="175">
        <f>SUM(D6:D7)</f>
        <v>2</v>
      </c>
    </row>
    <row r="9" spans="1:9" x14ac:dyDescent="0.55000000000000004">
      <c r="B9" s="28"/>
      <c r="C9" s="28"/>
      <c r="D9" s="57"/>
    </row>
    <row r="10" spans="1:9" x14ac:dyDescent="0.55000000000000004">
      <c r="B10" s="28"/>
      <c r="C10" s="28"/>
      <c r="D10" s="57"/>
    </row>
    <row r="11" spans="1:9" x14ac:dyDescent="0.55000000000000004">
      <c r="B11" s="162" t="s">
        <v>43</v>
      </c>
      <c r="C11" s="28"/>
      <c r="D11" s="57"/>
    </row>
    <row r="12" spans="1:9" x14ac:dyDescent="0.55000000000000004">
      <c r="B12" s="11" t="s">
        <v>9</v>
      </c>
      <c r="C12" s="11" t="s">
        <v>5</v>
      </c>
      <c r="D12" s="12" t="s">
        <v>10</v>
      </c>
    </row>
    <row r="13" spans="1:9" x14ac:dyDescent="0.55000000000000004">
      <c r="B13" s="45">
        <v>1</v>
      </c>
      <c r="C13" s="31" t="s">
        <v>237</v>
      </c>
      <c r="D13" s="13">
        <v>1</v>
      </c>
      <c r="E13" s="14"/>
      <c r="F13" s="14"/>
      <c r="G13" s="14"/>
      <c r="H13" s="14"/>
      <c r="I13" s="14"/>
    </row>
    <row r="14" spans="1:9" x14ac:dyDescent="0.55000000000000004">
      <c r="B14" s="290" t="s">
        <v>4</v>
      </c>
      <c r="C14" s="291"/>
      <c r="D14" s="175">
        <f>SUM(D13:D13)</f>
        <v>1</v>
      </c>
    </row>
  </sheetData>
  <mergeCells count="3">
    <mergeCell ref="A1:D1"/>
    <mergeCell ref="B14:C14"/>
    <mergeCell ref="B8:C8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IU21"/>
  <sheetViews>
    <sheetView workbookViewId="0">
      <selection activeCell="D19" sqref="D19"/>
    </sheetView>
  </sheetViews>
  <sheetFormatPr defaultRowHeight="24" x14ac:dyDescent="0.55000000000000004"/>
  <cols>
    <col min="1" max="1" width="4.875" style="7" customWidth="1"/>
    <col min="2" max="2" width="22.625" style="7" customWidth="1"/>
    <col min="3" max="3" width="26.375" style="69" customWidth="1"/>
    <col min="4" max="4" width="25" style="69" customWidth="1"/>
    <col min="5" max="5" width="9" style="7"/>
    <col min="6" max="7" width="8" style="7" hidden="1" customWidth="1"/>
    <col min="8" max="256" width="9" style="7"/>
    <col min="257" max="257" width="4.875" style="7" customWidth="1"/>
    <col min="258" max="258" width="22.625" style="7" customWidth="1"/>
    <col min="259" max="259" width="26.375" style="7" customWidth="1"/>
    <col min="260" max="260" width="24.25" style="7" customWidth="1"/>
    <col min="261" max="261" width="9" style="7"/>
    <col min="262" max="263" width="0" style="7" hidden="1" customWidth="1"/>
    <col min="264" max="512" width="9" style="7"/>
    <col min="513" max="513" width="4.875" style="7" customWidth="1"/>
    <col min="514" max="514" width="22.625" style="7" customWidth="1"/>
    <col min="515" max="515" width="26.375" style="7" customWidth="1"/>
    <col min="516" max="516" width="24.25" style="7" customWidth="1"/>
    <col min="517" max="517" width="9" style="7"/>
    <col min="518" max="519" width="0" style="7" hidden="1" customWidth="1"/>
    <col min="520" max="768" width="9" style="7"/>
    <col min="769" max="769" width="4.875" style="7" customWidth="1"/>
    <col min="770" max="770" width="22.625" style="7" customWidth="1"/>
    <col min="771" max="771" width="26.375" style="7" customWidth="1"/>
    <col min="772" max="772" width="24.25" style="7" customWidth="1"/>
    <col min="773" max="773" width="9" style="7"/>
    <col min="774" max="775" width="0" style="7" hidden="1" customWidth="1"/>
    <col min="776" max="1024" width="9" style="7"/>
    <col min="1025" max="1025" width="4.875" style="7" customWidth="1"/>
    <col min="1026" max="1026" width="22.625" style="7" customWidth="1"/>
    <col min="1027" max="1027" width="26.375" style="7" customWidth="1"/>
    <col min="1028" max="1028" width="24.25" style="7" customWidth="1"/>
    <col min="1029" max="1029" width="9" style="7"/>
    <col min="1030" max="1031" width="0" style="7" hidden="1" customWidth="1"/>
    <col min="1032" max="1280" width="9" style="7"/>
    <col min="1281" max="1281" width="4.875" style="7" customWidth="1"/>
    <col min="1282" max="1282" width="22.625" style="7" customWidth="1"/>
    <col min="1283" max="1283" width="26.375" style="7" customWidth="1"/>
    <col min="1284" max="1284" width="24.25" style="7" customWidth="1"/>
    <col min="1285" max="1285" width="9" style="7"/>
    <col min="1286" max="1287" width="0" style="7" hidden="1" customWidth="1"/>
    <col min="1288" max="1536" width="9" style="7"/>
    <col min="1537" max="1537" width="4.875" style="7" customWidth="1"/>
    <col min="1538" max="1538" width="22.625" style="7" customWidth="1"/>
    <col min="1539" max="1539" width="26.375" style="7" customWidth="1"/>
    <col min="1540" max="1540" width="24.25" style="7" customWidth="1"/>
    <col min="1541" max="1541" width="9" style="7"/>
    <col min="1542" max="1543" width="0" style="7" hidden="1" customWidth="1"/>
    <col min="1544" max="1792" width="9" style="7"/>
    <col min="1793" max="1793" width="4.875" style="7" customWidth="1"/>
    <col min="1794" max="1794" width="22.625" style="7" customWidth="1"/>
    <col min="1795" max="1795" width="26.375" style="7" customWidth="1"/>
    <col min="1796" max="1796" width="24.25" style="7" customWidth="1"/>
    <col min="1797" max="1797" width="9" style="7"/>
    <col min="1798" max="1799" width="0" style="7" hidden="1" customWidth="1"/>
    <col min="1800" max="2048" width="9" style="7"/>
    <col min="2049" max="2049" width="4.875" style="7" customWidth="1"/>
    <col min="2050" max="2050" width="22.625" style="7" customWidth="1"/>
    <col min="2051" max="2051" width="26.375" style="7" customWidth="1"/>
    <col min="2052" max="2052" width="24.25" style="7" customWidth="1"/>
    <col min="2053" max="2053" width="9" style="7"/>
    <col min="2054" max="2055" width="0" style="7" hidden="1" customWidth="1"/>
    <col min="2056" max="2304" width="9" style="7"/>
    <col min="2305" max="2305" width="4.875" style="7" customWidth="1"/>
    <col min="2306" max="2306" width="22.625" style="7" customWidth="1"/>
    <col min="2307" max="2307" width="26.375" style="7" customWidth="1"/>
    <col min="2308" max="2308" width="24.25" style="7" customWidth="1"/>
    <col min="2309" max="2309" width="9" style="7"/>
    <col min="2310" max="2311" width="0" style="7" hidden="1" customWidth="1"/>
    <col min="2312" max="2560" width="9" style="7"/>
    <col min="2561" max="2561" width="4.875" style="7" customWidth="1"/>
    <col min="2562" max="2562" width="22.625" style="7" customWidth="1"/>
    <col min="2563" max="2563" width="26.375" style="7" customWidth="1"/>
    <col min="2564" max="2564" width="24.25" style="7" customWidth="1"/>
    <col min="2565" max="2565" width="9" style="7"/>
    <col min="2566" max="2567" width="0" style="7" hidden="1" customWidth="1"/>
    <col min="2568" max="2816" width="9" style="7"/>
    <col min="2817" max="2817" width="4.875" style="7" customWidth="1"/>
    <col min="2818" max="2818" width="22.625" style="7" customWidth="1"/>
    <col min="2819" max="2819" width="26.375" style="7" customWidth="1"/>
    <col min="2820" max="2820" width="24.25" style="7" customWidth="1"/>
    <col min="2821" max="2821" width="9" style="7"/>
    <col min="2822" max="2823" width="0" style="7" hidden="1" customWidth="1"/>
    <col min="2824" max="3072" width="9" style="7"/>
    <col min="3073" max="3073" width="4.875" style="7" customWidth="1"/>
    <col min="3074" max="3074" width="22.625" style="7" customWidth="1"/>
    <col min="3075" max="3075" width="26.375" style="7" customWidth="1"/>
    <col min="3076" max="3076" width="24.25" style="7" customWidth="1"/>
    <col min="3077" max="3077" width="9" style="7"/>
    <col min="3078" max="3079" width="0" style="7" hidden="1" customWidth="1"/>
    <col min="3080" max="3328" width="9" style="7"/>
    <col min="3329" max="3329" width="4.875" style="7" customWidth="1"/>
    <col min="3330" max="3330" width="22.625" style="7" customWidth="1"/>
    <col min="3331" max="3331" width="26.375" style="7" customWidth="1"/>
    <col min="3332" max="3332" width="24.25" style="7" customWidth="1"/>
    <col min="3333" max="3333" width="9" style="7"/>
    <col min="3334" max="3335" width="0" style="7" hidden="1" customWidth="1"/>
    <col min="3336" max="3584" width="9" style="7"/>
    <col min="3585" max="3585" width="4.875" style="7" customWidth="1"/>
    <col min="3586" max="3586" width="22.625" style="7" customWidth="1"/>
    <col min="3587" max="3587" width="26.375" style="7" customWidth="1"/>
    <col min="3588" max="3588" width="24.25" style="7" customWidth="1"/>
    <col min="3589" max="3589" width="9" style="7"/>
    <col min="3590" max="3591" width="0" style="7" hidden="1" customWidth="1"/>
    <col min="3592" max="3840" width="9" style="7"/>
    <col min="3841" max="3841" width="4.875" style="7" customWidth="1"/>
    <col min="3842" max="3842" width="22.625" style="7" customWidth="1"/>
    <col min="3843" max="3843" width="26.375" style="7" customWidth="1"/>
    <col min="3844" max="3844" width="24.25" style="7" customWidth="1"/>
    <col min="3845" max="3845" width="9" style="7"/>
    <col min="3846" max="3847" width="0" style="7" hidden="1" customWidth="1"/>
    <col min="3848" max="4096" width="9" style="7"/>
    <col min="4097" max="4097" width="4.875" style="7" customWidth="1"/>
    <col min="4098" max="4098" width="22.625" style="7" customWidth="1"/>
    <col min="4099" max="4099" width="26.375" style="7" customWidth="1"/>
    <col min="4100" max="4100" width="24.25" style="7" customWidth="1"/>
    <col min="4101" max="4101" width="9" style="7"/>
    <col min="4102" max="4103" width="0" style="7" hidden="1" customWidth="1"/>
    <col min="4104" max="4352" width="9" style="7"/>
    <col min="4353" max="4353" width="4.875" style="7" customWidth="1"/>
    <col min="4354" max="4354" width="22.625" style="7" customWidth="1"/>
    <col min="4355" max="4355" width="26.375" style="7" customWidth="1"/>
    <col min="4356" max="4356" width="24.25" style="7" customWidth="1"/>
    <col min="4357" max="4357" width="9" style="7"/>
    <col min="4358" max="4359" width="0" style="7" hidden="1" customWidth="1"/>
    <col min="4360" max="4608" width="9" style="7"/>
    <col min="4609" max="4609" width="4.875" style="7" customWidth="1"/>
    <col min="4610" max="4610" width="22.625" style="7" customWidth="1"/>
    <col min="4611" max="4611" width="26.375" style="7" customWidth="1"/>
    <col min="4612" max="4612" width="24.25" style="7" customWidth="1"/>
    <col min="4613" max="4613" width="9" style="7"/>
    <col min="4614" max="4615" width="0" style="7" hidden="1" customWidth="1"/>
    <col min="4616" max="4864" width="9" style="7"/>
    <col min="4865" max="4865" width="4.875" style="7" customWidth="1"/>
    <col min="4866" max="4866" width="22.625" style="7" customWidth="1"/>
    <col min="4867" max="4867" width="26.375" style="7" customWidth="1"/>
    <col min="4868" max="4868" width="24.25" style="7" customWidth="1"/>
    <col min="4869" max="4869" width="9" style="7"/>
    <col min="4870" max="4871" width="0" style="7" hidden="1" customWidth="1"/>
    <col min="4872" max="5120" width="9" style="7"/>
    <col min="5121" max="5121" width="4.875" style="7" customWidth="1"/>
    <col min="5122" max="5122" width="22.625" style="7" customWidth="1"/>
    <col min="5123" max="5123" width="26.375" style="7" customWidth="1"/>
    <col min="5124" max="5124" width="24.25" style="7" customWidth="1"/>
    <col min="5125" max="5125" width="9" style="7"/>
    <col min="5126" max="5127" width="0" style="7" hidden="1" customWidth="1"/>
    <col min="5128" max="5376" width="9" style="7"/>
    <col min="5377" max="5377" width="4.875" style="7" customWidth="1"/>
    <col min="5378" max="5378" width="22.625" style="7" customWidth="1"/>
    <col min="5379" max="5379" width="26.375" style="7" customWidth="1"/>
    <col min="5380" max="5380" width="24.25" style="7" customWidth="1"/>
    <col min="5381" max="5381" width="9" style="7"/>
    <col min="5382" max="5383" width="0" style="7" hidden="1" customWidth="1"/>
    <col min="5384" max="5632" width="9" style="7"/>
    <col min="5633" max="5633" width="4.875" style="7" customWidth="1"/>
    <col min="5634" max="5634" width="22.625" style="7" customWidth="1"/>
    <col min="5635" max="5635" width="26.375" style="7" customWidth="1"/>
    <col min="5636" max="5636" width="24.25" style="7" customWidth="1"/>
    <col min="5637" max="5637" width="9" style="7"/>
    <col min="5638" max="5639" width="0" style="7" hidden="1" customWidth="1"/>
    <col min="5640" max="5888" width="9" style="7"/>
    <col min="5889" max="5889" width="4.875" style="7" customWidth="1"/>
    <col min="5890" max="5890" width="22.625" style="7" customWidth="1"/>
    <col min="5891" max="5891" width="26.375" style="7" customWidth="1"/>
    <col min="5892" max="5892" width="24.25" style="7" customWidth="1"/>
    <col min="5893" max="5893" width="9" style="7"/>
    <col min="5894" max="5895" width="0" style="7" hidden="1" customWidth="1"/>
    <col min="5896" max="6144" width="9" style="7"/>
    <col min="6145" max="6145" width="4.875" style="7" customWidth="1"/>
    <col min="6146" max="6146" width="22.625" style="7" customWidth="1"/>
    <col min="6147" max="6147" width="26.375" style="7" customWidth="1"/>
    <col min="6148" max="6148" width="24.25" style="7" customWidth="1"/>
    <col min="6149" max="6149" width="9" style="7"/>
    <col min="6150" max="6151" width="0" style="7" hidden="1" customWidth="1"/>
    <col min="6152" max="6400" width="9" style="7"/>
    <col min="6401" max="6401" width="4.875" style="7" customWidth="1"/>
    <col min="6402" max="6402" width="22.625" style="7" customWidth="1"/>
    <col min="6403" max="6403" width="26.375" style="7" customWidth="1"/>
    <col min="6404" max="6404" width="24.25" style="7" customWidth="1"/>
    <col min="6405" max="6405" width="9" style="7"/>
    <col min="6406" max="6407" width="0" style="7" hidden="1" customWidth="1"/>
    <col min="6408" max="6656" width="9" style="7"/>
    <col min="6657" max="6657" width="4.875" style="7" customWidth="1"/>
    <col min="6658" max="6658" width="22.625" style="7" customWidth="1"/>
    <col min="6659" max="6659" width="26.375" style="7" customWidth="1"/>
    <col min="6660" max="6660" width="24.25" style="7" customWidth="1"/>
    <col min="6661" max="6661" width="9" style="7"/>
    <col min="6662" max="6663" width="0" style="7" hidden="1" customWidth="1"/>
    <col min="6664" max="6912" width="9" style="7"/>
    <col min="6913" max="6913" width="4.875" style="7" customWidth="1"/>
    <col min="6914" max="6914" width="22.625" style="7" customWidth="1"/>
    <col min="6915" max="6915" width="26.375" style="7" customWidth="1"/>
    <col min="6916" max="6916" width="24.25" style="7" customWidth="1"/>
    <col min="6917" max="6917" width="9" style="7"/>
    <col min="6918" max="6919" width="0" style="7" hidden="1" customWidth="1"/>
    <col min="6920" max="7168" width="9" style="7"/>
    <col min="7169" max="7169" width="4.875" style="7" customWidth="1"/>
    <col min="7170" max="7170" width="22.625" style="7" customWidth="1"/>
    <col min="7171" max="7171" width="26.375" style="7" customWidth="1"/>
    <col min="7172" max="7172" width="24.25" style="7" customWidth="1"/>
    <col min="7173" max="7173" width="9" style="7"/>
    <col min="7174" max="7175" width="0" style="7" hidden="1" customWidth="1"/>
    <col min="7176" max="7424" width="9" style="7"/>
    <col min="7425" max="7425" width="4.875" style="7" customWidth="1"/>
    <col min="7426" max="7426" width="22.625" style="7" customWidth="1"/>
    <col min="7427" max="7427" width="26.375" style="7" customWidth="1"/>
    <col min="7428" max="7428" width="24.25" style="7" customWidth="1"/>
    <col min="7429" max="7429" width="9" style="7"/>
    <col min="7430" max="7431" width="0" style="7" hidden="1" customWidth="1"/>
    <col min="7432" max="7680" width="9" style="7"/>
    <col min="7681" max="7681" width="4.875" style="7" customWidth="1"/>
    <col min="7682" max="7682" width="22.625" style="7" customWidth="1"/>
    <col min="7683" max="7683" width="26.375" style="7" customWidth="1"/>
    <col min="7684" max="7684" width="24.25" style="7" customWidth="1"/>
    <col min="7685" max="7685" width="9" style="7"/>
    <col min="7686" max="7687" width="0" style="7" hidden="1" customWidth="1"/>
    <col min="7688" max="7936" width="9" style="7"/>
    <col min="7937" max="7937" width="4.875" style="7" customWidth="1"/>
    <col min="7938" max="7938" width="22.625" style="7" customWidth="1"/>
    <col min="7939" max="7939" width="26.375" style="7" customWidth="1"/>
    <col min="7940" max="7940" width="24.25" style="7" customWidth="1"/>
    <col min="7941" max="7941" width="9" style="7"/>
    <col min="7942" max="7943" width="0" style="7" hidden="1" customWidth="1"/>
    <col min="7944" max="8192" width="9" style="7"/>
    <col min="8193" max="8193" width="4.875" style="7" customWidth="1"/>
    <col min="8194" max="8194" width="22.625" style="7" customWidth="1"/>
    <col min="8195" max="8195" width="26.375" style="7" customWidth="1"/>
    <col min="8196" max="8196" width="24.25" style="7" customWidth="1"/>
    <col min="8197" max="8197" width="9" style="7"/>
    <col min="8198" max="8199" width="0" style="7" hidden="1" customWidth="1"/>
    <col min="8200" max="8448" width="9" style="7"/>
    <col min="8449" max="8449" width="4.875" style="7" customWidth="1"/>
    <col min="8450" max="8450" width="22.625" style="7" customWidth="1"/>
    <col min="8451" max="8451" width="26.375" style="7" customWidth="1"/>
    <col min="8452" max="8452" width="24.25" style="7" customWidth="1"/>
    <col min="8453" max="8453" width="9" style="7"/>
    <col min="8454" max="8455" width="0" style="7" hidden="1" customWidth="1"/>
    <col min="8456" max="8704" width="9" style="7"/>
    <col min="8705" max="8705" width="4.875" style="7" customWidth="1"/>
    <col min="8706" max="8706" width="22.625" style="7" customWidth="1"/>
    <col min="8707" max="8707" width="26.375" style="7" customWidth="1"/>
    <col min="8708" max="8708" width="24.25" style="7" customWidth="1"/>
    <col min="8709" max="8709" width="9" style="7"/>
    <col min="8710" max="8711" width="0" style="7" hidden="1" customWidth="1"/>
    <col min="8712" max="8960" width="9" style="7"/>
    <col min="8961" max="8961" width="4.875" style="7" customWidth="1"/>
    <col min="8962" max="8962" width="22.625" style="7" customWidth="1"/>
    <col min="8963" max="8963" width="26.375" style="7" customWidth="1"/>
    <col min="8964" max="8964" width="24.25" style="7" customWidth="1"/>
    <col min="8965" max="8965" width="9" style="7"/>
    <col min="8966" max="8967" width="0" style="7" hidden="1" customWidth="1"/>
    <col min="8968" max="9216" width="9" style="7"/>
    <col min="9217" max="9217" width="4.875" style="7" customWidth="1"/>
    <col min="9218" max="9218" width="22.625" style="7" customWidth="1"/>
    <col min="9219" max="9219" width="26.375" style="7" customWidth="1"/>
    <col min="9220" max="9220" width="24.25" style="7" customWidth="1"/>
    <col min="9221" max="9221" width="9" style="7"/>
    <col min="9222" max="9223" width="0" style="7" hidden="1" customWidth="1"/>
    <col min="9224" max="9472" width="9" style="7"/>
    <col min="9473" max="9473" width="4.875" style="7" customWidth="1"/>
    <col min="9474" max="9474" width="22.625" style="7" customWidth="1"/>
    <col min="9475" max="9475" width="26.375" style="7" customWidth="1"/>
    <col min="9476" max="9476" width="24.25" style="7" customWidth="1"/>
    <col min="9477" max="9477" width="9" style="7"/>
    <col min="9478" max="9479" width="0" style="7" hidden="1" customWidth="1"/>
    <col min="9480" max="9728" width="9" style="7"/>
    <col min="9729" max="9729" width="4.875" style="7" customWidth="1"/>
    <col min="9730" max="9730" width="22.625" style="7" customWidth="1"/>
    <col min="9731" max="9731" width="26.375" style="7" customWidth="1"/>
    <col min="9732" max="9732" width="24.25" style="7" customWidth="1"/>
    <col min="9733" max="9733" width="9" style="7"/>
    <col min="9734" max="9735" width="0" style="7" hidden="1" customWidth="1"/>
    <col min="9736" max="9984" width="9" style="7"/>
    <col min="9985" max="9985" width="4.875" style="7" customWidth="1"/>
    <col min="9986" max="9986" width="22.625" style="7" customWidth="1"/>
    <col min="9987" max="9987" width="26.375" style="7" customWidth="1"/>
    <col min="9988" max="9988" width="24.25" style="7" customWidth="1"/>
    <col min="9989" max="9989" width="9" style="7"/>
    <col min="9990" max="9991" width="0" style="7" hidden="1" customWidth="1"/>
    <col min="9992" max="10240" width="9" style="7"/>
    <col min="10241" max="10241" width="4.875" style="7" customWidth="1"/>
    <col min="10242" max="10242" width="22.625" style="7" customWidth="1"/>
    <col min="10243" max="10243" width="26.375" style="7" customWidth="1"/>
    <col min="10244" max="10244" width="24.25" style="7" customWidth="1"/>
    <col min="10245" max="10245" width="9" style="7"/>
    <col min="10246" max="10247" width="0" style="7" hidden="1" customWidth="1"/>
    <col min="10248" max="10496" width="9" style="7"/>
    <col min="10497" max="10497" width="4.875" style="7" customWidth="1"/>
    <col min="10498" max="10498" width="22.625" style="7" customWidth="1"/>
    <col min="10499" max="10499" width="26.375" style="7" customWidth="1"/>
    <col min="10500" max="10500" width="24.25" style="7" customWidth="1"/>
    <col min="10501" max="10501" width="9" style="7"/>
    <col min="10502" max="10503" width="0" style="7" hidden="1" customWidth="1"/>
    <col min="10504" max="10752" width="9" style="7"/>
    <col min="10753" max="10753" width="4.875" style="7" customWidth="1"/>
    <col min="10754" max="10754" width="22.625" style="7" customWidth="1"/>
    <col min="10755" max="10755" width="26.375" style="7" customWidth="1"/>
    <col min="10756" max="10756" width="24.25" style="7" customWidth="1"/>
    <col min="10757" max="10757" width="9" style="7"/>
    <col min="10758" max="10759" width="0" style="7" hidden="1" customWidth="1"/>
    <col min="10760" max="11008" width="9" style="7"/>
    <col min="11009" max="11009" width="4.875" style="7" customWidth="1"/>
    <col min="11010" max="11010" width="22.625" style="7" customWidth="1"/>
    <col min="11011" max="11011" width="26.375" style="7" customWidth="1"/>
    <col min="11012" max="11012" width="24.25" style="7" customWidth="1"/>
    <col min="11013" max="11013" width="9" style="7"/>
    <col min="11014" max="11015" width="0" style="7" hidden="1" customWidth="1"/>
    <col min="11016" max="11264" width="9" style="7"/>
    <col min="11265" max="11265" width="4.875" style="7" customWidth="1"/>
    <col min="11266" max="11266" width="22.625" style="7" customWidth="1"/>
    <col min="11267" max="11267" width="26.375" style="7" customWidth="1"/>
    <col min="11268" max="11268" width="24.25" style="7" customWidth="1"/>
    <col min="11269" max="11269" width="9" style="7"/>
    <col min="11270" max="11271" width="0" style="7" hidden="1" customWidth="1"/>
    <col min="11272" max="11520" width="9" style="7"/>
    <col min="11521" max="11521" width="4.875" style="7" customWidth="1"/>
    <col min="11522" max="11522" width="22.625" style="7" customWidth="1"/>
    <col min="11523" max="11523" width="26.375" style="7" customWidth="1"/>
    <col min="11524" max="11524" width="24.25" style="7" customWidth="1"/>
    <col min="11525" max="11525" width="9" style="7"/>
    <col min="11526" max="11527" width="0" style="7" hidden="1" customWidth="1"/>
    <col min="11528" max="11776" width="9" style="7"/>
    <col min="11777" max="11777" width="4.875" style="7" customWidth="1"/>
    <col min="11778" max="11778" width="22.625" style="7" customWidth="1"/>
    <col min="11779" max="11779" width="26.375" style="7" customWidth="1"/>
    <col min="11780" max="11780" width="24.25" style="7" customWidth="1"/>
    <col min="11781" max="11781" width="9" style="7"/>
    <col min="11782" max="11783" width="0" style="7" hidden="1" customWidth="1"/>
    <col min="11784" max="12032" width="9" style="7"/>
    <col min="12033" max="12033" width="4.875" style="7" customWidth="1"/>
    <col min="12034" max="12034" width="22.625" style="7" customWidth="1"/>
    <col min="12035" max="12035" width="26.375" style="7" customWidth="1"/>
    <col min="12036" max="12036" width="24.25" style="7" customWidth="1"/>
    <col min="12037" max="12037" width="9" style="7"/>
    <col min="12038" max="12039" width="0" style="7" hidden="1" customWidth="1"/>
    <col min="12040" max="12288" width="9" style="7"/>
    <col min="12289" max="12289" width="4.875" style="7" customWidth="1"/>
    <col min="12290" max="12290" width="22.625" style="7" customWidth="1"/>
    <col min="12291" max="12291" width="26.375" style="7" customWidth="1"/>
    <col min="12292" max="12292" width="24.25" style="7" customWidth="1"/>
    <col min="12293" max="12293" width="9" style="7"/>
    <col min="12294" max="12295" width="0" style="7" hidden="1" customWidth="1"/>
    <col min="12296" max="12544" width="9" style="7"/>
    <col min="12545" max="12545" width="4.875" style="7" customWidth="1"/>
    <col min="12546" max="12546" width="22.625" style="7" customWidth="1"/>
    <col min="12547" max="12547" width="26.375" style="7" customWidth="1"/>
    <col min="12548" max="12548" width="24.25" style="7" customWidth="1"/>
    <col min="12549" max="12549" width="9" style="7"/>
    <col min="12550" max="12551" width="0" style="7" hidden="1" customWidth="1"/>
    <col min="12552" max="12800" width="9" style="7"/>
    <col min="12801" max="12801" width="4.875" style="7" customWidth="1"/>
    <col min="12802" max="12802" width="22.625" style="7" customWidth="1"/>
    <col min="12803" max="12803" width="26.375" style="7" customWidth="1"/>
    <col min="12804" max="12804" width="24.25" style="7" customWidth="1"/>
    <col min="12805" max="12805" width="9" style="7"/>
    <col min="12806" max="12807" width="0" style="7" hidden="1" customWidth="1"/>
    <col min="12808" max="13056" width="9" style="7"/>
    <col min="13057" max="13057" width="4.875" style="7" customWidth="1"/>
    <col min="13058" max="13058" width="22.625" style="7" customWidth="1"/>
    <col min="13059" max="13059" width="26.375" style="7" customWidth="1"/>
    <col min="13060" max="13060" width="24.25" style="7" customWidth="1"/>
    <col min="13061" max="13061" width="9" style="7"/>
    <col min="13062" max="13063" width="0" style="7" hidden="1" customWidth="1"/>
    <col min="13064" max="13312" width="9" style="7"/>
    <col min="13313" max="13313" width="4.875" style="7" customWidth="1"/>
    <col min="13314" max="13314" width="22.625" style="7" customWidth="1"/>
    <col min="13315" max="13315" width="26.375" style="7" customWidth="1"/>
    <col min="13316" max="13316" width="24.25" style="7" customWidth="1"/>
    <col min="13317" max="13317" width="9" style="7"/>
    <col min="13318" max="13319" width="0" style="7" hidden="1" customWidth="1"/>
    <col min="13320" max="13568" width="9" style="7"/>
    <col min="13569" max="13569" width="4.875" style="7" customWidth="1"/>
    <col min="13570" max="13570" width="22.625" style="7" customWidth="1"/>
    <col min="13571" max="13571" width="26.375" style="7" customWidth="1"/>
    <col min="13572" max="13572" width="24.25" style="7" customWidth="1"/>
    <col min="13573" max="13573" width="9" style="7"/>
    <col min="13574" max="13575" width="0" style="7" hidden="1" customWidth="1"/>
    <col min="13576" max="13824" width="9" style="7"/>
    <col min="13825" max="13825" width="4.875" style="7" customWidth="1"/>
    <col min="13826" max="13826" width="22.625" style="7" customWidth="1"/>
    <col min="13827" max="13827" width="26.375" style="7" customWidth="1"/>
    <col min="13828" max="13828" width="24.25" style="7" customWidth="1"/>
    <col min="13829" max="13829" width="9" style="7"/>
    <col min="13830" max="13831" width="0" style="7" hidden="1" customWidth="1"/>
    <col min="13832" max="14080" width="9" style="7"/>
    <col min="14081" max="14081" width="4.875" style="7" customWidth="1"/>
    <col min="14082" max="14082" width="22.625" style="7" customWidth="1"/>
    <col min="14083" max="14083" width="26.375" style="7" customWidth="1"/>
    <col min="14084" max="14084" width="24.25" style="7" customWidth="1"/>
    <col min="14085" max="14085" width="9" style="7"/>
    <col min="14086" max="14087" width="0" style="7" hidden="1" customWidth="1"/>
    <col min="14088" max="14336" width="9" style="7"/>
    <col min="14337" max="14337" width="4.875" style="7" customWidth="1"/>
    <col min="14338" max="14338" width="22.625" style="7" customWidth="1"/>
    <col min="14339" max="14339" width="26.375" style="7" customWidth="1"/>
    <col min="14340" max="14340" width="24.25" style="7" customWidth="1"/>
    <col min="14341" max="14341" width="9" style="7"/>
    <col min="14342" max="14343" width="0" style="7" hidden="1" customWidth="1"/>
    <col min="14344" max="14592" width="9" style="7"/>
    <col min="14593" max="14593" width="4.875" style="7" customWidth="1"/>
    <col min="14594" max="14594" width="22.625" style="7" customWidth="1"/>
    <col min="14595" max="14595" width="26.375" style="7" customWidth="1"/>
    <col min="14596" max="14596" width="24.25" style="7" customWidth="1"/>
    <col min="14597" max="14597" width="9" style="7"/>
    <col min="14598" max="14599" width="0" style="7" hidden="1" customWidth="1"/>
    <col min="14600" max="14848" width="9" style="7"/>
    <col min="14849" max="14849" width="4.875" style="7" customWidth="1"/>
    <col min="14850" max="14850" width="22.625" style="7" customWidth="1"/>
    <col min="14851" max="14851" width="26.375" style="7" customWidth="1"/>
    <col min="14852" max="14852" width="24.25" style="7" customWidth="1"/>
    <col min="14853" max="14853" width="9" style="7"/>
    <col min="14854" max="14855" width="0" style="7" hidden="1" customWidth="1"/>
    <col min="14856" max="15104" width="9" style="7"/>
    <col min="15105" max="15105" width="4.875" style="7" customWidth="1"/>
    <col min="15106" max="15106" width="22.625" style="7" customWidth="1"/>
    <col min="15107" max="15107" width="26.375" style="7" customWidth="1"/>
    <col min="15108" max="15108" width="24.25" style="7" customWidth="1"/>
    <col min="15109" max="15109" width="9" style="7"/>
    <col min="15110" max="15111" width="0" style="7" hidden="1" customWidth="1"/>
    <col min="15112" max="15360" width="9" style="7"/>
    <col min="15361" max="15361" width="4.875" style="7" customWidth="1"/>
    <col min="15362" max="15362" width="22.625" style="7" customWidth="1"/>
    <col min="15363" max="15363" width="26.375" style="7" customWidth="1"/>
    <col min="15364" max="15364" width="24.25" style="7" customWidth="1"/>
    <col min="15365" max="15365" width="9" style="7"/>
    <col min="15366" max="15367" width="0" style="7" hidden="1" customWidth="1"/>
    <col min="15368" max="15616" width="9" style="7"/>
    <col min="15617" max="15617" width="4.875" style="7" customWidth="1"/>
    <col min="15618" max="15618" width="22.625" style="7" customWidth="1"/>
    <col min="15619" max="15619" width="26.375" style="7" customWidth="1"/>
    <col min="15620" max="15620" width="24.25" style="7" customWidth="1"/>
    <col min="15621" max="15621" width="9" style="7"/>
    <col min="15622" max="15623" width="0" style="7" hidden="1" customWidth="1"/>
    <col min="15624" max="15872" width="9" style="7"/>
    <col min="15873" max="15873" width="4.875" style="7" customWidth="1"/>
    <col min="15874" max="15874" width="22.625" style="7" customWidth="1"/>
    <col min="15875" max="15875" width="26.375" style="7" customWidth="1"/>
    <col min="15876" max="15876" width="24.25" style="7" customWidth="1"/>
    <col min="15877" max="15877" width="9" style="7"/>
    <col min="15878" max="15879" width="0" style="7" hidden="1" customWidth="1"/>
    <col min="15880" max="16128" width="9" style="7"/>
    <col min="16129" max="16129" width="4.875" style="7" customWidth="1"/>
    <col min="16130" max="16130" width="22.625" style="7" customWidth="1"/>
    <col min="16131" max="16131" width="26.375" style="7" customWidth="1"/>
    <col min="16132" max="16132" width="24.25" style="7" customWidth="1"/>
    <col min="16133" max="16133" width="9" style="7"/>
    <col min="16134" max="16135" width="0" style="7" hidden="1" customWidth="1"/>
    <col min="16136" max="16384" width="9" style="7"/>
  </cols>
  <sheetData>
    <row r="1" spans="1:255" x14ac:dyDescent="0.55000000000000004">
      <c r="B1" s="240" t="s">
        <v>128</v>
      </c>
      <c r="C1" s="240"/>
      <c r="D1" s="240"/>
      <c r="E1" s="47"/>
      <c r="F1" s="47"/>
      <c r="G1" s="4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55000000000000004">
      <c r="B2" s="71"/>
      <c r="C2" s="71"/>
      <c r="D2" s="71"/>
      <c r="E2" s="47"/>
      <c r="F2" s="47"/>
      <c r="G2" s="4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55000000000000004">
      <c r="A3" s="292" t="s">
        <v>44</v>
      </c>
      <c r="B3" s="292"/>
      <c r="C3" s="292"/>
      <c r="D3" s="292"/>
      <c r="E3" s="71"/>
      <c r="F3" s="71"/>
      <c r="G3" s="7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55000000000000004">
      <c r="B4" s="46" t="s">
        <v>243</v>
      </c>
    </row>
    <row r="5" spans="1:255" s="80" customFormat="1" x14ac:dyDescent="0.2">
      <c r="B5" s="78" t="s">
        <v>47</v>
      </c>
      <c r="C5" s="79" t="s">
        <v>2</v>
      </c>
      <c r="D5" s="78" t="s">
        <v>3</v>
      </c>
    </row>
    <row r="6" spans="1:255" x14ac:dyDescent="0.55000000000000004">
      <c r="B6" s="31" t="s">
        <v>45</v>
      </c>
      <c r="C6" s="81">
        <v>52</v>
      </c>
      <c r="D6" s="29">
        <f>C6*100/$C$8</f>
        <v>98.113207547169807</v>
      </c>
    </row>
    <row r="7" spans="1:255" x14ac:dyDescent="0.55000000000000004">
      <c r="B7" s="31" t="s">
        <v>46</v>
      </c>
      <c r="C7" s="81">
        <v>1</v>
      </c>
      <c r="D7" s="29">
        <f>C7*100/$C$8</f>
        <v>1.8867924528301887</v>
      </c>
    </row>
    <row r="8" spans="1:255" x14ac:dyDescent="0.55000000000000004">
      <c r="B8" s="82" t="s">
        <v>4</v>
      </c>
      <c r="C8" s="82">
        <f>SUM(C6:C7)</f>
        <v>53</v>
      </c>
      <c r="D8" s="30">
        <f>C8*100/$C$8</f>
        <v>100</v>
      </c>
    </row>
    <row r="10" spans="1:255" x14ac:dyDescent="0.55000000000000004">
      <c r="B10" s="83" t="s">
        <v>244</v>
      </c>
    </row>
    <row r="11" spans="1:255" x14ac:dyDescent="0.55000000000000004">
      <c r="B11" s="83" t="s">
        <v>238</v>
      </c>
    </row>
    <row r="13" spans="1:255" x14ac:dyDescent="0.55000000000000004">
      <c r="B13" s="46" t="s">
        <v>245</v>
      </c>
    </row>
    <row r="14" spans="1:255" x14ac:dyDescent="0.55000000000000004">
      <c r="B14" s="7" t="s">
        <v>138</v>
      </c>
    </row>
    <row r="15" spans="1:255" s="80" customFormat="1" x14ac:dyDescent="0.2">
      <c r="B15" s="84" t="s">
        <v>48</v>
      </c>
      <c r="C15" s="293" t="s">
        <v>2</v>
      </c>
      <c r="D15" s="295" t="s">
        <v>3</v>
      </c>
    </row>
    <row r="16" spans="1:255" s="80" customFormat="1" x14ac:dyDescent="0.2">
      <c r="B16" s="72" t="s">
        <v>49</v>
      </c>
      <c r="C16" s="294"/>
      <c r="D16" s="296"/>
    </row>
    <row r="17" spans="2:4" x14ac:dyDescent="0.55000000000000004">
      <c r="B17" s="58" t="s">
        <v>45</v>
      </c>
      <c r="C17" s="81">
        <v>53</v>
      </c>
      <c r="D17" s="29">
        <f>C17*100/$C$8</f>
        <v>100</v>
      </c>
    </row>
    <row r="18" spans="2:4" x14ac:dyDescent="0.55000000000000004">
      <c r="B18" s="82" t="s">
        <v>4</v>
      </c>
      <c r="C18" s="82">
        <f>SUM(C17:C17)</f>
        <v>53</v>
      </c>
      <c r="D18" s="30">
        <f>C18*100/$C$8</f>
        <v>100</v>
      </c>
    </row>
    <row r="20" spans="2:4" x14ac:dyDescent="0.55000000000000004">
      <c r="B20" s="83" t="s">
        <v>246</v>
      </c>
    </row>
    <row r="21" spans="2:4" x14ac:dyDescent="0.55000000000000004">
      <c r="B21" s="83" t="s">
        <v>239</v>
      </c>
    </row>
  </sheetData>
  <mergeCells count="4">
    <mergeCell ref="B1:D1"/>
    <mergeCell ref="A3:D3"/>
    <mergeCell ref="C15:C16"/>
    <mergeCell ref="D15:D16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EF9D7-2C20-4A4A-B393-A50C6B3BC9BE}">
  <dimension ref="A1:I14"/>
  <sheetViews>
    <sheetView tabSelected="1" workbookViewId="0">
      <selection activeCell="E23" sqref="E23"/>
    </sheetView>
  </sheetViews>
  <sheetFormatPr defaultRowHeight="24" x14ac:dyDescent="0.55000000000000004"/>
  <cols>
    <col min="1" max="1" width="3.875" style="7" customWidth="1"/>
    <col min="2" max="2" width="5.625" style="7" customWidth="1"/>
    <col min="3" max="3" width="64" style="7" customWidth="1"/>
    <col min="4" max="4" width="8.125" style="7" customWidth="1"/>
    <col min="5" max="255" width="9" style="7"/>
    <col min="256" max="256" width="5.875" style="7" customWidth="1"/>
    <col min="257" max="257" width="5.625" style="7" customWidth="1"/>
    <col min="258" max="258" width="69.25" style="7" customWidth="1"/>
    <col min="259" max="259" width="7.375" style="7" customWidth="1"/>
    <col min="260" max="511" width="9" style="7"/>
    <col min="512" max="512" width="5.875" style="7" customWidth="1"/>
    <col min="513" max="513" width="5.625" style="7" customWidth="1"/>
    <col min="514" max="514" width="69.25" style="7" customWidth="1"/>
    <col min="515" max="515" width="7.375" style="7" customWidth="1"/>
    <col min="516" max="767" width="9" style="7"/>
    <col min="768" max="768" width="5.875" style="7" customWidth="1"/>
    <col min="769" max="769" width="5.625" style="7" customWidth="1"/>
    <col min="770" max="770" width="69.25" style="7" customWidth="1"/>
    <col min="771" max="771" width="7.375" style="7" customWidth="1"/>
    <col min="772" max="1023" width="9" style="7"/>
    <col min="1024" max="1024" width="5.875" style="7" customWidth="1"/>
    <col min="1025" max="1025" width="5.625" style="7" customWidth="1"/>
    <col min="1026" max="1026" width="69.25" style="7" customWidth="1"/>
    <col min="1027" max="1027" width="7.375" style="7" customWidth="1"/>
    <col min="1028" max="1279" width="9" style="7"/>
    <col min="1280" max="1280" width="5.875" style="7" customWidth="1"/>
    <col min="1281" max="1281" width="5.625" style="7" customWidth="1"/>
    <col min="1282" max="1282" width="69.25" style="7" customWidth="1"/>
    <col min="1283" max="1283" width="7.375" style="7" customWidth="1"/>
    <col min="1284" max="1535" width="9" style="7"/>
    <col min="1536" max="1536" width="5.875" style="7" customWidth="1"/>
    <col min="1537" max="1537" width="5.625" style="7" customWidth="1"/>
    <col min="1538" max="1538" width="69.25" style="7" customWidth="1"/>
    <col min="1539" max="1539" width="7.375" style="7" customWidth="1"/>
    <col min="1540" max="1791" width="9" style="7"/>
    <col min="1792" max="1792" width="5.875" style="7" customWidth="1"/>
    <col min="1793" max="1793" width="5.625" style="7" customWidth="1"/>
    <col min="1794" max="1794" width="69.25" style="7" customWidth="1"/>
    <col min="1795" max="1795" width="7.375" style="7" customWidth="1"/>
    <col min="1796" max="2047" width="9" style="7"/>
    <col min="2048" max="2048" width="5.875" style="7" customWidth="1"/>
    <col min="2049" max="2049" width="5.625" style="7" customWidth="1"/>
    <col min="2050" max="2050" width="69.25" style="7" customWidth="1"/>
    <col min="2051" max="2051" width="7.375" style="7" customWidth="1"/>
    <col min="2052" max="2303" width="9" style="7"/>
    <col min="2304" max="2304" width="5.875" style="7" customWidth="1"/>
    <col min="2305" max="2305" width="5.625" style="7" customWidth="1"/>
    <col min="2306" max="2306" width="69.25" style="7" customWidth="1"/>
    <col min="2307" max="2307" width="7.375" style="7" customWidth="1"/>
    <col min="2308" max="2559" width="9" style="7"/>
    <col min="2560" max="2560" width="5.875" style="7" customWidth="1"/>
    <col min="2561" max="2561" width="5.625" style="7" customWidth="1"/>
    <col min="2562" max="2562" width="69.25" style="7" customWidth="1"/>
    <col min="2563" max="2563" width="7.375" style="7" customWidth="1"/>
    <col min="2564" max="2815" width="9" style="7"/>
    <col min="2816" max="2816" width="5.875" style="7" customWidth="1"/>
    <col min="2817" max="2817" width="5.625" style="7" customWidth="1"/>
    <col min="2818" max="2818" width="69.25" style="7" customWidth="1"/>
    <col min="2819" max="2819" width="7.375" style="7" customWidth="1"/>
    <col min="2820" max="3071" width="9" style="7"/>
    <col min="3072" max="3072" width="5.875" style="7" customWidth="1"/>
    <col min="3073" max="3073" width="5.625" style="7" customWidth="1"/>
    <col min="3074" max="3074" width="69.25" style="7" customWidth="1"/>
    <col min="3075" max="3075" width="7.375" style="7" customWidth="1"/>
    <col min="3076" max="3327" width="9" style="7"/>
    <col min="3328" max="3328" width="5.875" style="7" customWidth="1"/>
    <col min="3329" max="3329" width="5.625" style="7" customWidth="1"/>
    <col min="3330" max="3330" width="69.25" style="7" customWidth="1"/>
    <col min="3331" max="3331" width="7.375" style="7" customWidth="1"/>
    <col min="3332" max="3583" width="9" style="7"/>
    <col min="3584" max="3584" width="5.875" style="7" customWidth="1"/>
    <col min="3585" max="3585" width="5.625" style="7" customWidth="1"/>
    <col min="3586" max="3586" width="69.25" style="7" customWidth="1"/>
    <col min="3587" max="3587" width="7.375" style="7" customWidth="1"/>
    <col min="3588" max="3839" width="9" style="7"/>
    <col min="3840" max="3840" width="5.875" style="7" customWidth="1"/>
    <col min="3841" max="3841" width="5.625" style="7" customWidth="1"/>
    <col min="3842" max="3842" width="69.25" style="7" customWidth="1"/>
    <col min="3843" max="3843" width="7.375" style="7" customWidth="1"/>
    <col min="3844" max="4095" width="9" style="7"/>
    <col min="4096" max="4096" width="5.875" style="7" customWidth="1"/>
    <col min="4097" max="4097" width="5.625" style="7" customWidth="1"/>
    <col min="4098" max="4098" width="69.25" style="7" customWidth="1"/>
    <col min="4099" max="4099" width="7.375" style="7" customWidth="1"/>
    <col min="4100" max="4351" width="9" style="7"/>
    <col min="4352" max="4352" width="5.875" style="7" customWidth="1"/>
    <col min="4353" max="4353" width="5.625" style="7" customWidth="1"/>
    <col min="4354" max="4354" width="69.25" style="7" customWidth="1"/>
    <col min="4355" max="4355" width="7.375" style="7" customWidth="1"/>
    <col min="4356" max="4607" width="9" style="7"/>
    <col min="4608" max="4608" width="5.875" style="7" customWidth="1"/>
    <col min="4609" max="4609" width="5.625" style="7" customWidth="1"/>
    <col min="4610" max="4610" width="69.25" style="7" customWidth="1"/>
    <col min="4611" max="4611" width="7.375" style="7" customWidth="1"/>
    <col min="4612" max="4863" width="9" style="7"/>
    <col min="4864" max="4864" width="5.875" style="7" customWidth="1"/>
    <col min="4865" max="4865" width="5.625" style="7" customWidth="1"/>
    <col min="4866" max="4866" width="69.25" style="7" customWidth="1"/>
    <col min="4867" max="4867" width="7.375" style="7" customWidth="1"/>
    <col min="4868" max="5119" width="9" style="7"/>
    <col min="5120" max="5120" width="5.875" style="7" customWidth="1"/>
    <col min="5121" max="5121" width="5.625" style="7" customWidth="1"/>
    <col min="5122" max="5122" width="69.25" style="7" customWidth="1"/>
    <col min="5123" max="5123" width="7.375" style="7" customWidth="1"/>
    <col min="5124" max="5375" width="9" style="7"/>
    <col min="5376" max="5376" width="5.875" style="7" customWidth="1"/>
    <col min="5377" max="5377" width="5.625" style="7" customWidth="1"/>
    <col min="5378" max="5378" width="69.25" style="7" customWidth="1"/>
    <col min="5379" max="5379" width="7.375" style="7" customWidth="1"/>
    <col min="5380" max="5631" width="9" style="7"/>
    <col min="5632" max="5632" width="5.875" style="7" customWidth="1"/>
    <col min="5633" max="5633" width="5.625" style="7" customWidth="1"/>
    <col min="5634" max="5634" width="69.25" style="7" customWidth="1"/>
    <col min="5635" max="5635" width="7.375" style="7" customWidth="1"/>
    <col min="5636" max="5887" width="9" style="7"/>
    <col min="5888" max="5888" width="5.875" style="7" customWidth="1"/>
    <col min="5889" max="5889" width="5.625" style="7" customWidth="1"/>
    <col min="5890" max="5890" width="69.25" style="7" customWidth="1"/>
    <col min="5891" max="5891" width="7.375" style="7" customWidth="1"/>
    <col min="5892" max="6143" width="9" style="7"/>
    <col min="6144" max="6144" width="5.875" style="7" customWidth="1"/>
    <col min="6145" max="6145" width="5.625" style="7" customWidth="1"/>
    <col min="6146" max="6146" width="69.25" style="7" customWidth="1"/>
    <col min="6147" max="6147" width="7.375" style="7" customWidth="1"/>
    <col min="6148" max="6399" width="9" style="7"/>
    <col min="6400" max="6400" width="5.875" style="7" customWidth="1"/>
    <col min="6401" max="6401" width="5.625" style="7" customWidth="1"/>
    <col min="6402" max="6402" width="69.25" style="7" customWidth="1"/>
    <col min="6403" max="6403" width="7.375" style="7" customWidth="1"/>
    <col min="6404" max="6655" width="9" style="7"/>
    <col min="6656" max="6656" width="5.875" style="7" customWidth="1"/>
    <col min="6657" max="6657" width="5.625" style="7" customWidth="1"/>
    <col min="6658" max="6658" width="69.25" style="7" customWidth="1"/>
    <col min="6659" max="6659" width="7.375" style="7" customWidth="1"/>
    <col min="6660" max="6911" width="9" style="7"/>
    <col min="6912" max="6912" width="5.875" style="7" customWidth="1"/>
    <col min="6913" max="6913" width="5.625" style="7" customWidth="1"/>
    <col min="6914" max="6914" width="69.25" style="7" customWidth="1"/>
    <col min="6915" max="6915" width="7.375" style="7" customWidth="1"/>
    <col min="6916" max="7167" width="9" style="7"/>
    <col min="7168" max="7168" width="5.875" style="7" customWidth="1"/>
    <col min="7169" max="7169" width="5.625" style="7" customWidth="1"/>
    <col min="7170" max="7170" width="69.25" style="7" customWidth="1"/>
    <col min="7171" max="7171" width="7.375" style="7" customWidth="1"/>
    <col min="7172" max="7423" width="9" style="7"/>
    <col min="7424" max="7424" width="5.875" style="7" customWidth="1"/>
    <col min="7425" max="7425" width="5.625" style="7" customWidth="1"/>
    <col min="7426" max="7426" width="69.25" style="7" customWidth="1"/>
    <col min="7427" max="7427" width="7.375" style="7" customWidth="1"/>
    <col min="7428" max="7679" width="9" style="7"/>
    <col min="7680" max="7680" width="5.875" style="7" customWidth="1"/>
    <col min="7681" max="7681" width="5.625" style="7" customWidth="1"/>
    <col min="7682" max="7682" width="69.25" style="7" customWidth="1"/>
    <col min="7683" max="7683" width="7.375" style="7" customWidth="1"/>
    <col min="7684" max="7935" width="9" style="7"/>
    <col min="7936" max="7936" width="5.875" style="7" customWidth="1"/>
    <col min="7937" max="7937" width="5.625" style="7" customWidth="1"/>
    <col min="7938" max="7938" width="69.25" style="7" customWidth="1"/>
    <col min="7939" max="7939" width="7.375" style="7" customWidth="1"/>
    <col min="7940" max="8191" width="9" style="7"/>
    <col min="8192" max="8192" width="5.875" style="7" customWidth="1"/>
    <col min="8193" max="8193" width="5.625" style="7" customWidth="1"/>
    <col min="8194" max="8194" width="69.25" style="7" customWidth="1"/>
    <col min="8195" max="8195" width="7.375" style="7" customWidth="1"/>
    <col min="8196" max="8447" width="9" style="7"/>
    <col min="8448" max="8448" width="5.875" style="7" customWidth="1"/>
    <col min="8449" max="8449" width="5.625" style="7" customWidth="1"/>
    <col min="8450" max="8450" width="69.25" style="7" customWidth="1"/>
    <col min="8451" max="8451" width="7.375" style="7" customWidth="1"/>
    <col min="8452" max="8703" width="9" style="7"/>
    <col min="8704" max="8704" width="5.875" style="7" customWidth="1"/>
    <col min="8705" max="8705" width="5.625" style="7" customWidth="1"/>
    <col min="8706" max="8706" width="69.25" style="7" customWidth="1"/>
    <col min="8707" max="8707" width="7.375" style="7" customWidth="1"/>
    <col min="8708" max="8959" width="9" style="7"/>
    <col min="8960" max="8960" width="5.875" style="7" customWidth="1"/>
    <col min="8961" max="8961" width="5.625" style="7" customWidth="1"/>
    <col min="8962" max="8962" width="69.25" style="7" customWidth="1"/>
    <col min="8963" max="8963" width="7.375" style="7" customWidth="1"/>
    <col min="8964" max="9215" width="9" style="7"/>
    <col min="9216" max="9216" width="5.875" style="7" customWidth="1"/>
    <col min="9217" max="9217" width="5.625" style="7" customWidth="1"/>
    <col min="9218" max="9218" width="69.25" style="7" customWidth="1"/>
    <col min="9219" max="9219" width="7.375" style="7" customWidth="1"/>
    <col min="9220" max="9471" width="9" style="7"/>
    <col min="9472" max="9472" width="5.875" style="7" customWidth="1"/>
    <col min="9473" max="9473" width="5.625" style="7" customWidth="1"/>
    <col min="9474" max="9474" width="69.25" style="7" customWidth="1"/>
    <col min="9475" max="9475" width="7.375" style="7" customWidth="1"/>
    <col min="9476" max="9727" width="9" style="7"/>
    <col min="9728" max="9728" width="5.875" style="7" customWidth="1"/>
    <col min="9729" max="9729" width="5.625" style="7" customWidth="1"/>
    <col min="9730" max="9730" width="69.25" style="7" customWidth="1"/>
    <col min="9731" max="9731" width="7.375" style="7" customWidth="1"/>
    <col min="9732" max="9983" width="9" style="7"/>
    <col min="9984" max="9984" width="5.875" style="7" customWidth="1"/>
    <col min="9985" max="9985" width="5.625" style="7" customWidth="1"/>
    <col min="9986" max="9986" width="69.25" style="7" customWidth="1"/>
    <col min="9987" max="9987" width="7.375" style="7" customWidth="1"/>
    <col min="9988" max="10239" width="9" style="7"/>
    <col min="10240" max="10240" width="5.875" style="7" customWidth="1"/>
    <col min="10241" max="10241" width="5.625" style="7" customWidth="1"/>
    <col min="10242" max="10242" width="69.25" style="7" customWidth="1"/>
    <col min="10243" max="10243" width="7.375" style="7" customWidth="1"/>
    <col min="10244" max="10495" width="9" style="7"/>
    <col min="10496" max="10496" width="5.875" style="7" customWidth="1"/>
    <col min="10497" max="10497" width="5.625" style="7" customWidth="1"/>
    <col min="10498" max="10498" width="69.25" style="7" customWidth="1"/>
    <col min="10499" max="10499" width="7.375" style="7" customWidth="1"/>
    <col min="10500" max="10751" width="9" style="7"/>
    <col min="10752" max="10752" width="5.875" style="7" customWidth="1"/>
    <col min="10753" max="10753" width="5.625" style="7" customWidth="1"/>
    <col min="10754" max="10754" width="69.25" style="7" customWidth="1"/>
    <col min="10755" max="10755" width="7.375" style="7" customWidth="1"/>
    <col min="10756" max="11007" width="9" style="7"/>
    <col min="11008" max="11008" width="5.875" style="7" customWidth="1"/>
    <col min="11009" max="11009" width="5.625" style="7" customWidth="1"/>
    <col min="11010" max="11010" width="69.25" style="7" customWidth="1"/>
    <col min="11011" max="11011" width="7.375" style="7" customWidth="1"/>
    <col min="11012" max="11263" width="9" style="7"/>
    <col min="11264" max="11264" width="5.875" style="7" customWidth="1"/>
    <col min="11265" max="11265" width="5.625" style="7" customWidth="1"/>
    <col min="11266" max="11266" width="69.25" style="7" customWidth="1"/>
    <col min="11267" max="11267" width="7.375" style="7" customWidth="1"/>
    <col min="11268" max="11519" width="9" style="7"/>
    <col min="11520" max="11520" width="5.875" style="7" customWidth="1"/>
    <col min="11521" max="11521" width="5.625" style="7" customWidth="1"/>
    <col min="11522" max="11522" width="69.25" style="7" customWidth="1"/>
    <col min="11523" max="11523" width="7.375" style="7" customWidth="1"/>
    <col min="11524" max="11775" width="9" style="7"/>
    <col min="11776" max="11776" width="5.875" style="7" customWidth="1"/>
    <col min="11777" max="11777" width="5.625" style="7" customWidth="1"/>
    <col min="11778" max="11778" width="69.25" style="7" customWidth="1"/>
    <col min="11779" max="11779" width="7.375" style="7" customWidth="1"/>
    <col min="11780" max="12031" width="9" style="7"/>
    <col min="12032" max="12032" width="5.875" style="7" customWidth="1"/>
    <col min="12033" max="12033" width="5.625" style="7" customWidth="1"/>
    <col min="12034" max="12034" width="69.25" style="7" customWidth="1"/>
    <col min="12035" max="12035" width="7.375" style="7" customWidth="1"/>
    <col min="12036" max="12287" width="9" style="7"/>
    <col min="12288" max="12288" width="5.875" style="7" customWidth="1"/>
    <col min="12289" max="12289" width="5.625" style="7" customWidth="1"/>
    <col min="12290" max="12290" width="69.25" style="7" customWidth="1"/>
    <col min="12291" max="12291" width="7.375" style="7" customWidth="1"/>
    <col min="12292" max="12543" width="9" style="7"/>
    <col min="12544" max="12544" width="5.875" style="7" customWidth="1"/>
    <col min="12545" max="12545" width="5.625" style="7" customWidth="1"/>
    <col min="12546" max="12546" width="69.25" style="7" customWidth="1"/>
    <col min="12547" max="12547" width="7.375" style="7" customWidth="1"/>
    <col min="12548" max="12799" width="9" style="7"/>
    <col min="12800" max="12800" width="5.875" style="7" customWidth="1"/>
    <col min="12801" max="12801" width="5.625" style="7" customWidth="1"/>
    <col min="12802" max="12802" width="69.25" style="7" customWidth="1"/>
    <col min="12803" max="12803" width="7.375" style="7" customWidth="1"/>
    <col min="12804" max="13055" width="9" style="7"/>
    <col min="13056" max="13056" width="5.875" style="7" customWidth="1"/>
    <col min="13057" max="13057" width="5.625" style="7" customWidth="1"/>
    <col min="13058" max="13058" width="69.25" style="7" customWidth="1"/>
    <col min="13059" max="13059" width="7.375" style="7" customWidth="1"/>
    <col min="13060" max="13311" width="9" style="7"/>
    <col min="13312" max="13312" width="5.875" style="7" customWidth="1"/>
    <col min="13313" max="13313" width="5.625" style="7" customWidth="1"/>
    <col min="13314" max="13314" width="69.25" style="7" customWidth="1"/>
    <col min="13315" max="13315" width="7.375" style="7" customWidth="1"/>
    <col min="13316" max="13567" width="9" style="7"/>
    <col min="13568" max="13568" width="5.875" style="7" customWidth="1"/>
    <col min="13569" max="13569" width="5.625" style="7" customWidth="1"/>
    <col min="13570" max="13570" width="69.25" style="7" customWidth="1"/>
    <col min="13571" max="13571" width="7.375" style="7" customWidth="1"/>
    <col min="13572" max="13823" width="9" style="7"/>
    <col min="13824" max="13824" width="5.875" style="7" customWidth="1"/>
    <col min="13825" max="13825" width="5.625" style="7" customWidth="1"/>
    <col min="13826" max="13826" width="69.25" style="7" customWidth="1"/>
    <col min="13827" max="13827" width="7.375" style="7" customWidth="1"/>
    <col min="13828" max="14079" width="9" style="7"/>
    <col min="14080" max="14080" width="5.875" style="7" customWidth="1"/>
    <col min="14081" max="14081" width="5.625" style="7" customWidth="1"/>
    <col min="14082" max="14082" width="69.25" style="7" customWidth="1"/>
    <col min="14083" max="14083" width="7.375" style="7" customWidth="1"/>
    <col min="14084" max="14335" width="9" style="7"/>
    <col min="14336" max="14336" width="5.875" style="7" customWidth="1"/>
    <col min="14337" max="14337" width="5.625" style="7" customWidth="1"/>
    <col min="14338" max="14338" width="69.25" style="7" customWidth="1"/>
    <col min="14339" max="14339" width="7.375" style="7" customWidth="1"/>
    <col min="14340" max="14591" width="9" style="7"/>
    <col min="14592" max="14592" width="5.875" style="7" customWidth="1"/>
    <col min="14593" max="14593" width="5.625" style="7" customWidth="1"/>
    <col min="14594" max="14594" width="69.25" style="7" customWidth="1"/>
    <col min="14595" max="14595" width="7.375" style="7" customWidth="1"/>
    <col min="14596" max="14847" width="9" style="7"/>
    <col min="14848" max="14848" width="5.875" style="7" customWidth="1"/>
    <col min="14849" max="14849" width="5.625" style="7" customWidth="1"/>
    <col min="14850" max="14850" width="69.25" style="7" customWidth="1"/>
    <col min="14851" max="14851" width="7.375" style="7" customWidth="1"/>
    <col min="14852" max="15103" width="9" style="7"/>
    <col min="15104" max="15104" width="5.875" style="7" customWidth="1"/>
    <col min="15105" max="15105" width="5.625" style="7" customWidth="1"/>
    <col min="15106" max="15106" width="69.25" style="7" customWidth="1"/>
    <col min="15107" max="15107" width="7.375" style="7" customWidth="1"/>
    <col min="15108" max="15359" width="9" style="7"/>
    <col min="15360" max="15360" width="5.875" style="7" customWidth="1"/>
    <col min="15361" max="15361" width="5.625" style="7" customWidth="1"/>
    <col min="15362" max="15362" width="69.25" style="7" customWidth="1"/>
    <col min="15363" max="15363" width="7.375" style="7" customWidth="1"/>
    <col min="15364" max="15615" width="9" style="7"/>
    <col min="15616" max="15616" width="5.875" style="7" customWidth="1"/>
    <col min="15617" max="15617" width="5.625" style="7" customWidth="1"/>
    <col min="15618" max="15618" width="69.25" style="7" customWidth="1"/>
    <col min="15619" max="15619" width="7.375" style="7" customWidth="1"/>
    <col min="15620" max="15871" width="9" style="7"/>
    <col min="15872" max="15872" width="5.875" style="7" customWidth="1"/>
    <col min="15873" max="15873" width="5.625" style="7" customWidth="1"/>
    <col min="15874" max="15874" width="69.25" style="7" customWidth="1"/>
    <col min="15875" max="15875" width="7.375" style="7" customWidth="1"/>
    <col min="15876" max="16127" width="9" style="7"/>
    <col min="16128" max="16128" width="5.875" style="7" customWidth="1"/>
    <col min="16129" max="16129" width="5.625" style="7" customWidth="1"/>
    <col min="16130" max="16130" width="69.25" style="7" customWidth="1"/>
    <col min="16131" max="16131" width="7.375" style="7" customWidth="1"/>
    <col min="16132" max="16384" width="9" style="7"/>
  </cols>
  <sheetData>
    <row r="1" spans="1:9" ht="21" customHeight="1" x14ac:dyDescent="0.55000000000000004">
      <c r="A1" s="269" t="s">
        <v>129</v>
      </c>
      <c r="B1" s="269"/>
      <c r="C1" s="269"/>
      <c r="D1" s="269"/>
    </row>
    <row r="2" spans="1:9" ht="21" customHeight="1" x14ac:dyDescent="0.55000000000000004">
      <c r="A2" s="206"/>
      <c r="B2" s="206"/>
      <c r="C2" s="206"/>
      <c r="D2" s="206"/>
    </row>
    <row r="3" spans="1:9" s="46" customFormat="1" x14ac:dyDescent="0.55000000000000004">
      <c r="A3" s="75"/>
      <c r="B3" s="77" t="s">
        <v>240</v>
      </c>
      <c r="C3" s="75"/>
      <c r="D3" s="75"/>
      <c r="E3" s="75"/>
      <c r="F3" s="75"/>
      <c r="G3" s="76"/>
      <c r="H3" s="76"/>
    </row>
    <row r="4" spans="1:9" s="46" customFormat="1" x14ac:dyDescent="0.55000000000000004">
      <c r="A4" s="75"/>
      <c r="B4" s="162" t="s">
        <v>241</v>
      </c>
      <c r="C4" s="75"/>
      <c r="D4" s="75"/>
      <c r="E4" s="75"/>
      <c r="F4" s="75"/>
      <c r="G4" s="76"/>
      <c r="H4" s="76"/>
    </row>
    <row r="5" spans="1:9" x14ac:dyDescent="0.55000000000000004">
      <c r="B5" s="11" t="s">
        <v>9</v>
      </c>
      <c r="C5" s="11" t="s">
        <v>5</v>
      </c>
      <c r="D5" s="12" t="s">
        <v>10</v>
      </c>
    </row>
    <row r="6" spans="1:9" x14ac:dyDescent="0.55000000000000004">
      <c r="B6" s="45">
        <v>1</v>
      </c>
      <c r="C6" s="227" t="s">
        <v>171</v>
      </c>
      <c r="D6" s="13">
        <v>1</v>
      </c>
      <c r="E6" s="14"/>
      <c r="F6" s="14"/>
      <c r="G6" s="14"/>
      <c r="H6" s="14"/>
      <c r="I6" s="14"/>
    </row>
    <row r="7" spans="1:9" x14ac:dyDescent="0.55000000000000004">
      <c r="B7" s="45">
        <v>2</v>
      </c>
      <c r="C7" s="227" t="s">
        <v>174</v>
      </c>
      <c r="D7" s="13">
        <v>1</v>
      </c>
      <c r="E7" s="14"/>
      <c r="F7" s="14"/>
      <c r="G7" s="14"/>
      <c r="H7" s="14"/>
      <c r="I7" s="14"/>
    </row>
    <row r="8" spans="1:9" x14ac:dyDescent="0.55000000000000004">
      <c r="B8" s="45">
        <v>3</v>
      </c>
      <c r="C8" s="227" t="s">
        <v>180</v>
      </c>
      <c r="D8" s="13">
        <v>1</v>
      </c>
      <c r="E8" s="14"/>
      <c r="F8" s="14"/>
      <c r="G8" s="14"/>
      <c r="H8" s="14"/>
      <c r="I8" s="14"/>
    </row>
    <row r="9" spans="1:9" x14ac:dyDescent="0.55000000000000004">
      <c r="B9" s="45">
        <v>4</v>
      </c>
      <c r="C9" s="227" t="s">
        <v>176</v>
      </c>
      <c r="D9" s="13">
        <v>1</v>
      </c>
      <c r="E9" s="14"/>
      <c r="F9" s="14"/>
      <c r="G9" s="14"/>
      <c r="H9" s="14"/>
      <c r="I9" s="14"/>
    </row>
    <row r="10" spans="1:9" x14ac:dyDescent="0.55000000000000004">
      <c r="B10" s="45">
        <v>5</v>
      </c>
      <c r="C10" s="227" t="s">
        <v>182</v>
      </c>
      <c r="D10" s="13">
        <v>1</v>
      </c>
      <c r="E10" s="14"/>
      <c r="F10" s="14"/>
      <c r="G10" s="14"/>
      <c r="H10" s="14"/>
      <c r="I10" s="14"/>
    </row>
    <row r="11" spans="1:9" x14ac:dyDescent="0.55000000000000004">
      <c r="B11" s="45">
        <v>6</v>
      </c>
      <c r="C11" s="227" t="s">
        <v>191</v>
      </c>
      <c r="D11" s="13">
        <v>1</v>
      </c>
      <c r="E11" s="14"/>
      <c r="F11" s="14"/>
      <c r="G11" s="14"/>
      <c r="H11" s="14"/>
      <c r="I11" s="14"/>
    </row>
    <row r="12" spans="1:9" x14ac:dyDescent="0.55000000000000004">
      <c r="B12" s="45">
        <v>7</v>
      </c>
      <c r="C12" s="227" t="s">
        <v>193</v>
      </c>
      <c r="D12" s="13">
        <v>1</v>
      </c>
      <c r="E12" s="14"/>
      <c r="F12" s="14"/>
      <c r="G12" s="14"/>
      <c r="H12" s="14"/>
      <c r="I12" s="14"/>
    </row>
    <row r="13" spans="1:9" x14ac:dyDescent="0.55000000000000004">
      <c r="B13" s="290" t="s">
        <v>4</v>
      </c>
      <c r="C13" s="291"/>
      <c r="D13" s="175">
        <f>SUM(D6:D12)</f>
        <v>7</v>
      </c>
    </row>
    <row r="14" spans="1:9" x14ac:dyDescent="0.55000000000000004">
      <c r="B14" s="28"/>
      <c r="C14" s="28"/>
      <c r="D14" s="57"/>
    </row>
  </sheetData>
  <mergeCells count="2">
    <mergeCell ref="A1:D1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3</vt:i4>
      </vt:variant>
    </vt:vector>
  </HeadingPairs>
  <TitlesOfParts>
    <vt:vector size="13" baseType="lpstr">
      <vt:lpstr>ข้อมูล</vt:lpstr>
      <vt:lpstr>DATA</vt:lpstr>
      <vt:lpstr>บทสรุป</vt:lpstr>
      <vt:lpstr>ความพึงพอใจไม่พึงพอใจ</vt:lpstr>
      <vt:lpstr>ตาราง1-5</vt:lpstr>
      <vt:lpstr>ตาราง 6</vt:lpstr>
      <vt:lpstr>ส่วนที่ 5</vt:lpstr>
      <vt:lpstr>ส่วนที่ 6</vt:lpstr>
      <vt:lpstr>Sheet1</vt:lpstr>
      <vt:lpstr>ข้อเสนอแนะอื่นๆ</vt:lpstr>
      <vt:lpstr>Chart3</vt:lpstr>
      <vt:lpstr>Chart2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2022-11-16T06:43:40Z</cp:lastPrinted>
  <dcterms:created xsi:type="dcterms:W3CDTF">2014-10-15T08:34:52Z</dcterms:created>
  <dcterms:modified xsi:type="dcterms:W3CDTF">2022-11-22T08:29:07Z</dcterms:modified>
</cp:coreProperties>
</file>