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85D19B1D-7CD7-4BF6-984A-872F2A8F4874}" xr6:coauthVersionLast="36" xr6:coauthVersionMax="36" xr10:uidLastSave="{00000000-0000-0000-0000-000000000000}"/>
  <bookViews>
    <workbookView xWindow="0" yWindow="0" windowWidth="20490" windowHeight="7755" activeTab="5" xr2:uid="{00000000-000D-0000-FFFF-FFFF00000000}"/>
  </bookViews>
  <sheets>
    <sheet name="Chart3" sheetId="19" r:id="rId1"/>
    <sheet name="Chart2" sheetId="18" r:id="rId2"/>
    <sheet name="Chart1" sheetId="17" r:id="rId3"/>
    <sheet name="ข้อมูล" sheetId="22" r:id="rId4"/>
    <sheet name="DATA" sheetId="1" r:id="rId5"/>
    <sheet name="บทสรุป" sheetId="9" r:id="rId6"/>
    <sheet name="ตาราง1-3" sheetId="2" r:id="rId7"/>
    <sheet name="ตอนที่ 2" sheetId="14" r:id="rId8"/>
  </sheets>
  <definedNames>
    <definedName name="_xlnm._FilterDatabase" localSheetId="4" hidden="1">DATA!$C$1:$C$171</definedName>
  </definedNames>
  <calcPr calcId="191029"/>
</workbook>
</file>

<file path=xl/calcChain.xml><?xml version="1.0" encoding="utf-8"?>
<calcChain xmlns="http://schemas.openxmlformats.org/spreadsheetml/2006/main">
  <c r="G16" i="14" l="1"/>
  <c r="G15" i="14"/>
  <c r="G14" i="14"/>
  <c r="G13" i="14"/>
  <c r="G12" i="14"/>
  <c r="G11" i="14"/>
  <c r="G10" i="14"/>
  <c r="G9" i="14"/>
  <c r="G8" i="14"/>
  <c r="G7" i="14"/>
  <c r="F16" i="14"/>
  <c r="F15" i="14"/>
  <c r="F14" i="14"/>
  <c r="F13" i="14"/>
  <c r="F12" i="14"/>
  <c r="F11" i="14"/>
  <c r="F10" i="14"/>
  <c r="F9" i="14"/>
  <c r="F8" i="14"/>
  <c r="F7" i="14"/>
  <c r="G41" i="2"/>
  <c r="G40" i="2"/>
  <c r="G39" i="2"/>
  <c r="G38" i="2"/>
  <c r="F41" i="2"/>
  <c r="F40" i="2"/>
  <c r="F39" i="2"/>
  <c r="F38" i="2"/>
  <c r="F22" i="2"/>
  <c r="F21" i="2"/>
  <c r="F20" i="2"/>
  <c r="F19" i="2"/>
  <c r="F18" i="2"/>
  <c r="D20" i="2"/>
  <c r="D21" i="2"/>
  <c r="F10" i="2"/>
  <c r="F9" i="2"/>
  <c r="B48" i="1"/>
  <c r="B49" i="1" s="1"/>
  <c r="B54" i="1"/>
  <c r="B53" i="1"/>
  <c r="B52" i="1"/>
  <c r="B45" i="1"/>
  <c r="B46" i="1"/>
  <c r="B47" i="1"/>
  <c r="B44" i="1"/>
  <c r="B40" i="1"/>
  <c r="B39" i="1"/>
  <c r="B55" i="1" l="1"/>
  <c r="B41" i="1"/>
  <c r="N35" i="1" l="1"/>
  <c r="M35" i="1"/>
  <c r="F35" i="1"/>
  <c r="G35" i="1"/>
  <c r="H35" i="1"/>
  <c r="I35" i="1"/>
  <c r="J35" i="1"/>
  <c r="K35" i="1"/>
  <c r="L35" i="1"/>
  <c r="F36" i="1"/>
  <c r="G36" i="1"/>
  <c r="H36" i="1"/>
  <c r="I36" i="1"/>
  <c r="J36" i="1"/>
  <c r="K36" i="1"/>
  <c r="L36" i="1"/>
  <c r="M36" i="1"/>
  <c r="E36" i="1"/>
  <c r="E35" i="1"/>
  <c r="N36" i="1" s="1"/>
  <c r="H8" i="14" l="1"/>
  <c r="H12" i="14"/>
  <c r="H13" i="14"/>
  <c r="H14" i="14"/>
  <c r="H15" i="14"/>
  <c r="D18" i="2" l="1"/>
  <c r="D22" i="2"/>
  <c r="D19" i="2"/>
  <c r="F23" i="2" l="1"/>
  <c r="F11" i="2" l="1"/>
  <c r="G9" i="2" s="1"/>
  <c r="G10" i="2" l="1"/>
  <c r="G11" i="2" s="1"/>
  <c r="H11" i="14" l="1"/>
  <c r="H10" i="14" l="1"/>
  <c r="H9" i="14"/>
  <c r="H7" i="14"/>
  <c r="H16" i="14" l="1"/>
  <c r="G20" i="2" l="1"/>
  <c r="G21" i="2"/>
  <c r="G19" i="2"/>
  <c r="G18" i="2"/>
  <c r="G22" i="2"/>
  <c r="G23" i="2" l="1"/>
</calcChain>
</file>

<file path=xl/sharedStrings.xml><?xml version="1.0" encoding="utf-8"?>
<sst xmlns="http://schemas.openxmlformats.org/spreadsheetml/2006/main" count="620" uniqueCount="95">
  <si>
    <t>- 1 -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</si>
  <si>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</si>
  <si>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</si>
  <si>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</si>
  <si>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</si>
  <si>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</si>
  <si>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</si>
  <si>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บทสรุปสำหรับผู้บริหาร</t>
  </si>
  <si>
    <t>- 2 -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</si>
  <si>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</si>
  <si>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</si>
  <si>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เพศ</t>
  </si>
  <si>
    <t>บุคลากรสายสนับสนุน</t>
  </si>
  <si>
    <t>นิสิตปริญญาเอก</t>
  </si>
  <si>
    <t>บุคลากรสายวิชาการ</t>
  </si>
  <si>
    <t>ผู้บริหาร</t>
  </si>
  <si>
    <t xml:space="preserve">            จากตาราง 1 แสดงจำนวนร้อยละของผู้ตอบแบบสอบถาม จำแนกตามเพศ พบว่า ผู้ตอบแบบ</t>
  </si>
  <si>
    <t>เพศชาย</t>
  </si>
  <si>
    <t>เพศหญิง</t>
  </si>
  <si>
    <t xml:space="preserve"> </t>
  </si>
  <si>
    <t>ผลการตอบแบบประเมินความพึงพอใจที่มีต่อสภาพแวดล้อม และสิ่งอำนวยความสะดวก
ของบุคลากรบัณฑิตวิทยาลัย มหาวิทยาลัยนเรศวร
ประจำปี 2565</t>
  </si>
  <si>
    <t xml:space="preserve">ของบุคลากรบัณฑิตวิทยาลัย มหาวิทยาลัยนเรศวร ประจำปี 2565
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</si>
  <si>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จำแนกตามประเภท</t>
    </r>
  </si>
  <si>
    <t>ข้าราชการ</t>
  </si>
  <si>
    <t>ลูกจ้างประจำ</t>
  </si>
  <si>
    <t>พนักงานเงินรายได้</t>
  </si>
  <si>
    <t>พนักงานราชการ</t>
  </si>
  <si>
    <t>ประสบการณ์ในการทำงานบัณฑิตวิทยาลัย</t>
  </si>
  <si>
    <t>น้อยกว่า 5 ปี</t>
  </si>
  <si>
    <t>5 - 10 ปี</t>
  </si>
  <si>
    <t>11 ปีขึ้นไป</t>
  </si>
  <si>
    <t>ประเภท</t>
  </si>
  <si>
    <t xml:space="preserve">1. ด้านสภาพแวดล้อม และสิ่งอำนวยความสะดวก
</t>
  </si>
  <si>
    <t>เฉลี่ยรวมด้านด้านสภาพแวดล้อม และสิ่งอำนวยความสะดวก</t>
  </si>
  <si>
    <t xml:space="preserve">   1.1 ขนาดพื้นที่ทำงานเพียงพอและสะดวกในการปฏิบัติงาน</t>
  </si>
  <si>
    <t xml:space="preserve">   1.2 มีเครื่องมืออุปกรณ์ เทคโนโลยีที่ทันสมัยอย่างเพียงพอ และพร้อมใช้งาน</t>
  </si>
  <si>
    <t xml:space="preserve">   1.3 มีวัสดุอุปกรณ์สำนักงานที่เพียงพอและสนับสนุนการทำงานได้อย่างเหมาะสม</t>
  </si>
  <si>
    <t xml:space="preserve">   1.4 สถานที่ทำงานมีความสะอาด</t>
  </si>
  <si>
    <t xml:space="preserve">   1.5 สถานที่ทำงานมีสภาพแวดล้อมที่เอื้ออำนวยต่อการทำงาน</t>
  </si>
  <si>
    <t xml:space="preserve">   1.6 สถานที่ทำงานมีการแบ่งสัดส่วนได้อย่างเหมาะสม</t>
  </si>
  <si>
    <t xml:space="preserve">   1.7 สภาพแวดล้อมและสถานที่ในการทำงานมีความปลอดภัย</t>
  </si>
  <si>
    <t xml:space="preserve">   1.8 บรรยากาศที่ทำงานส่งเสริมให้เกิดการทำงาน</t>
  </si>
  <si>
    <t xml:space="preserve">   1.9 ความพึงพอใจในภาพรวมที่มีต่อสภาพแวดล้อมและสิ่งอำนวยความสะดวก</t>
  </si>
  <si>
    <t xml:space="preserve">ผลการตอบประเมินความพึงพอใจที่มีต่อสภาพแวดล้อม และสิ่งอำนวยความสะดวก
</t>
  </si>
  <si>
    <t xml:space="preserve">             จากการผลการตอบประเมินความพึงพอใจที่มีต่อสภาพแวดล้อม และสิ่งอำนวยความสะดวก</t>
  </si>
  <si>
    <t>จากตาราง 4 พบว่าผู้ตอบแบบสอบถามมีความคิดเห็นเกี่ยวกับการตอบแบบสอบถามความพึงพอใจที่มีต่อสภาพ</t>
  </si>
  <si>
    <t>-3-</t>
  </si>
  <si>
    <t>Timestamp</t>
  </si>
  <si>
    <t>ตอนที่ 1 ข้อมูลทั่วไปของผู้ตอบแบบประเมิน</t>
  </si>
  <si>
    <t xml:space="preserve">ประสบการณ์ในการทำงานในบัณฑิตวิทยาลัย </t>
  </si>
  <si>
    <t>ตอนที่ 2 ความพึงพอใจที่มีต่อสภาพแวดล้อมในการทำงาน และสิ่งอำนวยความสะดวก [ขนาดพื้นที่ทำงานเพียงพอและสะดวกในการปฏิบัติงาน]</t>
  </si>
  <si>
    <t>ตอนที่ 2 ความพึงพอใจที่มีต่อสภาพแวดล้อมในการทำงาน และสิ่งอำนวยความสะดวก [มีเครื่องมืออุปกรณ์ เทคโนโลยีที่ทันสมัยอย่างเพียงพอ และพร้อมใช้งาน]</t>
  </si>
  <si>
    <t>ตอนที่ 2 ความพึงพอใจที่มีต่อสภาพแวดล้อมในการทำงาน และสิ่งอำนวยความสะดวก [มีวัสดุอุปกรณ์สำนักงานที่เพียงพอและสนับสนุนการทำงานได้อย่างเหมาะสม]</t>
  </si>
  <si>
    <t>ตอนที่ 2 ความพึงพอใจที่มีต่อสภาพแวดล้อมในการทำงาน และสิ่งอำนวยความสะดวก [สถานที่ทำงานมีความสะอาด]</t>
  </si>
  <si>
    <t>ตอนที่ 2 ความพึงพอใจที่มีต่อสภาพแวดล้อมในการทำงาน และสิ่งอำนวยความสะดวก [สถานที่ทำงานมีสภาพแวดล้อมที่เอื้ออำนวยต่อการทำงาน]</t>
  </si>
  <si>
    <t>ตอนที่ 2 ความพึงพอใจที่มีต่อสภาพแวดล้อมในการทำงาน และสิ่งอำนวยความสะดวก [สถานที่ทำงานมีการแบ่งสัดส่วนได้อย่างเหมาะสม]</t>
  </si>
  <si>
    <t>ตอนที่ 2 ความพึงพอใจที่มีต่อสภาพแวดล้อมในการทำงาน และสิ่งอำนวยความสะดวก [สภาพแวดล้อมและสถานที่ในการทำงานมีความปลอดภัย]</t>
  </si>
  <si>
    <t>ตอนที่ 2 ความพึงพอใจที่มีต่อสภาพแวดล้อมในการทำงาน และสิ่งอำนวยความสะดวก [บรรยากาศที่ทำงานส่งเสริมให้เกิดการทำงาน]</t>
  </si>
  <si>
    <t>ตอนที่ 2 ความพึงพอใจที่มีต่อสภาพแวดล้อมในการทำงาน และสิ่งอำนวยความสะดวก [ความพึงพอใจในภาพรวมที่มีต่อสภาพแวดล้อมและสิ่งอำนวยความสะดวก]</t>
  </si>
  <si>
    <t>มากที่สุด</t>
  </si>
  <si>
    <t>พนักงานเงินแผ่นดิน</t>
  </si>
  <si>
    <t>ปานกลาง</t>
  </si>
  <si>
    <t>น้อย</t>
  </si>
  <si>
    <t>มาก</t>
  </si>
  <si>
    <t>5-10 ปี</t>
  </si>
  <si>
    <t>น้อยที่สุด</t>
  </si>
  <si>
    <t>2กว่า 5 ปี</t>
  </si>
  <si>
    <t>สถานภาพ</t>
  </si>
  <si>
    <t>ประเมินเพศหญิง คิดเป็นร้อยละ 69.70 เพศชาย คิดเป็นร้อยละ 30.30</t>
  </si>
  <si>
    <t>จากตาราง 2 พบว่า ส่วนใหญ่ผู้ตอบแบบสอบถามเป็นพนักงานเงินแผ่นดิน คิดเป็นร้อยละ 36.36</t>
  </si>
  <si>
    <t>รองลงมาคือ พนักงานเงินรายได้ คิดเป็นร้อยละ 33.33 และพนักงานราชการ คิดเป็นร้อยละ 15.15</t>
  </si>
  <si>
    <t>จากตาราง 3  แสดงจำนวนร้อยละของผู้ตอบแบบสอบถาม จำแนกตามประสบการณ์ในการทำงาน</t>
  </si>
  <si>
    <t xml:space="preserve">บัณฑิตวิทยาลัย พบว่า ผู้ตอบแบบสอบถามส่วนใหญ่มีประสบการณ์ในการทำงานบัณฑิตวิทยาลัย 11 ปีขึ้นไป </t>
  </si>
  <si>
    <t>คิดเป็นร้อยละ 51.52 รองลงมาได้แก่ 5-10 ปี คิดเป็นร้อยละ 27.27</t>
  </si>
  <si>
    <t>แวดล้อมในการทำงาน และสิ่งอำนวยความสะดวก ในภาพรวมพบว่า มีความคิดเห็นอยู่ในระดับมาก (ค่าเฉลี่ย 3.85)</t>
  </si>
  <si>
    <t xml:space="preserve">เมื่อพิจารณารายข้อแล้ว พบว่า สภาพแวดล้อมและสถานที่ในการทำงานมีความปลอดภัย มีค่าเฉลี่ยสูงสุด </t>
  </si>
  <si>
    <t>(ค่าเฉลี่ย 3.97) รองลงมาคือ มีวัสดุอุปกรณ์สำนักงานที่เพียงพอและสนับสนุนการทำงานได้อย่างเหมาะสม (ค่าเฉลี่ย 3.94)</t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</si>
  <si>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</si>
  <si>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r>
      <rPr>
        <b/>
        <i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จำแนกตามประสบการณ์ในการทำงาน</t>
    </r>
  </si>
  <si>
    <t>บัณฑิตวิทยาลัย</t>
  </si>
  <si>
    <t xml:space="preserve">                 ของบุคลากรบัณฑิตวิทยาลัย มหาวิทยาลัยนเรศวร ประจำปี 2565 มีผู้ตอบแบบสอบถาม จำนวนทั้งสิ้น  </t>
  </si>
  <si>
    <t xml:space="preserve">33 คน แสดงจำนวนร้อยละของผู้ตอบแบบสอบถาม จำแนกตามเพศ พบว่า ผู้ตอบแบบประเมินเพศหญิง </t>
  </si>
  <si>
    <t>คิดเป็นร้อยละ 69.70 เพศชาย คิดเป็นร้อยละ 30.30</t>
  </si>
  <si>
    <t xml:space="preserve">             ผู้ตอบแบบสอบถามส่วนใหญ่เป็นพนักงานเงินแผ่นดิน คิดเป็นร้อยละ 36.36 รองลงมาคือ </t>
  </si>
  <si>
    <t>พนักงานเงินรายได้  คิดเป็นร้อยละ 33.33 และพนักงานราชการ คิดเป็นร้อยละ 15.15</t>
  </si>
  <si>
    <t xml:space="preserve">              ผู้ตอบแบบสอบถามจำแนกตามประสบการณ์ในการทำงาน พบว่า ผู้ตอบแบบสอบถามส่วนใหญ่</t>
  </si>
  <si>
    <t xml:space="preserve">มีประสบการณ์ในการทำงานบัณฑิตวิทยาลัย 11 ปีขึ้นไป คิดเป็นร้อยละ 51.52 รองลงมาได้แก่ 5-10 ปี </t>
  </si>
  <si>
    <t>คิดเป็นร้อยละ 27.27</t>
  </si>
  <si>
    <t xml:space="preserve">              ผู้ตอบแบบสอบถามมีความคิดเห็นเกี่ยวกับการตอบแบสอบถามความพึงพอใจที่มีต่อสภาพแวดล้อม</t>
  </si>
  <si>
    <t>ในการทำงานและสิ่งอำนวยความสะดวก ในภาพรวมพบว่า มีความคิดเห็นอยู่ในระดับมาก (ค่าเฉลี่ย 3.85)</t>
  </si>
  <si>
    <t xml:space="preserve">และบรรยากาศที่ทำงานส่งเสริมให้เกิดการทำงาน บรรยากาศที่ทำงานส่งเสริมให้เกิดการทำงาน (ค่าเฉลี่ย 3.88) </t>
  </si>
  <si>
    <t xml:space="preserve">              เมื่อพิจารณารายข้อแล้ว พบว่า สภาพแวดล้อมและสถานที่ในการทำงานมีความปลอดภัย  </t>
  </si>
  <si>
    <t xml:space="preserve">มีค่าเฉลี่ยสูงสุด (ค่าเฉลี่ย 3.97) รองลงมาคือ มีวัสดุอุปกรณ์สำนักงานที่เพียงพอและสนับสนุนการทำงานได้ </t>
  </si>
  <si>
    <t>อย่างเหมาะสม (ค่าเฉลี่ย 3.94) และบรรยากาศที่ทำงานส่งเสริมให้เกิดการทำงาน บรรยากาศที่ทำงานส่งเสริม</t>
  </si>
  <si>
    <t xml:space="preserve">                ให้เกิดการทำงาน (ค่าเฉลี่ย 3.88)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</si>
</sst>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3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0"/>
      <color theme="1"/>
      <name val="Arial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color theme="1"/>
      <name val="Arial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1" fillId="0" borderId="0" xfId="0" applyFont="1" applyAlignment="1"/>
    <xf numFmtId="0" fontId="9" fillId="0" borderId="0" xfId="0" applyFont="1"/>
    <xf numFmtId="0" fontId="3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left" indent="5"/>
    </xf>
    <xf numFmtId="0" fontId="15" fillId="0" borderId="0" xfId="0" applyFont="1"/>
    <xf numFmtId="0" fontId="1" fillId="0" borderId="0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/>
    <xf numFmtId="49" fontId="2" fillId="0" borderId="0" xfId="0" applyNumberFormat="1" applyFont="1" applyAlignment="1"/>
    <xf numFmtId="0" fontId="1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5" xfId="0" applyFont="1" applyBorder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ont="1" applyAlignme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1" xfId="0" applyFont="1" applyBorder="1"/>
    <xf numFmtId="0" fontId="19" fillId="0" borderId="8" xfId="0" applyFont="1" applyBorder="1" applyAlignment="1">
      <alignment horizontal="center"/>
    </xf>
    <xf numFmtId="2" fontId="17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1" fillId="0" borderId="0" xfId="0" applyFont="1"/>
    <xf numFmtId="187" fontId="21" fillId="0" borderId="0" xfId="0" applyNumberFormat="1" applyFont="1" applyAlignment="1"/>
    <xf numFmtId="0" fontId="21" fillId="0" borderId="0" xfId="0" applyFont="1" applyAlignment="1"/>
    <xf numFmtId="2" fontId="22" fillId="4" borderId="0" xfId="0" applyNumberFormat="1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2" fontId="22" fillId="2" borderId="0" xfId="0" applyNumberFormat="1" applyFont="1" applyFill="1" applyAlignment="1">
      <alignment horizontal="center"/>
    </xf>
    <xf numFmtId="2" fontId="22" fillId="3" borderId="0" xfId="0" applyNumberFormat="1" applyFont="1" applyFill="1" applyAlignment="1">
      <alignment horizontal="center"/>
    </xf>
    <xf numFmtId="0" fontId="8" fillId="5" borderId="0" xfId="0" applyFont="1" applyFill="1" applyAlignment="1"/>
    <xf numFmtId="0" fontId="1" fillId="5" borderId="0" xfId="0" applyFont="1" applyFill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2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DADE4"/>
      <color rgb="FFA4F6E8"/>
      <color rgb="FFC1DAEF"/>
      <color rgb="FF66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10" Type="http://schemas.openxmlformats.org/officeDocument/2006/relationships/styles" Target="styles.xml"/><Relationship Id="rId4" Type="http://schemas.openxmlformats.org/officeDocument/2006/relationships/worksheet" Target="worksheets/sheet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202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19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19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19</xdr:row>
      <xdr:rowOff>0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19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19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19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19</xdr:row>
      <xdr:rowOff>0</xdr:rowOff>
    </xdr:from>
    <xdr:ext cx="5600698" cy="1387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513161" y="7546775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19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19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19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19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</xdr:row>
          <xdr:rowOff>171450</xdr:rowOff>
        </xdr:from>
        <xdr:to>
          <xdr:col>5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M167"/>
  <sheetViews>
    <sheetView topLeftCell="C1" zoomScale="110" zoomScaleNormal="110" workbookViewId="0">
      <selection activeCell="D20" sqref="D20"/>
    </sheetView>
  </sheetViews>
  <sheetFormatPr defaultColWidth="12.625" defaultRowHeight="14.25" x14ac:dyDescent="0.2"/>
  <cols>
    <col min="1" max="19" width="18.875" style="45" customWidth="1"/>
    <col min="20" max="16384" width="12.625" style="45"/>
  </cols>
  <sheetData>
    <row r="1" spans="1:13" x14ac:dyDescent="0.2">
      <c r="A1" s="69" t="s">
        <v>47</v>
      </c>
      <c r="B1" s="69" t="s">
        <v>48</v>
      </c>
      <c r="C1" s="69" t="s">
        <v>31</v>
      </c>
      <c r="D1" s="69" t="s">
        <v>49</v>
      </c>
      <c r="E1" s="69" t="s">
        <v>50</v>
      </c>
      <c r="F1" s="69" t="s">
        <v>51</v>
      </c>
      <c r="G1" s="69" t="s">
        <v>52</v>
      </c>
      <c r="H1" s="69" t="s">
        <v>53</v>
      </c>
      <c r="I1" s="69" t="s">
        <v>54</v>
      </c>
      <c r="J1" s="69" t="s">
        <v>55</v>
      </c>
      <c r="K1" s="69" t="s">
        <v>56</v>
      </c>
      <c r="L1" s="69" t="s">
        <v>57</v>
      </c>
      <c r="M1" s="69" t="s">
        <v>58</v>
      </c>
    </row>
    <row r="2" spans="1:13" x14ac:dyDescent="0.2">
      <c r="A2" s="70">
        <v>44627.422311562499</v>
      </c>
      <c r="B2" s="71" t="s">
        <v>18</v>
      </c>
      <c r="C2" s="71" t="s">
        <v>23</v>
      </c>
      <c r="D2" s="71" t="s">
        <v>28</v>
      </c>
      <c r="E2" s="71" t="s">
        <v>59</v>
      </c>
      <c r="F2" s="71" t="s">
        <v>59</v>
      </c>
      <c r="G2" s="71" t="s">
        <v>59</v>
      </c>
      <c r="H2" s="71" t="s">
        <v>59</v>
      </c>
      <c r="I2" s="71" t="s">
        <v>59</v>
      </c>
      <c r="J2" s="71" t="s">
        <v>59</v>
      </c>
      <c r="K2" s="71" t="s">
        <v>59</v>
      </c>
      <c r="L2" s="71" t="s">
        <v>59</v>
      </c>
      <c r="M2" s="71" t="s">
        <v>59</v>
      </c>
    </row>
    <row r="3" spans="1:13" x14ac:dyDescent="0.2">
      <c r="A3" s="70">
        <v>44627.422320451384</v>
      </c>
      <c r="B3" s="71" t="s">
        <v>17</v>
      </c>
      <c r="C3" s="71" t="s">
        <v>60</v>
      </c>
      <c r="D3" s="71" t="s">
        <v>30</v>
      </c>
      <c r="E3" s="71" t="s">
        <v>59</v>
      </c>
      <c r="F3" s="71" t="s">
        <v>59</v>
      </c>
      <c r="G3" s="71" t="s">
        <v>59</v>
      </c>
      <c r="H3" s="71" t="s">
        <v>59</v>
      </c>
      <c r="I3" s="71" t="s">
        <v>59</v>
      </c>
      <c r="J3" s="71" t="s">
        <v>59</v>
      </c>
      <c r="K3" s="71" t="s">
        <v>59</v>
      </c>
      <c r="L3" s="71" t="s">
        <v>59</v>
      </c>
      <c r="M3" s="71" t="s">
        <v>59</v>
      </c>
    </row>
    <row r="4" spans="1:13" x14ac:dyDescent="0.2">
      <c r="A4" s="70">
        <v>44627.42401318287</v>
      </c>
      <c r="B4" s="71" t="s">
        <v>18</v>
      </c>
      <c r="C4" s="71" t="s">
        <v>60</v>
      </c>
      <c r="D4" s="71" t="s">
        <v>30</v>
      </c>
      <c r="E4" s="71" t="s">
        <v>61</v>
      </c>
      <c r="F4" s="71" t="s">
        <v>62</v>
      </c>
      <c r="G4" s="71" t="s">
        <v>62</v>
      </c>
      <c r="H4" s="71" t="s">
        <v>61</v>
      </c>
      <c r="I4" s="71" t="s">
        <v>63</v>
      </c>
      <c r="J4" s="71" t="s">
        <v>63</v>
      </c>
      <c r="K4" s="71" t="s">
        <v>61</v>
      </c>
      <c r="L4" s="71" t="s">
        <v>61</v>
      </c>
      <c r="M4" s="71" t="s">
        <v>61</v>
      </c>
    </row>
    <row r="5" spans="1:13" x14ac:dyDescent="0.2">
      <c r="A5" s="70">
        <v>44627.424233310187</v>
      </c>
      <c r="B5" s="71" t="s">
        <v>18</v>
      </c>
      <c r="C5" s="71" t="s">
        <v>60</v>
      </c>
      <c r="D5" s="71" t="s">
        <v>30</v>
      </c>
      <c r="E5" s="71" t="s">
        <v>63</v>
      </c>
      <c r="F5" s="71" t="s">
        <v>59</v>
      </c>
      <c r="G5" s="71" t="s">
        <v>59</v>
      </c>
      <c r="H5" s="71" t="s">
        <v>63</v>
      </c>
      <c r="I5" s="71" t="s">
        <v>63</v>
      </c>
      <c r="J5" s="71" t="s">
        <v>63</v>
      </c>
      <c r="K5" s="71" t="s">
        <v>63</v>
      </c>
      <c r="L5" s="71" t="s">
        <v>63</v>
      </c>
      <c r="M5" s="71" t="s">
        <v>63</v>
      </c>
    </row>
    <row r="6" spans="1:13" x14ac:dyDescent="0.2">
      <c r="A6" s="70">
        <v>44627.425754722222</v>
      </c>
      <c r="B6" s="71" t="s">
        <v>18</v>
      </c>
      <c r="C6" s="71" t="s">
        <v>23</v>
      </c>
      <c r="D6" s="71" t="s">
        <v>30</v>
      </c>
      <c r="E6" s="71" t="s">
        <v>63</v>
      </c>
      <c r="F6" s="71" t="s">
        <v>59</v>
      </c>
      <c r="G6" s="71" t="s">
        <v>59</v>
      </c>
      <c r="H6" s="71" t="s">
        <v>63</v>
      </c>
      <c r="I6" s="71" t="s">
        <v>63</v>
      </c>
      <c r="J6" s="71" t="s">
        <v>63</v>
      </c>
      <c r="K6" s="71" t="s">
        <v>63</v>
      </c>
      <c r="L6" s="71" t="s">
        <v>63</v>
      </c>
      <c r="M6" s="71" t="s">
        <v>63</v>
      </c>
    </row>
    <row r="7" spans="1:13" x14ac:dyDescent="0.2">
      <c r="A7" s="70">
        <v>44627.426395335649</v>
      </c>
      <c r="B7" s="71" t="s">
        <v>18</v>
      </c>
      <c r="C7" s="71" t="s">
        <v>60</v>
      </c>
      <c r="D7" s="71" t="s">
        <v>30</v>
      </c>
      <c r="E7" s="71" t="s">
        <v>61</v>
      </c>
      <c r="F7" s="71" t="s">
        <v>63</v>
      </c>
      <c r="G7" s="71" t="s">
        <v>63</v>
      </c>
      <c r="H7" s="71" t="s">
        <v>63</v>
      </c>
      <c r="I7" s="71" t="s">
        <v>63</v>
      </c>
      <c r="J7" s="71" t="s">
        <v>63</v>
      </c>
      <c r="K7" s="71" t="s">
        <v>61</v>
      </c>
      <c r="L7" s="71" t="s">
        <v>61</v>
      </c>
      <c r="M7" s="71" t="s">
        <v>61</v>
      </c>
    </row>
    <row r="8" spans="1:13" x14ac:dyDescent="0.2">
      <c r="A8" s="70">
        <v>44627.430099849538</v>
      </c>
      <c r="B8" s="71" t="s">
        <v>17</v>
      </c>
      <c r="C8" s="71" t="s">
        <v>25</v>
      </c>
      <c r="D8" s="71" t="s">
        <v>28</v>
      </c>
      <c r="E8" s="71" t="s">
        <v>61</v>
      </c>
      <c r="F8" s="71" t="s">
        <v>61</v>
      </c>
      <c r="G8" s="71" t="s">
        <v>61</v>
      </c>
      <c r="H8" s="71" t="s">
        <v>63</v>
      </c>
      <c r="I8" s="71" t="s">
        <v>63</v>
      </c>
      <c r="J8" s="71" t="s">
        <v>63</v>
      </c>
      <c r="K8" s="71" t="s">
        <v>63</v>
      </c>
      <c r="L8" s="71" t="s">
        <v>63</v>
      </c>
      <c r="M8" s="71" t="s">
        <v>63</v>
      </c>
    </row>
    <row r="9" spans="1:13" x14ac:dyDescent="0.2">
      <c r="A9" s="70">
        <v>44627.433540428239</v>
      </c>
      <c r="B9" s="71" t="s">
        <v>18</v>
      </c>
      <c r="C9" s="71" t="s">
        <v>26</v>
      </c>
      <c r="D9" s="71" t="s">
        <v>64</v>
      </c>
      <c r="E9" s="71" t="s">
        <v>61</v>
      </c>
      <c r="F9" s="71" t="s">
        <v>61</v>
      </c>
      <c r="G9" s="71" t="s">
        <v>61</v>
      </c>
      <c r="H9" s="71" t="s">
        <v>61</v>
      </c>
      <c r="I9" s="71" t="s">
        <v>63</v>
      </c>
      <c r="J9" s="71" t="s">
        <v>61</v>
      </c>
      <c r="K9" s="71" t="s">
        <v>63</v>
      </c>
      <c r="L9" s="71" t="s">
        <v>63</v>
      </c>
      <c r="M9" s="71" t="s">
        <v>61</v>
      </c>
    </row>
    <row r="10" spans="1:13" x14ac:dyDescent="0.2">
      <c r="A10" s="70">
        <v>44627.433596250004</v>
      </c>
      <c r="B10" s="71" t="s">
        <v>18</v>
      </c>
      <c r="C10" s="71" t="s">
        <v>60</v>
      </c>
      <c r="D10" s="71" t="s">
        <v>64</v>
      </c>
      <c r="E10" s="71" t="s">
        <v>63</v>
      </c>
      <c r="F10" s="71" t="s">
        <v>61</v>
      </c>
      <c r="G10" s="71" t="s">
        <v>61</v>
      </c>
      <c r="H10" s="71" t="s">
        <v>61</v>
      </c>
      <c r="I10" s="71" t="s">
        <v>63</v>
      </c>
      <c r="J10" s="71" t="s">
        <v>63</v>
      </c>
      <c r="K10" s="71" t="s">
        <v>63</v>
      </c>
      <c r="L10" s="71" t="s">
        <v>63</v>
      </c>
      <c r="M10" s="71" t="s">
        <v>63</v>
      </c>
    </row>
    <row r="11" spans="1:13" x14ac:dyDescent="0.2">
      <c r="A11" s="70">
        <v>44627.451597743056</v>
      </c>
      <c r="B11" s="71" t="s">
        <v>17</v>
      </c>
      <c r="C11" s="71" t="s">
        <v>25</v>
      </c>
      <c r="D11" s="71" t="s">
        <v>64</v>
      </c>
      <c r="E11" s="71" t="s">
        <v>61</v>
      </c>
      <c r="F11" s="71" t="s">
        <v>65</v>
      </c>
      <c r="G11" s="71" t="s">
        <v>59</v>
      </c>
      <c r="H11" s="71" t="s">
        <v>61</v>
      </c>
      <c r="I11" s="71" t="s">
        <v>61</v>
      </c>
      <c r="J11" s="71" t="s">
        <v>61</v>
      </c>
      <c r="K11" s="71" t="s">
        <v>63</v>
      </c>
      <c r="L11" s="71" t="s">
        <v>65</v>
      </c>
      <c r="M11" s="71" t="s">
        <v>61</v>
      </c>
    </row>
    <row r="12" spans="1:13" x14ac:dyDescent="0.2">
      <c r="A12" s="70">
        <v>44627.457349340279</v>
      </c>
      <c r="B12" s="71" t="s">
        <v>17</v>
      </c>
      <c r="C12" s="71" t="s">
        <v>25</v>
      </c>
      <c r="D12" s="71" t="s">
        <v>28</v>
      </c>
      <c r="E12" s="71" t="s">
        <v>63</v>
      </c>
      <c r="F12" s="71" t="s">
        <v>61</v>
      </c>
      <c r="G12" s="71" t="s">
        <v>61</v>
      </c>
      <c r="H12" s="71" t="s">
        <v>63</v>
      </c>
      <c r="I12" s="71" t="s">
        <v>63</v>
      </c>
      <c r="J12" s="71" t="s">
        <v>59</v>
      </c>
      <c r="K12" s="71" t="s">
        <v>63</v>
      </c>
      <c r="L12" s="71" t="s">
        <v>63</v>
      </c>
      <c r="M12" s="71" t="s">
        <v>63</v>
      </c>
    </row>
    <row r="13" spans="1:13" x14ac:dyDescent="0.2">
      <c r="A13" s="70">
        <v>44627.467117789347</v>
      </c>
      <c r="B13" s="71" t="s">
        <v>18</v>
      </c>
      <c r="C13" s="71" t="s">
        <v>23</v>
      </c>
      <c r="D13" s="71" t="s">
        <v>30</v>
      </c>
      <c r="E13" s="71" t="s">
        <v>59</v>
      </c>
      <c r="F13" s="71" t="s">
        <v>63</v>
      </c>
      <c r="G13" s="71" t="s">
        <v>63</v>
      </c>
      <c r="H13" s="71" t="s">
        <v>59</v>
      </c>
      <c r="I13" s="71" t="s">
        <v>63</v>
      </c>
      <c r="J13" s="71" t="s">
        <v>63</v>
      </c>
      <c r="K13" s="71" t="s">
        <v>63</v>
      </c>
      <c r="L13" s="71" t="s">
        <v>59</v>
      </c>
      <c r="M13" s="71" t="s">
        <v>59</v>
      </c>
    </row>
    <row r="14" spans="1:13" x14ac:dyDescent="0.2">
      <c r="A14" s="70">
        <v>44627.473691145831</v>
      </c>
      <c r="B14" s="71" t="s">
        <v>18</v>
      </c>
      <c r="C14" s="71" t="s">
        <v>25</v>
      </c>
      <c r="D14" s="71" t="s">
        <v>28</v>
      </c>
      <c r="E14" s="71" t="s">
        <v>59</v>
      </c>
      <c r="F14" s="71" t="s">
        <v>63</v>
      </c>
      <c r="G14" s="71" t="s">
        <v>61</v>
      </c>
      <c r="H14" s="71" t="s">
        <v>63</v>
      </c>
      <c r="I14" s="71" t="s">
        <v>63</v>
      </c>
      <c r="J14" s="71" t="s">
        <v>63</v>
      </c>
      <c r="K14" s="71" t="s">
        <v>63</v>
      </c>
      <c r="L14" s="71" t="s">
        <v>59</v>
      </c>
      <c r="M14" s="71" t="s">
        <v>63</v>
      </c>
    </row>
    <row r="15" spans="1:13" x14ac:dyDescent="0.2">
      <c r="A15" s="70">
        <v>44627.485979259262</v>
      </c>
      <c r="B15" s="71" t="s">
        <v>18</v>
      </c>
      <c r="C15" s="71" t="s">
        <v>25</v>
      </c>
      <c r="D15" s="71" t="s">
        <v>64</v>
      </c>
      <c r="E15" s="71" t="s">
        <v>63</v>
      </c>
      <c r="F15" s="71" t="s">
        <v>59</v>
      </c>
      <c r="G15" s="71" t="s">
        <v>59</v>
      </c>
      <c r="H15" s="71" t="s">
        <v>63</v>
      </c>
      <c r="I15" s="71" t="s">
        <v>63</v>
      </c>
      <c r="J15" s="71" t="s">
        <v>63</v>
      </c>
      <c r="K15" s="71" t="s">
        <v>63</v>
      </c>
      <c r="L15" s="71" t="s">
        <v>59</v>
      </c>
      <c r="M15" s="71" t="s">
        <v>63</v>
      </c>
    </row>
    <row r="16" spans="1:13" x14ac:dyDescent="0.2">
      <c r="A16" s="70">
        <v>44627.502698900462</v>
      </c>
      <c r="B16" s="71" t="s">
        <v>18</v>
      </c>
      <c r="C16" s="71" t="s">
        <v>26</v>
      </c>
      <c r="D16" s="71" t="s">
        <v>30</v>
      </c>
      <c r="E16" s="71" t="s">
        <v>63</v>
      </c>
      <c r="F16" s="71" t="s">
        <v>63</v>
      </c>
      <c r="G16" s="71" t="s">
        <v>63</v>
      </c>
      <c r="H16" s="71" t="s">
        <v>63</v>
      </c>
      <c r="I16" s="71" t="s">
        <v>63</v>
      </c>
      <c r="J16" s="71" t="s">
        <v>63</v>
      </c>
      <c r="K16" s="71" t="s">
        <v>63</v>
      </c>
      <c r="L16" s="71" t="s">
        <v>63</v>
      </c>
      <c r="M16" s="71" t="s">
        <v>63</v>
      </c>
    </row>
    <row r="17" spans="1:13" x14ac:dyDescent="0.2">
      <c r="A17" s="70">
        <v>44627.57568736111</v>
      </c>
      <c r="B17" s="71" t="s">
        <v>18</v>
      </c>
      <c r="C17" s="71" t="s">
        <v>60</v>
      </c>
      <c r="D17" s="71" t="s">
        <v>30</v>
      </c>
      <c r="E17" s="71" t="s">
        <v>61</v>
      </c>
      <c r="F17" s="71" t="s">
        <v>61</v>
      </c>
      <c r="G17" s="71" t="s">
        <v>63</v>
      </c>
      <c r="H17" s="71" t="s">
        <v>61</v>
      </c>
      <c r="I17" s="71" t="s">
        <v>63</v>
      </c>
      <c r="J17" s="71" t="s">
        <v>63</v>
      </c>
      <c r="K17" s="71" t="s">
        <v>63</v>
      </c>
      <c r="L17" s="71" t="s">
        <v>63</v>
      </c>
      <c r="M17" s="71" t="s">
        <v>63</v>
      </c>
    </row>
    <row r="18" spans="1:13" x14ac:dyDescent="0.2">
      <c r="A18" s="70">
        <v>44627.576033657402</v>
      </c>
      <c r="B18" s="71" t="s">
        <v>17</v>
      </c>
      <c r="C18" s="71" t="s">
        <v>25</v>
      </c>
      <c r="D18" s="71" t="s">
        <v>28</v>
      </c>
      <c r="E18" s="71" t="s">
        <v>63</v>
      </c>
      <c r="F18" s="71" t="s">
        <v>63</v>
      </c>
      <c r="G18" s="71" t="s">
        <v>63</v>
      </c>
      <c r="H18" s="71" t="s">
        <v>63</v>
      </c>
      <c r="I18" s="71" t="s">
        <v>63</v>
      </c>
      <c r="J18" s="71" t="s">
        <v>63</v>
      </c>
      <c r="K18" s="71" t="s">
        <v>63</v>
      </c>
      <c r="L18" s="71" t="s">
        <v>63</v>
      </c>
      <c r="M18" s="71" t="s">
        <v>63</v>
      </c>
    </row>
    <row r="19" spans="1:13" x14ac:dyDescent="0.2">
      <c r="A19" s="70">
        <v>44628.435446770833</v>
      </c>
      <c r="B19" s="71" t="s">
        <v>18</v>
      </c>
      <c r="C19" s="71" t="s">
        <v>60</v>
      </c>
      <c r="D19" s="71" t="s">
        <v>30</v>
      </c>
      <c r="E19" s="71" t="s">
        <v>61</v>
      </c>
      <c r="F19" s="71" t="s">
        <v>61</v>
      </c>
      <c r="G19" s="71" t="s">
        <v>61</v>
      </c>
      <c r="H19" s="71" t="s">
        <v>62</v>
      </c>
      <c r="I19" s="71" t="s">
        <v>61</v>
      </c>
      <c r="J19" s="71" t="s">
        <v>61</v>
      </c>
      <c r="K19" s="71" t="s">
        <v>63</v>
      </c>
      <c r="L19" s="71" t="s">
        <v>61</v>
      </c>
      <c r="M19" s="71" t="s">
        <v>61</v>
      </c>
    </row>
    <row r="20" spans="1:13" x14ac:dyDescent="0.2">
      <c r="A20" s="70">
        <v>44628.436309456018</v>
      </c>
      <c r="B20" s="71" t="s">
        <v>18</v>
      </c>
      <c r="C20" s="71" t="s">
        <v>60</v>
      </c>
      <c r="D20" s="71" t="s">
        <v>30</v>
      </c>
      <c r="E20" s="71" t="s">
        <v>61</v>
      </c>
      <c r="F20" s="71" t="s">
        <v>63</v>
      </c>
      <c r="G20" s="71" t="s">
        <v>63</v>
      </c>
      <c r="H20" s="71" t="s">
        <v>63</v>
      </c>
      <c r="I20" s="71" t="s">
        <v>63</v>
      </c>
      <c r="J20" s="71" t="s">
        <v>63</v>
      </c>
      <c r="K20" s="71" t="s">
        <v>61</v>
      </c>
      <c r="L20" s="71" t="s">
        <v>61</v>
      </c>
      <c r="M20" s="71" t="s">
        <v>61</v>
      </c>
    </row>
    <row r="21" spans="1:13" x14ac:dyDescent="0.2">
      <c r="A21" s="70">
        <v>44628.436641261578</v>
      </c>
      <c r="B21" s="71" t="s">
        <v>18</v>
      </c>
      <c r="C21" s="71" t="s">
        <v>26</v>
      </c>
      <c r="D21" s="71" t="s">
        <v>30</v>
      </c>
      <c r="E21" s="71" t="s">
        <v>62</v>
      </c>
      <c r="F21" s="71" t="s">
        <v>63</v>
      </c>
      <c r="G21" s="71" t="s">
        <v>63</v>
      </c>
      <c r="H21" s="71" t="s">
        <v>61</v>
      </c>
      <c r="I21" s="71" t="s">
        <v>61</v>
      </c>
      <c r="J21" s="71" t="s">
        <v>61</v>
      </c>
      <c r="K21" s="71" t="s">
        <v>61</v>
      </c>
      <c r="L21" s="71" t="s">
        <v>61</v>
      </c>
      <c r="M21" s="71" t="s">
        <v>61</v>
      </c>
    </row>
    <row r="22" spans="1:13" x14ac:dyDescent="0.2">
      <c r="A22" s="70">
        <v>44628.436795150468</v>
      </c>
      <c r="B22" s="71" t="s">
        <v>18</v>
      </c>
      <c r="C22" s="71" t="s">
        <v>25</v>
      </c>
      <c r="D22" s="71" t="s">
        <v>64</v>
      </c>
      <c r="E22" s="71" t="s">
        <v>63</v>
      </c>
      <c r="F22" s="71" t="s">
        <v>63</v>
      </c>
      <c r="G22" s="71" t="s">
        <v>63</v>
      </c>
      <c r="H22" s="71" t="s">
        <v>63</v>
      </c>
      <c r="I22" s="71" t="s">
        <v>63</v>
      </c>
      <c r="J22" s="71" t="s">
        <v>63</v>
      </c>
      <c r="K22" s="71" t="s">
        <v>63</v>
      </c>
      <c r="L22" s="71" t="s">
        <v>63</v>
      </c>
      <c r="M22" s="71" t="s">
        <v>63</v>
      </c>
    </row>
    <row r="23" spans="1:13" x14ac:dyDescent="0.2">
      <c r="A23" s="70">
        <v>44628.43739071759</v>
      </c>
      <c r="B23" s="71" t="s">
        <v>17</v>
      </c>
      <c r="C23" s="71" t="s">
        <v>26</v>
      </c>
      <c r="D23" s="71" t="s">
        <v>28</v>
      </c>
      <c r="E23" s="71" t="s">
        <v>61</v>
      </c>
      <c r="F23" s="71" t="s">
        <v>62</v>
      </c>
      <c r="G23" s="71" t="s">
        <v>62</v>
      </c>
      <c r="H23" s="71" t="s">
        <v>61</v>
      </c>
      <c r="I23" s="71" t="s">
        <v>65</v>
      </c>
      <c r="J23" s="71" t="s">
        <v>62</v>
      </c>
      <c r="K23" s="71" t="s">
        <v>61</v>
      </c>
      <c r="L23" s="71" t="s">
        <v>62</v>
      </c>
      <c r="M23" s="71" t="s">
        <v>62</v>
      </c>
    </row>
    <row r="24" spans="1:13" x14ac:dyDescent="0.2">
      <c r="A24" s="70">
        <v>44628.437747638891</v>
      </c>
      <c r="B24" s="71" t="s">
        <v>18</v>
      </c>
      <c r="C24" s="71" t="s">
        <v>23</v>
      </c>
      <c r="D24" s="71" t="s">
        <v>30</v>
      </c>
      <c r="E24" s="71" t="s">
        <v>63</v>
      </c>
      <c r="F24" s="71" t="s">
        <v>63</v>
      </c>
      <c r="G24" s="71" t="s">
        <v>63</v>
      </c>
      <c r="H24" s="71" t="s">
        <v>63</v>
      </c>
      <c r="I24" s="71" t="s">
        <v>63</v>
      </c>
      <c r="J24" s="71" t="s">
        <v>59</v>
      </c>
      <c r="K24" s="71" t="s">
        <v>59</v>
      </c>
      <c r="L24" s="71" t="s">
        <v>63</v>
      </c>
      <c r="M24" s="71" t="s">
        <v>63</v>
      </c>
    </row>
    <row r="25" spans="1:13" x14ac:dyDescent="0.2">
      <c r="A25" s="70">
        <v>44628.437931296299</v>
      </c>
      <c r="B25" s="71" t="s">
        <v>18</v>
      </c>
      <c r="C25" s="71" t="s">
        <v>25</v>
      </c>
      <c r="D25" s="71" t="s">
        <v>28</v>
      </c>
      <c r="E25" s="71" t="s">
        <v>61</v>
      </c>
      <c r="F25" s="71" t="s">
        <v>61</v>
      </c>
      <c r="G25" s="71" t="s">
        <v>61</v>
      </c>
      <c r="H25" s="71" t="s">
        <v>61</v>
      </c>
      <c r="I25" s="71" t="s">
        <v>61</v>
      </c>
      <c r="J25" s="71" t="s">
        <v>61</v>
      </c>
      <c r="K25" s="71" t="s">
        <v>61</v>
      </c>
      <c r="L25" s="71" t="s">
        <v>61</v>
      </c>
      <c r="M25" s="71" t="s">
        <v>61</v>
      </c>
    </row>
    <row r="26" spans="1:13" x14ac:dyDescent="0.2">
      <c r="A26" s="70">
        <v>44628.438049814817</v>
      </c>
      <c r="B26" s="71" t="s">
        <v>18</v>
      </c>
      <c r="C26" s="71" t="s">
        <v>60</v>
      </c>
      <c r="D26" s="71" t="s">
        <v>64</v>
      </c>
      <c r="E26" s="71" t="s">
        <v>63</v>
      </c>
      <c r="F26" s="71" t="s">
        <v>63</v>
      </c>
      <c r="G26" s="71" t="s">
        <v>63</v>
      </c>
      <c r="H26" s="71" t="s">
        <v>63</v>
      </c>
      <c r="I26" s="71" t="s">
        <v>63</v>
      </c>
      <c r="J26" s="71" t="s">
        <v>63</v>
      </c>
      <c r="K26" s="71" t="s">
        <v>63</v>
      </c>
      <c r="L26" s="71" t="s">
        <v>63</v>
      </c>
      <c r="M26" s="71" t="s">
        <v>63</v>
      </c>
    </row>
    <row r="27" spans="1:13" x14ac:dyDescent="0.2">
      <c r="A27" s="70">
        <v>44628.438750439818</v>
      </c>
      <c r="B27" s="71" t="s">
        <v>17</v>
      </c>
      <c r="C27" s="71" t="s">
        <v>60</v>
      </c>
      <c r="D27" s="71" t="s">
        <v>64</v>
      </c>
      <c r="E27" s="71" t="s">
        <v>61</v>
      </c>
      <c r="F27" s="71" t="s">
        <v>61</v>
      </c>
      <c r="G27" s="71" t="s">
        <v>61</v>
      </c>
      <c r="H27" s="71" t="s">
        <v>61</v>
      </c>
      <c r="I27" s="71" t="s">
        <v>61</v>
      </c>
      <c r="J27" s="71" t="s">
        <v>63</v>
      </c>
      <c r="K27" s="71" t="s">
        <v>63</v>
      </c>
      <c r="L27" s="71" t="s">
        <v>63</v>
      </c>
      <c r="M27" s="71" t="s">
        <v>63</v>
      </c>
    </row>
    <row r="28" spans="1:13" x14ac:dyDescent="0.2">
      <c r="A28" s="70">
        <v>44628.43895585648</v>
      </c>
      <c r="B28" s="71" t="s">
        <v>18</v>
      </c>
      <c r="C28" s="71" t="s">
        <v>60</v>
      </c>
      <c r="D28" s="71" t="s">
        <v>30</v>
      </c>
      <c r="E28" s="71" t="s">
        <v>63</v>
      </c>
      <c r="F28" s="71" t="s">
        <v>59</v>
      </c>
      <c r="G28" s="71" t="s">
        <v>59</v>
      </c>
      <c r="H28" s="71" t="s">
        <v>59</v>
      </c>
      <c r="I28" s="71" t="s">
        <v>59</v>
      </c>
      <c r="J28" s="71" t="s">
        <v>59</v>
      </c>
      <c r="K28" s="71" t="s">
        <v>63</v>
      </c>
      <c r="L28" s="71" t="s">
        <v>63</v>
      </c>
      <c r="M28" s="71" t="s">
        <v>63</v>
      </c>
    </row>
    <row r="29" spans="1:13" x14ac:dyDescent="0.2">
      <c r="A29" s="70">
        <v>44628.439046932872</v>
      </c>
      <c r="B29" s="71" t="s">
        <v>18</v>
      </c>
      <c r="C29" s="71" t="s">
        <v>25</v>
      </c>
      <c r="D29" s="71" t="s">
        <v>30</v>
      </c>
      <c r="E29" s="71" t="s">
        <v>61</v>
      </c>
      <c r="F29" s="71" t="s">
        <v>63</v>
      </c>
      <c r="G29" s="71" t="s">
        <v>63</v>
      </c>
      <c r="H29" s="71" t="s">
        <v>61</v>
      </c>
      <c r="I29" s="71" t="s">
        <v>65</v>
      </c>
      <c r="J29" s="71" t="s">
        <v>65</v>
      </c>
      <c r="K29" s="71" t="s">
        <v>63</v>
      </c>
      <c r="L29" s="71" t="s">
        <v>63</v>
      </c>
      <c r="M29" s="71" t="s">
        <v>61</v>
      </c>
    </row>
    <row r="30" spans="1:13" x14ac:dyDescent="0.2">
      <c r="A30" s="70">
        <v>44628.439097766204</v>
      </c>
      <c r="B30" s="71" t="s">
        <v>17</v>
      </c>
      <c r="C30" s="71" t="s">
        <v>25</v>
      </c>
      <c r="D30" s="71" t="s">
        <v>64</v>
      </c>
      <c r="E30" s="71" t="s">
        <v>61</v>
      </c>
      <c r="F30" s="71" t="s">
        <v>61</v>
      </c>
      <c r="G30" s="71" t="s">
        <v>63</v>
      </c>
      <c r="H30" s="71" t="s">
        <v>63</v>
      </c>
      <c r="I30" s="71" t="s">
        <v>63</v>
      </c>
      <c r="J30" s="71" t="s">
        <v>61</v>
      </c>
      <c r="K30" s="71" t="s">
        <v>63</v>
      </c>
      <c r="L30" s="71" t="s">
        <v>61</v>
      </c>
      <c r="M30" s="71" t="s">
        <v>63</v>
      </c>
    </row>
    <row r="31" spans="1:13" x14ac:dyDescent="0.2">
      <c r="A31" s="70">
        <v>44628.439390763888</v>
      </c>
      <c r="B31" s="71" t="s">
        <v>17</v>
      </c>
      <c r="C31" s="71" t="s">
        <v>26</v>
      </c>
      <c r="D31" s="71" t="s">
        <v>64</v>
      </c>
      <c r="E31" s="71" t="s">
        <v>59</v>
      </c>
      <c r="F31" s="71" t="s">
        <v>63</v>
      </c>
      <c r="G31" s="71" t="s">
        <v>63</v>
      </c>
      <c r="H31" s="71" t="s">
        <v>61</v>
      </c>
      <c r="I31" s="71" t="s">
        <v>63</v>
      </c>
      <c r="J31" s="71" t="s">
        <v>63</v>
      </c>
      <c r="K31" s="71" t="s">
        <v>63</v>
      </c>
      <c r="L31" s="71" t="s">
        <v>59</v>
      </c>
      <c r="M31" s="71" t="s">
        <v>63</v>
      </c>
    </row>
    <row r="32" spans="1:13" x14ac:dyDescent="0.2">
      <c r="A32" s="70">
        <v>44628.442406539354</v>
      </c>
      <c r="B32" s="71" t="s">
        <v>18</v>
      </c>
      <c r="C32" s="71" t="s">
        <v>25</v>
      </c>
      <c r="D32" s="71" t="s">
        <v>30</v>
      </c>
      <c r="E32" s="71" t="s">
        <v>63</v>
      </c>
      <c r="F32" s="71" t="s">
        <v>59</v>
      </c>
      <c r="G32" s="71" t="s">
        <v>59</v>
      </c>
      <c r="H32" s="71" t="s">
        <v>59</v>
      </c>
      <c r="I32" s="71" t="s">
        <v>59</v>
      </c>
      <c r="J32" s="71" t="s">
        <v>59</v>
      </c>
      <c r="K32" s="71" t="s">
        <v>59</v>
      </c>
      <c r="L32" s="71" t="s">
        <v>59</v>
      </c>
      <c r="M32" s="71" t="s">
        <v>59</v>
      </c>
    </row>
    <row r="33" spans="1:13" x14ac:dyDescent="0.2">
      <c r="A33" s="70">
        <v>44628.447169525462</v>
      </c>
      <c r="B33" s="71" t="s">
        <v>17</v>
      </c>
      <c r="C33" s="71" t="s">
        <v>24</v>
      </c>
      <c r="D33" s="71" t="s">
        <v>30</v>
      </c>
      <c r="E33" s="71" t="s">
        <v>59</v>
      </c>
      <c r="F33" s="71" t="s">
        <v>59</v>
      </c>
      <c r="G33" s="71" t="s">
        <v>59</v>
      </c>
      <c r="H33" s="71" t="s">
        <v>59</v>
      </c>
      <c r="I33" s="71" t="s">
        <v>59</v>
      </c>
      <c r="J33" s="71" t="s">
        <v>59</v>
      </c>
      <c r="K33" s="71" t="s">
        <v>59</v>
      </c>
      <c r="L33" s="71" t="s">
        <v>59</v>
      </c>
      <c r="M33" s="71" t="s">
        <v>59</v>
      </c>
    </row>
    <row r="34" spans="1:13" x14ac:dyDescent="0.2">
      <c r="A34" s="70">
        <v>44628.447366099535</v>
      </c>
      <c r="B34" s="71" t="s">
        <v>18</v>
      </c>
      <c r="C34" s="71" t="s">
        <v>60</v>
      </c>
      <c r="D34" s="71" t="s">
        <v>30</v>
      </c>
      <c r="E34" s="71" t="s">
        <v>63</v>
      </c>
      <c r="F34" s="71" t="s">
        <v>59</v>
      </c>
      <c r="G34" s="71" t="s">
        <v>59</v>
      </c>
      <c r="H34" s="71" t="s">
        <v>63</v>
      </c>
      <c r="I34" s="71" t="s">
        <v>63</v>
      </c>
      <c r="J34" s="71" t="s">
        <v>63</v>
      </c>
      <c r="K34" s="71" t="s">
        <v>63</v>
      </c>
      <c r="L34" s="71" t="s">
        <v>63</v>
      </c>
      <c r="M34" s="71" t="s">
        <v>63</v>
      </c>
    </row>
    <row r="35" spans="1:13" ht="15.75" customHeight="1" x14ac:dyDescent="0.2"/>
    <row r="36" spans="1:13" ht="15.75" customHeight="1" x14ac:dyDescent="0.2"/>
    <row r="37" spans="1:13" ht="15.75" customHeight="1" x14ac:dyDescent="0.2"/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DADE4"/>
  </sheetPr>
  <dimension ref="A1:N171"/>
  <sheetViews>
    <sheetView topLeftCell="C1" zoomScaleNormal="100" workbookViewId="0">
      <selection activeCell="J41" sqref="J41"/>
    </sheetView>
  </sheetViews>
  <sheetFormatPr defaultColWidth="12.625" defaultRowHeight="14.25" x14ac:dyDescent="0.2"/>
  <cols>
    <col min="1" max="19" width="18.875" style="45" customWidth="1"/>
    <col min="20" max="16384" width="12.625" style="45"/>
  </cols>
  <sheetData>
    <row r="1" spans="1:13" x14ac:dyDescent="0.2">
      <c r="A1" s="69" t="s">
        <v>47</v>
      </c>
      <c r="B1" s="69" t="s">
        <v>48</v>
      </c>
      <c r="C1" s="69" t="s">
        <v>31</v>
      </c>
      <c r="D1" s="69" t="s">
        <v>49</v>
      </c>
      <c r="E1" s="69" t="s">
        <v>50</v>
      </c>
      <c r="F1" s="69" t="s">
        <v>51</v>
      </c>
      <c r="G1" s="69" t="s">
        <v>52</v>
      </c>
      <c r="H1" s="69" t="s">
        <v>53</v>
      </c>
      <c r="I1" s="69" t="s">
        <v>54</v>
      </c>
      <c r="J1" s="69" t="s">
        <v>55</v>
      </c>
      <c r="K1" s="69" t="s">
        <v>56</v>
      </c>
      <c r="L1" s="69" t="s">
        <v>57</v>
      </c>
      <c r="M1" s="69" t="s">
        <v>58</v>
      </c>
    </row>
    <row r="2" spans="1:13" x14ac:dyDescent="0.2">
      <c r="A2" s="70">
        <v>44627.422311562499</v>
      </c>
      <c r="B2" s="71" t="s">
        <v>18</v>
      </c>
      <c r="C2" s="71" t="s">
        <v>23</v>
      </c>
      <c r="D2" s="71" t="s">
        <v>66</v>
      </c>
      <c r="E2" s="71">
        <v>5</v>
      </c>
      <c r="F2" s="71">
        <v>5</v>
      </c>
      <c r="G2" s="71">
        <v>5</v>
      </c>
      <c r="H2" s="71">
        <v>5</v>
      </c>
      <c r="I2" s="71">
        <v>5</v>
      </c>
      <c r="J2" s="71">
        <v>5</v>
      </c>
      <c r="K2" s="71">
        <v>5</v>
      </c>
      <c r="L2" s="71">
        <v>5</v>
      </c>
      <c r="M2" s="71">
        <v>5</v>
      </c>
    </row>
    <row r="3" spans="1:13" x14ac:dyDescent="0.2">
      <c r="A3" s="70">
        <v>44627.422320451384</v>
      </c>
      <c r="B3" s="71" t="s">
        <v>17</v>
      </c>
      <c r="C3" s="71" t="s">
        <v>60</v>
      </c>
      <c r="D3" s="71" t="s">
        <v>30</v>
      </c>
      <c r="E3" s="71">
        <v>5</v>
      </c>
      <c r="F3" s="71">
        <v>5</v>
      </c>
      <c r="G3" s="71">
        <v>5</v>
      </c>
      <c r="H3" s="71">
        <v>5</v>
      </c>
      <c r="I3" s="71">
        <v>5</v>
      </c>
      <c r="J3" s="71">
        <v>5</v>
      </c>
      <c r="K3" s="71">
        <v>5</v>
      </c>
      <c r="L3" s="71">
        <v>5</v>
      </c>
      <c r="M3" s="71">
        <v>5</v>
      </c>
    </row>
    <row r="4" spans="1:13" x14ac:dyDescent="0.2">
      <c r="A4" s="70">
        <v>44627.42401318287</v>
      </c>
      <c r="B4" s="71" t="s">
        <v>18</v>
      </c>
      <c r="C4" s="71" t="s">
        <v>60</v>
      </c>
      <c r="D4" s="71" t="s">
        <v>30</v>
      </c>
      <c r="E4" s="71">
        <v>3</v>
      </c>
      <c r="F4" s="71">
        <v>2</v>
      </c>
      <c r="G4" s="71">
        <v>2</v>
      </c>
      <c r="H4" s="71">
        <v>3</v>
      </c>
      <c r="I4" s="71">
        <v>4</v>
      </c>
      <c r="J4" s="71">
        <v>4</v>
      </c>
      <c r="K4" s="71">
        <v>3</v>
      </c>
      <c r="L4" s="71">
        <v>3</v>
      </c>
      <c r="M4" s="71">
        <v>3</v>
      </c>
    </row>
    <row r="5" spans="1:13" x14ac:dyDescent="0.2">
      <c r="A5" s="70">
        <v>44627.424233310187</v>
      </c>
      <c r="B5" s="71" t="s">
        <v>18</v>
      </c>
      <c r="C5" s="71" t="s">
        <v>60</v>
      </c>
      <c r="D5" s="71" t="s">
        <v>30</v>
      </c>
      <c r="E5" s="71">
        <v>4</v>
      </c>
      <c r="F5" s="71">
        <v>5</v>
      </c>
      <c r="G5" s="71">
        <v>5</v>
      </c>
      <c r="H5" s="71">
        <v>4</v>
      </c>
      <c r="I5" s="71">
        <v>4</v>
      </c>
      <c r="J5" s="71">
        <v>4</v>
      </c>
      <c r="K5" s="71">
        <v>4</v>
      </c>
      <c r="L5" s="71">
        <v>4</v>
      </c>
      <c r="M5" s="71">
        <v>4</v>
      </c>
    </row>
    <row r="6" spans="1:13" x14ac:dyDescent="0.2">
      <c r="A6" s="70">
        <v>44627.425754722222</v>
      </c>
      <c r="B6" s="71" t="s">
        <v>18</v>
      </c>
      <c r="C6" s="71" t="s">
        <v>23</v>
      </c>
      <c r="D6" s="71" t="s">
        <v>30</v>
      </c>
      <c r="E6" s="71">
        <v>4</v>
      </c>
      <c r="F6" s="71">
        <v>5</v>
      </c>
      <c r="G6" s="71">
        <v>5</v>
      </c>
      <c r="H6" s="71">
        <v>4</v>
      </c>
      <c r="I6" s="71">
        <v>4</v>
      </c>
      <c r="J6" s="71">
        <v>4</v>
      </c>
      <c r="K6" s="71">
        <v>4</v>
      </c>
      <c r="L6" s="71">
        <v>4</v>
      </c>
      <c r="M6" s="71">
        <v>4</v>
      </c>
    </row>
    <row r="7" spans="1:13" x14ac:dyDescent="0.2">
      <c r="A7" s="70">
        <v>44627.426395335649</v>
      </c>
      <c r="B7" s="71" t="s">
        <v>18</v>
      </c>
      <c r="C7" s="71" t="s">
        <v>60</v>
      </c>
      <c r="D7" s="71" t="s">
        <v>30</v>
      </c>
      <c r="E7" s="71">
        <v>3</v>
      </c>
      <c r="F7" s="71">
        <v>4</v>
      </c>
      <c r="G7" s="71">
        <v>4</v>
      </c>
      <c r="H7" s="71">
        <v>4</v>
      </c>
      <c r="I7" s="71">
        <v>4</v>
      </c>
      <c r="J7" s="71">
        <v>4</v>
      </c>
      <c r="K7" s="71">
        <v>3</v>
      </c>
      <c r="L7" s="71">
        <v>3</v>
      </c>
      <c r="M7" s="71">
        <v>3</v>
      </c>
    </row>
    <row r="8" spans="1:13" x14ac:dyDescent="0.2">
      <c r="A8" s="70">
        <v>44627.430099849538</v>
      </c>
      <c r="B8" s="71" t="s">
        <v>17</v>
      </c>
      <c r="C8" s="71" t="s">
        <v>25</v>
      </c>
      <c r="D8" s="71" t="s">
        <v>66</v>
      </c>
      <c r="E8" s="71">
        <v>3</v>
      </c>
      <c r="F8" s="71">
        <v>3</v>
      </c>
      <c r="G8" s="71">
        <v>3</v>
      </c>
      <c r="H8" s="71">
        <v>4</v>
      </c>
      <c r="I8" s="71">
        <v>4</v>
      </c>
      <c r="J8" s="71">
        <v>4</v>
      </c>
      <c r="K8" s="71">
        <v>4</v>
      </c>
      <c r="L8" s="71">
        <v>4</v>
      </c>
      <c r="M8" s="71">
        <v>4</v>
      </c>
    </row>
    <row r="9" spans="1:13" x14ac:dyDescent="0.2">
      <c r="A9" s="70">
        <v>44627.433540428239</v>
      </c>
      <c r="B9" s="71" t="s">
        <v>18</v>
      </c>
      <c r="C9" s="71" t="s">
        <v>26</v>
      </c>
      <c r="D9" s="71" t="s">
        <v>64</v>
      </c>
      <c r="E9" s="71">
        <v>3</v>
      </c>
      <c r="F9" s="71">
        <v>3</v>
      </c>
      <c r="G9" s="71">
        <v>3</v>
      </c>
      <c r="H9" s="71">
        <v>3</v>
      </c>
      <c r="I9" s="71">
        <v>4</v>
      </c>
      <c r="J9" s="71">
        <v>3</v>
      </c>
      <c r="K9" s="71">
        <v>4</v>
      </c>
      <c r="L9" s="71">
        <v>4</v>
      </c>
      <c r="M9" s="71">
        <v>3</v>
      </c>
    </row>
    <row r="10" spans="1:13" x14ac:dyDescent="0.2">
      <c r="A10" s="70">
        <v>44627.433596250004</v>
      </c>
      <c r="B10" s="71" t="s">
        <v>18</v>
      </c>
      <c r="C10" s="71" t="s">
        <v>60</v>
      </c>
      <c r="D10" s="71" t="s">
        <v>64</v>
      </c>
      <c r="E10" s="71">
        <v>4</v>
      </c>
      <c r="F10" s="71">
        <v>3</v>
      </c>
      <c r="G10" s="71">
        <v>3</v>
      </c>
      <c r="H10" s="71">
        <v>3</v>
      </c>
      <c r="I10" s="71">
        <v>4</v>
      </c>
      <c r="J10" s="71">
        <v>4</v>
      </c>
      <c r="K10" s="71">
        <v>4</v>
      </c>
      <c r="L10" s="71">
        <v>4</v>
      </c>
      <c r="M10" s="71">
        <v>4</v>
      </c>
    </row>
    <row r="11" spans="1:13" x14ac:dyDescent="0.2">
      <c r="A11" s="70">
        <v>44627.451597743056</v>
      </c>
      <c r="B11" s="71" t="s">
        <v>17</v>
      </c>
      <c r="C11" s="71" t="s">
        <v>25</v>
      </c>
      <c r="D11" s="71" t="s">
        <v>64</v>
      </c>
      <c r="E11" s="71">
        <v>3</v>
      </c>
      <c r="F11" s="71">
        <v>1</v>
      </c>
      <c r="G11" s="71">
        <v>5</v>
      </c>
      <c r="H11" s="71">
        <v>3</v>
      </c>
      <c r="I11" s="71">
        <v>3</v>
      </c>
      <c r="J11" s="71">
        <v>3</v>
      </c>
      <c r="K11" s="71">
        <v>4</v>
      </c>
      <c r="L11" s="71">
        <v>1</v>
      </c>
      <c r="M11" s="71">
        <v>3</v>
      </c>
    </row>
    <row r="12" spans="1:13" x14ac:dyDescent="0.2">
      <c r="A12" s="70">
        <v>44627.457349340279</v>
      </c>
      <c r="B12" s="71" t="s">
        <v>17</v>
      </c>
      <c r="C12" s="71" t="s">
        <v>25</v>
      </c>
      <c r="D12" s="71" t="s">
        <v>66</v>
      </c>
      <c r="E12" s="71">
        <v>4</v>
      </c>
      <c r="F12" s="71">
        <v>3</v>
      </c>
      <c r="G12" s="71">
        <v>3</v>
      </c>
      <c r="H12" s="71">
        <v>4</v>
      </c>
      <c r="I12" s="71">
        <v>4</v>
      </c>
      <c r="J12" s="71">
        <v>5</v>
      </c>
      <c r="K12" s="71">
        <v>4</v>
      </c>
      <c r="L12" s="71">
        <v>4</v>
      </c>
      <c r="M12" s="71">
        <v>4</v>
      </c>
    </row>
    <row r="13" spans="1:13" x14ac:dyDescent="0.2">
      <c r="A13" s="70">
        <v>44627.467117789347</v>
      </c>
      <c r="B13" s="71" t="s">
        <v>18</v>
      </c>
      <c r="C13" s="71" t="s">
        <v>23</v>
      </c>
      <c r="D13" s="71" t="s">
        <v>30</v>
      </c>
      <c r="E13" s="71">
        <v>5</v>
      </c>
      <c r="F13" s="71">
        <v>4</v>
      </c>
      <c r="G13" s="71">
        <v>4</v>
      </c>
      <c r="H13" s="71">
        <v>5</v>
      </c>
      <c r="I13" s="71">
        <v>4</v>
      </c>
      <c r="J13" s="71">
        <v>4</v>
      </c>
      <c r="K13" s="71">
        <v>4</v>
      </c>
      <c r="L13" s="71">
        <v>5</v>
      </c>
      <c r="M13" s="71">
        <v>5</v>
      </c>
    </row>
    <row r="14" spans="1:13" x14ac:dyDescent="0.2">
      <c r="A14" s="70">
        <v>44627.473691145831</v>
      </c>
      <c r="B14" s="71" t="s">
        <v>18</v>
      </c>
      <c r="C14" s="71" t="s">
        <v>25</v>
      </c>
      <c r="D14" s="71" t="s">
        <v>66</v>
      </c>
      <c r="E14" s="71">
        <v>5</v>
      </c>
      <c r="F14" s="71">
        <v>4</v>
      </c>
      <c r="G14" s="71">
        <v>3</v>
      </c>
      <c r="H14" s="71">
        <v>4</v>
      </c>
      <c r="I14" s="71">
        <v>4</v>
      </c>
      <c r="J14" s="71">
        <v>4</v>
      </c>
      <c r="K14" s="71">
        <v>4</v>
      </c>
      <c r="L14" s="71">
        <v>5</v>
      </c>
      <c r="M14" s="71">
        <v>4</v>
      </c>
    </row>
    <row r="15" spans="1:13" x14ac:dyDescent="0.2">
      <c r="A15" s="70">
        <v>44627.485979259262</v>
      </c>
      <c r="B15" s="71" t="s">
        <v>18</v>
      </c>
      <c r="C15" s="71" t="s">
        <v>25</v>
      </c>
      <c r="D15" s="71" t="s">
        <v>64</v>
      </c>
      <c r="E15" s="71">
        <v>4</v>
      </c>
      <c r="F15" s="71">
        <v>5</v>
      </c>
      <c r="G15" s="71">
        <v>5</v>
      </c>
      <c r="H15" s="71">
        <v>4</v>
      </c>
      <c r="I15" s="71">
        <v>4</v>
      </c>
      <c r="J15" s="71">
        <v>4</v>
      </c>
      <c r="K15" s="71">
        <v>4</v>
      </c>
      <c r="L15" s="71">
        <v>5</v>
      </c>
      <c r="M15" s="71">
        <v>4</v>
      </c>
    </row>
    <row r="16" spans="1:13" x14ac:dyDescent="0.2">
      <c r="A16" s="70">
        <v>44627.502698900462</v>
      </c>
      <c r="B16" s="71" t="s">
        <v>18</v>
      </c>
      <c r="C16" s="71" t="s">
        <v>26</v>
      </c>
      <c r="D16" s="71" t="s">
        <v>30</v>
      </c>
      <c r="E16" s="71">
        <v>4</v>
      </c>
      <c r="F16" s="71">
        <v>4</v>
      </c>
      <c r="G16" s="71">
        <v>4</v>
      </c>
      <c r="H16" s="71">
        <v>4</v>
      </c>
      <c r="I16" s="71">
        <v>4</v>
      </c>
      <c r="J16" s="71">
        <v>4</v>
      </c>
      <c r="K16" s="71">
        <v>4</v>
      </c>
      <c r="L16" s="71">
        <v>4</v>
      </c>
      <c r="M16" s="71">
        <v>4</v>
      </c>
    </row>
    <row r="17" spans="1:13" x14ac:dyDescent="0.2">
      <c r="A17" s="70">
        <v>44627.57568736111</v>
      </c>
      <c r="B17" s="71" t="s">
        <v>18</v>
      </c>
      <c r="C17" s="71" t="s">
        <v>60</v>
      </c>
      <c r="D17" s="71" t="s">
        <v>30</v>
      </c>
      <c r="E17" s="71">
        <v>3</v>
      </c>
      <c r="F17" s="71">
        <v>3</v>
      </c>
      <c r="G17" s="71">
        <v>4</v>
      </c>
      <c r="H17" s="71">
        <v>3</v>
      </c>
      <c r="I17" s="71">
        <v>4</v>
      </c>
      <c r="J17" s="71">
        <v>4</v>
      </c>
      <c r="K17" s="71">
        <v>4</v>
      </c>
      <c r="L17" s="71">
        <v>4</v>
      </c>
      <c r="M17" s="71">
        <v>4</v>
      </c>
    </row>
    <row r="18" spans="1:13" x14ac:dyDescent="0.2">
      <c r="A18" s="70">
        <v>44627.576033657402</v>
      </c>
      <c r="B18" s="71" t="s">
        <v>17</v>
      </c>
      <c r="C18" s="71" t="s">
        <v>25</v>
      </c>
      <c r="D18" s="71" t="s">
        <v>66</v>
      </c>
      <c r="E18" s="71">
        <v>4</v>
      </c>
      <c r="F18" s="71">
        <v>4</v>
      </c>
      <c r="G18" s="71">
        <v>4</v>
      </c>
      <c r="H18" s="71">
        <v>4</v>
      </c>
      <c r="I18" s="71">
        <v>4</v>
      </c>
      <c r="J18" s="71">
        <v>4</v>
      </c>
      <c r="K18" s="71">
        <v>4</v>
      </c>
      <c r="L18" s="71">
        <v>4</v>
      </c>
      <c r="M18" s="71">
        <v>4</v>
      </c>
    </row>
    <row r="19" spans="1:13" x14ac:dyDescent="0.2">
      <c r="A19" s="70">
        <v>44628.435446770833</v>
      </c>
      <c r="B19" s="71" t="s">
        <v>18</v>
      </c>
      <c r="C19" s="71" t="s">
        <v>60</v>
      </c>
      <c r="D19" s="71" t="s">
        <v>30</v>
      </c>
      <c r="E19" s="71">
        <v>3</v>
      </c>
      <c r="F19" s="71">
        <v>3</v>
      </c>
      <c r="G19" s="71">
        <v>3</v>
      </c>
      <c r="H19" s="71">
        <v>2</v>
      </c>
      <c r="I19" s="71">
        <v>3</v>
      </c>
      <c r="J19" s="71">
        <v>3</v>
      </c>
      <c r="K19" s="71">
        <v>4</v>
      </c>
      <c r="L19" s="71">
        <v>3</v>
      </c>
      <c r="M19" s="71">
        <v>3</v>
      </c>
    </row>
    <row r="20" spans="1:13" x14ac:dyDescent="0.2">
      <c r="A20" s="70">
        <v>44628.436309456018</v>
      </c>
      <c r="B20" s="71" t="s">
        <v>18</v>
      </c>
      <c r="C20" s="71" t="s">
        <v>60</v>
      </c>
      <c r="D20" s="71" t="s">
        <v>30</v>
      </c>
      <c r="E20" s="71">
        <v>3</v>
      </c>
      <c r="F20" s="71">
        <v>4</v>
      </c>
      <c r="G20" s="71">
        <v>4</v>
      </c>
      <c r="H20" s="71">
        <v>4</v>
      </c>
      <c r="I20" s="71">
        <v>4</v>
      </c>
      <c r="J20" s="71">
        <v>4</v>
      </c>
      <c r="K20" s="71">
        <v>3</v>
      </c>
      <c r="L20" s="71">
        <v>3</v>
      </c>
      <c r="M20" s="71">
        <v>3</v>
      </c>
    </row>
    <row r="21" spans="1:13" x14ac:dyDescent="0.2">
      <c r="A21" s="70">
        <v>44628.436641261578</v>
      </c>
      <c r="B21" s="71" t="s">
        <v>18</v>
      </c>
      <c r="C21" s="71" t="s">
        <v>26</v>
      </c>
      <c r="D21" s="71" t="s">
        <v>30</v>
      </c>
      <c r="E21" s="71">
        <v>2</v>
      </c>
      <c r="F21" s="71">
        <v>4</v>
      </c>
      <c r="G21" s="71">
        <v>4</v>
      </c>
      <c r="H21" s="71">
        <v>3</v>
      </c>
      <c r="I21" s="71">
        <v>3</v>
      </c>
      <c r="J21" s="71">
        <v>3</v>
      </c>
      <c r="K21" s="71">
        <v>3</v>
      </c>
      <c r="L21" s="71">
        <v>3</v>
      </c>
      <c r="M21" s="71">
        <v>3</v>
      </c>
    </row>
    <row r="22" spans="1:13" x14ac:dyDescent="0.2">
      <c r="A22" s="70">
        <v>44628.436795150468</v>
      </c>
      <c r="B22" s="71" t="s">
        <v>18</v>
      </c>
      <c r="C22" s="71" t="s">
        <v>25</v>
      </c>
      <c r="D22" s="71" t="s">
        <v>64</v>
      </c>
      <c r="E22" s="71">
        <v>4</v>
      </c>
      <c r="F22" s="71">
        <v>4</v>
      </c>
      <c r="G22" s="71">
        <v>4</v>
      </c>
      <c r="H22" s="71">
        <v>4</v>
      </c>
      <c r="I22" s="71">
        <v>4</v>
      </c>
      <c r="J22" s="71">
        <v>4</v>
      </c>
      <c r="K22" s="71">
        <v>4</v>
      </c>
      <c r="L22" s="71">
        <v>4</v>
      </c>
      <c r="M22" s="71">
        <v>4</v>
      </c>
    </row>
    <row r="23" spans="1:13" x14ac:dyDescent="0.2">
      <c r="A23" s="70">
        <v>44628.43739071759</v>
      </c>
      <c r="B23" s="71" t="s">
        <v>17</v>
      </c>
      <c r="C23" s="71" t="s">
        <v>26</v>
      </c>
      <c r="D23" s="44" t="s">
        <v>66</v>
      </c>
      <c r="E23" s="71">
        <v>3</v>
      </c>
      <c r="F23" s="71">
        <v>2</v>
      </c>
      <c r="G23" s="71">
        <v>2</v>
      </c>
      <c r="H23" s="71">
        <v>3</v>
      </c>
      <c r="I23" s="71">
        <v>1</v>
      </c>
      <c r="J23" s="71">
        <v>2</v>
      </c>
      <c r="K23" s="71">
        <v>3</v>
      </c>
      <c r="L23" s="71">
        <v>2</v>
      </c>
      <c r="M23" s="71">
        <v>2</v>
      </c>
    </row>
    <row r="24" spans="1:13" x14ac:dyDescent="0.2">
      <c r="A24" s="70">
        <v>44628.437747638891</v>
      </c>
      <c r="B24" s="71" t="s">
        <v>18</v>
      </c>
      <c r="C24" s="71" t="s">
        <v>23</v>
      </c>
      <c r="D24" s="71" t="s">
        <v>30</v>
      </c>
      <c r="E24" s="71">
        <v>4</v>
      </c>
      <c r="F24" s="71">
        <v>4</v>
      </c>
      <c r="G24" s="71">
        <v>4</v>
      </c>
      <c r="H24" s="71">
        <v>4</v>
      </c>
      <c r="I24" s="71">
        <v>4</v>
      </c>
      <c r="J24" s="71">
        <v>5</v>
      </c>
      <c r="K24" s="71">
        <v>5</v>
      </c>
      <c r="L24" s="71">
        <v>4</v>
      </c>
      <c r="M24" s="71">
        <v>4</v>
      </c>
    </row>
    <row r="25" spans="1:13" x14ac:dyDescent="0.2">
      <c r="A25" s="70">
        <v>44628.437931296299</v>
      </c>
      <c r="B25" s="71" t="s">
        <v>18</v>
      </c>
      <c r="C25" s="71" t="s">
        <v>25</v>
      </c>
      <c r="D25" s="71" t="s">
        <v>66</v>
      </c>
      <c r="E25" s="71">
        <v>3</v>
      </c>
      <c r="F25" s="71">
        <v>3</v>
      </c>
      <c r="G25" s="71">
        <v>3</v>
      </c>
      <c r="H25" s="71">
        <v>3</v>
      </c>
      <c r="I25" s="71">
        <v>3</v>
      </c>
      <c r="J25" s="71">
        <v>3</v>
      </c>
      <c r="K25" s="71">
        <v>3</v>
      </c>
      <c r="L25" s="71">
        <v>3</v>
      </c>
      <c r="M25" s="71">
        <v>3</v>
      </c>
    </row>
    <row r="26" spans="1:13" x14ac:dyDescent="0.2">
      <c r="A26" s="70">
        <v>44628.438049814817</v>
      </c>
      <c r="B26" s="71" t="s">
        <v>18</v>
      </c>
      <c r="C26" s="71" t="s">
        <v>60</v>
      </c>
      <c r="D26" s="71" t="s">
        <v>64</v>
      </c>
      <c r="E26" s="71">
        <v>4</v>
      </c>
      <c r="F26" s="71">
        <v>4</v>
      </c>
      <c r="G26" s="71">
        <v>4</v>
      </c>
      <c r="H26" s="71">
        <v>4</v>
      </c>
      <c r="I26" s="71">
        <v>4</v>
      </c>
      <c r="J26" s="71">
        <v>4</v>
      </c>
      <c r="K26" s="71">
        <v>4</v>
      </c>
      <c r="L26" s="71">
        <v>4</v>
      </c>
      <c r="M26" s="71">
        <v>4</v>
      </c>
    </row>
    <row r="27" spans="1:13" x14ac:dyDescent="0.2">
      <c r="A27" s="70">
        <v>44628.438750439818</v>
      </c>
      <c r="B27" s="71" t="s">
        <v>17</v>
      </c>
      <c r="C27" s="71" t="s">
        <v>60</v>
      </c>
      <c r="D27" s="71" t="s">
        <v>64</v>
      </c>
      <c r="E27" s="71">
        <v>3</v>
      </c>
      <c r="F27" s="71">
        <v>3</v>
      </c>
      <c r="G27" s="71">
        <v>3</v>
      </c>
      <c r="H27" s="71">
        <v>3</v>
      </c>
      <c r="I27" s="71">
        <v>3</v>
      </c>
      <c r="J27" s="71">
        <v>4</v>
      </c>
      <c r="K27" s="71">
        <v>4</v>
      </c>
      <c r="L27" s="71">
        <v>4</v>
      </c>
      <c r="M27" s="71">
        <v>4</v>
      </c>
    </row>
    <row r="28" spans="1:13" x14ac:dyDescent="0.2">
      <c r="A28" s="70">
        <v>44628.43895585648</v>
      </c>
      <c r="B28" s="71" t="s">
        <v>18</v>
      </c>
      <c r="C28" s="71" t="s">
        <v>60</v>
      </c>
      <c r="D28" s="71" t="s">
        <v>30</v>
      </c>
      <c r="E28" s="71">
        <v>4</v>
      </c>
      <c r="F28" s="71">
        <v>5</v>
      </c>
      <c r="G28" s="71">
        <v>5</v>
      </c>
      <c r="H28" s="71">
        <v>5</v>
      </c>
      <c r="I28" s="71">
        <v>5</v>
      </c>
      <c r="J28" s="71">
        <v>5</v>
      </c>
      <c r="K28" s="71">
        <v>4</v>
      </c>
      <c r="L28" s="71">
        <v>4</v>
      </c>
      <c r="M28" s="71">
        <v>4</v>
      </c>
    </row>
    <row r="29" spans="1:13" x14ac:dyDescent="0.2">
      <c r="A29" s="70">
        <v>44628.439046932872</v>
      </c>
      <c r="B29" s="71" t="s">
        <v>18</v>
      </c>
      <c r="C29" s="71" t="s">
        <v>25</v>
      </c>
      <c r="D29" s="71" t="s">
        <v>30</v>
      </c>
      <c r="E29" s="71">
        <v>3</v>
      </c>
      <c r="F29" s="71">
        <v>4</v>
      </c>
      <c r="G29" s="71">
        <v>4</v>
      </c>
      <c r="H29" s="71">
        <v>3</v>
      </c>
      <c r="I29" s="71">
        <v>1</v>
      </c>
      <c r="J29" s="71">
        <v>1</v>
      </c>
      <c r="K29" s="71">
        <v>4</v>
      </c>
      <c r="L29" s="71">
        <v>4</v>
      </c>
      <c r="M29" s="71">
        <v>3</v>
      </c>
    </row>
    <row r="30" spans="1:13" x14ac:dyDescent="0.2">
      <c r="A30" s="70">
        <v>44628.439097766204</v>
      </c>
      <c r="B30" s="71" t="s">
        <v>17</v>
      </c>
      <c r="C30" s="71" t="s">
        <v>25</v>
      </c>
      <c r="D30" s="71" t="s">
        <v>64</v>
      </c>
      <c r="E30" s="71">
        <v>3</v>
      </c>
      <c r="F30" s="71">
        <v>3</v>
      </c>
      <c r="G30" s="71">
        <v>4</v>
      </c>
      <c r="H30" s="71">
        <v>4</v>
      </c>
      <c r="I30" s="71">
        <v>4</v>
      </c>
      <c r="J30" s="71">
        <v>3</v>
      </c>
      <c r="K30" s="71">
        <v>4</v>
      </c>
      <c r="L30" s="71">
        <v>3</v>
      </c>
      <c r="M30" s="71">
        <v>4</v>
      </c>
    </row>
    <row r="31" spans="1:13" x14ac:dyDescent="0.2">
      <c r="A31" s="70">
        <v>44628.439390763888</v>
      </c>
      <c r="B31" s="71" t="s">
        <v>17</v>
      </c>
      <c r="C31" s="71" t="s">
        <v>26</v>
      </c>
      <c r="D31" s="71" t="s">
        <v>64</v>
      </c>
      <c r="E31" s="71">
        <v>5</v>
      </c>
      <c r="F31" s="71">
        <v>4</v>
      </c>
      <c r="G31" s="71">
        <v>4</v>
      </c>
      <c r="H31" s="71">
        <v>3</v>
      </c>
      <c r="I31" s="71">
        <v>4</v>
      </c>
      <c r="J31" s="71">
        <v>4</v>
      </c>
      <c r="K31" s="71">
        <v>4</v>
      </c>
      <c r="L31" s="71">
        <v>5</v>
      </c>
      <c r="M31" s="71">
        <v>4</v>
      </c>
    </row>
    <row r="32" spans="1:13" x14ac:dyDescent="0.2">
      <c r="A32" s="70">
        <v>44628.442406539354</v>
      </c>
      <c r="B32" s="71" t="s">
        <v>18</v>
      </c>
      <c r="C32" s="44" t="s">
        <v>25</v>
      </c>
      <c r="D32" s="71" t="s">
        <v>30</v>
      </c>
      <c r="E32" s="71">
        <v>4</v>
      </c>
      <c r="F32" s="71">
        <v>5</v>
      </c>
      <c r="G32" s="71">
        <v>5</v>
      </c>
      <c r="H32" s="71">
        <v>5</v>
      </c>
      <c r="I32" s="71">
        <v>5</v>
      </c>
      <c r="J32" s="71">
        <v>5</v>
      </c>
      <c r="K32" s="71">
        <v>5</v>
      </c>
      <c r="L32" s="71">
        <v>5</v>
      </c>
      <c r="M32" s="71">
        <v>5</v>
      </c>
    </row>
    <row r="33" spans="1:14" x14ac:dyDescent="0.2">
      <c r="A33" s="70">
        <v>44628.447169525462</v>
      </c>
      <c r="B33" s="71" t="s">
        <v>17</v>
      </c>
      <c r="C33" s="71" t="s">
        <v>24</v>
      </c>
      <c r="D33" s="71" t="s">
        <v>30</v>
      </c>
      <c r="E33" s="71">
        <v>5</v>
      </c>
      <c r="F33" s="71">
        <v>5</v>
      </c>
      <c r="G33" s="71">
        <v>5</v>
      </c>
      <c r="H33" s="71">
        <v>5</v>
      </c>
      <c r="I33" s="71">
        <v>5</v>
      </c>
      <c r="J33" s="71">
        <v>5</v>
      </c>
      <c r="K33" s="71">
        <v>5</v>
      </c>
      <c r="L33" s="71">
        <v>5</v>
      </c>
      <c r="M33" s="71">
        <v>5</v>
      </c>
    </row>
    <row r="34" spans="1:14" x14ac:dyDescent="0.2">
      <c r="A34" s="70">
        <v>44628.447366099535</v>
      </c>
      <c r="B34" s="71" t="s">
        <v>18</v>
      </c>
      <c r="C34" s="44" t="s">
        <v>60</v>
      </c>
      <c r="D34" s="71" t="s">
        <v>30</v>
      </c>
      <c r="E34" s="71">
        <v>4</v>
      </c>
      <c r="F34" s="71">
        <v>5</v>
      </c>
      <c r="G34" s="71">
        <v>5</v>
      </c>
      <c r="H34" s="71">
        <v>4</v>
      </c>
      <c r="I34" s="71">
        <v>4</v>
      </c>
      <c r="J34" s="71">
        <v>4</v>
      </c>
      <c r="K34" s="71">
        <v>4</v>
      </c>
      <c r="L34" s="71">
        <v>4</v>
      </c>
      <c r="M34" s="71">
        <v>4</v>
      </c>
    </row>
    <row r="35" spans="1:14" ht="24" x14ac:dyDescent="0.55000000000000004">
      <c r="E35" s="76">
        <f>AVERAGE(E2:E34)</f>
        <v>3.7272727272727271</v>
      </c>
      <c r="F35" s="76">
        <f t="shared" ref="F35:L35" si="0">AVERAGE(F2:F34)</f>
        <v>3.7878787878787881</v>
      </c>
      <c r="G35" s="76">
        <f t="shared" si="0"/>
        <v>3.9393939393939394</v>
      </c>
      <c r="H35" s="76">
        <f t="shared" si="0"/>
        <v>3.7878787878787881</v>
      </c>
      <c r="I35" s="76">
        <f t="shared" si="0"/>
        <v>3.8181818181818183</v>
      </c>
      <c r="J35" s="76">
        <f t="shared" si="0"/>
        <v>3.8787878787878789</v>
      </c>
      <c r="K35" s="76">
        <f t="shared" si="0"/>
        <v>3.9696969696969697</v>
      </c>
      <c r="L35" s="76">
        <f t="shared" si="0"/>
        <v>3.8787878787878789</v>
      </c>
      <c r="M35" s="76">
        <f>AVERAGE(M2:M34)</f>
        <v>3.8181818181818183</v>
      </c>
      <c r="N35" s="72">
        <f>AVERAGE(E2:M34)</f>
        <v>3.8451178451178452</v>
      </c>
    </row>
    <row r="36" spans="1:14" ht="24" x14ac:dyDescent="0.55000000000000004">
      <c r="E36" s="77">
        <f>STDEV(E2:E34)</f>
        <v>0.8012773892638273</v>
      </c>
      <c r="F36" s="77">
        <f t="shared" ref="F36:M36" si="1">STDEV(F2:F34)</f>
        <v>1.0234004518508306</v>
      </c>
      <c r="G36" s="77">
        <f t="shared" si="1"/>
        <v>0.89928422715630962</v>
      </c>
      <c r="H36" s="77">
        <f t="shared" si="1"/>
        <v>0.78092796393040276</v>
      </c>
      <c r="I36" s="77">
        <f t="shared" si="1"/>
        <v>0.91701095462872839</v>
      </c>
      <c r="J36" s="77">
        <f t="shared" si="1"/>
        <v>0.89294371874630729</v>
      </c>
      <c r="K36" s="77">
        <f t="shared" si="1"/>
        <v>0.58549383455595083</v>
      </c>
      <c r="L36" s="77">
        <f t="shared" si="1"/>
        <v>0.92728015445629186</v>
      </c>
      <c r="M36" s="77">
        <f t="shared" si="1"/>
        <v>0.72691752689634037</v>
      </c>
      <c r="N36" s="72">
        <f>STDEV(E2:M35)</f>
        <v>0.8276452620720165</v>
      </c>
    </row>
    <row r="38" spans="1:14" ht="24" x14ac:dyDescent="0.55000000000000004">
      <c r="A38" s="73" t="s">
        <v>67</v>
      </c>
      <c r="B38" s="74"/>
    </row>
    <row r="39" spans="1:14" ht="24" x14ac:dyDescent="0.55000000000000004">
      <c r="A39" s="78" t="s">
        <v>17</v>
      </c>
      <c r="B39" s="79">
        <f>COUNTIF(B2:B34,"เพศชาย")</f>
        <v>10</v>
      </c>
    </row>
    <row r="40" spans="1:14" ht="24" x14ac:dyDescent="0.55000000000000004">
      <c r="A40" s="78" t="s">
        <v>18</v>
      </c>
      <c r="B40" s="79">
        <f>COUNTIF(B2:B35,"เพศหญิง")</f>
        <v>23</v>
      </c>
    </row>
    <row r="41" spans="1:14" ht="24" x14ac:dyDescent="0.55000000000000004">
      <c r="A41" s="75" t="s">
        <v>3</v>
      </c>
      <c r="B41" s="75">
        <f>SUM(B38:B40)</f>
        <v>33</v>
      </c>
    </row>
    <row r="42" spans="1:14" ht="15.75" customHeight="1" x14ac:dyDescent="0.2"/>
    <row r="43" spans="1:14" ht="24" x14ac:dyDescent="0.55000000000000004">
      <c r="A43" s="73" t="s">
        <v>67</v>
      </c>
      <c r="B43" s="74"/>
    </row>
    <row r="44" spans="1:14" ht="24" x14ac:dyDescent="0.55000000000000004">
      <c r="A44" s="78" t="s">
        <v>26</v>
      </c>
      <c r="B44" s="79">
        <f>COUNTIF(C2:C34,"พนักงานราชการ")</f>
        <v>5</v>
      </c>
    </row>
    <row r="45" spans="1:14" ht="24" x14ac:dyDescent="0.55000000000000004">
      <c r="A45" s="78" t="s">
        <v>25</v>
      </c>
      <c r="B45" s="79">
        <f>COUNTIF(C2:C35,"พนักงานเงินรายได้")</f>
        <v>11</v>
      </c>
    </row>
    <row r="46" spans="1:14" ht="24" x14ac:dyDescent="0.55000000000000004">
      <c r="A46" s="78" t="s">
        <v>24</v>
      </c>
      <c r="B46" s="79">
        <f>COUNTIF(C2:C36,"ลูกจ้างประจำ")</f>
        <v>1</v>
      </c>
    </row>
    <row r="47" spans="1:14" ht="24" x14ac:dyDescent="0.55000000000000004">
      <c r="A47" s="78" t="s">
        <v>60</v>
      </c>
      <c r="B47" s="79">
        <f>COUNTIF(C2:C37,"พนักงานเงินแผ่นดิน")</f>
        <v>12</v>
      </c>
    </row>
    <row r="48" spans="1:14" ht="24" x14ac:dyDescent="0.55000000000000004">
      <c r="A48" s="78" t="s">
        <v>23</v>
      </c>
      <c r="B48" s="79">
        <f>COUNTIF(C2:C38,"ข้าราชการ")</f>
        <v>4</v>
      </c>
    </row>
    <row r="49" spans="1:2" ht="24" x14ac:dyDescent="0.55000000000000004">
      <c r="A49" s="75" t="s">
        <v>3</v>
      </c>
      <c r="B49" s="75">
        <f>SUM(B43:B48)</f>
        <v>33</v>
      </c>
    </row>
    <row r="50" spans="1:2" ht="15.75" customHeight="1" x14ac:dyDescent="0.2"/>
    <row r="51" spans="1:2" ht="24" x14ac:dyDescent="0.55000000000000004">
      <c r="A51" s="73" t="s">
        <v>67</v>
      </c>
      <c r="B51" s="74"/>
    </row>
    <row r="52" spans="1:2" ht="24" x14ac:dyDescent="0.55000000000000004">
      <c r="A52" s="78" t="s">
        <v>66</v>
      </c>
      <c r="B52" s="79">
        <f>COUNTIF(D2:D34,"2กว่า 5 ปี")</f>
        <v>7</v>
      </c>
    </row>
    <row r="53" spans="1:2" ht="24" x14ac:dyDescent="0.55000000000000004">
      <c r="A53" s="78" t="s">
        <v>64</v>
      </c>
      <c r="B53" s="79">
        <f>COUNTIF(D2:D35,"5-10 ปี")</f>
        <v>9</v>
      </c>
    </row>
    <row r="54" spans="1:2" ht="24" x14ac:dyDescent="0.55000000000000004">
      <c r="A54" s="78" t="s">
        <v>30</v>
      </c>
      <c r="B54" s="79">
        <f>COUNTIF(D2:D36,"11 ปีขึ้นไป")</f>
        <v>17</v>
      </c>
    </row>
    <row r="55" spans="1:2" ht="24" x14ac:dyDescent="0.55000000000000004">
      <c r="A55" s="75" t="s">
        <v>3</v>
      </c>
      <c r="B55" s="75">
        <f>SUM(B51:B54)</f>
        <v>33</v>
      </c>
    </row>
    <row r="56" spans="1:2" ht="15.75" customHeight="1" x14ac:dyDescent="0.2"/>
    <row r="57" spans="1:2" ht="15.75" customHeight="1" x14ac:dyDescent="0.2"/>
    <row r="58" spans="1:2" ht="15.75" customHeight="1" x14ac:dyDescent="0.2"/>
    <row r="59" spans="1:2" ht="15.75" customHeight="1" x14ac:dyDescent="0.2"/>
    <row r="60" spans="1:2" ht="15.75" customHeight="1" x14ac:dyDescent="0.2"/>
    <row r="61" spans="1:2" ht="15.75" customHeight="1" x14ac:dyDescent="0.2"/>
    <row r="62" spans="1:2" ht="15.75" customHeight="1" x14ac:dyDescent="0.2"/>
    <row r="63" spans="1:2" ht="15.75" customHeight="1" x14ac:dyDescent="0.2"/>
    <row r="64" spans="1: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</sheetData>
  <autoFilter ref="C1:C171" xr:uid="{54172633-262F-4662-95CB-7E4435BEC8FC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2:H28"/>
  <sheetViews>
    <sheetView tabSelected="1" zoomScale="160" zoomScaleNormal="160" workbookViewId="0">
      <selection activeCell="A4" sqref="A4:F4"/>
    </sheetView>
  </sheetViews>
  <sheetFormatPr defaultColWidth="9.125" defaultRowHeight="14.25" x14ac:dyDescent="0.2"/>
  <cols>
    <col min="1" max="1" width="9" style="26" customWidth="1"/>
    <col min="2" max="2" width="8.875" style="26" customWidth="1"/>
    <col min="3" max="3" width="9.125" style="26" customWidth="1"/>
    <col min="4" max="4" width="9.125" style="26"/>
    <col min="5" max="5" width="9.125" style="26" customWidth="1"/>
    <col min="6" max="6" width="49.75" style="26" customWidth="1"/>
    <col min="7" max="16384" width="9.125" style="26"/>
  </cols>
  <sheetData>
    <row r="2" spans="1:8" s="25" customFormat="1" ht="27.75" x14ac:dyDescent="0.65">
      <c r="A2" s="83" t="s">
        <v>7</v>
      </c>
      <c r="B2" s="83"/>
      <c r="C2" s="83"/>
      <c r="D2" s="83"/>
      <c r="E2" s="83"/>
      <c r="F2" s="83"/>
    </row>
    <row r="3" spans="1:8" s="25" customFormat="1" ht="27.75" x14ac:dyDescent="0.3">
      <c r="A3" s="84" t="s">
        <v>43</v>
      </c>
      <c r="B3" s="85"/>
      <c r="C3" s="85"/>
      <c r="D3" s="85"/>
      <c r="E3" s="85"/>
      <c r="F3" s="85"/>
    </row>
    <row r="4" spans="1:8" s="25" customFormat="1" ht="27.75" x14ac:dyDescent="0.3">
      <c r="A4" s="84" t="s">
        <v>21</v>
      </c>
      <c r="B4" s="85"/>
      <c r="C4" s="85"/>
      <c r="D4" s="85"/>
      <c r="E4" s="85"/>
      <c r="F4" s="85"/>
    </row>
    <row r="5" spans="1:8" ht="24" x14ac:dyDescent="0.55000000000000004">
      <c r="A5" s="86"/>
      <c r="B5" s="86"/>
      <c r="C5" s="86"/>
      <c r="D5" s="86"/>
      <c r="E5" s="86"/>
      <c r="F5" s="86"/>
    </row>
    <row r="6" spans="1:8" s="28" customFormat="1" ht="24" x14ac:dyDescent="0.55000000000000004">
      <c r="A6" s="27" t="s">
        <v>44</v>
      </c>
      <c r="B6" s="27"/>
      <c r="C6" s="27"/>
      <c r="D6" s="27"/>
      <c r="E6" s="27"/>
      <c r="F6" s="27"/>
    </row>
    <row r="7" spans="1:8" s="28" customFormat="1" ht="24" x14ac:dyDescent="0.55000000000000004">
      <c r="A7" s="11" t="s">
        <v>80</v>
      </c>
      <c r="B7" s="11"/>
      <c r="C7" s="11"/>
      <c r="D7" s="11"/>
      <c r="E7" s="11"/>
      <c r="F7" s="11"/>
    </row>
    <row r="8" spans="1:8" s="7" customFormat="1" ht="24" x14ac:dyDescent="0.55000000000000004">
      <c r="B8" s="11" t="s">
        <v>81</v>
      </c>
      <c r="C8" s="11"/>
      <c r="D8" s="11"/>
    </row>
    <row r="9" spans="1:8" s="7" customFormat="1" ht="24" x14ac:dyDescent="0.55000000000000004">
      <c r="B9" s="7" t="s">
        <v>82</v>
      </c>
      <c r="C9" s="47"/>
      <c r="D9" s="47"/>
    </row>
    <row r="10" spans="1:8" s="7" customFormat="1" ht="24" x14ac:dyDescent="0.55000000000000004">
      <c r="A10" s="27" t="s">
        <v>83</v>
      </c>
      <c r="B10" s="27"/>
      <c r="C10" s="27"/>
      <c r="D10" s="27"/>
      <c r="E10" s="27"/>
      <c r="F10" s="27"/>
    </row>
    <row r="11" spans="1:8" s="7" customFormat="1" ht="24" x14ac:dyDescent="0.55000000000000004">
      <c r="B11" s="7" t="s">
        <v>84</v>
      </c>
      <c r="F11" s="67"/>
      <c r="G11" s="67"/>
    </row>
    <row r="12" spans="1:8" s="7" customFormat="1" ht="24" x14ac:dyDescent="0.55000000000000004">
      <c r="B12" s="82" t="s">
        <v>85</v>
      </c>
      <c r="C12" s="82"/>
      <c r="D12" s="82"/>
      <c r="E12" s="82"/>
      <c r="F12" s="82"/>
      <c r="G12" s="47"/>
      <c r="H12" s="47"/>
    </row>
    <row r="13" spans="1:8" s="7" customFormat="1" ht="24" x14ac:dyDescent="0.55000000000000004">
      <c r="B13" s="7" t="s">
        <v>86</v>
      </c>
      <c r="F13" s="67"/>
      <c r="G13" s="67"/>
      <c r="H13" s="67"/>
    </row>
    <row r="14" spans="1:8" s="7" customFormat="1" ht="24" x14ac:dyDescent="0.55000000000000004">
      <c r="B14" s="7" t="s">
        <v>87</v>
      </c>
      <c r="F14" s="67"/>
      <c r="G14" s="67"/>
      <c r="H14" s="67"/>
    </row>
    <row r="15" spans="1:8" s="7" customFormat="1" ht="24" x14ac:dyDescent="0.55000000000000004">
      <c r="B15" s="82" t="s">
        <v>88</v>
      </c>
      <c r="C15" s="82"/>
      <c r="D15" s="82"/>
      <c r="E15" s="82"/>
      <c r="F15" s="82"/>
      <c r="G15" s="47"/>
      <c r="H15" s="47"/>
    </row>
    <row r="16" spans="1:8" s="7" customFormat="1" ht="24" x14ac:dyDescent="0.55000000000000004">
      <c r="B16" s="87" t="s">
        <v>89</v>
      </c>
      <c r="C16" s="88"/>
      <c r="D16" s="88"/>
      <c r="E16" s="88"/>
      <c r="F16" s="88"/>
      <c r="G16" s="88"/>
      <c r="H16" s="88"/>
    </row>
    <row r="17" spans="1:8" s="7" customFormat="1" ht="24" x14ac:dyDescent="0.55000000000000004">
      <c r="B17" s="87" t="s">
        <v>91</v>
      </c>
      <c r="C17" s="87"/>
      <c r="D17" s="87"/>
      <c r="E17" s="87"/>
      <c r="F17" s="87"/>
      <c r="G17" s="87"/>
      <c r="H17" s="87"/>
    </row>
    <row r="18" spans="1:8" s="7" customFormat="1" ht="24" x14ac:dyDescent="0.55000000000000004">
      <c r="B18" s="23" t="s">
        <v>92</v>
      </c>
      <c r="C18" s="68"/>
      <c r="D18" s="68"/>
      <c r="E18" s="68"/>
      <c r="F18" s="68"/>
      <c r="G18" s="68"/>
      <c r="H18" s="68"/>
    </row>
    <row r="19" spans="1:8" s="7" customFormat="1" ht="24" x14ac:dyDescent="0.55000000000000004">
      <c r="B19" s="87" t="s">
        <v>93</v>
      </c>
      <c r="C19" s="88"/>
      <c r="D19" s="88"/>
      <c r="E19" s="88"/>
      <c r="F19" s="88"/>
      <c r="G19" s="88"/>
      <c r="H19" s="88"/>
    </row>
    <row r="20" spans="1:8" ht="24" x14ac:dyDescent="0.55000000000000004">
      <c r="A20" s="82" t="s">
        <v>94</v>
      </c>
      <c r="B20" s="82"/>
      <c r="C20" s="82"/>
      <c r="D20" s="82"/>
      <c r="E20" s="82"/>
      <c r="F20" s="82"/>
    </row>
    <row r="21" spans="1:8" ht="24" x14ac:dyDescent="0.55000000000000004">
      <c r="A21" s="7"/>
      <c r="B21" s="7"/>
      <c r="C21" s="7"/>
      <c r="D21" s="7"/>
      <c r="E21" s="7"/>
      <c r="F21" s="7"/>
    </row>
    <row r="22" spans="1:8" ht="24" x14ac:dyDescent="0.55000000000000004">
      <c r="A22" s="7"/>
      <c r="B22" s="7"/>
      <c r="C22" s="7"/>
      <c r="D22" s="7"/>
      <c r="E22" s="7"/>
      <c r="F22" s="7"/>
    </row>
    <row r="23" spans="1:8" ht="24" x14ac:dyDescent="0.55000000000000004">
      <c r="A23" s="7"/>
      <c r="B23" s="9"/>
      <c r="C23" s="7"/>
      <c r="D23" s="7"/>
      <c r="E23" s="7"/>
      <c r="F23" s="7"/>
    </row>
    <row r="24" spans="1:8" ht="24" x14ac:dyDescent="0.55000000000000004">
      <c r="A24" s="81"/>
      <c r="B24" s="82"/>
      <c r="C24" s="82"/>
      <c r="D24" s="82"/>
      <c r="E24" s="82"/>
      <c r="F24" s="82"/>
    </row>
    <row r="25" spans="1:8" ht="24" x14ac:dyDescent="0.55000000000000004">
      <c r="A25" s="7"/>
      <c r="B25" s="7"/>
      <c r="C25" s="7"/>
      <c r="D25" s="7"/>
      <c r="E25" s="7"/>
      <c r="F25" s="7"/>
    </row>
    <row r="26" spans="1:8" ht="24" x14ac:dyDescent="0.55000000000000004">
      <c r="A26" s="7"/>
      <c r="B26" s="7"/>
      <c r="C26" s="7"/>
      <c r="D26" s="7"/>
      <c r="E26" s="7"/>
      <c r="F26" s="7"/>
    </row>
    <row r="27" spans="1:8" ht="24" x14ac:dyDescent="0.55000000000000004">
      <c r="A27" s="7"/>
      <c r="B27" s="7"/>
      <c r="C27" s="7"/>
      <c r="D27" s="7"/>
      <c r="E27" s="7"/>
      <c r="F27" s="7"/>
    </row>
    <row r="28" spans="1:8" ht="24" x14ac:dyDescent="0.55000000000000004">
      <c r="A28" s="7"/>
      <c r="B28" s="7"/>
      <c r="C28" s="7"/>
      <c r="D28" s="7"/>
      <c r="E28" s="7"/>
      <c r="F28" s="7"/>
    </row>
  </sheetData>
  <mergeCells count="11">
    <mergeCell ref="A24:F24"/>
    <mergeCell ref="A20:F20"/>
    <mergeCell ref="A2:F2"/>
    <mergeCell ref="A3:F3"/>
    <mergeCell ref="A4:F4"/>
    <mergeCell ref="A5:F5"/>
    <mergeCell ref="B12:F12"/>
    <mergeCell ref="B15:F15"/>
    <mergeCell ref="B16:H16"/>
    <mergeCell ref="B19:H19"/>
    <mergeCell ref="B17:H17"/>
  </mergeCells>
  <pageMargins left="0.11811023622047245" right="0" top="0.55118110236220474" bottom="0.2362204724409449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4F6E8"/>
  </sheetPr>
  <dimension ref="B1:I47"/>
  <sheetViews>
    <sheetView topLeftCell="A40" zoomScaleNormal="100" workbookViewId="0">
      <selection activeCell="A43" sqref="A43:XFD45"/>
    </sheetView>
  </sheetViews>
  <sheetFormatPr defaultRowHeight="23.25" x14ac:dyDescent="0.55000000000000004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9.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55000000000000004">
      <c r="B1" s="92" t="s">
        <v>0</v>
      </c>
      <c r="C1" s="92"/>
      <c r="D1" s="92"/>
      <c r="E1" s="92"/>
      <c r="F1" s="92"/>
      <c r="G1" s="92"/>
      <c r="H1" s="33"/>
    </row>
    <row r="2" spans="2:9" x14ac:dyDescent="0.55000000000000004">
      <c r="B2" s="39"/>
      <c r="C2" s="39"/>
      <c r="D2" s="39"/>
      <c r="E2" s="39"/>
      <c r="F2" s="39"/>
      <c r="G2" s="39"/>
      <c r="H2" s="33"/>
    </row>
    <row r="3" spans="2:9" s="14" customFormat="1" ht="27.75" x14ac:dyDescent="0.65">
      <c r="B3" s="84" t="s">
        <v>20</v>
      </c>
      <c r="C3" s="85"/>
      <c r="D3" s="85"/>
      <c r="E3" s="85"/>
      <c r="F3" s="85"/>
      <c r="G3" s="85"/>
      <c r="H3" s="13"/>
      <c r="I3" s="13"/>
    </row>
    <row r="4" spans="2:9" s="14" customFormat="1" ht="27.75" x14ac:dyDescent="0.65">
      <c r="B4" s="84" t="s">
        <v>21</v>
      </c>
      <c r="C4" s="85"/>
      <c r="D4" s="85"/>
      <c r="E4" s="85"/>
      <c r="F4" s="85"/>
      <c r="G4" s="85"/>
      <c r="H4" s="13"/>
      <c r="I4" s="13"/>
    </row>
    <row r="5" spans="2:9" x14ac:dyDescent="0.55000000000000004">
      <c r="B5" s="93"/>
      <c r="C5" s="93"/>
      <c r="D5" s="93"/>
      <c r="E5" s="93"/>
      <c r="F5" s="93"/>
      <c r="G5" s="93"/>
      <c r="H5" s="93"/>
    </row>
    <row r="6" spans="2:9" s="7" customFormat="1" ht="24" x14ac:dyDescent="0.55000000000000004">
      <c r="B6" s="8" t="s">
        <v>9</v>
      </c>
      <c r="F6" s="15"/>
      <c r="G6" s="15"/>
      <c r="H6" s="15"/>
    </row>
    <row r="7" spans="2:9" s="7" customFormat="1" ht="24" x14ac:dyDescent="0.55000000000000004">
      <c r="B7" s="16" t="s">
        <v>10</v>
      </c>
      <c r="C7" s="32"/>
      <c r="D7" s="32"/>
      <c r="E7" s="32"/>
      <c r="F7" s="42"/>
      <c r="G7" s="42"/>
      <c r="H7" s="40"/>
    </row>
    <row r="8" spans="2:9" s="7" customFormat="1" ht="24.75" thickBot="1" x14ac:dyDescent="0.6">
      <c r="B8" s="16"/>
      <c r="C8" s="97" t="s">
        <v>11</v>
      </c>
      <c r="D8" s="97"/>
      <c r="E8" s="97"/>
      <c r="F8" s="41" t="s">
        <v>1</v>
      </c>
      <c r="G8" s="41" t="s">
        <v>2</v>
      </c>
      <c r="H8" s="40"/>
    </row>
    <row r="9" spans="2:9" s="7" customFormat="1" ht="24.75" thickTop="1" x14ac:dyDescent="0.55000000000000004">
      <c r="B9" s="16"/>
      <c r="C9" s="94" t="s">
        <v>17</v>
      </c>
      <c r="D9" s="95"/>
      <c r="E9" s="96"/>
      <c r="F9" s="34">
        <f>DATA!B39</f>
        <v>10</v>
      </c>
      <c r="G9" s="30">
        <f>F9*100/F$11</f>
        <v>30.303030303030305</v>
      </c>
      <c r="H9" s="40"/>
    </row>
    <row r="10" spans="2:9" s="7" customFormat="1" ht="24" x14ac:dyDescent="0.55000000000000004">
      <c r="B10" s="16"/>
      <c r="C10" s="89" t="s">
        <v>18</v>
      </c>
      <c r="D10" s="90"/>
      <c r="E10" s="91"/>
      <c r="F10" s="17">
        <f>DATA!B40</f>
        <v>23</v>
      </c>
      <c r="G10" s="18">
        <f>F10*100/F$11</f>
        <v>69.696969696969703</v>
      </c>
      <c r="H10" s="40"/>
    </row>
    <row r="11" spans="2:9" s="7" customFormat="1" ht="24.75" thickBot="1" x14ac:dyDescent="0.6">
      <c r="B11" s="16"/>
      <c r="C11" s="97" t="s">
        <v>3</v>
      </c>
      <c r="D11" s="97"/>
      <c r="E11" s="97"/>
      <c r="F11" s="36">
        <f>SUM(F9:F10)</f>
        <v>33</v>
      </c>
      <c r="G11" s="37">
        <f>SUM(G9:G10)</f>
        <v>100</v>
      </c>
    </row>
    <row r="12" spans="2:9" s="7" customFormat="1" ht="24.75" thickTop="1" x14ac:dyDescent="0.55000000000000004">
      <c r="B12" s="16"/>
      <c r="C12" s="19"/>
      <c r="D12" s="19"/>
      <c r="E12" s="19"/>
      <c r="F12" s="20"/>
      <c r="G12" s="21"/>
    </row>
    <row r="13" spans="2:9" s="7" customFormat="1" ht="24" x14ac:dyDescent="0.55000000000000004">
      <c r="B13" s="11" t="s">
        <v>16</v>
      </c>
      <c r="C13" s="11"/>
      <c r="D13" s="11"/>
    </row>
    <row r="14" spans="2:9" s="7" customFormat="1" ht="24" x14ac:dyDescent="0.55000000000000004">
      <c r="B14" s="7" t="s">
        <v>68</v>
      </c>
      <c r="C14" s="40"/>
      <c r="D14" s="40"/>
    </row>
    <row r="15" spans="2:9" s="7" customFormat="1" ht="24" x14ac:dyDescent="0.55000000000000004">
      <c r="C15" s="40"/>
      <c r="D15" s="40"/>
    </row>
    <row r="16" spans="2:9" s="7" customFormat="1" ht="24.75" thickBot="1" x14ac:dyDescent="0.6">
      <c r="B16" s="16" t="s">
        <v>22</v>
      </c>
      <c r="C16" s="38"/>
      <c r="D16" s="38"/>
      <c r="E16" s="38"/>
      <c r="F16" s="31"/>
      <c r="G16" s="31"/>
      <c r="H16" s="15"/>
    </row>
    <row r="17" spans="2:8" s="7" customFormat="1" ht="25.5" thickTop="1" thickBot="1" x14ac:dyDescent="0.6">
      <c r="B17" s="16"/>
      <c r="C17" s="97" t="s">
        <v>31</v>
      </c>
      <c r="D17" s="97"/>
      <c r="E17" s="97"/>
      <c r="F17" s="35" t="s">
        <v>1</v>
      </c>
      <c r="G17" s="35" t="s">
        <v>2</v>
      </c>
      <c r="H17" s="15"/>
    </row>
    <row r="18" spans="2:8" s="7" customFormat="1" ht="24.75" thickTop="1" x14ac:dyDescent="0.55000000000000004">
      <c r="B18" s="16"/>
      <c r="C18" s="89" t="s">
        <v>60</v>
      </c>
      <c r="D18" s="90" t="e">
        <f>COUNTIF(#REF!,"นิสิตปริญญาเอก")</f>
        <v>#REF!</v>
      </c>
      <c r="E18" s="91" t="s">
        <v>13</v>
      </c>
      <c r="F18" s="17">
        <f>DATA!B47</f>
        <v>12</v>
      </c>
      <c r="G18" s="18">
        <f>F18*100/F$23</f>
        <v>36.363636363636367</v>
      </c>
      <c r="H18" s="43"/>
    </row>
    <row r="19" spans="2:8" s="7" customFormat="1" ht="24" x14ac:dyDescent="0.55000000000000004">
      <c r="B19" s="16"/>
      <c r="C19" s="94" t="s">
        <v>25</v>
      </c>
      <c r="D19" s="95" t="e">
        <f>COUNTIF(#REF!,"บุคลากรสายวิชาการ")</f>
        <v>#REF!</v>
      </c>
      <c r="E19" s="96" t="s">
        <v>14</v>
      </c>
      <c r="F19" s="17">
        <f>DATA!B45</f>
        <v>11</v>
      </c>
      <c r="G19" s="18">
        <f>F19*100/F$23</f>
        <v>33.333333333333336</v>
      </c>
      <c r="H19" s="43"/>
    </row>
    <row r="20" spans="2:8" s="7" customFormat="1" ht="24" x14ac:dyDescent="0.55000000000000004">
      <c r="B20" s="16"/>
      <c r="C20" s="89" t="s">
        <v>26</v>
      </c>
      <c r="D20" s="90" t="e">
        <f>COUNTIF(#REF!,"ผู้บริหาร")</f>
        <v>#REF!</v>
      </c>
      <c r="E20" s="91" t="s">
        <v>15</v>
      </c>
      <c r="F20" s="17">
        <f>DATA!B44</f>
        <v>5</v>
      </c>
      <c r="G20" s="18">
        <f>F20*100/F$23</f>
        <v>15.151515151515152</v>
      </c>
      <c r="H20" s="43"/>
    </row>
    <row r="21" spans="2:8" s="7" customFormat="1" ht="24" x14ac:dyDescent="0.55000000000000004">
      <c r="B21" s="16"/>
      <c r="C21" s="89" t="s">
        <v>26</v>
      </c>
      <c r="D21" s="90" t="e">
        <f>COUNTIF(#REF!,"บุคลากรสายสนับสนุน")</f>
        <v>#REF!</v>
      </c>
      <c r="E21" s="91" t="s">
        <v>12</v>
      </c>
      <c r="F21" s="34">
        <f>DATA!B48</f>
        <v>4</v>
      </c>
      <c r="G21" s="30">
        <f>F21*100/F$23</f>
        <v>12.121212121212121</v>
      </c>
      <c r="H21" s="43"/>
    </row>
    <row r="22" spans="2:8" s="7" customFormat="1" ht="24" x14ac:dyDescent="0.55000000000000004">
      <c r="B22" s="16"/>
      <c r="C22" s="89" t="s">
        <v>24</v>
      </c>
      <c r="D22" s="90" t="e">
        <f>COUNTIF(#REF!,"ผู้บริหาร")</f>
        <v>#REF!</v>
      </c>
      <c r="E22" s="91" t="s">
        <v>15</v>
      </c>
      <c r="F22" s="17">
        <f>DATA!B46</f>
        <v>1</v>
      </c>
      <c r="G22" s="18">
        <f>F22*100/F$23</f>
        <v>3.0303030303030303</v>
      </c>
      <c r="H22" s="43"/>
    </row>
    <row r="23" spans="2:8" s="7" customFormat="1" ht="24.75" thickBot="1" x14ac:dyDescent="0.6">
      <c r="B23" s="16"/>
      <c r="C23" s="97" t="s">
        <v>3</v>
      </c>
      <c r="D23" s="97"/>
      <c r="E23" s="97"/>
      <c r="F23" s="36">
        <f>SUM(F18:F22)</f>
        <v>33</v>
      </c>
      <c r="G23" s="37">
        <f>SUM(G18:G22)</f>
        <v>100.00000000000001</v>
      </c>
    </row>
    <row r="24" spans="2:8" s="7" customFormat="1" ht="24.75" thickTop="1" x14ac:dyDescent="0.55000000000000004">
      <c r="B24" s="16"/>
      <c r="C24" s="19"/>
      <c r="D24" s="19"/>
      <c r="E24" s="19"/>
      <c r="F24" s="20"/>
      <c r="G24" s="21"/>
    </row>
    <row r="25" spans="2:8" s="7" customFormat="1" ht="24" x14ac:dyDescent="0.55000000000000004">
      <c r="B25" s="16"/>
      <c r="C25" s="7" t="s">
        <v>69</v>
      </c>
      <c r="F25" s="15"/>
      <c r="G25" s="15"/>
    </row>
    <row r="26" spans="2:8" s="7" customFormat="1" ht="24" x14ac:dyDescent="0.55000000000000004">
      <c r="B26" s="7" t="s">
        <v>70</v>
      </c>
      <c r="F26" s="15"/>
      <c r="G26" s="15"/>
    </row>
    <row r="27" spans="2:8" x14ac:dyDescent="0.55000000000000004">
      <c r="B27" s="92"/>
      <c r="C27" s="92"/>
      <c r="D27" s="92"/>
      <c r="E27" s="92"/>
      <c r="F27" s="92"/>
      <c r="G27" s="92"/>
      <c r="H27" s="33"/>
    </row>
    <row r="28" spans="2:8" x14ac:dyDescent="0.55000000000000004">
      <c r="B28" s="46"/>
      <c r="C28" s="46"/>
      <c r="D28" s="46"/>
      <c r="E28" s="46"/>
      <c r="F28" s="46"/>
      <c r="G28" s="46"/>
      <c r="H28" s="33"/>
    </row>
    <row r="29" spans="2:8" x14ac:dyDescent="0.55000000000000004">
      <c r="B29" s="46"/>
      <c r="C29" s="46"/>
      <c r="D29" s="46"/>
      <c r="E29" s="46"/>
      <c r="F29" s="46"/>
      <c r="G29" s="46"/>
      <c r="H29" s="33"/>
    </row>
    <row r="30" spans="2:8" x14ac:dyDescent="0.55000000000000004">
      <c r="B30" s="46"/>
      <c r="C30" s="46"/>
      <c r="D30" s="46"/>
      <c r="E30" s="46"/>
      <c r="F30" s="46"/>
      <c r="G30" s="46"/>
      <c r="H30" s="33"/>
    </row>
    <row r="31" spans="2:8" x14ac:dyDescent="0.55000000000000004">
      <c r="B31" s="46"/>
      <c r="C31" s="46"/>
      <c r="D31" s="46"/>
      <c r="E31" s="46"/>
      <c r="F31" s="46"/>
      <c r="G31" s="46"/>
      <c r="H31" s="33"/>
    </row>
    <row r="32" spans="2:8" x14ac:dyDescent="0.55000000000000004">
      <c r="B32" s="46"/>
      <c r="C32" s="46"/>
      <c r="D32" s="46"/>
      <c r="E32" s="46"/>
      <c r="F32" s="46"/>
      <c r="G32" s="46"/>
      <c r="H32" s="33"/>
    </row>
    <row r="33" spans="2:8" x14ac:dyDescent="0.55000000000000004">
      <c r="B33" s="92" t="s">
        <v>8</v>
      </c>
      <c r="C33" s="92"/>
      <c r="D33" s="92"/>
      <c r="E33" s="92"/>
      <c r="F33" s="92"/>
      <c r="G33" s="92"/>
      <c r="H33" s="33"/>
    </row>
    <row r="34" spans="2:8" x14ac:dyDescent="0.55000000000000004">
      <c r="B34" s="48"/>
      <c r="C34" s="48"/>
      <c r="D34" s="48"/>
      <c r="E34" s="48"/>
      <c r="F34" s="48"/>
      <c r="G34" s="48"/>
      <c r="H34" s="33"/>
    </row>
    <row r="35" spans="2:8" s="7" customFormat="1" ht="24" x14ac:dyDescent="0.55000000000000004">
      <c r="B35" s="16" t="s">
        <v>78</v>
      </c>
      <c r="F35" s="47"/>
      <c r="G35" s="47"/>
      <c r="H35" s="47"/>
    </row>
    <row r="36" spans="2:8" s="7" customFormat="1" ht="24.75" thickBot="1" x14ac:dyDescent="0.6">
      <c r="B36" s="16"/>
      <c r="C36" s="7" t="s">
        <v>79</v>
      </c>
      <c r="F36" s="67"/>
      <c r="G36" s="67"/>
      <c r="H36" s="67"/>
    </row>
    <row r="37" spans="2:8" s="7" customFormat="1" ht="24.75" thickTop="1" x14ac:dyDescent="0.55000000000000004">
      <c r="C37" s="101" t="s">
        <v>27</v>
      </c>
      <c r="D37" s="101"/>
      <c r="E37" s="101"/>
      <c r="F37" s="52" t="s">
        <v>1</v>
      </c>
      <c r="G37" s="52" t="s">
        <v>2</v>
      </c>
      <c r="H37" s="47"/>
    </row>
    <row r="38" spans="2:8" s="7" customFormat="1" ht="24" x14ac:dyDescent="0.55000000000000004">
      <c r="B38" s="7" t="s">
        <v>19</v>
      </c>
      <c r="C38" s="89" t="s">
        <v>28</v>
      </c>
      <c r="D38" s="90"/>
      <c r="E38" s="91"/>
      <c r="F38" s="53">
        <f>DATA!B52</f>
        <v>7</v>
      </c>
      <c r="G38" s="30">
        <f>F38*100/F$41</f>
        <v>21.212121212121211</v>
      </c>
      <c r="H38" s="51"/>
    </row>
    <row r="39" spans="2:8" s="7" customFormat="1" ht="24" x14ac:dyDescent="0.55000000000000004">
      <c r="C39" s="94" t="s">
        <v>29</v>
      </c>
      <c r="D39" s="95"/>
      <c r="E39" s="96"/>
      <c r="F39" s="34">
        <f>DATA!B53</f>
        <v>9</v>
      </c>
      <c r="G39" s="30">
        <f>F39*100/F$41</f>
        <v>27.272727272727273</v>
      </c>
      <c r="H39" s="47"/>
    </row>
    <row r="40" spans="2:8" s="7" customFormat="1" ht="24" x14ac:dyDescent="0.55000000000000004">
      <c r="C40" s="89" t="s">
        <v>30</v>
      </c>
      <c r="D40" s="90"/>
      <c r="E40" s="91"/>
      <c r="F40" s="17">
        <f>DATA!B54</f>
        <v>17</v>
      </c>
      <c r="G40" s="18">
        <f>F40*100/F$41</f>
        <v>51.515151515151516</v>
      </c>
      <c r="H40" s="47"/>
    </row>
    <row r="41" spans="2:8" ht="24.75" thickBot="1" x14ac:dyDescent="0.6">
      <c r="C41" s="98" t="s">
        <v>3</v>
      </c>
      <c r="D41" s="99"/>
      <c r="E41" s="100"/>
      <c r="F41" s="22">
        <f>SUM(F38:F40)</f>
        <v>33</v>
      </c>
      <c r="G41" s="24">
        <f>F41*100/F$41</f>
        <v>100</v>
      </c>
      <c r="H41" s="1"/>
    </row>
    <row r="42" spans="2:8" ht="24" thickTop="1" x14ac:dyDescent="0.55000000000000004">
      <c r="D42" s="3"/>
      <c r="E42" s="3"/>
      <c r="F42" s="4"/>
      <c r="H42" s="1"/>
    </row>
    <row r="43" spans="2:8" s="7" customFormat="1" ht="24" x14ac:dyDescent="0.55000000000000004">
      <c r="B43" s="11"/>
      <c r="C43" s="7" t="s">
        <v>71</v>
      </c>
      <c r="F43" s="47"/>
      <c r="G43" s="47"/>
      <c r="H43" s="47"/>
    </row>
    <row r="44" spans="2:8" s="7" customFormat="1" ht="24" x14ac:dyDescent="0.55000000000000004">
      <c r="B44" s="7" t="s">
        <v>72</v>
      </c>
      <c r="F44" s="47"/>
      <c r="G44" s="47"/>
      <c r="H44" s="47"/>
    </row>
    <row r="45" spans="2:8" s="7" customFormat="1" ht="24" x14ac:dyDescent="0.55000000000000004">
      <c r="B45" s="7" t="s">
        <v>73</v>
      </c>
      <c r="F45" s="47"/>
      <c r="G45" s="47"/>
      <c r="H45" s="47"/>
    </row>
    <row r="46" spans="2:8" s="7" customFormat="1" ht="24" x14ac:dyDescent="0.55000000000000004">
      <c r="F46" s="47"/>
      <c r="G46" s="47"/>
      <c r="H46" s="47"/>
    </row>
    <row r="47" spans="2:8" s="7" customFormat="1" ht="24" x14ac:dyDescent="0.55000000000000004">
      <c r="F47" s="47"/>
      <c r="G47" s="47"/>
      <c r="H47" s="47"/>
    </row>
  </sheetData>
  <mergeCells count="22">
    <mergeCell ref="C38:E38"/>
    <mergeCell ref="C23:E23"/>
    <mergeCell ref="B27:G27"/>
    <mergeCell ref="B33:G33"/>
    <mergeCell ref="C41:E41"/>
    <mergeCell ref="C37:E37"/>
    <mergeCell ref="C39:E39"/>
    <mergeCell ref="C40:E40"/>
    <mergeCell ref="C22:E22"/>
    <mergeCell ref="C18:E18"/>
    <mergeCell ref="B1:G1"/>
    <mergeCell ref="B5:H5"/>
    <mergeCell ref="C19:E19"/>
    <mergeCell ref="C20:E20"/>
    <mergeCell ref="C17:E17"/>
    <mergeCell ref="B3:G3"/>
    <mergeCell ref="B4:G4"/>
    <mergeCell ref="C8:E8"/>
    <mergeCell ref="C9:E9"/>
    <mergeCell ref="C10:E10"/>
    <mergeCell ref="C11:E11"/>
    <mergeCell ref="C21:E21"/>
  </mergeCells>
  <pageMargins left="0.5" right="0" top="0.5" bottom="0.25" header="0.31496062992126" footer="0.3149606299212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B1:J59"/>
  <sheetViews>
    <sheetView topLeftCell="A4" zoomScale="120" zoomScaleNormal="120" workbookViewId="0">
      <selection activeCell="E24" sqref="E24"/>
    </sheetView>
  </sheetViews>
  <sheetFormatPr defaultRowHeight="23.25" x14ac:dyDescent="0.55000000000000004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27.875" style="1" customWidth="1"/>
    <col min="6" max="6" width="6.25" style="2" customWidth="1"/>
    <col min="7" max="7" width="7" style="2" customWidth="1"/>
    <col min="8" max="8" width="13.62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.125" style="1" customWidth="1"/>
  </cols>
  <sheetData>
    <row r="1" spans="2:10" s="10" customFormat="1" ht="24" x14ac:dyDescent="0.55000000000000004">
      <c r="B1" s="112" t="s">
        <v>46</v>
      </c>
      <c r="C1" s="112"/>
      <c r="D1" s="112"/>
      <c r="E1" s="112"/>
      <c r="F1" s="112"/>
      <c r="G1" s="112"/>
      <c r="H1" s="112"/>
    </row>
    <row r="2" spans="2:10" s="55" customFormat="1" x14ac:dyDescent="0.55000000000000004">
      <c r="B2" s="54"/>
      <c r="C2" s="54"/>
      <c r="D2" s="54"/>
      <c r="E2" s="54"/>
      <c r="F2" s="54"/>
      <c r="G2" s="54"/>
      <c r="H2" s="54"/>
    </row>
    <row r="3" spans="2:10" s="55" customFormat="1" ht="24" thickBot="1" x14ac:dyDescent="0.6">
      <c r="B3" s="56" t="s">
        <v>77</v>
      </c>
      <c r="F3" s="57"/>
      <c r="G3" s="57"/>
      <c r="H3" s="57"/>
    </row>
    <row r="4" spans="2:10" s="55" customFormat="1" ht="20.25" customHeight="1" thickTop="1" x14ac:dyDescent="0.55000000000000004">
      <c r="B4" s="113" t="s">
        <v>4</v>
      </c>
      <c r="C4" s="114"/>
      <c r="D4" s="114"/>
      <c r="E4" s="115"/>
      <c r="F4" s="119"/>
      <c r="G4" s="121" t="s">
        <v>5</v>
      </c>
      <c r="H4" s="121" t="s">
        <v>6</v>
      </c>
    </row>
    <row r="5" spans="2:10" s="55" customFormat="1" ht="12" customHeight="1" thickBot="1" x14ac:dyDescent="0.6">
      <c r="B5" s="116"/>
      <c r="C5" s="117"/>
      <c r="D5" s="117"/>
      <c r="E5" s="118"/>
      <c r="F5" s="120"/>
      <c r="G5" s="122"/>
      <c r="H5" s="122"/>
    </row>
    <row r="6" spans="2:10" s="55" customFormat="1" ht="21.75" customHeight="1" thickTop="1" x14ac:dyDescent="0.55000000000000004">
      <c r="B6" s="106" t="s">
        <v>32</v>
      </c>
      <c r="C6" s="107"/>
      <c r="D6" s="107"/>
      <c r="E6" s="108"/>
      <c r="F6" s="58"/>
      <c r="G6" s="59"/>
      <c r="H6" s="59"/>
    </row>
    <row r="7" spans="2:10" s="55" customFormat="1" ht="21.75" customHeight="1" x14ac:dyDescent="0.55000000000000004">
      <c r="B7" s="103" t="s">
        <v>34</v>
      </c>
      <c r="C7" s="104"/>
      <c r="D7" s="104"/>
      <c r="E7" s="105"/>
      <c r="F7" s="60">
        <f>DATA!E35</f>
        <v>3.7272727272727271</v>
      </c>
      <c r="G7" s="60">
        <f>DATA!E36</f>
        <v>0.8012773892638273</v>
      </c>
      <c r="H7" s="61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10" s="55" customFormat="1" ht="21.75" customHeight="1" x14ac:dyDescent="0.55000000000000004">
      <c r="B8" s="64" t="s">
        <v>35</v>
      </c>
      <c r="C8" s="62"/>
      <c r="D8" s="62"/>
      <c r="E8" s="63"/>
      <c r="F8" s="60">
        <f>DATA!F35</f>
        <v>3.7878787878787881</v>
      </c>
      <c r="G8" s="60">
        <f>DATA!F36</f>
        <v>1.0234004518508306</v>
      </c>
      <c r="H8" s="61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10" s="55" customFormat="1" ht="21.75" customHeight="1" x14ac:dyDescent="0.55000000000000004">
      <c r="B9" s="64" t="s">
        <v>36</v>
      </c>
      <c r="C9" s="64"/>
      <c r="D9" s="64"/>
      <c r="E9" s="64"/>
      <c r="F9" s="60">
        <f>DATA!G35</f>
        <v>3.9393939393939394</v>
      </c>
      <c r="G9" s="60">
        <f>DATA!G36</f>
        <v>0.89928422715630962</v>
      </c>
      <c r="H9" s="61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0" s="55" customFormat="1" ht="21.75" customHeight="1" x14ac:dyDescent="0.55000000000000004">
      <c r="B10" s="103" t="s">
        <v>37</v>
      </c>
      <c r="C10" s="104"/>
      <c r="D10" s="104"/>
      <c r="E10" s="105"/>
      <c r="F10" s="60">
        <f>DATA!H35</f>
        <v>3.7878787878787881</v>
      </c>
      <c r="G10" s="60">
        <f>DATA!H36</f>
        <v>0.78092796393040276</v>
      </c>
      <c r="H10" s="61" t="str">
        <f t="shared" ref="H10" si="0">IF(F10&gt;4.5,"มากที่สุด",IF(F10&gt;3.5,"มาก",IF(F10&gt;2.5,"ปานกลาง",IF(F10&gt;1.5,"น้อย",IF(F10&lt;=1.5,"น้อยที่สุด")))))</f>
        <v>มาก</v>
      </c>
    </row>
    <row r="11" spans="2:10" s="55" customFormat="1" ht="21.75" customHeight="1" x14ac:dyDescent="0.55000000000000004">
      <c r="B11" s="103" t="s">
        <v>38</v>
      </c>
      <c r="C11" s="104"/>
      <c r="D11" s="104"/>
      <c r="E11" s="105"/>
      <c r="F11" s="60">
        <f>DATA!I35</f>
        <v>3.8181818181818183</v>
      </c>
      <c r="G11" s="60">
        <f>DATA!I36</f>
        <v>0.91701095462872839</v>
      </c>
      <c r="H11" s="61" t="str">
        <f t="shared" ref="H11" si="1">IF(F11&gt;4.5,"มากที่สุด",IF(F11&gt;3.5,"มาก",IF(F11&gt;2.5,"ปานกลาง",IF(F11&gt;1.5,"น้อย",IF(F11&lt;=1.5,"น้อยที่สุด")))))</f>
        <v>มาก</v>
      </c>
    </row>
    <row r="12" spans="2:10" s="55" customFormat="1" ht="21.75" customHeight="1" x14ac:dyDescent="0.55000000000000004">
      <c r="B12" s="103" t="s">
        <v>39</v>
      </c>
      <c r="C12" s="104"/>
      <c r="D12" s="104"/>
      <c r="E12" s="105"/>
      <c r="F12" s="60">
        <f>DATA!J35</f>
        <v>3.8787878787878789</v>
      </c>
      <c r="G12" s="60">
        <f>DATA!J36</f>
        <v>0.89294371874630729</v>
      </c>
      <c r="H12" s="61" t="str">
        <f t="shared" ref="H12:H15" si="2">IF(F12&gt;4.5,"มากที่สุด",IF(F12&gt;3.5,"มาก",IF(F12&gt;2.5,"ปานกลาง",IF(F12&gt;1.5,"น้อย",IF(F12&lt;=1.5,"น้อยที่สุด")))))</f>
        <v>มาก</v>
      </c>
    </row>
    <row r="13" spans="2:10" s="55" customFormat="1" ht="21.75" customHeight="1" x14ac:dyDescent="0.55000000000000004">
      <c r="B13" s="103" t="s">
        <v>40</v>
      </c>
      <c r="C13" s="104"/>
      <c r="D13" s="104"/>
      <c r="E13" s="105"/>
      <c r="F13" s="60">
        <f>DATA!K35</f>
        <v>3.9696969696969697</v>
      </c>
      <c r="G13" s="60">
        <f>DATA!K36</f>
        <v>0.58549383455595083</v>
      </c>
      <c r="H13" s="61" t="str">
        <f t="shared" si="2"/>
        <v>มาก</v>
      </c>
    </row>
    <row r="14" spans="2:10" s="55" customFormat="1" ht="21.75" customHeight="1" x14ac:dyDescent="0.55000000000000004">
      <c r="B14" s="103" t="s">
        <v>41</v>
      </c>
      <c r="C14" s="104"/>
      <c r="D14" s="104"/>
      <c r="E14" s="105"/>
      <c r="F14" s="60">
        <f>DATA!L35</f>
        <v>3.8787878787878789</v>
      </c>
      <c r="G14" s="60">
        <f>DATA!L36</f>
        <v>0.92728015445629186</v>
      </c>
      <c r="H14" s="61" t="str">
        <f t="shared" si="2"/>
        <v>มาก</v>
      </c>
    </row>
    <row r="15" spans="2:10" s="55" customFormat="1" ht="21.75" customHeight="1" x14ac:dyDescent="0.55000000000000004">
      <c r="B15" s="103" t="s">
        <v>42</v>
      </c>
      <c r="C15" s="104"/>
      <c r="D15" s="104"/>
      <c r="E15" s="105"/>
      <c r="F15" s="60">
        <f>DATA!M35</f>
        <v>3.8181818181818183</v>
      </c>
      <c r="G15" s="60">
        <f>DATA!M36</f>
        <v>0.72691752689634037</v>
      </c>
      <c r="H15" s="61" t="str">
        <f t="shared" si="2"/>
        <v>มาก</v>
      </c>
    </row>
    <row r="16" spans="2:10" s="55" customFormat="1" ht="21.75" customHeight="1" x14ac:dyDescent="0.55000000000000004">
      <c r="B16" s="109" t="s">
        <v>33</v>
      </c>
      <c r="C16" s="110"/>
      <c r="D16" s="110"/>
      <c r="E16" s="111"/>
      <c r="F16" s="80">
        <f>DATA!N35</f>
        <v>3.8451178451178452</v>
      </c>
      <c r="G16" s="80">
        <f>DATA!N36</f>
        <v>0.8276452620720165</v>
      </c>
      <c r="H16" s="65" t="str">
        <f>IF(F16&gt;4.5,"มากที่สุด",IF(F16&gt;3.5,"มาก",IF(F16&gt;2.5,"ปานกลาง",IF(F16&gt;1.5,"น้อย",IF(F16&lt;=1.5,"น้อยที่สุด")))))</f>
        <v>มาก</v>
      </c>
      <c r="J16" s="66"/>
    </row>
    <row r="17" spans="2:9" s="12" customFormat="1" ht="24" x14ac:dyDescent="0.55000000000000004">
      <c r="B17" s="49"/>
      <c r="C17" s="49"/>
      <c r="D17" s="49"/>
      <c r="E17" s="49"/>
      <c r="F17" s="49"/>
      <c r="G17" s="49"/>
      <c r="H17" s="49"/>
      <c r="I17" s="50"/>
    </row>
    <row r="18" spans="2:9" s="7" customFormat="1" ht="24" x14ac:dyDescent="0.55000000000000004">
      <c r="B18" s="19"/>
      <c r="C18" s="102" t="s">
        <v>45</v>
      </c>
      <c r="D18" s="102"/>
      <c r="E18" s="102"/>
      <c r="F18" s="102"/>
      <c r="G18" s="102"/>
      <c r="H18" s="102"/>
    </row>
    <row r="19" spans="2:9" s="7" customFormat="1" ht="24" x14ac:dyDescent="0.55000000000000004">
      <c r="B19" s="87" t="s">
        <v>74</v>
      </c>
      <c r="C19" s="88"/>
      <c r="D19" s="88"/>
      <c r="E19" s="88"/>
      <c r="F19" s="88"/>
      <c r="G19" s="88"/>
      <c r="H19" s="88"/>
    </row>
    <row r="20" spans="2:9" s="7" customFormat="1" ht="24" x14ac:dyDescent="0.55000000000000004">
      <c r="B20" s="23"/>
      <c r="C20" s="87" t="s">
        <v>75</v>
      </c>
      <c r="D20" s="87"/>
      <c r="E20" s="87"/>
      <c r="F20" s="87"/>
      <c r="G20" s="87"/>
      <c r="H20" s="87"/>
    </row>
    <row r="21" spans="2:9" s="7" customFormat="1" ht="24" x14ac:dyDescent="0.55000000000000004">
      <c r="B21" s="23" t="s">
        <v>76</v>
      </c>
      <c r="C21" s="29"/>
      <c r="D21" s="29"/>
      <c r="E21" s="29"/>
      <c r="F21" s="29"/>
      <c r="G21" s="29"/>
      <c r="H21" s="29"/>
    </row>
    <row r="22" spans="2:9" s="7" customFormat="1" ht="24" x14ac:dyDescent="0.55000000000000004">
      <c r="B22" s="87" t="s">
        <v>90</v>
      </c>
      <c r="C22" s="88"/>
      <c r="D22" s="88"/>
      <c r="E22" s="88"/>
      <c r="F22" s="88"/>
      <c r="G22" s="88"/>
      <c r="H22" s="88"/>
    </row>
    <row r="23" spans="2:9" s="12" customFormat="1" ht="24" x14ac:dyDescent="0.55000000000000004">
      <c r="B23" s="7"/>
    </row>
    <row r="24" spans="2:9" s="12" customFormat="1" ht="24" x14ac:dyDescent="0.55000000000000004"/>
    <row r="25" spans="2:9" s="12" customFormat="1" ht="24" x14ac:dyDescent="0.55000000000000004"/>
    <row r="26" spans="2:9" s="12" customFormat="1" ht="24" x14ac:dyDescent="0.55000000000000004"/>
    <row r="27" spans="2:9" s="12" customFormat="1" ht="24" x14ac:dyDescent="0.55000000000000004"/>
    <row r="28" spans="2:9" s="12" customFormat="1" ht="24" x14ac:dyDescent="0.55000000000000004"/>
    <row r="29" spans="2:9" s="12" customFormat="1" ht="24" x14ac:dyDescent="0.55000000000000004"/>
    <row r="30" spans="2:9" s="12" customFormat="1" ht="24" x14ac:dyDescent="0.55000000000000004"/>
    <row r="31" spans="2:9" s="12" customFormat="1" ht="24" x14ac:dyDescent="0.55000000000000004"/>
    <row r="32" spans="2:9" s="12" customFormat="1" ht="24" x14ac:dyDescent="0.55000000000000004"/>
    <row r="33" spans="2:8" s="12" customFormat="1" ht="24" x14ac:dyDescent="0.55000000000000004"/>
    <row r="34" spans="2:8" s="12" customFormat="1" ht="24" x14ac:dyDescent="0.55000000000000004"/>
    <row r="35" spans="2:8" s="7" customFormat="1" ht="24" x14ac:dyDescent="0.55000000000000004"/>
    <row r="36" spans="2:8" s="7" customFormat="1" ht="24" x14ac:dyDescent="0.55000000000000004"/>
    <row r="37" spans="2:8" s="7" customFormat="1" ht="24" x14ac:dyDescent="0.55000000000000004"/>
    <row r="38" spans="2:8" s="7" customFormat="1" ht="24" x14ac:dyDescent="0.55000000000000004"/>
    <row r="39" spans="2:8" s="7" customFormat="1" ht="24" x14ac:dyDescent="0.55000000000000004"/>
    <row r="40" spans="2:8" s="7" customFormat="1" ht="24" x14ac:dyDescent="0.55000000000000004"/>
    <row r="41" spans="2:8" s="11" customFormat="1" ht="24" x14ac:dyDescent="0.55000000000000004"/>
    <row r="42" spans="2:8" s="11" customFormat="1" ht="24" x14ac:dyDescent="0.55000000000000004"/>
    <row r="43" spans="2:8" s="11" customFormat="1" ht="24" x14ac:dyDescent="0.55000000000000004"/>
    <row r="44" spans="2:8" s="11" customFormat="1" ht="24" x14ac:dyDescent="0.55000000000000004"/>
    <row r="45" spans="2:8" s="11" customFormat="1" ht="24" x14ac:dyDescent="0.55000000000000004"/>
    <row r="46" spans="2:8" s="11" customFormat="1" ht="24" x14ac:dyDescent="0.55000000000000004"/>
    <row r="47" spans="2:8" s="5" customFormat="1" x14ac:dyDescent="0.55000000000000004">
      <c r="B47" s="6"/>
      <c r="C47" s="6"/>
    </row>
    <row r="48" spans="2:8" x14ac:dyDescent="0.55000000000000004">
      <c r="B48" s="3"/>
      <c r="C48" s="3"/>
      <c r="D48" s="3"/>
      <c r="E48" s="3"/>
      <c r="F48" s="4"/>
      <c r="G48" s="4"/>
      <c r="H48" s="4"/>
    </row>
    <row r="49" spans="2:8" x14ac:dyDescent="0.55000000000000004">
      <c r="B49" s="3"/>
      <c r="C49" s="3"/>
      <c r="D49" s="3"/>
      <c r="E49" s="3"/>
      <c r="F49" s="4"/>
      <c r="G49" s="4"/>
      <c r="H49" s="4"/>
    </row>
    <row r="50" spans="2:8" x14ac:dyDescent="0.55000000000000004">
      <c r="B50" s="3"/>
      <c r="C50" s="3"/>
      <c r="D50" s="3"/>
      <c r="E50" s="3"/>
      <c r="F50" s="4"/>
      <c r="G50" s="4"/>
      <c r="H50" s="4"/>
    </row>
    <row r="51" spans="2:8" x14ac:dyDescent="0.55000000000000004">
      <c r="B51" s="3"/>
      <c r="C51" s="3"/>
      <c r="D51" s="3"/>
      <c r="E51" s="3"/>
      <c r="F51" s="4"/>
      <c r="G51" s="4"/>
      <c r="H51" s="4"/>
    </row>
    <row r="52" spans="2:8" x14ac:dyDescent="0.55000000000000004">
      <c r="B52" s="3"/>
      <c r="C52" s="3"/>
      <c r="D52" s="3"/>
      <c r="E52" s="3"/>
      <c r="F52" s="4"/>
      <c r="G52" s="4"/>
      <c r="H52" s="4"/>
    </row>
    <row r="53" spans="2:8" x14ac:dyDescent="0.55000000000000004">
      <c r="B53" s="3"/>
      <c r="C53" s="3"/>
      <c r="D53" s="3"/>
      <c r="E53" s="3"/>
      <c r="F53" s="4"/>
      <c r="G53" s="4"/>
      <c r="H53" s="4"/>
    </row>
    <row r="54" spans="2:8" x14ac:dyDescent="0.55000000000000004">
      <c r="B54" s="3"/>
      <c r="C54" s="3"/>
      <c r="D54" s="3"/>
      <c r="E54" s="3"/>
      <c r="F54" s="4"/>
      <c r="G54" s="4"/>
      <c r="H54" s="4"/>
    </row>
    <row r="55" spans="2:8" x14ac:dyDescent="0.55000000000000004">
      <c r="B55" s="3"/>
      <c r="C55" s="3"/>
      <c r="D55" s="3"/>
      <c r="E55" s="3"/>
      <c r="F55" s="4"/>
      <c r="G55" s="4"/>
      <c r="H55" s="4"/>
    </row>
    <row r="56" spans="2:8" x14ac:dyDescent="0.55000000000000004">
      <c r="B56" s="3"/>
      <c r="C56" s="3"/>
      <c r="D56" s="3"/>
      <c r="E56" s="3"/>
      <c r="F56" s="4"/>
      <c r="G56" s="4"/>
      <c r="H56" s="4"/>
    </row>
    <row r="57" spans="2:8" x14ac:dyDescent="0.55000000000000004">
      <c r="B57" s="3"/>
      <c r="C57" s="3"/>
      <c r="D57" s="3"/>
      <c r="E57" s="3"/>
      <c r="F57" s="4"/>
      <c r="G57" s="4"/>
      <c r="H57" s="4"/>
    </row>
    <row r="58" spans="2:8" x14ac:dyDescent="0.55000000000000004">
      <c r="B58" s="3"/>
      <c r="C58" s="3"/>
      <c r="D58" s="3"/>
      <c r="E58" s="3"/>
      <c r="F58" s="4"/>
      <c r="G58" s="4"/>
      <c r="H58" s="4"/>
    </row>
    <row r="59" spans="2:8" x14ac:dyDescent="0.55000000000000004">
      <c r="B59" s="3"/>
      <c r="C59" s="3"/>
      <c r="D59" s="3"/>
      <c r="E59" s="3"/>
      <c r="F59" s="4"/>
      <c r="G59" s="4"/>
      <c r="H59" s="4"/>
    </row>
  </sheetData>
  <mergeCells count="18">
    <mergeCell ref="B6:E6"/>
    <mergeCell ref="B7:E7"/>
    <mergeCell ref="B16:E16"/>
    <mergeCell ref="B1:H1"/>
    <mergeCell ref="B4:E5"/>
    <mergeCell ref="F4:F5"/>
    <mergeCell ref="G4:G5"/>
    <mergeCell ref="H4:H5"/>
    <mergeCell ref="B12:E12"/>
    <mergeCell ref="B10:E10"/>
    <mergeCell ref="B13:E13"/>
    <mergeCell ref="B14:E14"/>
    <mergeCell ref="B15:E15"/>
    <mergeCell ref="C20:H20"/>
    <mergeCell ref="B22:H22"/>
    <mergeCell ref="C18:H18"/>
    <mergeCell ref="B19:H19"/>
    <mergeCell ref="B11:E11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133350</xdr:colOff>
                <xdr:row>3</xdr:row>
                <xdr:rowOff>171450</xdr:rowOff>
              </from>
              <to>
                <xdr:col>5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</vt:vector>
  </HeadingPairs>
  <TitlesOfParts>
    <vt:vector size="8" baseType="lpstr">
      <vt:lpstr>ข้อมูล</vt:lpstr>
      <vt:lpstr>DATA</vt:lpstr>
      <vt:lpstr>บทสรุป</vt:lpstr>
      <vt:lpstr>ตาราง1-3</vt:lpstr>
      <vt:lpstr>ตอนที่ 2</vt:lpstr>
      <vt:lpstr>Chart3</vt:lpstr>
      <vt:lpstr>Chart2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2022-03-08T08:15:24Z</cp:lastPrinted>
  <dcterms:created xsi:type="dcterms:W3CDTF">2014-10-15T08:34:52Z</dcterms:created>
  <dcterms:modified xsi:type="dcterms:W3CDTF">2022-03-10T07:20:14Z</dcterms:modified>
</cp:coreProperties>
</file>