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AA041B99-54F9-4F28-BA05-E7CBAED66B4B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51" r:id="rId3"/>
    <sheet name="ตาราง 1-2" sheetId="35" r:id="rId4"/>
    <sheet name="ตาราง 3" sheetId="36" r:id="rId5"/>
    <sheet name="ช่วงที่ 1" sheetId="42" r:id="rId6"/>
    <sheet name="ช่วงที่ 2" sheetId="50" r:id="rId7"/>
    <sheet name="Sheet3" sheetId="44" r:id="rId8"/>
    <sheet name="Sheet4" sheetId="45" r:id="rId9"/>
    <sheet name="Sheet5" sheetId="46" r:id="rId10"/>
    <sheet name="Sheet6" sheetId="47" r:id="rId11"/>
    <sheet name="Sheet7" sheetId="48" r:id="rId12"/>
    <sheet name="Sheet8" sheetId="49" r:id="rId13"/>
    <sheet name="ความต้องการ" sheetId="41" r:id="rId14"/>
  </sheets>
  <externalReferences>
    <externalReference r:id="rId15"/>
  </externalReferences>
  <definedNames>
    <definedName name="_xlnm._FilterDatabase" localSheetId="1" hidden="1">DATA!$F$1:$F$180</definedName>
    <definedName name="_xlnm._FilterDatabase" localSheetId="7" hidden="1">Sheet3!$F$1:$F$148</definedName>
    <definedName name="_xlnm._FilterDatabase" localSheetId="8" hidden="1">Sheet4!$F$1:$F$153</definedName>
    <definedName name="_xlnm._FilterDatabase" localSheetId="9" hidden="1">Sheet5!$F$1:$F$150</definedName>
    <definedName name="_xlnm._FilterDatabase" localSheetId="10" hidden="1">Sheet6!$F$1:$F$147</definedName>
    <definedName name="_xlnm._FilterDatabase" localSheetId="11" hidden="1">Sheet7!$F$1:$F$162</definedName>
    <definedName name="_xlnm._FilterDatabase" localSheetId="12" hidden="1">Sheet8!$F$1:$F$150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Q15" i="50" l="1"/>
  <c r="Q14" i="50"/>
  <c r="Q13" i="50"/>
  <c r="Q12" i="50"/>
  <c r="Q11" i="50"/>
  <c r="Q10" i="50"/>
  <c r="Q9" i="50"/>
  <c r="Q8" i="50"/>
  <c r="Q7" i="50"/>
  <c r="P15" i="50"/>
  <c r="P14" i="50"/>
  <c r="P13" i="50"/>
  <c r="P12" i="50"/>
  <c r="P11" i="50"/>
  <c r="P10" i="50"/>
  <c r="P9" i="50"/>
  <c r="P8" i="50"/>
  <c r="P7" i="50"/>
  <c r="O15" i="50"/>
  <c r="O14" i="50"/>
  <c r="O13" i="50"/>
  <c r="O12" i="50"/>
  <c r="O11" i="50"/>
  <c r="O10" i="50"/>
  <c r="O9" i="50"/>
  <c r="O8" i="50"/>
  <c r="N15" i="50"/>
  <c r="O7" i="50"/>
  <c r="N14" i="50"/>
  <c r="N13" i="50"/>
  <c r="N12" i="50"/>
  <c r="N11" i="50"/>
  <c r="N10" i="50"/>
  <c r="N9" i="50"/>
  <c r="N8" i="50"/>
  <c r="N7" i="50"/>
  <c r="L8" i="50"/>
  <c r="L7" i="50"/>
  <c r="K15" i="50"/>
  <c r="K8" i="50"/>
  <c r="K7" i="50"/>
  <c r="J15" i="50"/>
  <c r="J14" i="50"/>
  <c r="J13" i="50"/>
  <c r="J12" i="50"/>
  <c r="J11" i="50"/>
  <c r="J10" i="50"/>
  <c r="J9" i="50"/>
  <c r="J8" i="50"/>
  <c r="J7" i="50"/>
  <c r="I14" i="50"/>
  <c r="I13" i="50"/>
  <c r="I12" i="50"/>
  <c r="I11" i="50"/>
  <c r="I10" i="50"/>
  <c r="I9" i="50"/>
  <c r="I8" i="50"/>
  <c r="I7" i="50"/>
  <c r="H15" i="50"/>
  <c r="H14" i="50"/>
  <c r="H13" i="50"/>
  <c r="H12" i="50"/>
  <c r="H11" i="50"/>
  <c r="H10" i="50"/>
  <c r="H9" i="50"/>
  <c r="H8" i="50"/>
  <c r="H7" i="50"/>
  <c r="G15" i="50"/>
  <c r="G14" i="50"/>
  <c r="G13" i="50"/>
  <c r="G12" i="50"/>
  <c r="G11" i="50"/>
  <c r="G10" i="50"/>
  <c r="G9" i="50"/>
  <c r="G8" i="50"/>
  <c r="G7" i="50"/>
  <c r="F15" i="50"/>
  <c r="F14" i="50"/>
  <c r="F13" i="50"/>
  <c r="F12" i="50"/>
  <c r="F11" i="50"/>
  <c r="F10" i="50"/>
  <c r="F9" i="50"/>
  <c r="F8" i="50"/>
  <c r="F7" i="50"/>
  <c r="I15" i="50"/>
  <c r="P10" i="42"/>
  <c r="P9" i="42"/>
  <c r="P8" i="42"/>
  <c r="P7" i="42"/>
  <c r="O15" i="42"/>
  <c r="O14" i="42"/>
  <c r="O13" i="42"/>
  <c r="O12" i="42"/>
  <c r="O11" i="42"/>
  <c r="O10" i="42"/>
  <c r="O9" i="42"/>
  <c r="O8" i="42"/>
  <c r="O7" i="42"/>
  <c r="N16" i="42"/>
  <c r="N15" i="42"/>
  <c r="N14" i="42"/>
  <c r="N13" i="42"/>
  <c r="N12" i="42"/>
  <c r="N11" i="42"/>
  <c r="N10" i="42"/>
  <c r="N9" i="42"/>
  <c r="N8" i="42"/>
  <c r="N7" i="42"/>
  <c r="H4" i="47"/>
  <c r="L16" i="42"/>
  <c r="L11" i="42"/>
  <c r="L10" i="42"/>
  <c r="L9" i="42"/>
  <c r="L8" i="42"/>
  <c r="L7" i="42"/>
  <c r="K16" i="42"/>
  <c r="K8" i="42"/>
  <c r="K7" i="42"/>
  <c r="J16" i="42"/>
  <c r="J15" i="42"/>
  <c r="J14" i="42"/>
  <c r="J13" i="42"/>
  <c r="J12" i="42"/>
  <c r="J11" i="42"/>
  <c r="J10" i="42"/>
  <c r="J9" i="42"/>
  <c r="J8" i="42"/>
  <c r="J7" i="42"/>
  <c r="I15" i="42"/>
  <c r="I14" i="42"/>
  <c r="I13" i="42"/>
  <c r="I12" i="42"/>
  <c r="I11" i="42"/>
  <c r="I10" i="42"/>
  <c r="I9" i="42"/>
  <c r="I8" i="42"/>
  <c r="I7" i="42"/>
  <c r="H16" i="42"/>
  <c r="H15" i="42"/>
  <c r="H14" i="42"/>
  <c r="H13" i="42"/>
  <c r="H12" i="42"/>
  <c r="H11" i="42"/>
  <c r="H10" i="42"/>
  <c r="H9" i="42"/>
  <c r="H8" i="42"/>
  <c r="H7" i="42"/>
  <c r="F8" i="42"/>
  <c r="F7" i="42"/>
  <c r="B50" i="49"/>
  <c r="B40" i="49"/>
  <c r="B39" i="49"/>
  <c r="B38" i="49"/>
  <c r="B37" i="49"/>
  <c r="B34" i="49"/>
  <c r="B33" i="49"/>
  <c r="B32" i="49"/>
  <c r="B35" i="49" s="1"/>
  <c r="B28" i="49"/>
  <c r="B19" i="49"/>
  <c r="B11" i="49"/>
  <c r="B10" i="49"/>
  <c r="X9" i="49"/>
  <c r="P9" i="49"/>
  <c r="X8" i="49"/>
  <c r="P8" i="49"/>
  <c r="Y7" i="49"/>
  <c r="X7" i="49"/>
  <c r="W7" i="49"/>
  <c r="V7" i="49"/>
  <c r="U7" i="49"/>
  <c r="T7" i="49"/>
  <c r="S7" i="49"/>
  <c r="R7" i="49"/>
  <c r="Q7" i="49"/>
  <c r="P7" i="49"/>
  <c r="O7" i="49"/>
  <c r="N7" i="49"/>
  <c r="M7" i="49"/>
  <c r="L7" i="49"/>
  <c r="K7" i="49"/>
  <c r="J7" i="49"/>
  <c r="I7" i="49"/>
  <c r="H7" i="49"/>
  <c r="Y6" i="49"/>
  <c r="X6" i="49"/>
  <c r="W6" i="49"/>
  <c r="V6" i="49"/>
  <c r="U6" i="49"/>
  <c r="T6" i="49"/>
  <c r="S6" i="49"/>
  <c r="R6" i="49"/>
  <c r="Q6" i="49"/>
  <c r="P6" i="49"/>
  <c r="O6" i="49"/>
  <c r="N6" i="49"/>
  <c r="M6" i="49"/>
  <c r="L6" i="49"/>
  <c r="K6" i="49"/>
  <c r="J6" i="49"/>
  <c r="I6" i="49"/>
  <c r="H6" i="49"/>
  <c r="B62" i="48"/>
  <c r="B52" i="48"/>
  <c r="B51" i="48"/>
  <c r="B50" i="48"/>
  <c r="B49" i="48"/>
  <c r="B46" i="48"/>
  <c r="B45" i="48"/>
  <c r="B44" i="48"/>
  <c r="B40" i="48"/>
  <c r="B31" i="48"/>
  <c r="B24" i="48"/>
  <c r="B23" i="48"/>
  <c r="B22" i="48"/>
  <c r="X21" i="48"/>
  <c r="P21" i="48"/>
  <c r="X20" i="48"/>
  <c r="P20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Y18" i="48"/>
  <c r="X18" i="48"/>
  <c r="W18" i="48"/>
  <c r="V18" i="48"/>
  <c r="U18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B47" i="47"/>
  <c r="B37" i="47"/>
  <c r="B36" i="47"/>
  <c r="B35" i="47"/>
  <c r="B34" i="47"/>
  <c r="B31" i="47"/>
  <c r="B30" i="47"/>
  <c r="B29" i="47"/>
  <c r="B25" i="47"/>
  <c r="B16" i="47"/>
  <c r="B8" i="47"/>
  <c r="B9" i="47" s="1"/>
  <c r="B7" i="47"/>
  <c r="X6" i="47"/>
  <c r="P6" i="47"/>
  <c r="X5" i="47"/>
  <c r="P5" i="47"/>
  <c r="Y4" i="47"/>
  <c r="X4" i="47"/>
  <c r="W4" i="47"/>
  <c r="V4" i="47"/>
  <c r="U4" i="47"/>
  <c r="T4" i="47"/>
  <c r="S4" i="47"/>
  <c r="R4" i="47"/>
  <c r="Q4" i="47"/>
  <c r="P4" i="47"/>
  <c r="O4" i="47"/>
  <c r="N4" i="47"/>
  <c r="M4" i="47"/>
  <c r="L4" i="47"/>
  <c r="K4" i="47"/>
  <c r="J4" i="47"/>
  <c r="I4" i="47"/>
  <c r="Y3" i="47"/>
  <c r="X3" i="47"/>
  <c r="W3" i="47"/>
  <c r="V3" i="47"/>
  <c r="U3" i="47"/>
  <c r="T3" i="47"/>
  <c r="S3" i="47"/>
  <c r="R3" i="47"/>
  <c r="Q3" i="47"/>
  <c r="P3" i="47"/>
  <c r="O3" i="47"/>
  <c r="N3" i="47"/>
  <c r="M3" i="47"/>
  <c r="L3" i="47"/>
  <c r="K3" i="47"/>
  <c r="J3" i="47"/>
  <c r="I3" i="47"/>
  <c r="H3" i="47"/>
  <c r="B50" i="46"/>
  <c r="B40" i="46"/>
  <c r="B39" i="46"/>
  <c r="B38" i="46"/>
  <c r="B37" i="46"/>
  <c r="B41" i="46" s="1"/>
  <c r="B34" i="46"/>
  <c r="B33" i="46"/>
  <c r="B32" i="46"/>
  <c r="B28" i="46"/>
  <c r="B19" i="46"/>
  <c r="B11" i="46"/>
  <c r="B10" i="46"/>
  <c r="X9" i="46"/>
  <c r="P9" i="46"/>
  <c r="X8" i="46"/>
  <c r="P8" i="46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Y6" i="46"/>
  <c r="X6" i="46"/>
  <c r="W6" i="46"/>
  <c r="V6" i="46"/>
  <c r="U6" i="46"/>
  <c r="T6" i="46"/>
  <c r="S6" i="46"/>
  <c r="R6" i="46"/>
  <c r="Q6" i="46"/>
  <c r="P6" i="46"/>
  <c r="O6" i="46"/>
  <c r="N6" i="46"/>
  <c r="M6" i="46"/>
  <c r="L6" i="46"/>
  <c r="K6" i="46"/>
  <c r="J6" i="46"/>
  <c r="I6" i="46"/>
  <c r="H6" i="46"/>
  <c r="B53" i="45"/>
  <c r="B43" i="45"/>
  <c r="B42" i="45"/>
  <c r="B41" i="45"/>
  <c r="B40" i="45"/>
  <c r="B37" i="45"/>
  <c r="B36" i="45"/>
  <c r="B35" i="45"/>
  <c r="B38" i="45" s="1"/>
  <c r="B31" i="45"/>
  <c r="B22" i="45"/>
  <c r="B14" i="45"/>
  <c r="B13" i="45"/>
  <c r="X12" i="45"/>
  <c r="P12" i="45"/>
  <c r="X11" i="45"/>
  <c r="P11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B48" i="44"/>
  <c r="B38" i="44"/>
  <c r="B37" i="44"/>
  <c r="B36" i="44"/>
  <c r="B35" i="44"/>
  <c r="B32" i="44"/>
  <c r="B31" i="44"/>
  <c r="B30" i="44"/>
  <c r="B26" i="44"/>
  <c r="B17" i="44"/>
  <c r="B9" i="44"/>
  <c r="B8" i="44"/>
  <c r="X7" i="44"/>
  <c r="P7" i="44"/>
  <c r="X6" i="44"/>
  <c r="P6" i="44"/>
  <c r="Y5" i="44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I5" i="44"/>
  <c r="H5" i="44"/>
  <c r="Y4" i="44"/>
  <c r="X4" i="44"/>
  <c r="W4" i="44"/>
  <c r="V4" i="44"/>
  <c r="U4" i="44"/>
  <c r="T4" i="44"/>
  <c r="S4" i="44"/>
  <c r="R4" i="44"/>
  <c r="Q4" i="44"/>
  <c r="P4" i="44"/>
  <c r="O4" i="44"/>
  <c r="N4" i="44"/>
  <c r="M4" i="44"/>
  <c r="L4" i="44"/>
  <c r="K4" i="44"/>
  <c r="J4" i="44"/>
  <c r="I4" i="44"/>
  <c r="H4" i="44"/>
  <c r="H36" i="40"/>
  <c r="B12" i="49" l="1"/>
  <c r="B41" i="49"/>
  <c r="B53" i="48"/>
  <c r="B47" i="48"/>
  <c r="B38" i="47"/>
  <c r="B32" i="47"/>
  <c r="B12" i="46"/>
  <c r="B35" i="46"/>
  <c r="B15" i="45"/>
  <c r="B44" i="45"/>
  <c r="B10" i="44"/>
  <c r="B39" i="44"/>
  <c r="B33" i="44"/>
  <c r="O16" i="42" l="1"/>
  <c r="I16" i="42"/>
  <c r="F24" i="35" l="1"/>
  <c r="G24" i="35" s="1"/>
  <c r="D23" i="35"/>
  <c r="D22" i="35"/>
  <c r="G20" i="35" l="1"/>
  <c r="G18" i="35"/>
  <c r="G19" i="35"/>
  <c r="G23" i="35"/>
  <c r="G22" i="35"/>
  <c r="G21" i="35"/>
  <c r="I36" i="40"/>
  <c r="J36" i="40"/>
  <c r="K36" i="40"/>
  <c r="L36" i="40"/>
  <c r="M36" i="40"/>
  <c r="N36" i="40"/>
  <c r="O36" i="40"/>
  <c r="P36" i="40"/>
  <c r="Q36" i="40"/>
  <c r="R36" i="40"/>
  <c r="S36" i="40"/>
  <c r="T36" i="40"/>
  <c r="U36" i="40"/>
  <c r="V36" i="40"/>
  <c r="W36" i="40"/>
  <c r="X36" i="40"/>
  <c r="I37" i="40"/>
  <c r="J37" i="40"/>
  <c r="K37" i="40"/>
  <c r="L37" i="40"/>
  <c r="M37" i="40"/>
  <c r="N37" i="40"/>
  <c r="O37" i="40"/>
  <c r="P37" i="40"/>
  <c r="Q37" i="40"/>
  <c r="R37" i="40"/>
  <c r="S37" i="40"/>
  <c r="T37" i="40"/>
  <c r="U37" i="40"/>
  <c r="V37" i="40"/>
  <c r="W37" i="40"/>
  <c r="X37" i="40"/>
  <c r="H37" i="40"/>
  <c r="Y37" i="40" l="1"/>
  <c r="Y36" i="40"/>
  <c r="B49" i="40" l="1"/>
  <c r="B67" i="40"/>
  <c r="B41" i="40"/>
  <c r="B40" i="40"/>
  <c r="X39" i="40"/>
  <c r="X38" i="40"/>
  <c r="P39" i="40"/>
  <c r="F18" i="41" s="1"/>
  <c r="P38" i="40"/>
  <c r="B42" i="40" l="1"/>
  <c r="B58" i="40"/>
  <c r="B70" i="40"/>
  <c r="G17" i="41" l="1"/>
  <c r="G16" i="41"/>
  <c r="G15" i="41"/>
  <c r="G13" i="41"/>
  <c r="G12" i="41"/>
  <c r="G10" i="41"/>
  <c r="G8" i="41"/>
  <c r="G7" i="41"/>
  <c r="F17" i="41"/>
  <c r="H17" i="41" s="1"/>
  <c r="F16" i="41"/>
  <c r="H16" i="41" s="1"/>
  <c r="F15" i="41"/>
  <c r="H15" i="41" s="1"/>
  <c r="F13" i="41"/>
  <c r="H13" i="41" s="1"/>
  <c r="F12" i="41"/>
  <c r="H12" i="41" s="1"/>
  <c r="F10" i="41"/>
  <c r="H10" i="41" s="1"/>
  <c r="F9" i="41"/>
  <c r="H9" i="41" s="1"/>
  <c r="F8" i="41"/>
  <c r="H8" i="41" s="1"/>
  <c r="F7" i="41"/>
  <c r="H7" i="41" s="1"/>
  <c r="G48" i="41"/>
  <c r="G47" i="41"/>
  <c r="G46" i="41"/>
  <c r="G45" i="41"/>
  <c r="G44" i="41"/>
  <c r="G43" i="41"/>
  <c r="G42" i="41"/>
  <c r="G40" i="41"/>
  <c r="G38" i="41"/>
  <c r="F48" i="41"/>
  <c r="H48" i="41" s="1"/>
  <c r="F47" i="41"/>
  <c r="H47" i="41" s="1"/>
  <c r="F46" i="41"/>
  <c r="H46" i="41" s="1"/>
  <c r="F45" i="41"/>
  <c r="H45" i="41" s="1"/>
  <c r="F44" i="41"/>
  <c r="H44" i="41" s="1"/>
  <c r="F43" i="41"/>
  <c r="H43" i="41" s="1"/>
  <c r="F42" i="41"/>
  <c r="H42" i="41" s="1"/>
  <c r="F40" i="41"/>
  <c r="H40" i="41" s="1"/>
  <c r="F38" i="41"/>
  <c r="H38" i="41" s="1"/>
  <c r="G18" i="41"/>
  <c r="G9" i="41"/>
  <c r="H18" i="41"/>
  <c r="C9" i="36" l="1"/>
  <c r="B64" i="40"/>
  <c r="B63" i="40"/>
  <c r="B62" i="40"/>
  <c r="D7" i="36" l="1"/>
  <c r="D9" i="36"/>
  <c r="D8" i="36"/>
  <c r="D6" i="36"/>
  <c r="B65" i="40"/>
  <c r="B69" i="40"/>
  <c r="B68" i="40"/>
  <c r="B80" i="40" l="1"/>
  <c r="B71" i="40"/>
  <c r="D5" i="36" l="1"/>
  <c r="F11" i="35" l="1"/>
  <c r="G10" i="35" l="1"/>
  <c r="G9" i="35"/>
  <c r="G11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5BAC63E2-BAC9-4E6F-87F4-4AE608464CD7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<sst xmlns="http://schemas.openxmlformats.org/spreadsheetml/2006/main" count="1773" uniqueCount="297">
  <si>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</si>
  <si>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</si>
  <si>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</si>
  <si>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</si>
  <si>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</si>
  <si>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</si>
  <si>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</si>
  <si>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</si>
  <si>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</si>
  <si>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</si>
  <si>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</si>
  <si>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</si>
  <si>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หัวหน้าสำนักงาน/หัวหน้างาน</t>
  </si>
  <si>
    <t>น้อยกว่า 5 ปี</t>
  </si>
  <si>
    <t>เจ้าหน้าที่งานแผนและสารสนเทศ</t>
  </si>
  <si>
    <t>ชาย</t>
  </si>
  <si>
    <t>ปริญญาตรี</t>
  </si>
  <si>
    <t>5 - 10 ปี</t>
  </si>
  <si>
    <t>เจ้าหน้าที่งานวิชาการ</t>
  </si>
  <si>
    <t>เจ้าหน้าที่งานวิจัยและวิเทศสัมพันธ์</t>
  </si>
  <si>
    <t>เจ้าหน้าที่สำนักพิมพ์มหาวิทยาลัยนเรศวร</t>
  </si>
  <si>
    <t>เจ้าหน้าที่งานอำนวยการ</t>
  </si>
  <si>
    <t>11 - 15 ปี</t>
  </si>
  <si>
    <t xml:space="preserve">แบบสำรวจความต้องการ ความคาดหวัง และปัจจัยที่ส่งผลต่อความผูกพันของบุคลากรบัณฑิตวิทยาลัย </t>
  </si>
  <si>
    <t>เพศ</t>
  </si>
  <si>
    <t>สถานภาพ</t>
  </si>
  <si>
    <t>ประสบการณ์ในการทำงาน</t>
  </si>
  <si>
    <t>ความสามัคคี ความเอื้ออาทรซึ่งกันและกัน</t>
  </si>
  <si>
    <t>2.5 การไม่ละเลยหน้าที่ของตนเอง โดยไม่ปัดความรับผิดชอบให้ผู้อื่น</t>
  </si>
  <si>
    <t>2.6 การทำงานที่เอื้อประโยชน์ต่อผู้อื่น มิใช่แค่ประโยชน์ส่วนตัว</t>
  </si>
  <si>
    <t>2.7 ความเป็นน้ำหนึ่งใจเดียวกัน</t>
  </si>
  <si>
    <t>1.2 ความรัก ความสามัคคี การร่วมแรง ร่วมใจ ร่วมมือกันของบุคลากรบัณฑิตวิทยาลัย</t>
  </si>
  <si>
    <t>1.3 การรับฟังความคิดเห็น การดูแลขวัญและกำลังใจจากผู้บังคับบัญชา</t>
  </si>
  <si>
    <t>ผลการตอบแบบสำรวจความต้องการ ความคาดหวัง และปัจจัยที่ส่งผลต่อความผูกพัน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</si>
  <si>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</si>
  <si>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</si>
  <si>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</si>
  <si>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</si>
  <si>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</si>
  <si>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</si>
  <si>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</si>
  <si>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</si>
  <si>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น้อย</t>
  </si>
  <si>
    <t>น้อยที่สุด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</si>
  <si>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</si>
  <si>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</si>
  <si>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</si>
  <si>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</si>
  <si>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</si>
  <si>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9/28/2022 8:57:58</t>
  </si>
  <si>
    <t>9/28/2022 9:02:31</t>
  </si>
  <si>
    <t>9/28/2022 9:04:16</t>
  </si>
  <si>
    <t>9/28/2022 9:14:46</t>
  </si>
  <si>
    <t>9/28/2022 9:43:05</t>
  </si>
  <si>
    <t>9/28/2022 9:49:29</t>
  </si>
  <si>
    <t>9/28/2022 9:51:02</t>
  </si>
  <si>
    <t>9/28/2022 10:22:07</t>
  </si>
  <si>
    <t>9/28/2022 11:20:52</t>
  </si>
  <si>
    <t>9/28/2022 12:49:29</t>
  </si>
  <si>
    <t>9/28/2022 13:19:50</t>
  </si>
  <si>
    <t>9/29/2022 8:08:01</t>
  </si>
  <si>
    <t>9/29/2022 9:58:29</t>
  </si>
  <si>
    <t>9/29/2022 10:24:47</t>
  </si>
  <si>
    <t>ส่วนที่ 2 สอบถามความคิดเห็นที่มีต่อความต้องการ ความคาดหวังที่มีต่อบัณฑิตวิทยาลัย [มีความมั่นคงในการทำงาน และการได้ทำงานในองค์กรที่ดีมีการพัฒนาอยู่เสมอตามยุคสมัย]</t>
  </si>
  <si>
    <t>ส่วนที่ 2 สอบถามความคิดเห็นที่มีต่อความต้องการ ความคาดหวังที่มีต่อบัณฑิตวิทยาลัย [ความรัก ความสามัคคี การร่วมแรง ร่วมใจ ร่วมมือกันของบุคลากรบัณฑิตวิทยาลัย]</t>
  </si>
  <si>
    <t>ส่วนที่ 2 สอบถามความคิดเห็นที่มีต่อความต้องการ ความคาดหวังที่มีต่อบัณฑิตวิทยาลัย [การรับฟังความคิดเห็น การดูแลขวัญและกำลังใจจากผู้บังคับบัญชา]</t>
  </si>
  <si>
    <t>ส่วนที่ 2 สอบถามความคิดเห็นที่มีต่อความต้องการ ความคาดหวังที่มีต่อบัณฑิตวิทยาลัย [มีผู้บริหารมีภาวะผู้นำ มีเมตตาธรรม บริหารงานอยู่บนพื้นฐานของเหตุผลและความถูกต้อง กล้าตัดสินใจเป็นที่ปรึกษาในการแก้ไขปัญหาที่เกิดขึ้นในการทำงานได้]</t>
  </si>
  <si>
    <t>ส่วนที่ 2 สอบถามความคิดเห็นที่มีต่อความต้องการ ความคาดหวังที่มีต่อบัณฑิตวิทยาลัย [มีอาคารบัณฑิตวิทยาลัย เป็นของตนเอง]</t>
  </si>
  <si>
    <t>ส่วนที่ 2 สอบถามความคิดเห็นที่มีต่อความต้องการ ความคาดหวังที่มีต่อบัณฑิตวิทยาลัย [การปฏิบัติงานบนพื้นฐานของความถูกต้อง ตรงไปตรงมา]</t>
  </si>
  <si>
    <t>ส่วนที่ 2 สอบถามความคิดเห็นที่มีต่อความต้องการ ความคาดหวังที่มีต่อบัณฑิตวิทยาลัย [มีระบบการประเมินที่มีมาตรฐาน ชัดเจน และเชื่อถือได้]</t>
  </si>
  <si>
    <t>ส่วนที่ 2 สอบถามความคิดเห็นที่มีต่อความต้องการ ความคาดหวังที่มีต่อบัณฑิตวิทยาลัย [การทำงานอย่างมีความสุข]</t>
  </si>
  <si>
    <t>ส่วนที่ 3 สอบถามความคิดเห็นที่มีต่อปัจจัยความผูกพันที่มีต่อบัณฑิตวิทยาลัย [ผู้บังคับบัญชา เพื่อนร่วมงาน การทำงานเป็นทีม ช่วยเหลือกันในการทำงาน ความสามัคคี ความเอื้ออาทรซึ่งกันและกัน]</t>
  </si>
  <si>
    <t>ส่วนที่ 3 สอบถามความคิดเห็นที่มีต่อปัจจัยความผูกพันที่มีต่อบัณฑิตวิทยาลัย [การทำงานเป็นทีม บุคลากรทุกคนเข้าใจในหน้าที่การทำงานของตนเองและมีความรับผิดชอบ ตลอดจนการได้รับการสนับสนุนจากผู้บริหารมหาวิทยาลัยอย่างเป็นรูปธรรม]</t>
  </si>
  <si>
    <t>ส่วนที่ 3 สอบถามความคิดเห็นที่มีต่อปัจจัยความผูกพันที่มีต่อบัณฑิตวิทยาลัย [สิ่งแวดล้อมในการทำงาน ทีมงาน/เพื่อนร่วมงานที่ดี ช่วยเหลือมีน้ำใจต่อกัน]</t>
  </si>
  <si>
    <t>ส่วนที่ 3 สอบถามความคิดเห็นที่มีต่อปัจจัยความผูกพันที่มีต่อบัณฑิตวิทยาลัย [การได้รับความร่วมมือจากทุกหน่วยในบัณฑิตวิทยาลัย]</t>
  </si>
  <si>
    <t>ส่วนที่ 3 สอบถามความคิดเห็นที่มีต่อปัจจัยความผูกพันที่มีต่อบัณฑิตวิทยาลัย [การไม่ละเลยหน้าที่ของตนเอง โดยไม่ปัดความรับผิดชอบให้ผู้อื่น]</t>
  </si>
  <si>
    <t>ส่วนที่ 3 สอบถามความคิดเห็นที่มีต่อปัจจัยความผูกพันที่มีต่อบัณฑิตวิทยาลัย [การทำงานที่เอื้อประโยชน์ต่อผู้อื่น มิใช่แค่ประโยชน์ส่วนตัว]</t>
  </si>
  <si>
    <t>ส่วนที่ 3 สอบถามความคิดเห็นที่มีต่อปัจจัยความผูกพันที่มีต่อบัณฑิตวิทยาลัย [ความเป็นน้ำหนึ่งใจเดียวกัน]</t>
  </si>
  <si>
    <t>ส่วนที่ 3 สอบถามความคิดเห็นที่มีต่อปัจจัยความผูกพันที่มีต่อบัณฑิตวิทยาลัย [การทำงานเป็นแบบ บูรณาการประสานและสามัคคีจากทุกภาคส่วนของมหาวิทยาลัย]</t>
  </si>
  <si>
    <t>ส่วนที่ 2 สอบถามความคิดเห็นที่มีต่อความต้องการ ความคาดหวังที่มีต่อบัณฑิตวิทยาลัย [ความรู้และทักษะที่จำเป็น รวมถึงอุปกรณ์เพื่อใช้เป็นเครื่องมือและปัจจัยในการพัฒนางานให้องค์กรมีคุณภาพ5]</t>
  </si>
  <si>
    <t>SD</t>
  </si>
  <si>
    <t>ระดับความคิดเห็น</t>
  </si>
  <si>
    <r>
      <rPr>
        <b/>
        <i/>
        <sz val="15"/>
        <color theme="1"/>
        <rFont val="TH SarabunPSK"/>
        <family val="2"/>
      </rPr>
      <t xml:space="preserve">ตอนที่ 2 </t>
    </r>
    <r>
      <rPr>
        <i/>
        <sz val="15"/>
        <color theme="1"/>
        <rFont val="TH SarabunPSK"/>
        <family val="2"/>
      </rPr>
      <t>สอบถามความคิดเห็นที่มีต่อความต้องการ ความคาดหวังฯ (เลือกได้มากกว่า 1 ข้อ)</t>
    </r>
  </si>
  <si>
    <t>1. ความต้องการ ความคาดหวัง</t>
  </si>
  <si>
    <t>เฉลี่ยรวมด้านความต้องการ ความคาดหวัง</t>
  </si>
  <si>
    <t>1.8 มีระบบการประเมินที่มีมาตรฐาน ชัดเจน และเชื่อถือได้</t>
  </si>
  <si>
    <t>ส่วนที่ 1 ข้อมูลทั่วไปของผู้ตอบแบบสอบถาม</t>
  </si>
  <si>
    <t>ประเภทบุคลากร</t>
  </si>
  <si>
    <t>ระดับการศึกษา</t>
  </si>
  <si>
    <t>ประสบการณ์ในการทำงาน (ช่วงที่ท่านปฏิบัติงานที่บัณฑิตวิทยาลัย)</t>
  </si>
  <si>
    <t>ส่วนที่ 2 สอบถามความคิดเห็นที่มีต่อความต้องการ ความคาดหวังที่มีต่อบัณฑิตวิทยาลัย [ความรู้และทักษะที่จำเป็น รวมถึงอุปกรณ์เพื่อใช้เป็นเครื่องมือและปัจจัยในการพัฒนางานให้องค์กรมีคุณภาพมากที่สุด]</t>
  </si>
  <si>
    <t>ข้อเสนอแนะ (ถ้ามี)</t>
  </si>
  <si>
    <t>1.1 มีความมั่นคงในการทำงาน และการได้ทำงานในองค์กรที่ดีมีการพัฒนาอยู่เสมอตามยุคสมัย</t>
  </si>
  <si>
    <t>1.5 มีอาคารบัณฑิตวิทยาลัย เป็นของตนเอง</t>
  </si>
  <si>
    <t>1.6 ความรู้และทักษะที่จำเป็น รวมถึงอุปกรณ์เพื่อใช้เป็นเครื่องมือและปัจจัยในการพัฒนา</t>
  </si>
  <si>
    <t>งานให้องค์กรมีคุณภาพมากที่สุด</t>
  </si>
  <si>
    <t>1.7 การปฏิบัติงานบนพื้นฐานของความถูกต้อง ตรงไปตรงมา</t>
  </si>
  <si>
    <t>1.9 การทำงานอย่างมีความสุข</t>
  </si>
  <si>
    <t xml:space="preserve">2.1 ผู้บังคับบัญชา เพื่อนร่วมงาน การทำงานเป็นทีม ช่วยเหลือกันในการทำงาน </t>
  </si>
  <si>
    <t xml:space="preserve">2.2 การทำงานเป็นทีม บุคลากรทุกคนเข้าใจในหน้าที่การทำงานของตนเองและมีความ </t>
  </si>
  <si>
    <t>รับผิดชอบตลอดจนการได้รับการสนับสนุนจากผู้บริหารมหาวิทยาลัยอย่างเป็นรูปธรรม</t>
  </si>
  <si>
    <t>2.3 สิ่งแวดล้อมในการทำงาน ทีมงาน/เพื่อนร่วมงานที่ดี ช่วยเหลือมีน้ำใจต่อกัน</t>
  </si>
  <si>
    <t>2.4 การได้รับความร่วมมือจากทุกหน่วยในบัณฑิตวิทยาลัย</t>
  </si>
  <si>
    <t>2.8 การทำงานเป็นแบบ บูรณาการประสานและสามัคคีจากทุกภาคส่วนของมหาวิทยาลัย</t>
  </si>
  <si>
    <t>2.  ปัจจัยความพูกพันที่มีต่อบัณฑิตวิทยาลัย</t>
  </si>
  <si>
    <t>เฉลี่ยรวมด้านปัจจัยความพูกพันที่มีต่อบัณฑิตวิทยาลัย</t>
  </si>
  <si>
    <t>-4-</t>
  </si>
  <si>
    <t>-5-</t>
  </si>
  <si>
    <t>1.4 มีผู้บริหารมีภาวะผู้นำ มีเมตตาธรรม บริหารงานอยู่บนพื้นฐานของเหตุผลและ</t>
  </si>
  <si>
    <t>ความถูกต้องกล้าตัดสินใจเป็นที่ปรึกษาในการแก้ไขปัญหาที่เกิดขึ้นในการทำงานได้</t>
  </si>
  <si>
    <t>อายุระหว่าง 30 - 40 ปี</t>
  </si>
  <si>
    <t>อายุระหว่าง 20 - 30 ปี</t>
  </si>
  <si>
    <t>อายุระหว่าง 40 - 50 ปี</t>
  </si>
  <si>
    <t>อายุระหว่าง 51 ปีขึ้นไป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</si>
  <si>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</si>
  <si>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</si>
  <si>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</si>
  <si>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</si>
  <si>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</si>
  <si>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</si>
  <si>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</si>
  <si>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t>จากตาราง 8 พบว่าผู้ตอบแบบสอบถามมีความคิดเห็นเกี่ยวกับการตอบแบบสอบถามด้านปัจจัยความพูกพัน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</si>
  <si>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</si>
  <si>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</si>
  <si>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</si>
  <si>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</si>
  <si>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</si>
  <si>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ผู้มึความรู้ความสามารถ</t>
  </si>
  <si>
    <t>ที่มีต่อบัณฑิตวิทยาลัย ในภาพรวมพบว่า มีความคิดเห็นอยู่ในระดับมาก (ค่าเฉลี่ย 4.36)</t>
  </si>
  <si>
    <t xml:space="preserve">และความถูกต้อง กล้าตัดสินใจเป็นที่ปรึกษาในการแก้ไขปัญหาที่เกิดขึ้นในการทำงานได้มีค่าเฉลี่ยสูงสุด (ค่าเฉลี่ย 4.62) </t>
  </si>
  <si>
    <t xml:space="preserve">รองลงมาคือ ข้อ 3) การรับฟังความคิดเห็น การดูแลขวัญและกำลังใจจากผู้บังคับบัญชาอยู่ในระดับมาก (ค่าเฉลี่ย 4.56) </t>
  </si>
  <si>
    <t xml:space="preserve">เมื่อพิจารณารายข้อแล้ว พบว่า ข้อ 5) การไม่ละเลยหน้าที่ของตนเอง โดยไม่ปัดความรับผิดชอบให้ผู้อื่น </t>
  </si>
  <si>
    <t xml:space="preserve">ข้อ 6) การทำงานที่เอื้อประโยชน์ต่อผู้อื่น มิใช่แค่ประโยชน์ส่วนตัว มีค่าเฉลี่ยสูงสุด (ค่าเฉลี่ย 4.44) รองลงมาคือ ข้อ 2) </t>
  </si>
  <si>
    <t>การทำงานรับผิดชอบตลอดจนการได้รับการสนับสนุนจากผู้บริหารมหาวิทยาลัยอย่างเป็นรูปธรรม และข้อ 7) ความเป็น</t>
  </si>
  <si>
    <t xml:space="preserve">น้ำหนึ่งใจเดียวกันอยู่ในระดับมาก (ค่าเฉลี่ย 4.41) </t>
  </si>
  <si>
    <t>จากตาราง 7 พบว่าผู้ตอบแบบสอบถามมีความคิดเห็นเกี่ยวกับการตอบแบบสอบถามความต้องการความคาดหวัง</t>
  </si>
  <si>
    <t>ในภาพรวม พบว่า มีความคิดเห็นอยู่ในระดับมาก (ค่าเฉลี่ย 4.40)</t>
  </si>
  <si>
    <t>เมื่อพิจารณารายข้อแล้ว พบว่า ข้อ 4) มีผู้บริหารมีภาวะผู้นำ มีเมตตาธรรม บริหารงานอยู่บนพื้นฐานของเหตุผล</t>
  </si>
  <si>
    <t xml:space="preserve">และข้อ 7) การปฏิบัติงานบนพื้นฐานของความถูกต้อง ตรงไปตรงมาอยู่ในระดับมาก (ค่าเฉลี่ย 4.53) </t>
  </si>
  <si>
    <t>มหาวิทยาลัยนเรศวร ประจำปีงบประมาณ 2565</t>
  </si>
  <si>
    <t>เป็นเพศหญิง คิดเป็นร้อยละ 55.88 เพศชาย คิดเป็นร้อยละ 44.12</t>
  </si>
  <si>
    <t>ของบุคลากรบัณฑิตวิทยาลัย ประจำปีงบประมาณ 2565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</si>
  <si>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</si>
  <si>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พนักงานเงินรายได้ ช่วงอายุน้อยกว่า 30 ปี</t>
  </si>
  <si>
    <t>พนักงานเงินรายได้ ช่วงอายุ 41-50 ปี</t>
  </si>
  <si>
    <t>พนักงานเงินแผ่นดิน ช่วงอายุ 41-50 ปี</t>
  </si>
  <si>
    <t>บุคลากรสายวิชาการ</t>
  </si>
  <si>
    <t xml:space="preserve">           จากตาราง 2 แสดงจำนวนร้อยละของผู้ตอบแบบสอบถามจำแนกตามอายุ พบว่า ผู้ตอบแบบประเมิน</t>
  </si>
  <si>
    <t>-3-</t>
  </si>
  <si>
    <t>ช่วงอายุน้อยกว่า 30 ปี</t>
  </si>
  <si>
    <t>ช่วงอายุ 31 - 40 ปี</t>
  </si>
  <si>
    <t>ช่วงอายุ 41 - 50 ปีขึ้นไป</t>
  </si>
  <si>
    <t>ช่วงอายุ 51 ปีขึ้นไป</t>
  </si>
  <si>
    <t>ช่วงอายุ 41 - 50 ปี</t>
  </si>
  <si>
    <t>3.การรับฟังความคิดเห็น การดูแลขวัญและกำลังใจจากผู้บังคับบัญชา</t>
  </si>
  <si>
    <t>2.ความรัก ความสามัคคี การร่วมแรง ร่วมใจ ร่วมมือกันฯ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</si>
  <si>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</si>
  <si>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4.มีผู้บริหารมีภาวะผู้นำ มีเมตตาธรรม บริหารงานอยู่บนพื้นฐานของเหตุผล</t>
  </si>
  <si>
    <t>5.มีอาคารบัณฑิตวิทยาลัย เป็นของตนเอง</t>
  </si>
  <si>
    <t>6.ความรู้และทักษะที่จำเป็น รวมถึงอุปกรณ์เพื่อใช้เป็นเครื่องมือ</t>
  </si>
  <si>
    <t>7.การปฏิบัติงานบนพื้นฐานของความถูกต้อง ตรงไปตรงมา</t>
  </si>
  <si>
    <t>8.มีระบบการประเมินที่มีมาตรฐาน ชัดเจน และเชื่อถือได้</t>
  </si>
  <si>
    <t>9.การทำงานอย่างมีความสุข</t>
  </si>
  <si>
    <t>พนักงานเงินรายได้ ช่วงอายุ 31-40 ปี</t>
  </si>
  <si>
    <t>พนักงานเงินรายได้ ช่วงอายุ 51 ปี</t>
  </si>
  <si>
    <t>พนักงานเงินแผ่นดิน ช่วงอายุ 51 ปี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</si>
  <si>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</si>
  <si>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2.การทำงานเป็นทีม บุคลากรทุกคนเข้าใจในหน้าที่การทำงานของตนเอง</t>
  </si>
  <si>
    <t>3.สิ่งแวดล้อมในการทำงาน ทีมงาน/เพื่อนร่วมงานที่ดี ช่วยเหลือมีน้ำใจต่อกัน</t>
  </si>
  <si>
    <t>4.การได้รับความร่วมมือจากทุกหน่วยในบัณฑิตวิทยาลัย</t>
  </si>
  <si>
    <t>5.การไม่ละเลยหน้าที่ของตนเอง โดยไม่ปัดความรับผิดชอบให้ผู้อื่น</t>
  </si>
  <si>
    <t>6.การทำงานที่เอื้อประโยชน์ต่อผู้อื่น มิใช่แค่ประโยชน์ส่วนตัว</t>
  </si>
  <si>
    <t>7.ความเป็นน้ำหนึ่งใจเดียวกัน</t>
  </si>
  <si>
    <t>8.การทำงานเป็นแบบบูรณาการประสานและสามัคคีจากทุกภาคส่วนของมหาวิทยาลัย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</si>
  <si>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</si>
  <si>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3 แสดงจำนวนร้อยละของผู้ตอบแบบสำรวจ จำแนกตามประสบการณ์ในการทำงาน</t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</si>
  <si>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</si>
  <si>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</si>
  <si>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</si>
  <si>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</si>
  <si>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</si>
  <si>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</si>
  <si>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>บุคลากรเงินรายได้</t>
  </si>
  <si>
    <t>บุคลากรเงินแผ่นดิน</t>
  </si>
  <si>
    <t>1.มีความมั่นคงในการทำงาน และการได้ทำงานในองค์กรที่ดีฯ</t>
  </si>
  <si>
    <t xml:space="preserve">1.ผู้บังคับบัญชา เพื่อนร่วมงาน การทำงานเป็นทีม ช่วยเหลือกันในการทำงาน </t>
  </si>
  <si>
    <t>(1) บุคลากรเงินงบประมาณรายได้ช่วงอายุน้อยกว่า 30 ปี มีความคิดเห็นว่ามีความมั่นคงในการทำงาน และการได้ทำงานในองค์กรที่ดีฯ ความรัก ความสามัคคี การร่วมแรง ร่วมใจ ร่วมมือกันฯ การรับฟังความคิดเห็น การดูแลขวัญและ</t>
  </si>
  <si>
    <t>กำลังใจจากผู้บังคับบัญชา มีผู้บริหารมีภาวะผู้นำ มีเมตตาธรรม บริหารงานอยู่บนพื้นฐานของเหตุผล มีอาคารบัณฑิตวิทยาลัย เป็นของตนเอง ความรู้และทักษะที่จำเป็น รวมถึงอุปกรณ์เพื่อใช้เป็นเครื่องมือ การปฏิบัติงานบนพื้นฐาน</t>
  </si>
  <si>
    <t xml:space="preserve">การรับฟังความคิดเห็น การดูแลขวัญและกำลังใจจากผู้บังคับบัญชา มีผู้บริหารมีภาวะผู้นำ มีเมตตาธรรม บริหารงานอยู่บนพื้นฐานของเหตุผล มีอาคารบัณฑิตวิทยาลัย เป็นของตนเอง ความรู้และทักษะที่จำเป็น </t>
  </si>
  <si>
    <t xml:space="preserve">การดูแลขวัญและกำลังใจจากผู้บังคับบัญชา            4.50 </t>
  </si>
  <si>
    <t xml:space="preserve">ส่วนใหญ่เป็นบุคลากรเงินแผ่นดินช่วงอายุ 41 - 50 ปี คิดเป็นร้อยละ 47.06 รองลงมาคือ บุคลากรเงินรายได้ </t>
  </si>
  <si>
    <t>ช่วงอายุ 31 - 40 ปี คิดเป็นร้อยละ 20.59</t>
  </si>
  <si>
    <t xml:space="preserve">(2) บุคลากรงบประมาณเงินรายได้ช่วงอายุ ช่วงอายุ 31 - 40 ปี มีความคิดเห็นว่าความรัก ความสามัคคี การร่วมแรง ร่วมใจ ร่วมมือกันฯ การรับฟังความคิดเห็นการดูแลขวัญและกำลังใจจากผู้บังคับบัญชา มีผู้บริหารมีภาวะผู้นำ มีเมตตาธรรม </t>
  </si>
  <si>
    <t xml:space="preserve">(3) บุคลากรงบประมาณงบประมาณเงินรายได้ช่วงอายุ 41 - 50 ปี มีความคิดเห็นว่าความรัก ความสามัคคี การร่วมแรง ร่วมใจ ร่วมมือกันฯ การรับฟังความคิดเห็น การดูแลขวัญและกำลังใจจากผู้บังคับบัญชา มีผู้บริหารมีภาวะผู้นำ มีเมตตาธรรม </t>
  </si>
  <si>
    <t xml:space="preserve">(4) บุคลากรเงินงบประมาณรายได้ช่วงอายุ 51 ปีขึ้นไป มีความคิดเห็นว่าความรัก ความสามัคคี การร่วมแรง ร่วมใจ ร่วมมือกันฯอยู่ในระดับสูงที่สุด         5.00 รองลงมาคือ มีความมั่นคงในการทำงานและการได้ทำงานในองค์กรที่ดีฯ </t>
  </si>
  <si>
    <t xml:space="preserve">(5) บุคลากรงบประมาณเงินแผ่นดิน ช่วงอายุ 41 - 50 ปี มีความคิดเห็นว่ามีผู้บริหารมีภาวะผู้นำ มีเมตตาธรรม บริหารงานอยู่บนพื้นฐานของเหตุผลอยู่ในระดับสูงที่สุด          4.63 รองลงมาคือ การรับฟังความคิดเห็น </t>
  </si>
  <si>
    <t xml:space="preserve">(6) บุคลากรงบประมาณเงินแผ่นดินช่วงอายุ 51 ปีขึ้นไป มีความคิดเห็นว่ามีความมั่นคงในการทำงาน และการได้ทำงานในองค์กรที่ดีฯ ความรัก ความสามัคคี การร่วมแรง ร่วมใจ ร่วมมือกันฯ การรับฟังความคิดเห็น </t>
  </si>
  <si>
    <t xml:space="preserve">ของความถูกต้อง ตรงไปตรงมา มีระบบการประเมินที่มีมาตรฐาน ชัดเจน และเชื่อถือได้ และการทำงานอย่างมีความสุขอยู่ในระดับสูงที่สุด           5.00 </t>
  </si>
  <si>
    <t xml:space="preserve">บริหารงานอยู่บนพื้นฐานของเหตุผล การปฏิบัติงานบนพื้นฐานของความถูกต้อง ตรงไปตรงมา และการทำงานอย่างมีความสุขอยู่ในระดับสูงที่สุด        4.57 รองลงมาคือ มีความมั่นคงในการทำงาน และการได้ทำงานในองค์กรที่ดีฯ  </t>
  </si>
  <si>
    <t xml:space="preserve">ความรู้และทักษะที่จำเป็นรวมถึงอุปกรณ์เพื่อใช้เป็นเครื่องมือ และมีระบบการประเมินที่มีมาตรฐาน ชัดเจน และเชื่อถือได้           4.29 </t>
  </si>
  <si>
    <t>บริหารงานอยู่บนพื้นฐานของเหตุผล มีอาคารบัณฑิตวิทยาลัย เป็นของตนเอง การปฏิบัติงานบนพื้นฐานของความถูกต้อง ตรงไปตรงมา มีระบบการประเมินที่มีมาตรฐาน ชัดเจน และเชื่อถือได้ และการทำงานอย่างมีความสุข</t>
  </si>
  <si>
    <t xml:space="preserve">อยุ๋ในระดับสูงที่สุด          5.00 รองลงมาคือ มีความมั่นคงในการทำงาน และการได้ทำงานในองค์กรที่ดีฯ และความรู้และทักษะที่จำเป็น รวมถึงอุปกรณ์เพื่อใช้เป็นเครื่องมือ           4.75 </t>
  </si>
  <si>
    <t xml:space="preserve">รวมถึงอุปกรณ์เพื่อใช้เป็นเครื่องมือ การปฏิบัติงานบนพื้นฐานของความถูกต้อง ตรงไปตรงมา มีระบบการประเมินที่มีมาตรฐาน ชัดเจน และเชื่อถือได้ และการทำงานอย่างมีความสุข           4.00 </t>
  </si>
  <si>
    <t>จากตาราง 4  ผู้ตอบแบบสอบถามมีความคิดเห็นเกี่ยวกับการตอบแบบสอบถามด้านความต้องการ ความคาดหวัง พบว่า</t>
  </si>
  <si>
    <t>จากตาราง 5 ตอบแบบสอบถามมีความคิดเห็นเกี่ยวกับการตอบแบบสอบถามด้านปัจจัยความพูกพันที่มีต่อบัณฑิตวิทยาลัย พบว่า</t>
  </si>
  <si>
    <t xml:space="preserve">(1) บุคลากรเงินงบประมาณรายได้ช่วงอายุน้อยกว่า 30 ปี มีความคิดเห็นว่าการทำงานเป็นทีมบุคลากรทุกคนเข้าใจในหน้าที่การทำงานของตนเอง สิ่งแวดล้อมในการทำงาน ทีมงาน/เพื่อนร่วมงานที่ดีช่วยเหลือมีน้ำใจต่อกัน </t>
  </si>
  <si>
    <t>การไม่ละเลยหน้าที่ของตนเอง โดยไม่ปัดความรับผิดชอบให้ผู้อื่น การทำงานที่เอื้อประโยชน์ต่อผู้อื่น มิใช่แค่ประโยชน์ส่วนตัว ความเป็นน้ำหนึ่งใจเดียวกัน การทำงานเป็นแบบบูรณาการประสานและสามัคคีจากทุกภาคส่วนของ</t>
  </si>
  <si>
    <t xml:space="preserve">(5) บุคลากรงบประมาณเงินแผ่นดิน ช่วงอายุ 41 - 50 ปี  มีความคิดเห็นว่าการไม่ละเลยหน้าที่ของตนเอง โดยไม่ปัดความรับผิดชอบให้ผู้อื่นการทำงานที่เอื้อประโยชน์ต่อผู้อื่น มิใช่แค่ประโยชน์ส่วนตัวอยู่ในระดับสูงที่สุด </t>
  </si>
  <si>
    <t>การดูแลขวัญและกำลังใจจากผู้บังคับบัญชา มีผู้บริหารมีภาวะผู้นำ มีเมตตาธรรม บริหารงานอยู่บนพื้นฐานของเหตุผล มีอาคารบัณฑิตวิทยาลัย เป็นของตนเองความรู้และทักษะที่จำเป็น รวมถึงอุปกรณ์เพื่อใช้</t>
  </si>
  <si>
    <t>เป็นเครื่องมือการปฏิบัติงานบนพื้นฐานของความถูกต้อง ตรงไปตรงมา มีระบบการประเมินที่มีมาตรฐาน ชัดเจน และเชื่อถือได้ และการทำงานอย่างมีความสุข         4.25</t>
  </si>
  <si>
    <t>การประเมิน EdPEx โดยแบ่งบุคลากรออกเป็น 2 ประเภท คือ บุคลากรงบประมาณรายได้ และบุคลากร</t>
  </si>
  <si>
    <t xml:space="preserve">งบประมาณแผ่นดิน แบ่งตามช่วงอายุ จากผลการตอบแบบประเมินมีบุคลากรทั้งสิ้น 35 คน มีผู้ตอบแบบสำรวจ </t>
  </si>
  <si>
    <t xml:space="preserve">  </t>
  </si>
  <si>
    <t>ของบุคลากรบัณฑิตวิทยาลัย ประจำปีงบประมาณ 2565 โดยวิเคราะห์ข้อมูลตามเกณฑ์ที่บัณฑิตวิทยาลัยใช้ใน</t>
  </si>
  <si>
    <t xml:space="preserve">เพศชาย คิดเป็นร้อยละ 44.12 เป็นบุคลากรเงินแผ่นดินช่วงอายุ 41 - 50 ปี คิดเป็นร้อยละ 47.06 รองลงมาคือ </t>
  </si>
  <si>
    <t xml:space="preserve">บุคลากรเงินรายได้ ช่วงอายุ 31 - 40 ปี คิดเป็นร้อยละ 20.59 มีประสบการณ์ในการทำงาน 16 ปีขึ้นไป </t>
  </si>
  <si>
    <t>คิดเป็นร้อยละ 58.82 รองลงมาคือ ประสบการณ์ในการทำงาน 11 - 15 ปี คิดเป็นร้อยละ 17.65</t>
  </si>
  <si>
    <t>จำนวนทั้งสิ้น 34 คน คิดเป็นร้อยละ 97.14 โดยผู้ตอบแบบประเมินเป็นเพศหญิง คิดเป็นร้อยละ 55.88</t>
  </si>
  <si>
    <t>ของบุคลากรบัณฑิตวิทยาลัย ประจำปีงบประมาณ 2565 ในภาพรวม พบว่า ผู้ตอบแบบประเมินมีความคิดเห็น</t>
  </si>
  <si>
    <t>โดยรวมอยู่ในระดับมาก        4.38</t>
  </si>
  <si>
    <t>(1) บุคลากรเงินงบประมาณรายได้ช่วงอายุน้อยกว่า 30 ปี มีความคิดเห็นว่ามีความมั่นคงในการทำงาน และการได้ทำงาน</t>
  </si>
  <si>
    <t>ในองค์กรที่ดีฯ ความรัก ความสามัคคี การร่วมแรง ร่วมใจ ร่วมมือกันฯ การรับฟังความคิดเห็น การดูแลขวัญและกำลังใจ</t>
  </si>
  <si>
    <t xml:space="preserve">จากผู้บังคับบัญชา มีผู้บริหารมีภาวะผู้นำ มีเมตตาธรรม บริหารงานอยู่บนพื้นฐานของเหตุผล มีอาคารบัณฑิตวิทยาลัย </t>
  </si>
  <si>
    <t xml:space="preserve">เป็นของตนเอง ความรู้และทักษะที่จำเป็น รวมถึงอุปกรณ์เพื่อใช้เป็นเครื่องมือ การปฏิบัติงานบนพื้นฐานของความถูกต้อง </t>
  </si>
  <si>
    <t xml:space="preserve">(2) บุคลากรงบประมาณเงินรายได้ช่วงอายุ ช่วงอายุ 31 - 40 ปี มีความคิดเห็นว่าความรัก ความสามัคคี การร่วมแรง  </t>
  </si>
  <si>
    <t>ร่วมใจ ร่วมมือกันฯ การรับฟังความคิดเห็นการดูแลขวัญและกำลังใจจากผู้บังคับบัญชา มีผู้บริหารมีภาวะผู้นำ มีเมตตาธรรม</t>
  </si>
  <si>
    <t>บริหารงานอยู่บนพื้นฐานของเหตุผล การปฏิบัติงานบนพื้นฐานของความถูกต้อง ตรงไปตรงมา และการทำงานอย่างมีความสุข</t>
  </si>
  <si>
    <t xml:space="preserve">ตรงไปตรงมา มีระบบการประเมินที่มีมาตรฐาน ชัดเจน และเชื่อถือได้ และการทำงานอย่างมีความสุขอยู่ในระดับสูงที่สุด           </t>
  </si>
  <si>
    <t xml:space="preserve">ที่จำเป็นรวมถึงอุปกรณ์เพื่อใช้เป็นเครื่องมือ และมีระบบการประเมินที่มีมาตรฐาน ชัดเจน และเชื่อถือได้           4.29 </t>
  </si>
  <si>
    <t>อยู่ในระดับสูงที่สุด        4.57 รองลงมาคือ มีความมั่นคงในการทำงาน และการได้ทำงานในองค์กรที่ดีฯ  ความรู้และทักษะ</t>
  </si>
  <si>
    <t xml:space="preserve">(3) บุคลากรงบประมาณงบประมาณเงินรายได้ช่วงอายุ 41 - 50 ปี มีความคิดเห็นว่าความรัก ความสามัคคี การร่วมแรง </t>
  </si>
  <si>
    <t xml:space="preserve">ร่วมใจ ร่วมมือกันฯ การรับฟังความคิดเห็น การดูแลขวัญและกำลังใจจากผู้บังคับบัญชา มีผู้บริหารมีภาวะผู้นำ มีเมตตาธรรม </t>
  </si>
  <si>
    <t xml:space="preserve">บริหารงานอยู่บนพื้นฐานของเหตุผล มีอาคารบัณฑิตวิทยาลัย เป็นของตนเอง การปฏิบัติงานบนพื้นฐานของความถูกต้อง </t>
  </si>
  <si>
    <t>ตรงไปตรงมา มีระบบการประเมินที่มีมาตรฐาน ชัดเจน และเชื่อถือได้ และการทำงานอย่างมีความสุขอยุ๋ในระดับสูงที่สุด</t>
  </si>
  <si>
    <t xml:space="preserve">          5.00 รองลงมาคือ มีความมั่นคงในการทำงาน และการได้ทำงานในองค์กรที่ดีฯ และความรู้และทักษะที่จำเป็น </t>
  </si>
  <si>
    <t xml:space="preserve">รวมถึงอุปกรณ์เพื่อใช้เป็นเครื่องมือ           4.75 </t>
  </si>
  <si>
    <t xml:space="preserve">(4) บุคลากรเงินงบประมาณรายได้ช่วงอายุ 51 ปีขึ้นไป มีความคิดเห็นว่าความรัก ความสามัคคี การร่วมแรง ร่วมใจ </t>
  </si>
  <si>
    <t xml:space="preserve">ร่วมมือกันฯอยู่ในระดับสูงที่สุด         5.00 รองลงมาคือ มีความมั่นคงในการทำงานและการได้ทำงานในองค์กรที่ดีฯ </t>
  </si>
  <si>
    <t>การรับฟังความคิดเห็น การดูแลขวัญและกำลังใจจากผู้บังคับบัญชา มีผู้บริหารมีภาวะผู้นำ มีเมตตาธรรม บริหารงานอยู่บน</t>
  </si>
  <si>
    <t xml:space="preserve">พื้นฐานของเหตุผล มีอาคารบัณฑิตวิทยาลัย เป็นของตนเอง ความรู้และทักษะที่จำเป็นรวมถึงอุปกรณ์เพื่อใช้เป็นเครื่องมือ </t>
  </si>
  <si>
    <t xml:space="preserve">การปฏิบัติงานบนพื้นฐานของความถูกต้อง ตรงไปตรงมา มีระบบการประเมินที่มีมาตรฐาน ชัดเจน และเชื่อถือได้ </t>
  </si>
  <si>
    <t xml:space="preserve">และการทำงานอย่างมีความสุข           4.00 </t>
  </si>
  <si>
    <t xml:space="preserve">(5) บุคลากรงบประมาณเงินแผ่นดิน ช่วงอายุ 41 - 50 ปี มีความคิดเห็นว่ามีผู้บริหารมีภาวะผู้นำ มีเมตตาธรรม </t>
  </si>
  <si>
    <t xml:space="preserve">บริหารงานอยู่บนพื้นฐานของเหตุผลอยู่ในระดับสูงที่สุด          4.63 รองลงมาคือ การรับฟังความคิดเห็น </t>
  </si>
  <si>
    <t xml:space="preserve">(6) บุคลากรงบประมาณเงินแผ่นดินช่วงอายุ 51 ปีขึ้นไป มีความคิดเห็นว่ามีความมั่นคงในการทำงาน </t>
  </si>
  <si>
    <t xml:space="preserve">และการได้ทำงานในองค์กรที่ดีฯ ความรัก ความสามัคคี การร่วมแรง ร่วมใจ ร่วมมือกันฯ การรับฟังความคิดเห็น </t>
  </si>
  <si>
    <t xml:space="preserve">การดูแลขวัญและกำลังใจจากผู้บังคับบัญชา มีผู้บริหารมีภาวะผู้นำ มีเมตตาธรรม บริหารงานอยู่บนพื้นฐานของเหตุผล </t>
  </si>
  <si>
    <t>มีอาคารบัณฑิตวิทยาลัย เป็นของตนเองความรู้และทักษะที่จำเป็น รวมถึงอุปกรณ์เพื่อใช้เป็นเครื่องมือการปฏิบัติงานบนพื้นฐาน</t>
  </si>
  <si>
    <t xml:space="preserve">ของความถูกต้อง ตรงไปตรงมา มีระบบการประเมินที่มีมาตรฐาน ชัดเจน และเชื่อถือได้ และการทำงานอย่างมีความสุข        </t>
  </si>
  <si>
    <t xml:space="preserve">              บัณฑิตวิทยาลัยได้จัดทำแบบสำรวจความต้องการ ความคาดหวัง และปัจจัยที่ส่งผลต่อความผูกพัน</t>
  </si>
  <si>
    <t xml:space="preserve">             จากการวิเคราะห์แบบสำรวจความต้องการ ความคาดหวัง และปัจจัยที่ส่งผลต่อความผูกพัน</t>
  </si>
  <si>
    <t xml:space="preserve">             จากการวิเคราะห์ข้อมูลตามประเภทและช่วงอายุของบุคลากรบัณฑิตวิทยาลัย พบว่า</t>
  </si>
  <si>
    <t>ผู้ตอบแบบสอบถามมีความคิดเห็นเกี่ยวกับการตอบแบบสอบถามด้านปัจจัยความพูกพันที่มีต่อบัณฑิตวิทยาลัย พบว่า</t>
  </si>
  <si>
    <t>(1) บุคลากรเงินงบประมาณรายได้ช่วงอายุน้อยกว่า 30 ปี มีความคิดเห็นว่าการทำงานเป็นทีมบุคลากรทุกคนเข้าใจในหน้าที่</t>
  </si>
  <si>
    <t xml:space="preserve">การทำงานของตนเอง สิ่งแวดล้อมในการทำงาน ทีมงาน/เพื่อนร่วมงานที่ดีช่วยเหลือมีน้ำใจต่อกัน การไม่ละเลยหน้าที่ของตนเอง </t>
  </si>
  <si>
    <t>โดยไม่ปัดความรับผิดชอบให้ผู้อื่น การทำงานที่เอื้อประโยชน์ต่อผู้อื่น มิใช่แค่ประโยชน์ส่วนตัว ความเป็นน้ำหนึ่งใจเดียวกัน</t>
  </si>
  <si>
    <t>รองลงมาคือ ผู้บังคับบัญชา เพื่อนร่วมงาน การทำงานเป็นทีม ช่วยเหลือกันในการทำงาน การได้รับความร่วมมือจากทุกหน่วย</t>
  </si>
  <si>
    <t xml:space="preserve">ในบัณฑิตวิทยาลัย         4.50 </t>
  </si>
  <si>
    <t xml:space="preserve">(2) บุคลากรงบประมาณเงินรายได้ช่วงอายุ ช่วงอายุ 31 - 40 ปี  มีความคิดเห็นว่าการได้รับความร่วมมือจากทุกหน่วยใน </t>
  </si>
  <si>
    <t>บัณฑิตวิทยาลัยอยู่ในระดับสูงที่สุด           4.57 รองลงมาคือ ผู้บังคับบัญชา เพื่อนร่วมงาน การทำงานเป็นทีม</t>
  </si>
  <si>
    <t xml:space="preserve">ช่วยเหลือกันในการทำงาน  การทำงานเป็นทีม บุคลากรทุกคนเข้าใจในหน้าที่การทำงานของตนเอง การไม่ละเลยหน้าที่ของตนเอง </t>
  </si>
  <si>
    <t xml:space="preserve">โดยไม่ปัดความรับผิดชอบให้ผู้อื่นการทำงานที่เอื้อประโยชน์ต่อผู้อื่นมิใช่แค่ประโยชน์ส่วนตัว          4.43 </t>
  </si>
  <si>
    <t xml:space="preserve">การทำงานเป็นแบบบูรณาการประสานและสามัคคีจากทุกภาคส่วนของมหาวิทยาลัยอยู่ในระดับสูงที่สุด        5.00 </t>
  </si>
  <si>
    <t>(3) บุคลากรงบประมาณเงินรายได้ช่วงอายุ 41 - 50 ปี มีความคิดเห็นว่าการทำงานเป็นทีม บุคลากรทุกคนเข้าใจในหน้าที่</t>
  </si>
  <si>
    <t xml:space="preserve">การทำงานของตนเอง สิ่งแวดล้อมในการทำงาน ทีมงาน/เพื่อนร่วมงานที่ดี ช่วยเหลือมีน้ำใจต่อกันการได้รับความร่วมมือจากทุก </t>
  </si>
  <si>
    <t xml:space="preserve">หน่วยในบัณฑิตวิทยาลัย การไม่ละเลยหน้าที่ของตนเอง โดยไม่ปัดความรับผิดชอบให้ผู้อื่น ความเป็นน้ำหนึ่งใจเดียวกัน </t>
  </si>
  <si>
    <t xml:space="preserve">การทำงานเป็นแบบบูรณาการประสานและสามัคคีจากทุกภาคส่วนของมหาวิทยาลัยอยู่ในระดับสูงที่สุด         5.00 </t>
  </si>
  <si>
    <t>รองลงมาคือ ผู้บังคับบัญชา เพื่อนร่วมงาน การทำงานเป็นทีม ช่วยเหลือกันในการทำงาน การทำงานที่เอื้อประโยชน์ต่อผู้อื่น</t>
  </si>
  <si>
    <t>มิใช่แค่ประโยชน์ส่วนตัว           4.75</t>
  </si>
  <si>
    <t xml:space="preserve">(4) บุคลากรเงินงบประมาณรายได้ช่วงอายุ 51 ปีขึ้นไป  มีความคิดเห็นว่าผู้บังคับบัญชา เพื่อนร่วมงาน การทำงานเป็นทีม </t>
  </si>
  <si>
    <t>ช่วยเหลือกันในการทำงาน  การทำงานเป็นทีม บุคลากรทุกคนเข้าใจในหน้าที่การทำงานของตนเอง สิ่งแวดล้อมในการทำงาน ทีมงาน/</t>
  </si>
  <si>
    <t xml:space="preserve">เพื่อนร่วมงานที่ดี ช่วยเหลือมีน้ำใจต่อกันการได้รับความร่วมมือจากทุกหน่วยในบัณฑิตวิทยาลัย การไม่ละเลยหน้าที่ของตนเอง </t>
  </si>
  <si>
    <t xml:space="preserve">โดยไม่ปัดความรับผิดชอบให้ผู้อื่น การทำงานที่เอื้อประโยชน์ต่อผู้อื่น มิใช่แค่ประโยชน์ส่วนตัว ความเป็นน้ำหนึ่งใจเดียวกัน </t>
  </si>
  <si>
    <t xml:space="preserve">การทำงานเป็นแบบบูรณาการประสานและสามัคคีจากทุกภาคส่วนของมหาวิทยาลัย           4.00 </t>
  </si>
  <si>
    <t>(5) บุคลากรงบประมาณเงินแผ่นดิน ช่วงอายุ 41 - 50 ปี  มีความคิดเห็นว่าการไม่ละเลยหน้าที่ของตนเอง โดยไม่ปัดความรับผิดชอบ</t>
  </si>
  <si>
    <t xml:space="preserve">ให้ผู้อื่นการทำงานที่เอื้อประโยชน์ต่อผู้อื่น มิใช่แค่ประโยชน์ส่วนตัวอยู่ในระดับสูงที่สุด            4.31 รองลงมาคือ ผู้บังคับบัญชา </t>
  </si>
  <si>
    <t xml:space="preserve">เพื่อนร่วมงาน การทำงานเป็นทีม ช่วยเหลือกันในการทำงาน การทำงานเป็นทีม  บุคลากรทุกคนเข้าใจในหน้าที่การทำงานของตนเอง </t>
  </si>
  <si>
    <t xml:space="preserve">สิ่งแวดล้อมในการทำงาน ทีมงาน/เพื่อนร่วมงานที่ดี ช่วยเหลือมีน้ำใจต่อกัน ความเป็นน้ำหนึ่งใจเดียวกัน           4.25 </t>
  </si>
  <si>
    <t>(6) บุคลากรงบประมาณเงินแผ่นดินช่วงอายุ 51 ปีขึ้นไป  มีความคิดเห็นว่าการไม่ละเลยหน้าที่ของตนเองโดยไม่ปัดความรับผิดชอบ</t>
  </si>
  <si>
    <t>ให้ผู้อื่นการทำงานที่เอื้อประโยชน์ต่อผู้อื่ มิใช่แค่ประโยชน์ส่วนตัว ความเป็นน้ำหนึ่งใจเดียวกัน การทำงานเป็นแบบบูรณาการประสาน</t>
  </si>
  <si>
    <t>และสามัคคีจากทุกภาคส่วนของมหาวิทยาลัยอยู่ในระดับสูงที่สุด           4.50 รองลงมาคือ ผู้บังคับบัญชา เพื่อนร่วมงาน</t>
  </si>
  <si>
    <t xml:space="preserve">การทำงานเป็นทีม ช่วยเหลือกันในการทำงาน การทำงานเป็นทีม บุคลากรทุกคนเข้าใจในหน้าที่การทำงานของตนเอง </t>
  </si>
  <si>
    <t>สิ่งแวดล้อมในการทำงาน ทีมงาน/เพื่อนร่วมงานที่ดี ช่วยเหลือมีน้ำใจต่อกัน            4.25</t>
  </si>
  <si>
    <t xml:space="preserve">มหาวิทยาลัยอยู่ในระดับสูงที่สุด          5.00 รองลงมาคือ ผู้บังคับบัญชา เพื่อนร่วมงาน การทำงานเป็นทีม ช่วยเหลือกันในการทำงาน การได้รับความร่วมมือจากทุกหน่วยในบัณฑิตวิทยาลัย          4.50 </t>
  </si>
  <si>
    <t xml:space="preserve">(2) บุคลากรงบประมาณเงินรายได้ช่วงอายุ ช่วงอายุ 31 - 40 ปี  มีความคิดเห็นว่าการได้รับความร่วมมือจากทุกหน่วยในบัณฑิตวิทยาลัยอยู่ในระดับสูงที่สุด           4.57 รองลงมาคือ ผู้บังคับบัญชา เพื่อนร่วมงาน การทำงานเป็นทีม </t>
  </si>
  <si>
    <t xml:space="preserve">ช่วยเหลือกันในการทำงาน  การทำงานเป็นทีม บุคลากรทุกคนเข้าใจในหน้าที่การทำงานของตนเอง การไม่ละเลยหน้าที่ของตนเอง โดยไม่ปัดความรับผิดชอบให้ผู้อื่นการทำงานที่เอื้อประโยชน์ต่อผู้อื่นมิใช่แค่ประโยชน์ส่วนตัว        4.43 </t>
  </si>
  <si>
    <t>(3) บุคลากรงบประมาณเงินรายได้ช่วงอายุ 41 - 50 ปี มีความคิดเห็นว่าการทำงานเป็นทีม บุคลากรทุกคนเข้าใจในหน้าที่การทำงานของตนเอง สิ่งแวดล้อมในการทำงาน ทีมงาน/เพื่อนร่วมงานที่ดี ช่วยเหลือมีน้ำใจต่อกันการได้รับ</t>
  </si>
  <si>
    <t xml:space="preserve">ความร่วมมือจากทุกหน่วยในบัณฑิตวิทยาลัย การไม่ละเลยหน้าที่ของตนเอง โดยไม่ปัดความรับผิดชอบให้ผู้อื่น ความเป็นน้ำหนึ่งใจเดียวกัน การทำงานเป็นแบบบูรณาการประสานและสามัคคีจากทุกภาคส่วนของมหาวิทยาลัย </t>
  </si>
  <si>
    <t>อยู่ในระดับสูงที่สุด         5.00 รองลงมาคือ ผู้บังคับบัญชา เพื่อนร่วมงาน การทำงานเป็นทีม ช่วยเหลือกันในการทำงาน การทำงานที่เอื้อประโยชน์ต่อผู้อื่นมิใช่แค่ประโยชน์ส่วนตัว           4.75</t>
  </si>
  <si>
    <t xml:space="preserve">(4) บุคลากรเงินงบประมาณรายได้ช่วงอายุ 51 ปีขึ้นไป  มีความคิดเห็นว่าผู้บังคับบัญชา เพื่อนร่วมงาน การทำงานเป็นทีม ช่วยเหลือกันในการทำงาน  การทำงานเป็นทีม บุคลากรทุกคนเข้าใจในหน้าที่การทำงานของตนเอง </t>
  </si>
  <si>
    <t xml:space="preserve">สิ่งแวดล้อมในการทำงาน ทีมงาน/เพื่อนร่วมงานที่ดี ช่วยเหลือมีน้ำใจต่อกันการได้รับความร่วมมือจากทุกหน่วยในบัณฑิตวิทยาลัย การไม่ละเลยหน้าที่ของตนเอง โดยไม่ปัดความรับผิดชอบให้ผู้อื่น </t>
  </si>
  <si>
    <t xml:space="preserve">การทำงานที่เอื้อประโยชน์ต่อผู้อื่น มิใช่แค่ประโยชน์ส่วนตัว ความเป็นน้ำหนึ่งใจเดียวกัน การทำงานเป็นแบบบูรณาการประสานและสามัคคีจากทุกภาคส่วนของมหาวิทยาลัย         4.00 </t>
  </si>
  <si>
    <t xml:space="preserve">       4.31 รองลงมาคือ  ผู้บังคับบัญชา เพื่อนร่วมงาน การทำงานเป็นทีม ช่วยเหลือกันในการทำงาน การทำงานเป็นทีม  บุคลากรทุกคนเข้าใจในหน้าที่การทำงานของตนเอง สิ่งแวดล้อมในการทำงาน ทีมงาน/เพื่อนร่วมงานที่ดี </t>
  </si>
  <si>
    <t xml:space="preserve">ช่วยเหลือมีน้ำใจต่อกัน ความเป็นน้ำหนึ่งใจเดียวกัน        4.25 </t>
  </si>
  <si>
    <t xml:space="preserve">(6) บุคลากรงบประมาณเงินแผ่นดินช่วงอายุ 51 ปีขึ้นไป  มีความคิดเห็นว่าการไม่ละเลยหน้าที่ของตนเองโดยไม่ปัดความรับผิดชอบให้ผู้อื่นการทำงานที่เอื้อประโยชน์ต่อผู้อื่ มิใช่แค่ประโยชน์ส่วนตัว ความเป็นน้ำหนึ่งใจเดียวกัน </t>
  </si>
  <si>
    <t xml:space="preserve">การทำงานเป็นแบบบูรณาการประสานและสามัคคีจากทุกภาคส่วนของมหาวิทยาลัยอยู่ในระดับสูงที่สุด       4.50 รองลงมาคือ ผู้บังคับบัญชา เพื่อนร่วมงาน การทำงานเป็นทีม ช่วยเหลือกันในการทำงาน </t>
  </si>
  <si>
    <t>การทำงานเป็นทีม บุคลากรทุกคนเข้าใจในหน้าที่การทำงานของตนเอง สิ่งแวดล้อมในการทำงาน ทีมงาน/เพื่อนร่วมงานที่ดี ช่วยเหลือมีน้ำใจต่อกัน         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</si>
</sst>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i/>
      <sz val="14"/>
      <color theme="1"/>
      <name val="TH SarabunPSK"/>
      <family val="2"/>
    </font>
    <font>
      <sz val="15"/>
      <color indexed="8"/>
      <name val="TH SarabunPSK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7" fillId="7" borderId="0" xfId="0" applyFont="1" applyFill="1" applyAlignment="1"/>
    <xf numFmtId="0" fontId="17" fillId="3" borderId="0" xfId="0" applyFont="1" applyFill="1" applyAlignment="1"/>
    <xf numFmtId="2" fontId="18" fillId="4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5" borderId="0" xfId="0" applyNumberFormat="1" applyFont="1" applyFill="1" applyAlignment="1">
      <alignment horizontal="center"/>
    </xf>
    <xf numFmtId="2" fontId="19" fillId="2" borderId="0" xfId="0" applyNumberFormat="1" applyFont="1" applyFill="1" applyBorder="1" applyAlignment="1">
      <alignment wrapText="1"/>
    </xf>
    <xf numFmtId="0" fontId="18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2" fontId="20" fillId="2" borderId="0" xfId="0" applyNumberFormat="1" applyFont="1" applyFill="1" applyBorder="1" applyAlignment="1">
      <alignment wrapText="1"/>
    </xf>
    <xf numFmtId="0" fontId="17" fillId="6" borderId="0" xfId="0" applyFont="1" applyFill="1" applyAlignment="1"/>
    <xf numFmtId="0" fontId="21" fillId="6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2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2" fontId="22" fillId="0" borderId="0" xfId="0" applyNumberFormat="1" applyFont="1"/>
    <xf numFmtId="0" fontId="2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9" fillId="0" borderId="0" xfId="0" applyFont="1" applyAlignment="1">
      <alignment horizontal="center"/>
    </xf>
    <xf numFmtId="2" fontId="22" fillId="0" borderId="12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22" fillId="0" borderId="5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0" xfId="0" applyFont="1" applyBorder="1" applyAlignment="1"/>
    <xf numFmtId="0" fontId="22" fillId="0" borderId="7" xfId="0" applyFont="1" applyBorder="1" applyAlignment="1"/>
    <xf numFmtId="0" fontId="22" fillId="0" borderId="23" xfId="0" applyFont="1" applyBorder="1" applyAlignment="1"/>
    <xf numFmtId="0" fontId="22" fillId="0" borderId="10" xfId="0" applyFont="1" applyBorder="1" applyAlignment="1"/>
    <xf numFmtId="0" fontId="22" fillId="0" borderId="4" xfId="0" applyFont="1" applyBorder="1" applyAlignment="1">
      <alignment horizontal="left"/>
    </xf>
    <xf numFmtId="2" fontId="22" fillId="0" borderId="10" xfId="0" applyNumberFormat="1" applyFont="1" applyBorder="1" applyAlignment="1">
      <alignment horizontal="center" vertical="top"/>
    </xf>
    <xf numFmtId="0" fontId="22" fillId="0" borderId="8" xfId="0" applyFont="1" applyBorder="1" applyAlignment="1"/>
    <xf numFmtId="0" fontId="22" fillId="0" borderId="13" xfId="0" applyFont="1" applyBorder="1" applyAlignment="1"/>
    <xf numFmtId="0" fontId="27" fillId="0" borderId="0" xfId="0" applyFont="1" applyAlignment="1"/>
    <xf numFmtId="187" fontId="27" fillId="0" borderId="0" xfId="0" applyNumberFormat="1" applyFont="1" applyAlignment="1"/>
    <xf numFmtId="0" fontId="27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2" fillId="0" borderId="4" xfId="0" applyFont="1" applyBorder="1"/>
    <xf numFmtId="0" fontId="22" fillId="0" borderId="5" xfId="0" applyFont="1" applyBorder="1"/>
    <xf numFmtId="0" fontId="22" fillId="0" borderId="11" xfId="0" applyFont="1" applyBorder="1"/>
    <xf numFmtId="0" fontId="2" fillId="0" borderId="2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0" fillId="0" borderId="1" xfId="0" applyFont="1" applyBorder="1"/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5" fillId="0" borderId="2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2" fontId="22" fillId="0" borderId="11" xfId="0" applyNumberFormat="1" applyFont="1" applyBorder="1" applyAlignment="1">
      <alignment horizontal="center" vertical="top"/>
    </xf>
    <xf numFmtId="0" fontId="22" fillId="0" borderId="15" xfId="0" applyFont="1" applyBorder="1" applyAlignment="1">
      <alignment horizontal="left" vertical="top"/>
    </xf>
    <xf numFmtId="0" fontId="25" fillId="0" borderId="27" xfId="0" applyFont="1" applyFill="1" applyBorder="1" applyAlignment="1">
      <alignment vertical="center"/>
    </xf>
    <xf numFmtId="2" fontId="22" fillId="0" borderId="28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0" fontId="32" fillId="0" borderId="0" xfId="0" applyFont="1" applyAlignment="1"/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33" fillId="0" borderId="0" xfId="0" applyFont="1" applyAlignment="1"/>
    <xf numFmtId="0" fontId="2" fillId="0" borderId="0" xfId="0" applyFont="1" applyFill="1" applyBorder="1" applyAlignment="1"/>
    <xf numFmtId="0" fontId="9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Alignment="1"/>
    <xf numFmtId="0" fontId="9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2" fillId="0" borderId="2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22" fillId="0" borderId="10" xfId="0" applyNumberFormat="1" applyFont="1" applyBorder="1" applyAlignment="1">
      <alignment horizontal="center" vertical="top"/>
    </xf>
    <xf numFmtId="2" fontId="22" fillId="0" borderId="11" xfId="0" applyNumberFormat="1" applyFont="1" applyBorder="1" applyAlignment="1">
      <alignment horizontal="center" vertical="top"/>
    </xf>
    <xf numFmtId="0" fontId="25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5" fillId="0" borderId="1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0" fontId="28" fillId="0" borderId="19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wrapText="1"/>
    </xf>
    <xf numFmtId="0" fontId="22" fillId="0" borderId="2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2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2" fontId="9" fillId="0" borderId="0" xfId="0" applyNumberFormat="1" applyFont="1" applyAlignment="1"/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28E6E6"/>
      <color rgb="FFF5A9DC"/>
      <color rgb="FFE0EE9C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500062</xdr:colOff>
      <xdr:row>9</xdr:row>
      <xdr:rowOff>66675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129212" y="2952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328612</xdr:colOff>
      <xdr:row>9</xdr:row>
      <xdr:rowOff>66675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57762" y="2952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523876</xdr:colOff>
      <xdr:row>10</xdr:row>
      <xdr:rowOff>47627</xdr:rowOff>
    </xdr:from>
    <xdr:ext cx="220964" cy="17248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8226" y="3238502"/>
          <a:ext cx="220964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366712</xdr:colOff>
      <xdr:row>11</xdr:row>
      <xdr:rowOff>95250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81062" y="3590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309562</xdr:colOff>
      <xdr:row>10</xdr:row>
      <xdr:rowOff>57150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252912" y="3248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166687</xdr:colOff>
      <xdr:row>10</xdr:row>
      <xdr:rowOff>57150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110037" y="3248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442912</xdr:colOff>
      <xdr:row>11</xdr:row>
      <xdr:rowOff>66675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328862" y="3562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395287</xdr:colOff>
      <xdr:row>11</xdr:row>
      <xdr:rowOff>66675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281237" y="35623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33337</xdr:colOff>
      <xdr:row>15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1919287" y="5095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387A3C9-8B33-411F-ABED-F10A104275E9}"/>
                </a:ext>
              </a:extLst>
            </xdr:cNvPr>
            <xdr:cNvSpPr txBox="1"/>
          </xdr:nvSpPr>
          <xdr:spPr>
            <a:xfrm>
              <a:off x="1919287" y="5095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576262</xdr:colOff>
      <xdr:row>15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1776412" y="5095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4564349D-3126-4964-B085-0129C1F743E5}"/>
                </a:ext>
              </a:extLst>
            </xdr:cNvPr>
            <xdr:cNvSpPr txBox="1"/>
          </xdr:nvSpPr>
          <xdr:spPr>
            <a:xfrm>
              <a:off x="1776412" y="50958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0</xdr:col>
      <xdr:colOff>100012</xdr:colOff>
      <xdr:row>15</xdr:row>
      <xdr:rowOff>276225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00012" y="499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33337</xdr:colOff>
      <xdr:row>16</xdr:row>
      <xdr:rowOff>0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4768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576262</xdr:colOff>
      <xdr:row>16</xdr:row>
      <xdr:rowOff>0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776412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433387</xdr:colOff>
      <xdr:row>16</xdr:row>
      <xdr:rowOff>0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63353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566737</xdr:colOff>
      <xdr:row>15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766887" y="5010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233362</xdr:colOff>
      <xdr:row>16</xdr:row>
      <xdr:rowOff>0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433512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471487</xdr:colOff>
      <xdr:row>16</xdr:row>
      <xdr:rowOff>0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35743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300037</xdr:colOff>
      <xdr:row>16</xdr:row>
      <xdr:rowOff>0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18598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452437</xdr:colOff>
      <xdr:row>16</xdr:row>
      <xdr:rowOff>0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576738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300037</xdr:colOff>
      <xdr:row>16</xdr:row>
      <xdr:rowOff>0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561498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404812</xdr:colOff>
      <xdr:row>16</xdr:row>
      <xdr:rowOff>0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604962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280987</xdr:colOff>
      <xdr:row>16</xdr:row>
      <xdr:rowOff>0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481137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280987</xdr:colOff>
      <xdr:row>11</xdr:row>
      <xdr:rowOff>57150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5595937" y="3552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166687</xdr:colOff>
      <xdr:row>11</xdr:row>
      <xdr:rowOff>57150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481637" y="3552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209550</xdr:colOff>
      <xdr:row>12</xdr:row>
      <xdr:rowOff>123825</xdr:rowOff>
    </xdr:from>
    <xdr:ext cx="135240" cy="17248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467100" y="3924300"/>
          <a:ext cx="13524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71437</xdr:colOff>
      <xdr:row>12</xdr:row>
      <xdr:rowOff>66675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28987" y="3867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633412</xdr:colOff>
      <xdr:row>17</xdr:row>
      <xdr:rowOff>0</xdr:rowOff>
    </xdr:from>
    <xdr:ext cx="65" cy="17023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59483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576262</xdr:colOff>
      <xdr:row>17</xdr:row>
      <xdr:rowOff>0</xdr:rowOff>
    </xdr:from>
    <xdr:ext cx="65" cy="17023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58912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500062</xdr:colOff>
      <xdr:row>17</xdr:row>
      <xdr:rowOff>0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7002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338137</xdr:colOff>
      <xdr:row>17</xdr:row>
      <xdr:rowOff>0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5382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423862</xdr:colOff>
      <xdr:row>17</xdr:row>
      <xdr:rowOff>0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57388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657225</xdr:colOff>
      <xdr:row>11</xdr:row>
      <xdr:rowOff>19050</xdr:rowOff>
    </xdr:from>
    <xdr:ext cx="280987" cy="17248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 flipH="1">
          <a:off x="8296275" y="3514725"/>
          <a:ext cx="2809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9526</xdr:colOff>
      <xdr:row>17</xdr:row>
      <xdr:rowOff>0</xdr:rowOff>
    </xdr:from>
    <xdr:ext cx="176212" cy="12382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 flipH="1">
          <a:off x="523876" y="5324475"/>
          <a:ext cx="176212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261937</xdr:colOff>
      <xdr:row>17</xdr:row>
      <xdr:rowOff>0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7900987" y="1421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557212</xdr:colOff>
      <xdr:row>17</xdr:row>
      <xdr:rowOff>0</xdr:rowOff>
    </xdr:from>
    <xdr:ext cx="65" cy="17023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7573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614362</xdr:colOff>
      <xdr:row>14</xdr:row>
      <xdr:rowOff>247650</xdr:rowOff>
    </xdr:from>
    <xdr:ext cx="65" cy="17023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881812" y="4657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71437</xdr:colOff>
      <xdr:row>17</xdr:row>
      <xdr:rowOff>0</xdr:rowOff>
    </xdr:from>
    <xdr:ext cx="65" cy="17023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957387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414337</xdr:colOff>
      <xdr:row>17</xdr:row>
      <xdr:rowOff>0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6144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14</xdr:row>
      <xdr:rowOff>47625</xdr:rowOff>
    </xdr:from>
    <xdr:ext cx="65" cy="17023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7824787" y="4457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666751</xdr:colOff>
      <xdr:row>17</xdr:row>
      <xdr:rowOff>0</xdr:rowOff>
    </xdr:from>
    <xdr:ext cx="290182" cy="428624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181101" y="5324476"/>
          <a:ext cx="290182" cy="428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52387</xdr:colOff>
      <xdr:row>17</xdr:row>
      <xdr:rowOff>0</xdr:rowOff>
    </xdr:from>
    <xdr:ext cx="65" cy="17023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93833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604837</xdr:colOff>
      <xdr:row>17</xdr:row>
      <xdr:rowOff>0</xdr:rowOff>
    </xdr:from>
    <xdr:ext cx="65" cy="17023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4907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338137</xdr:colOff>
      <xdr:row>17</xdr:row>
      <xdr:rowOff>0</xdr:rowOff>
    </xdr:from>
    <xdr:ext cx="65" cy="17023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5382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80962</xdr:colOff>
      <xdr:row>17</xdr:row>
      <xdr:rowOff>0</xdr:rowOff>
    </xdr:from>
    <xdr:ext cx="65" cy="17023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6527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481012</xdr:colOff>
      <xdr:row>17</xdr:row>
      <xdr:rowOff>0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6811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423862</xdr:colOff>
      <xdr:row>15</xdr:row>
      <xdr:rowOff>123825</xdr:rowOff>
    </xdr:from>
    <xdr:ext cx="65" cy="17023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062912" y="483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290512</xdr:colOff>
      <xdr:row>17</xdr:row>
      <xdr:rowOff>0</xdr:rowOff>
    </xdr:from>
    <xdr:ext cx="65" cy="17023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56054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414337</xdr:colOff>
      <xdr:row>17</xdr:row>
      <xdr:rowOff>0</xdr:rowOff>
    </xdr:from>
    <xdr:ext cx="65" cy="17023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6144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61912</xdr:colOff>
      <xdr:row>17</xdr:row>
      <xdr:rowOff>0</xdr:rowOff>
    </xdr:from>
    <xdr:ext cx="65" cy="17023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40052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500062</xdr:colOff>
      <xdr:row>17</xdr:row>
      <xdr:rowOff>0</xdr:rowOff>
    </xdr:from>
    <xdr:ext cx="65" cy="17023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7002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195262</xdr:colOff>
      <xdr:row>17</xdr:row>
      <xdr:rowOff>0</xdr:rowOff>
    </xdr:from>
    <xdr:ext cx="65" cy="17023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41386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242887</xdr:colOff>
      <xdr:row>17</xdr:row>
      <xdr:rowOff>0</xdr:rowOff>
    </xdr:from>
    <xdr:ext cx="65" cy="17023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7196137" y="19650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604837</xdr:colOff>
      <xdr:row>13</xdr:row>
      <xdr:rowOff>190500</xdr:rowOff>
    </xdr:from>
    <xdr:ext cx="65" cy="17023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7558087" y="4295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595312</xdr:colOff>
      <xdr:row>17</xdr:row>
      <xdr:rowOff>0</xdr:rowOff>
    </xdr:from>
    <xdr:ext cx="65" cy="17023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8528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52387</xdr:colOff>
      <xdr:row>17</xdr:row>
      <xdr:rowOff>0</xdr:rowOff>
    </xdr:from>
    <xdr:ext cx="65" cy="17023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99573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71437</xdr:colOff>
      <xdr:row>17</xdr:row>
      <xdr:rowOff>0</xdr:rowOff>
    </xdr:from>
    <xdr:ext cx="65" cy="17023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47005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195262</xdr:colOff>
      <xdr:row>17</xdr:row>
      <xdr:rowOff>0</xdr:rowOff>
    </xdr:from>
    <xdr:ext cx="65" cy="17023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48244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757237</xdr:colOff>
      <xdr:row>17</xdr:row>
      <xdr:rowOff>0</xdr:rowOff>
    </xdr:from>
    <xdr:ext cx="65" cy="17023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60721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900112</xdr:colOff>
      <xdr:row>17</xdr:row>
      <xdr:rowOff>0</xdr:rowOff>
    </xdr:from>
    <xdr:ext cx="65" cy="17023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62150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100012</xdr:colOff>
      <xdr:row>17</xdr:row>
      <xdr:rowOff>0</xdr:rowOff>
    </xdr:from>
    <xdr:ext cx="65" cy="17023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47291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223837</xdr:colOff>
      <xdr:row>17</xdr:row>
      <xdr:rowOff>0</xdr:rowOff>
    </xdr:from>
    <xdr:ext cx="65" cy="17023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48529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490537</xdr:colOff>
      <xdr:row>17</xdr:row>
      <xdr:rowOff>0</xdr:rowOff>
    </xdr:from>
    <xdr:ext cx="65" cy="17023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44338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604837</xdr:colOff>
      <xdr:row>17</xdr:row>
      <xdr:rowOff>0</xdr:rowOff>
    </xdr:from>
    <xdr:ext cx="65" cy="17023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45481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319087</xdr:colOff>
      <xdr:row>17</xdr:row>
      <xdr:rowOff>0</xdr:rowOff>
    </xdr:from>
    <xdr:ext cx="65" cy="17023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220503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461962</xdr:colOff>
      <xdr:row>17</xdr:row>
      <xdr:rowOff>0</xdr:rowOff>
    </xdr:from>
    <xdr:ext cx="65" cy="17023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3479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23812</xdr:colOff>
      <xdr:row>17</xdr:row>
      <xdr:rowOff>0</xdr:rowOff>
    </xdr:from>
    <xdr:ext cx="65" cy="17023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259556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238124</xdr:colOff>
      <xdr:row>17</xdr:row>
      <xdr:rowOff>0</xdr:rowOff>
    </xdr:from>
    <xdr:ext cx="47625" cy="11429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 flipH="1">
          <a:off x="2809874" y="5324476"/>
          <a:ext cx="47625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42862</xdr:colOff>
      <xdr:row>17</xdr:row>
      <xdr:rowOff>0</xdr:rowOff>
    </xdr:from>
    <xdr:ext cx="65" cy="17023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557212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185737</xdr:colOff>
      <xdr:row>17</xdr:row>
      <xdr:rowOff>0</xdr:rowOff>
    </xdr:from>
    <xdr:ext cx="65" cy="17023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700087" y="5324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205955</xdr:colOff>
      <xdr:row>22</xdr:row>
      <xdr:rowOff>64690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300-000048000000}"/>
                </a:ext>
              </a:extLst>
            </xdr:cNvPr>
            <xdr:cNvSpPr txBox="1"/>
          </xdr:nvSpPr>
          <xdr:spPr>
            <a:xfrm>
              <a:off x="720305" y="686554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300-000048000000}"/>
                </a:ext>
              </a:extLst>
            </xdr:cNvPr>
            <xdr:cNvSpPr txBox="1"/>
          </xdr:nvSpPr>
          <xdr:spPr>
            <a:xfrm>
              <a:off x="720305" y="686554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50078</xdr:colOff>
      <xdr:row>22</xdr:row>
      <xdr:rowOff>52581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300-000049000000}"/>
                </a:ext>
              </a:extLst>
            </xdr:cNvPr>
            <xdr:cNvSpPr txBox="1"/>
          </xdr:nvSpPr>
          <xdr:spPr>
            <a:xfrm>
              <a:off x="564428" y="685343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300-000049000000}"/>
                </a:ext>
              </a:extLst>
            </xdr:cNvPr>
            <xdr:cNvSpPr txBox="1"/>
          </xdr:nvSpPr>
          <xdr:spPr>
            <a:xfrm>
              <a:off x="564428" y="685343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443575</xdr:colOff>
      <xdr:row>26</xdr:row>
      <xdr:rowOff>41673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300-00004A000000}"/>
                </a:ext>
              </a:extLst>
            </xdr:cNvPr>
            <xdr:cNvSpPr txBox="1"/>
          </xdr:nvSpPr>
          <xdr:spPr>
            <a:xfrm>
              <a:off x="1643725" y="77283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300-00004A000000}"/>
                </a:ext>
              </a:extLst>
            </xdr:cNvPr>
            <xdr:cNvSpPr txBox="1"/>
          </xdr:nvSpPr>
          <xdr:spPr>
            <a:xfrm>
              <a:off x="1643725" y="77283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321997</xdr:colOff>
      <xdr:row>26</xdr:row>
      <xdr:rowOff>47491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300-00004B000000}"/>
                </a:ext>
              </a:extLst>
            </xdr:cNvPr>
            <xdr:cNvSpPr txBox="1"/>
          </xdr:nvSpPr>
          <xdr:spPr>
            <a:xfrm>
              <a:off x="1522147" y="773416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300-00004B000000}"/>
                </a:ext>
              </a:extLst>
            </xdr:cNvPr>
            <xdr:cNvSpPr txBox="1"/>
          </xdr:nvSpPr>
          <xdr:spPr>
            <a:xfrm>
              <a:off x="1522147" y="773416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505884</xdr:colOff>
      <xdr:row>27</xdr:row>
      <xdr:rowOff>68262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300-00004C000000}"/>
                </a:ext>
              </a:extLst>
            </xdr:cNvPr>
            <xdr:cNvSpPr txBox="1"/>
          </xdr:nvSpPr>
          <xdr:spPr>
            <a:xfrm>
              <a:off x="5820834" y="834548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300-00004C000000}"/>
                </a:ext>
              </a:extLst>
            </xdr:cNvPr>
            <xdr:cNvSpPr txBox="1"/>
          </xdr:nvSpPr>
          <xdr:spPr>
            <a:xfrm>
              <a:off x="5820834" y="834548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356128</xdr:colOff>
      <xdr:row>27</xdr:row>
      <xdr:rowOff>43920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SpPr txBox="1"/>
          </xdr:nvSpPr>
          <xdr:spPr>
            <a:xfrm>
              <a:off x="5671078" y="83211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SpPr txBox="1"/>
          </xdr:nvSpPr>
          <xdr:spPr>
            <a:xfrm>
              <a:off x="5671078" y="83211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205846</xdr:colOff>
      <xdr:row>32</xdr:row>
      <xdr:rowOff>58737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300-00004E000000}"/>
                </a:ext>
              </a:extLst>
            </xdr:cNvPr>
            <xdr:cNvSpPr txBox="1"/>
          </xdr:nvSpPr>
          <xdr:spPr>
            <a:xfrm>
              <a:off x="720196" y="981233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300-00004E000000}"/>
                </a:ext>
              </a:extLst>
            </xdr:cNvPr>
            <xdr:cNvSpPr txBox="1"/>
          </xdr:nvSpPr>
          <xdr:spPr>
            <a:xfrm>
              <a:off x="720196" y="981233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14816</xdr:colOff>
      <xdr:row>32</xdr:row>
      <xdr:rowOff>53445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300-00004F000000}"/>
                </a:ext>
              </a:extLst>
            </xdr:cNvPr>
            <xdr:cNvSpPr txBox="1"/>
          </xdr:nvSpPr>
          <xdr:spPr>
            <a:xfrm>
              <a:off x="529166" y="98070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300-00004F000000}"/>
                </a:ext>
              </a:extLst>
            </xdr:cNvPr>
            <xdr:cNvSpPr txBox="1"/>
          </xdr:nvSpPr>
          <xdr:spPr>
            <a:xfrm>
              <a:off x="529166" y="98070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582084</xdr:colOff>
      <xdr:row>33</xdr:row>
      <xdr:rowOff>58738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300-000050000000}"/>
                </a:ext>
              </a:extLst>
            </xdr:cNvPr>
            <xdr:cNvSpPr txBox="1"/>
          </xdr:nvSpPr>
          <xdr:spPr>
            <a:xfrm>
              <a:off x="2468034" y="1010761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300-000050000000}"/>
                </a:ext>
              </a:extLst>
            </xdr:cNvPr>
            <xdr:cNvSpPr txBox="1"/>
          </xdr:nvSpPr>
          <xdr:spPr>
            <a:xfrm>
              <a:off x="2468034" y="1010761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428625</xdr:colOff>
      <xdr:row>33</xdr:row>
      <xdr:rowOff>59001</xdr:rowOff>
    </xdr:from>
    <xdr:ext cx="142677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300-000051000000}"/>
                </a:ext>
              </a:extLst>
            </xdr:cNvPr>
            <xdr:cNvSpPr txBox="1"/>
          </xdr:nvSpPr>
          <xdr:spPr>
            <a:xfrm>
              <a:off x="2314575" y="10107876"/>
              <a:ext cx="142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300-000051000000}"/>
                </a:ext>
              </a:extLst>
            </xdr:cNvPr>
            <xdr:cNvSpPr txBox="1"/>
          </xdr:nvSpPr>
          <xdr:spPr>
            <a:xfrm>
              <a:off x="2314575" y="10107876"/>
              <a:ext cx="142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345691</xdr:colOff>
      <xdr:row>39</xdr:row>
      <xdr:rowOff>68985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300-000052000000}"/>
                </a:ext>
              </a:extLst>
            </xdr:cNvPr>
            <xdr:cNvSpPr txBox="1"/>
          </xdr:nvSpPr>
          <xdr:spPr>
            <a:xfrm>
              <a:off x="2231641" y="1188951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300-000052000000}"/>
                </a:ext>
              </a:extLst>
            </xdr:cNvPr>
            <xdr:cNvSpPr txBox="1"/>
          </xdr:nvSpPr>
          <xdr:spPr>
            <a:xfrm>
              <a:off x="2231641" y="1188951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205027</xdr:colOff>
      <xdr:row>39</xdr:row>
      <xdr:rowOff>55610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300-000053000000}"/>
                </a:ext>
              </a:extLst>
            </xdr:cNvPr>
            <xdr:cNvSpPr txBox="1"/>
          </xdr:nvSpPr>
          <xdr:spPr>
            <a:xfrm>
              <a:off x="2090977" y="1187613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300-000053000000}"/>
                </a:ext>
              </a:extLst>
            </xdr:cNvPr>
            <xdr:cNvSpPr txBox="1"/>
          </xdr:nvSpPr>
          <xdr:spPr>
            <a:xfrm>
              <a:off x="2090977" y="1187613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175973</xdr:colOff>
      <xdr:row>41</xdr:row>
      <xdr:rowOff>68118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300-000054000000}"/>
                </a:ext>
              </a:extLst>
            </xdr:cNvPr>
            <xdr:cNvSpPr txBox="1"/>
          </xdr:nvSpPr>
          <xdr:spPr>
            <a:xfrm>
              <a:off x="3433523" y="124791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300-000054000000}"/>
                </a:ext>
              </a:extLst>
            </xdr:cNvPr>
            <xdr:cNvSpPr txBox="1"/>
          </xdr:nvSpPr>
          <xdr:spPr>
            <a:xfrm>
              <a:off x="3433523" y="124791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36175</xdr:colOff>
      <xdr:row>41</xdr:row>
      <xdr:rowOff>55610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300-000055000000}"/>
                </a:ext>
              </a:extLst>
            </xdr:cNvPr>
            <xdr:cNvSpPr txBox="1"/>
          </xdr:nvSpPr>
          <xdr:spPr>
            <a:xfrm>
              <a:off x="3293725" y="1246668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300-000055000000}"/>
                </a:ext>
              </a:extLst>
            </xdr:cNvPr>
            <xdr:cNvSpPr txBox="1"/>
          </xdr:nvSpPr>
          <xdr:spPr>
            <a:xfrm>
              <a:off x="3293725" y="1246668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359545</xdr:colOff>
      <xdr:row>35</xdr:row>
      <xdr:rowOff>59459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300-000056000000}"/>
                </a:ext>
              </a:extLst>
            </xdr:cNvPr>
            <xdr:cNvSpPr txBox="1"/>
          </xdr:nvSpPr>
          <xdr:spPr>
            <a:xfrm>
              <a:off x="2245495" y="1069888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300-000056000000}"/>
                </a:ext>
              </a:extLst>
            </xdr:cNvPr>
            <xdr:cNvSpPr txBox="1"/>
          </xdr:nvSpPr>
          <xdr:spPr>
            <a:xfrm>
              <a:off x="2245495" y="1069888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224078</xdr:colOff>
      <xdr:row>35</xdr:row>
      <xdr:rowOff>46951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300-000057000000}"/>
                </a:ext>
              </a:extLst>
            </xdr:cNvPr>
            <xdr:cNvSpPr txBox="1"/>
          </xdr:nvSpPr>
          <xdr:spPr>
            <a:xfrm>
              <a:off x="2110028" y="106863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300-000057000000}"/>
                </a:ext>
              </a:extLst>
            </xdr:cNvPr>
            <xdr:cNvSpPr txBox="1"/>
          </xdr:nvSpPr>
          <xdr:spPr>
            <a:xfrm>
              <a:off x="2110028" y="106863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356082</xdr:colOff>
      <xdr:row>42</xdr:row>
      <xdr:rowOff>39544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300-000058000000}"/>
                </a:ext>
              </a:extLst>
            </xdr:cNvPr>
            <xdr:cNvSpPr txBox="1"/>
          </xdr:nvSpPr>
          <xdr:spPr>
            <a:xfrm>
              <a:off x="2927832" y="1274589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300-000058000000}"/>
                </a:ext>
              </a:extLst>
            </xdr:cNvPr>
            <xdr:cNvSpPr txBox="1"/>
          </xdr:nvSpPr>
          <xdr:spPr>
            <a:xfrm>
              <a:off x="2927832" y="1274589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172989</xdr:colOff>
      <xdr:row>42</xdr:row>
      <xdr:rowOff>36560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300-000059000000}"/>
                </a:ext>
              </a:extLst>
            </xdr:cNvPr>
            <xdr:cNvSpPr txBox="1"/>
          </xdr:nvSpPr>
          <xdr:spPr>
            <a:xfrm>
              <a:off x="2744739" y="1274291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300-000059000000}"/>
                </a:ext>
              </a:extLst>
            </xdr:cNvPr>
            <xdr:cNvSpPr txBox="1"/>
          </xdr:nvSpPr>
          <xdr:spPr>
            <a:xfrm>
              <a:off x="2744739" y="1274291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17</xdr:col>
      <xdr:colOff>660664</xdr:colOff>
      <xdr:row>36</xdr:row>
      <xdr:rowOff>277019</xdr:rowOff>
    </xdr:from>
    <xdr:ext cx="65" cy="17023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3014589" y="84875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294216</xdr:colOff>
      <xdr:row>38</xdr:row>
      <xdr:rowOff>29633</xdr:rowOff>
    </xdr:from>
    <xdr:ext cx="65" cy="17023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4019741" y="853545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124884</xdr:colOff>
      <xdr:row>40</xdr:row>
      <xdr:rowOff>50800</xdr:rowOff>
    </xdr:from>
    <xdr:ext cx="65" cy="17023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3164609" y="885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294216</xdr:colOff>
      <xdr:row>40</xdr:row>
      <xdr:rowOff>29633</xdr:rowOff>
    </xdr:from>
    <xdr:ext cx="65" cy="17023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4019741" y="88307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195262</xdr:colOff>
      <xdr:row>48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300-00005E000000}"/>
                </a:ext>
              </a:extLst>
            </xdr:cNvPr>
            <xdr:cNvSpPr txBox="1"/>
          </xdr:nvSpPr>
          <xdr:spPr>
            <a:xfrm>
              <a:off x="709612" y="145065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300-00005E000000}"/>
                </a:ext>
              </a:extLst>
            </xdr:cNvPr>
            <xdr:cNvSpPr txBox="1"/>
          </xdr:nvSpPr>
          <xdr:spPr>
            <a:xfrm>
              <a:off x="709612" y="145065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42862</xdr:colOff>
      <xdr:row>48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300-00005F000000}"/>
                </a:ext>
              </a:extLst>
            </xdr:cNvPr>
            <xdr:cNvSpPr txBox="1"/>
          </xdr:nvSpPr>
          <xdr:spPr>
            <a:xfrm>
              <a:off x="557212" y="14506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300-00005F000000}"/>
                </a:ext>
              </a:extLst>
            </xdr:cNvPr>
            <xdr:cNvSpPr txBox="1"/>
          </xdr:nvSpPr>
          <xdr:spPr>
            <a:xfrm>
              <a:off x="557212" y="14506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709612</xdr:colOff>
      <xdr:row>53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C28B452E-1685-46BB-9B4E-151029A84796}"/>
                </a:ext>
              </a:extLst>
            </xdr:cNvPr>
            <xdr:cNvSpPr txBox="1"/>
          </xdr:nvSpPr>
          <xdr:spPr>
            <a:xfrm>
              <a:off x="6015037" y="160305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C28B452E-1685-46BB-9B4E-151029A84796}"/>
                </a:ext>
              </a:extLst>
            </xdr:cNvPr>
            <xdr:cNvSpPr txBox="1"/>
          </xdr:nvSpPr>
          <xdr:spPr>
            <a:xfrm>
              <a:off x="6015037" y="160305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566737</xdr:colOff>
      <xdr:row>53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60FBD1C0-15B6-4B68-BFC3-4E8592654E64}"/>
                </a:ext>
              </a:extLst>
            </xdr:cNvPr>
            <xdr:cNvSpPr txBox="1"/>
          </xdr:nvSpPr>
          <xdr:spPr>
            <a:xfrm>
              <a:off x="5872162" y="16030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60FBD1C0-15B6-4B68-BFC3-4E8592654E64}"/>
                </a:ext>
              </a:extLst>
            </xdr:cNvPr>
            <xdr:cNvSpPr txBox="1"/>
          </xdr:nvSpPr>
          <xdr:spPr>
            <a:xfrm>
              <a:off x="5872162" y="16030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490537</xdr:colOff>
      <xdr:row>55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2299171A-8883-41B5-A1AB-5FC70D64A981}"/>
                </a:ext>
              </a:extLst>
            </xdr:cNvPr>
            <xdr:cNvSpPr txBox="1"/>
          </xdr:nvSpPr>
          <xdr:spPr>
            <a:xfrm>
              <a:off x="1681162" y="166306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2299171A-8883-41B5-A1AB-5FC70D64A981}"/>
                </a:ext>
              </a:extLst>
            </xdr:cNvPr>
            <xdr:cNvSpPr txBox="1"/>
          </xdr:nvSpPr>
          <xdr:spPr>
            <a:xfrm>
              <a:off x="1681162" y="166306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338137</xdr:colOff>
      <xdr:row>55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DC9295E4-3D80-4226-B735-22A4E6FD8129}"/>
                </a:ext>
              </a:extLst>
            </xdr:cNvPr>
            <xdr:cNvSpPr txBox="1"/>
          </xdr:nvSpPr>
          <xdr:spPr>
            <a:xfrm>
              <a:off x="1528762" y="16640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DC9295E4-3D80-4226-B735-22A4E6FD8129}"/>
                </a:ext>
              </a:extLst>
            </xdr:cNvPr>
            <xdr:cNvSpPr txBox="1"/>
          </xdr:nvSpPr>
          <xdr:spPr>
            <a:xfrm>
              <a:off x="1528762" y="16640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14287</xdr:colOff>
      <xdr:row>57</xdr:row>
      <xdr:rowOff>76200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EC5179EE-9DD5-47F6-AE9E-C1C8D7630282}"/>
                </a:ext>
              </a:extLst>
            </xdr:cNvPr>
            <xdr:cNvSpPr txBox="1"/>
          </xdr:nvSpPr>
          <xdr:spPr>
            <a:xfrm>
              <a:off x="2576512" y="172593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EC5179EE-9DD5-47F6-AE9E-C1C8D7630282}"/>
                </a:ext>
              </a:extLst>
            </xdr:cNvPr>
            <xdr:cNvSpPr txBox="1"/>
          </xdr:nvSpPr>
          <xdr:spPr>
            <a:xfrm>
              <a:off x="2576512" y="172593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500062</xdr:colOff>
      <xdr:row>57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62E14119-828A-4641-9362-4497962B0ED9}"/>
                </a:ext>
              </a:extLst>
            </xdr:cNvPr>
            <xdr:cNvSpPr txBox="1"/>
          </xdr:nvSpPr>
          <xdr:spPr>
            <a:xfrm>
              <a:off x="2376487" y="172497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62E14119-828A-4641-9362-4497962B0ED9}"/>
                </a:ext>
              </a:extLst>
            </xdr:cNvPr>
            <xdr:cNvSpPr txBox="1"/>
          </xdr:nvSpPr>
          <xdr:spPr>
            <a:xfrm>
              <a:off x="2376487" y="172497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490537</xdr:colOff>
      <xdr:row>63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E12C5DAF-3CDD-4465-8DBF-2376D0766855}"/>
                </a:ext>
              </a:extLst>
            </xdr:cNvPr>
            <xdr:cNvSpPr txBox="1"/>
          </xdr:nvSpPr>
          <xdr:spPr>
            <a:xfrm>
              <a:off x="5795962" y="19040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E12C5DAF-3CDD-4465-8DBF-2376D0766855}"/>
                </a:ext>
              </a:extLst>
            </xdr:cNvPr>
            <xdr:cNvSpPr txBox="1"/>
          </xdr:nvSpPr>
          <xdr:spPr>
            <a:xfrm>
              <a:off x="5795962" y="19040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509587</xdr:colOff>
      <xdr:row>59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DA0F65A0-D5A3-4B86-9B74-B13329F83A71}"/>
                </a:ext>
              </a:extLst>
            </xdr:cNvPr>
            <xdr:cNvSpPr txBox="1"/>
          </xdr:nvSpPr>
          <xdr:spPr>
            <a:xfrm>
              <a:off x="5129212" y="178498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DA0F65A0-D5A3-4B86-9B74-B13329F83A71}"/>
                </a:ext>
              </a:extLst>
            </xdr:cNvPr>
            <xdr:cNvSpPr txBox="1"/>
          </xdr:nvSpPr>
          <xdr:spPr>
            <a:xfrm>
              <a:off x="5129212" y="178498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90487</xdr:colOff>
      <xdr:row>65</xdr:row>
      <xdr:rowOff>47625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B5AF0F84-4D93-4D34-A546-E8E046A25E6F}"/>
                </a:ext>
              </a:extLst>
            </xdr:cNvPr>
            <xdr:cNvSpPr txBox="1"/>
          </xdr:nvSpPr>
          <xdr:spPr>
            <a:xfrm>
              <a:off x="1966912" y="196119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B5AF0F84-4D93-4D34-A546-E8E046A25E6F}"/>
                </a:ext>
              </a:extLst>
            </xdr:cNvPr>
            <xdr:cNvSpPr txBox="1"/>
          </xdr:nvSpPr>
          <xdr:spPr>
            <a:xfrm>
              <a:off x="1966912" y="196119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347662</xdr:colOff>
      <xdr:row>63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EDA4A9EA-88D7-4C9F-8472-67A01D8B984A}"/>
                </a:ext>
              </a:extLst>
            </xdr:cNvPr>
            <xdr:cNvSpPr txBox="1"/>
          </xdr:nvSpPr>
          <xdr:spPr>
            <a:xfrm>
              <a:off x="5653087" y="19040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EDA4A9EA-88D7-4C9F-8472-67A01D8B984A}"/>
                </a:ext>
              </a:extLst>
            </xdr:cNvPr>
            <xdr:cNvSpPr txBox="1"/>
          </xdr:nvSpPr>
          <xdr:spPr>
            <a:xfrm>
              <a:off x="5653087" y="19040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661987</xdr:colOff>
      <xdr:row>59</xdr:row>
      <xdr:rowOff>47625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5" name="TextBox 104">
              <a:extLst>
                <a:ext uri="{FF2B5EF4-FFF2-40B4-BE49-F238E27FC236}">
                  <a16:creationId xmlns:a16="http://schemas.microsoft.com/office/drawing/2014/main" id="{CC2D25A7-86CC-412C-AD89-2774A3DA4E80}"/>
                </a:ext>
              </a:extLst>
            </xdr:cNvPr>
            <xdr:cNvSpPr txBox="1"/>
          </xdr:nvSpPr>
          <xdr:spPr>
            <a:xfrm>
              <a:off x="5281612" y="17840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5" name="TextBox 104">
              <a:extLst>
                <a:ext uri="{FF2B5EF4-FFF2-40B4-BE49-F238E27FC236}">
                  <a16:creationId xmlns:a16="http://schemas.microsoft.com/office/drawing/2014/main" id="{CC2D25A7-86CC-412C-AD89-2774A3DA4E80}"/>
                </a:ext>
              </a:extLst>
            </xdr:cNvPr>
            <xdr:cNvSpPr txBox="1"/>
          </xdr:nvSpPr>
          <xdr:spPr>
            <a:xfrm>
              <a:off x="5281612" y="17840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614362</xdr:colOff>
      <xdr:row>65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AA2CBE8C-B3DA-4848-80BF-9DAFE8E98079}"/>
                </a:ext>
              </a:extLst>
            </xdr:cNvPr>
            <xdr:cNvSpPr txBox="1"/>
          </xdr:nvSpPr>
          <xdr:spPr>
            <a:xfrm>
              <a:off x="1804987" y="196215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AA2CBE8C-B3DA-4848-80BF-9DAFE8E98079}"/>
                </a:ext>
              </a:extLst>
            </xdr:cNvPr>
            <xdr:cNvSpPr txBox="1"/>
          </xdr:nvSpPr>
          <xdr:spPr>
            <a:xfrm>
              <a:off x="1804987" y="196215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271462</xdr:colOff>
      <xdr:row>70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39D20437-3568-4682-AF0E-CBBA1F49D417}"/>
                </a:ext>
              </a:extLst>
            </xdr:cNvPr>
            <xdr:cNvSpPr txBox="1"/>
          </xdr:nvSpPr>
          <xdr:spPr>
            <a:xfrm>
              <a:off x="4891087" y="211074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39D20437-3568-4682-AF0E-CBBA1F49D417}"/>
                </a:ext>
              </a:extLst>
            </xdr:cNvPr>
            <xdr:cNvSpPr txBox="1"/>
          </xdr:nvSpPr>
          <xdr:spPr>
            <a:xfrm>
              <a:off x="4891087" y="211074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119062</xdr:colOff>
      <xdr:row>70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25203503-7C1B-4070-8149-0BE184C40901}"/>
                </a:ext>
              </a:extLst>
            </xdr:cNvPr>
            <xdr:cNvSpPr txBox="1"/>
          </xdr:nvSpPr>
          <xdr:spPr>
            <a:xfrm>
              <a:off x="4738687" y="211169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25203503-7C1B-4070-8149-0BE184C40901}"/>
                </a:ext>
              </a:extLst>
            </xdr:cNvPr>
            <xdr:cNvSpPr txBox="1"/>
          </xdr:nvSpPr>
          <xdr:spPr>
            <a:xfrm>
              <a:off x="4738687" y="211169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338137</xdr:colOff>
      <xdr:row>72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D5AFFDE3-DE20-4C99-9F9F-174BAFA0671A}"/>
                </a:ext>
              </a:extLst>
            </xdr:cNvPr>
            <xdr:cNvSpPr txBox="1"/>
          </xdr:nvSpPr>
          <xdr:spPr>
            <a:xfrm>
              <a:off x="4957762" y="217265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D5AFFDE3-DE20-4C99-9F9F-174BAFA0671A}"/>
                </a:ext>
              </a:extLst>
            </xdr:cNvPr>
            <xdr:cNvSpPr txBox="1"/>
          </xdr:nvSpPr>
          <xdr:spPr>
            <a:xfrm>
              <a:off x="4957762" y="217265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185737</xdr:colOff>
      <xdr:row>72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76C07E98-D2E7-4E35-8C77-D9C30BEE0CA4}"/>
                </a:ext>
              </a:extLst>
            </xdr:cNvPr>
            <xdr:cNvSpPr txBox="1"/>
          </xdr:nvSpPr>
          <xdr:spPr>
            <a:xfrm>
              <a:off x="4805362" y="21707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76C07E98-D2E7-4E35-8C77-D9C30BEE0CA4}"/>
                </a:ext>
              </a:extLst>
            </xdr:cNvPr>
            <xdr:cNvSpPr txBox="1"/>
          </xdr:nvSpPr>
          <xdr:spPr>
            <a:xfrm>
              <a:off x="4805362" y="21707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509587</xdr:colOff>
      <xdr:row>74</xdr:row>
      <xdr:rowOff>47625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A0A6E3B2-1FDA-4031-BAA3-66E4616454BA}"/>
                </a:ext>
              </a:extLst>
            </xdr:cNvPr>
            <xdr:cNvSpPr txBox="1"/>
          </xdr:nvSpPr>
          <xdr:spPr>
            <a:xfrm>
              <a:off x="5815012" y="22307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A0A6E3B2-1FDA-4031-BAA3-66E4616454BA}"/>
                </a:ext>
              </a:extLst>
            </xdr:cNvPr>
            <xdr:cNvSpPr txBox="1"/>
          </xdr:nvSpPr>
          <xdr:spPr>
            <a:xfrm>
              <a:off x="5815012" y="22307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357187</xdr:colOff>
      <xdr:row>74</xdr:row>
      <xdr:rowOff>47625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2" name="TextBox 111">
              <a:extLst>
                <a:ext uri="{FF2B5EF4-FFF2-40B4-BE49-F238E27FC236}">
                  <a16:creationId xmlns:a16="http://schemas.microsoft.com/office/drawing/2014/main" id="{9BBFA0C0-9013-4F04-8816-5EA32E34001D}"/>
                </a:ext>
              </a:extLst>
            </xdr:cNvPr>
            <xdr:cNvSpPr txBox="1"/>
          </xdr:nvSpPr>
          <xdr:spPr>
            <a:xfrm>
              <a:off x="5662612" y="2230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2" name="TextBox 111">
              <a:extLst>
                <a:ext uri="{FF2B5EF4-FFF2-40B4-BE49-F238E27FC236}">
                  <a16:creationId xmlns:a16="http://schemas.microsoft.com/office/drawing/2014/main" id="{9BBFA0C0-9013-4F04-8816-5EA32E34001D}"/>
                </a:ext>
              </a:extLst>
            </xdr:cNvPr>
            <xdr:cNvSpPr txBox="1"/>
          </xdr:nvSpPr>
          <xdr:spPr>
            <a:xfrm>
              <a:off x="5662612" y="2230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14287</xdr:colOff>
      <xdr:row>77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3" name="TextBox 112">
              <a:extLst>
                <a:ext uri="{FF2B5EF4-FFF2-40B4-BE49-F238E27FC236}">
                  <a16:creationId xmlns:a16="http://schemas.microsoft.com/office/drawing/2014/main" id="{81E6B390-88A0-45BD-9CB3-48E95B7BD834}"/>
                </a:ext>
              </a:extLst>
            </xdr:cNvPr>
            <xdr:cNvSpPr txBox="1"/>
          </xdr:nvSpPr>
          <xdr:spPr>
            <a:xfrm>
              <a:off x="3948112" y="23212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3" name="TextBox 112">
              <a:extLst>
                <a:ext uri="{FF2B5EF4-FFF2-40B4-BE49-F238E27FC236}">
                  <a16:creationId xmlns:a16="http://schemas.microsoft.com/office/drawing/2014/main" id="{81E6B390-88A0-45BD-9CB3-48E95B7BD834}"/>
                </a:ext>
              </a:extLst>
            </xdr:cNvPr>
            <xdr:cNvSpPr txBox="1"/>
          </xdr:nvSpPr>
          <xdr:spPr>
            <a:xfrm>
              <a:off x="3948112" y="23212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547687</xdr:colOff>
      <xdr:row>77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id="{3F0D467C-2AE9-4F39-9911-1F691A7D8F6B}"/>
                </a:ext>
              </a:extLst>
            </xdr:cNvPr>
            <xdr:cNvSpPr txBox="1"/>
          </xdr:nvSpPr>
          <xdr:spPr>
            <a:xfrm>
              <a:off x="3795712" y="23212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id="{3F0D467C-2AE9-4F39-9911-1F691A7D8F6B}"/>
                </a:ext>
              </a:extLst>
            </xdr:cNvPr>
            <xdr:cNvSpPr txBox="1"/>
          </xdr:nvSpPr>
          <xdr:spPr>
            <a:xfrm>
              <a:off x="3795712" y="23212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509587</xdr:colOff>
      <xdr:row>79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B67F4153-BC96-4B66-8917-99A5E60FA9C3}"/>
                </a:ext>
              </a:extLst>
            </xdr:cNvPr>
            <xdr:cNvSpPr txBox="1"/>
          </xdr:nvSpPr>
          <xdr:spPr>
            <a:xfrm>
              <a:off x="4443412" y="238029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B67F4153-BC96-4B66-8917-99A5E60FA9C3}"/>
                </a:ext>
              </a:extLst>
            </xdr:cNvPr>
            <xdr:cNvSpPr txBox="1"/>
          </xdr:nvSpPr>
          <xdr:spPr>
            <a:xfrm>
              <a:off x="4443412" y="238029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357187</xdr:colOff>
      <xdr:row>79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2553E1D8-71A2-4708-8080-AEC5767C163E}"/>
                </a:ext>
              </a:extLst>
            </xdr:cNvPr>
            <xdr:cNvSpPr txBox="1"/>
          </xdr:nvSpPr>
          <xdr:spPr>
            <a:xfrm>
              <a:off x="4291012" y="238029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2553E1D8-71A2-4708-8080-AEC5767C163E}"/>
                </a:ext>
              </a:extLst>
            </xdr:cNvPr>
            <xdr:cNvSpPr txBox="1"/>
          </xdr:nvSpPr>
          <xdr:spPr>
            <a:xfrm>
              <a:off x="4291012" y="238029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6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6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6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6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6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6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6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6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12298" name="Object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6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558380</xdr:colOff>
      <xdr:row>20</xdr:row>
      <xdr:rowOff>64690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7502971" y="589225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7502971" y="589225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383453</xdr:colOff>
      <xdr:row>20</xdr:row>
      <xdr:rowOff>62106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7328044" y="58896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7328044" y="58896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148300</xdr:colOff>
      <xdr:row>22</xdr:row>
      <xdr:rowOff>70248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 txBox="1"/>
          </xdr:nvSpPr>
          <xdr:spPr>
            <a:xfrm>
              <a:off x="7768300" y="65091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 txBox="1"/>
          </xdr:nvSpPr>
          <xdr:spPr>
            <a:xfrm>
              <a:off x="7768300" y="65091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55297</xdr:colOff>
      <xdr:row>22</xdr:row>
      <xdr:rowOff>66541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/>
          </xdr:nvSpPr>
          <xdr:spPr>
            <a:xfrm>
              <a:off x="7675297" y="65054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/>
          </xdr:nvSpPr>
          <xdr:spPr>
            <a:xfrm>
              <a:off x="7675297" y="65054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420159</xdr:colOff>
      <xdr:row>23</xdr:row>
      <xdr:rowOff>68262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/>
          </xdr:nvSpPr>
          <xdr:spPr>
            <a:xfrm>
              <a:off x="6706659" y="680243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6706659" y="680243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270403</xdr:colOff>
      <xdr:row>23</xdr:row>
      <xdr:rowOff>62970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 txBox="1"/>
          </xdr:nvSpPr>
          <xdr:spPr>
            <a:xfrm>
              <a:off x="6556903" y="67971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/>
          </xdr:nvSpPr>
          <xdr:spPr>
            <a:xfrm>
              <a:off x="6556903" y="679714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529696</xdr:colOff>
      <xdr:row>26</xdr:row>
      <xdr:rowOff>58737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1656821" y="76311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17A56F8-0DA2-4644-9257-EDFA4B99930F}"/>
                </a:ext>
              </a:extLst>
            </xdr:cNvPr>
            <xdr:cNvSpPr txBox="1"/>
          </xdr:nvSpPr>
          <xdr:spPr>
            <a:xfrm>
              <a:off x="1656821" y="76311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405341</xdr:colOff>
      <xdr:row>26</xdr:row>
      <xdr:rowOff>53445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 txBox="1"/>
          </xdr:nvSpPr>
          <xdr:spPr>
            <a:xfrm>
              <a:off x="1532466" y="762582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19D22FB1-537C-4C73-B039-64F0757A4A7A}"/>
                </a:ext>
              </a:extLst>
            </xdr:cNvPr>
            <xdr:cNvSpPr txBox="1"/>
          </xdr:nvSpPr>
          <xdr:spPr>
            <a:xfrm>
              <a:off x="1532466" y="762582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239184</xdr:colOff>
      <xdr:row>26</xdr:row>
      <xdr:rowOff>39688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 txBox="1"/>
          </xdr:nvSpPr>
          <xdr:spPr>
            <a:xfrm>
              <a:off x="9192684" y="76596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 txBox="1"/>
          </xdr:nvSpPr>
          <xdr:spPr>
            <a:xfrm>
              <a:off x="9192684" y="76596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66675</xdr:colOff>
      <xdr:row>26</xdr:row>
      <xdr:rowOff>68526</xdr:rowOff>
    </xdr:from>
    <xdr:ext cx="14267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 txBox="1"/>
          </xdr:nvSpPr>
          <xdr:spPr>
            <a:xfrm>
              <a:off x="9020175" y="7688526"/>
              <a:ext cx="142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 txBox="1"/>
          </xdr:nvSpPr>
          <xdr:spPr>
            <a:xfrm>
              <a:off x="9020175" y="7688526"/>
              <a:ext cx="142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621916</xdr:colOff>
      <xdr:row>29</xdr:row>
      <xdr:rowOff>49935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 txBox="1"/>
          </xdr:nvSpPr>
          <xdr:spPr>
            <a:xfrm>
              <a:off x="9575416" y="855576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 txBox="1"/>
          </xdr:nvSpPr>
          <xdr:spPr>
            <a:xfrm>
              <a:off x="9575416" y="855576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462202</xdr:colOff>
      <xdr:row>29</xdr:row>
      <xdr:rowOff>46085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/>
          </xdr:nvSpPr>
          <xdr:spPr>
            <a:xfrm>
              <a:off x="9415702" y="855191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 txBox="1"/>
          </xdr:nvSpPr>
          <xdr:spPr>
            <a:xfrm>
              <a:off x="9415702" y="855191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585548</xdr:colOff>
      <xdr:row>30</xdr:row>
      <xdr:rowOff>39543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600-000018000000}"/>
                </a:ext>
              </a:extLst>
            </xdr:cNvPr>
            <xdr:cNvSpPr txBox="1"/>
          </xdr:nvSpPr>
          <xdr:spPr>
            <a:xfrm>
              <a:off x="8872298" y="884064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/>
          </xdr:nvSpPr>
          <xdr:spPr>
            <a:xfrm>
              <a:off x="8872298" y="884064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436225</xdr:colOff>
      <xdr:row>30</xdr:row>
      <xdr:rowOff>46085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600-000019000000}"/>
                </a:ext>
              </a:extLst>
            </xdr:cNvPr>
            <xdr:cNvSpPr txBox="1"/>
          </xdr:nvSpPr>
          <xdr:spPr>
            <a:xfrm>
              <a:off x="8722975" y="884718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8722975" y="884718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273820</xdr:colOff>
      <xdr:row>27</xdr:row>
      <xdr:rowOff>59459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 txBox="1"/>
          </xdr:nvSpPr>
          <xdr:spPr>
            <a:xfrm>
              <a:off x="7893820" y="79747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7893820" y="79747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138353</xdr:colOff>
      <xdr:row>27</xdr:row>
      <xdr:rowOff>66001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600-00001B000000}"/>
                </a:ext>
              </a:extLst>
            </xdr:cNvPr>
            <xdr:cNvSpPr txBox="1"/>
          </xdr:nvSpPr>
          <xdr:spPr>
            <a:xfrm>
              <a:off x="7758353" y="79812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/>
          </xdr:nvSpPr>
          <xdr:spPr>
            <a:xfrm>
              <a:off x="7758353" y="79812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1108557</xdr:colOff>
      <xdr:row>31</xdr:row>
      <xdr:rowOff>77644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600-00001C000000}"/>
                </a:ext>
              </a:extLst>
            </xdr:cNvPr>
            <xdr:cNvSpPr txBox="1"/>
          </xdr:nvSpPr>
          <xdr:spPr>
            <a:xfrm>
              <a:off x="2927832" y="917401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 txBox="1"/>
          </xdr:nvSpPr>
          <xdr:spPr>
            <a:xfrm>
              <a:off x="2927832" y="917401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934989</xdr:colOff>
      <xdr:row>31</xdr:row>
      <xdr:rowOff>55610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600-00001D000000}"/>
                </a:ext>
              </a:extLst>
            </xdr:cNvPr>
            <xdr:cNvSpPr txBox="1"/>
          </xdr:nvSpPr>
          <xdr:spPr>
            <a:xfrm>
              <a:off x="2753398" y="912167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62969F8E-0892-454C-8DF1-7EC4D62D2BAB}"/>
                </a:ext>
              </a:extLst>
            </xdr:cNvPr>
            <xdr:cNvSpPr txBox="1"/>
          </xdr:nvSpPr>
          <xdr:spPr>
            <a:xfrm>
              <a:off x="2753398" y="912167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17</xdr:col>
      <xdr:colOff>660664</xdr:colOff>
      <xdr:row>28</xdr:row>
      <xdr:rowOff>277019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3019352" y="8563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294216</xdr:colOff>
      <xdr:row>29</xdr:row>
      <xdr:rowOff>29633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4034029" y="86140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124884</xdr:colOff>
      <xdr:row>30</xdr:row>
      <xdr:rowOff>50800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3174134" y="89328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294216</xdr:colOff>
      <xdr:row>30</xdr:row>
      <xdr:rowOff>29633</xdr:rowOff>
    </xdr:from>
    <xdr:ext cx="65" cy="17023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4034029" y="891169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166687</xdr:colOff>
      <xdr:row>34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8453437" y="10029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1E2D2E7-DFFB-471B-AC6C-A5698973F019}"/>
                </a:ext>
              </a:extLst>
            </xdr:cNvPr>
            <xdr:cNvSpPr txBox="1"/>
          </xdr:nvSpPr>
          <xdr:spPr>
            <a:xfrm>
              <a:off x="8453437" y="10029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14287</xdr:colOff>
      <xdr:row>34</xdr:row>
      <xdr:rowOff>38100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8301037" y="100203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7C9B98E-3380-4BCB-8EB8-2EB461030A47}"/>
                </a:ext>
              </a:extLst>
            </xdr:cNvPr>
            <xdr:cNvSpPr txBox="1"/>
          </xdr:nvSpPr>
          <xdr:spPr>
            <a:xfrm>
              <a:off x="8301037" y="100203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7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7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7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21509" name="Object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7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21510" name="Object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7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21511" name="Object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7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7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21513" name="Object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7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21514" name="Object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7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619125</xdr:colOff>
      <xdr:row>19</xdr:row>
      <xdr:rowOff>44449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1C0738F0-A573-4683-95A8-EB87966D8FC5}"/>
                </a:ext>
              </a:extLst>
            </xdr:cNvPr>
            <xdr:cNvSpPr txBox="1"/>
          </xdr:nvSpPr>
          <xdr:spPr>
            <a:xfrm>
              <a:off x="2438400" y="57403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1C0738F0-A573-4683-95A8-EB87966D8FC5}"/>
                </a:ext>
              </a:extLst>
            </xdr:cNvPr>
            <xdr:cNvSpPr txBox="1"/>
          </xdr:nvSpPr>
          <xdr:spPr>
            <a:xfrm>
              <a:off x="2438400" y="57403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452967</xdr:colOff>
      <xdr:row>19</xdr:row>
      <xdr:rowOff>61383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6FE26CE-B374-4896-8B64-C42672734569}"/>
                </a:ext>
              </a:extLst>
            </xdr:cNvPr>
            <xdr:cNvSpPr txBox="1"/>
          </xdr:nvSpPr>
          <xdr:spPr>
            <a:xfrm>
              <a:off x="2273300" y="57763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6FE26CE-B374-4896-8B64-C42672734569}"/>
                </a:ext>
              </a:extLst>
            </xdr:cNvPr>
            <xdr:cNvSpPr txBox="1"/>
          </xdr:nvSpPr>
          <xdr:spPr>
            <a:xfrm>
              <a:off x="2273300" y="57763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332316</xdr:colOff>
      <xdr:row>19</xdr:row>
      <xdr:rowOff>52914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BCDAB7F8-A309-4E5B-BB1F-485E1CEA0C8D}"/>
                </a:ext>
              </a:extLst>
            </xdr:cNvPr>
            <xdr:cNvSpPr txBox="1"/>
          </xdr:nvSpPr>
          <xdr:spPr>
            <a:xfrm>
              <a:off x="10552641" y="574886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BCDAB7F8-A309-4E5B-BB1F-485E1CEA0C8D}"/>
                </a:ext>
              </a:extLst>
            </xdr:cNvPr>
            <xdr:cNvSpPr txBox="1"/>
          </xdr:nvSpPr>
          <xdr:spPr>
            <a:xfrm>
              <a:off x="10552641" y="574886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416984</xdr:colOff>
      <xdr:row>20</xdr:row>
      <xdr:rowOff>62440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264FA8A8-4593-4471-AE0F-6D2CE15F4EEB}"/>
                </a:ext>
              </a:extLst>
            </xdr:cNvPr>
            <xdr:cNvSpPr txBox="1"/>
          </xdr:nvSpPr>
          <xdr:spPr>
            <a:xfrm>
              <a:off x="8637059" y="60631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264FA8A8-4593-4471-AE0F-6D2CE15F4EEB}"/>
                </a:ext>
              </a:extLst>
            </xdr:cNvPr>
            <xdr:cNvSpPr txBox="1"/>
          </xdr:nvSpPr>
          <xdr:spPr>
            <a:xfrm>
              <a:off x="8637059" y="60631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575733</xdr:colOff>
      <xdr:row>20</xdr:row>
      <xdr:rowOff>73023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DBBE5109-1AC2-43A7-AE32-1F6D5889EA20}"/>
                </a:ext>
              </a:extLst>
            </xdr:cNvPr>
            <xdr:cNvSpPr txBox="1"/>
          </xdr:nvSpPr>
          <xdr:spPr>
            <a:xfrm>
              <a:off x="8795808" y="607377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DBBE5109-1AC2-43A7-AE32-1F6D5889EA20}"/>
                </a:ext>
              </a:extLst>
            </xdr:cNvPr>
            <xdr:cNvSpPr txBox="1"/>
          </xdr:nvSpPr>
          <xdr:spPr>
            <a:xfrm>
              <a:off x="8795808" y="607377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357717</xdr:colOff>
      <xdr:row>24</xdr:row>
      <xdr:rowOff>60324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F5E4613A-A2DE-4E47-A9A7-0C4971B9EE60}"/>
                </a:ext>
              </a:extLst>
            </xdr:cNvPr>
            <xdr:cNvSpPr txBox="1"/>
          </xdr:nvSpPr>
          <xdr:spPr>
            <a:xfrm>
              <a:off x="9911292" y="72802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F5E4613A-A2DE-4E47-A9A7-0C4971B9EE60}"/>
                </a:ext>
              </a:extLst>
            </xdr:cNvPr>
            <xdr:cNvSpPr txBox="1"/>
          </xdr:nvSpPr>
          <xdr:spPr>
            <a:xfrm>
              <a:off x="9911292" y="72802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590550</xdr:colOff>
      <xdr:row>21</xdr:row>
      <xdr:rowOff>71965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136C46DC-8F49-440C-A2CE-E2C80E0B7512}"/>
                </a:ext>
              </a:extLst>
            </xdr:cNvPr>
            <xdr:cNvSpPr txBox="1"/>
          </xdr:nvSpPr>
          <xdr:spPr>
            <a:xfrm>
              <a:off x="12158133" y="641138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136C46DC-8F49-440C-A2CE-E2C80E0B7512}"/>
                </a:ext>
              </a:extLst>
            </xdr:cNvPr>
            <xdr:cNvSpPr txBox="1"/>
          </xdr:nvSpPr>
          <xdr:spPr>
            <a:xfrm>
              <a:off x="12158133" y="641138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155576</xdr:colOff>
      <xdr:row>19</xdr:row>
      <xdr:rowOff>70907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EC7032A-19D7-4BD9-BC1D-EB67ECA0A536}"/>
                </a:ext>
              </a:extLst>
            </xdr:cNvPr>
            <xdr:cNvSpPr txBox="1"/>
          </xdr:nvSpPr>
          <xdr:spPr>
            <a:xfrm>
              <a:off x="10375901" y="576685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EC7032A-19D7-4BD9-BC1D-EB67ECA0A536}"/>
                </a:ext>
              </a:extLst>
            </xdr:cNvPr>
            <xdr:cNvSpPr txBox="1"/>
          </xdr:nvSpPr>
          <xdr:spPr>
            <a:xfrm>
              <a:off x="10375901" y="576685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596900</xdr:colOff>
      <xdr:row>24</xdr:row>
      <xdr:rowOff>71965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2FAF867D-8810-4F91-AA4C-0DC02AA60B65}"/>
                </a:ext>
              </a:extLst>
            </xdr:cNvPr>
            <xdr:cNvSpPr txBox="1"/>
          </xdr:nvSpPr>
          <xdr:spPr>
            <a:xfrm>
              <a:off x="1730375" y="729191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2FAF867D-8810-4F91-AA4C-0DC02AA60B65}"/>
                </a:ext>
              </a:extLst>
            </xdr:cNvPr>
            <xdr:cNvSpPr txBox="1"/>
          </xdr:nvSpPr>
          <xdr:spPr>
            <a:xfrm>
              <a:off x="1730375" y="729191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443442</xdr:colOff>
      <xdr:row>24</xdr:row>
      <xdr:rowOff>79374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1199FAF3-6DF4-4123-9922-BC9762B60546}"/>
                </a:ext>
              </a:extLst>
            </xdr:cNvPr>
            <xdr:cNvSpPr txBox="1"/>
          </xdr:nvSpPr>
          <xdr:spPr>
            <a:xfrm>
              <a:off x="1576917" y="729932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1199FAF3-6DF4-4123-9922-BC9762B60546}"/>
                </a:ext>
              </a:extLst>
            </xdr:cNvPr>
            <xdr:cNvSpPr txBox="1"/>
          </xdr:nvSpPr>
          <xdr:spPr>
            <a:xfrm>
              <a:off x="1576917" y="729932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549275</xdr:colOff>
      <xdr:row>24</xdr:row>
      <xdr:rowOff>52915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81885F5-F4DD-4125-8E7B-39D832A60D0D}"/>
                </a:ext>
              </a:extLst>
            </xdr:cNvPr>
            <xdr:cNvSpPr txBox="1"/>
          </xdr:nvSpPr>
          <xdr:spPr>
            <a:xfrm>
              <a:off x="10102850" y="72728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81885F5-F4DD-4125-8E7B-39D832A60D0D}"/>
                </a:ext>
              </a:extLst>
            </xdr:cNvPr>
            <xdr:cNvSpPr txBox="1"/>
          </xdr:nvSpPr>
          <xdr:spPr>
            <a:xfrm>
              <a:off x="10102850" y="72728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459317</xdr:colOff>
      <xdr:row>21</xdr:row>
      <xdr:rowOff>62439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67A8D3CC-A3BD-4D25-A1F8-8F2D07A41520}"/>
                </a:ext>
              </a:extLst>
            </xdr:cNvPr>
            <xdr:cNvSpPr txBox="1"/>
          </xdr:nvSpPr>
          <xdr:spPr>
            <a:xfrm>
              <a:off x="12013142" y="636798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67A8D3CC-A3BD-4D25-A1F8-8F2D07A41520}"/>
                </a:ext>
              </a:extLst>
            </xdr:cNvPr>
            <xdr:cNvSpPr txBox="1"/>
          </xdr:nvSpPr>
          <xdr:spPr>
            <a:xfrm>
              <a:off x="12013142" y="636798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18</xdr:col>
      <xdr:colOff>262467</xdr:colOff>
      <xdr:row>23</xdr:row>
      <xdr:rowOff>50799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572830-651F-4049-AF8D-A542D062C45C}"/>
            </a:ext>
          </a:extLst>
        </xdr:cNvPr>
        <xdr:cNvSpPr txBox="1"/>
      </xdr:nvSpPr>
      <xdr:spPr>
        <a:xfrm>
          <a:off x="13902267" y="6965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330200</xdr:colOff>
      <xdr:row>23</xdr:row>
      <xdr:rowOff>52915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B893B02-5A2E-4FD4-9BE5-CE0778A1DBD8}"/>
            </a:ext>
          </a:extLst>
        </xdr:cNvPr>
        <xdr:cNvSpPr txBox="1"/>
      </xdr:nvSpPr>
      <xdr:spPr>
        <a:xfrm>
          <a:off x="13284200" y="696806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262467</xdr:colOff>
      <xdr:row>24</xdr:row>
      <xdr:rowOff>50799</xdr:rowOff>
    </xdr:from>
    <xdr:ext cx="65" cy="17023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E38EA71-FF22-4732-8B80-36F41A123135}"/>
            </a:ext>
          </a:extLst>
        </xdr:cNvPr>
        <xdr:cNvSpPr txBox="1"/>
      </xdr:nvSpPr>
      <xdr:spPr>
        <a:xfrm>
          <a:off x="13902267" y="72707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330200</xdr:colOff>
      <xdr:row>24</xdr:row>
      <xdr:rowOff>52915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3A6FB83-5A3F-492A-B9CC-7F3041532E5F}"/>
            </a:ext>
          </a:extLst>
        </xdr:cNvPr>
        <xdr:cNvSpPr txBox="1"/>
      </xdr:nvSpPr>
      <xdr:spPr>
        <a:xfrm>
          <a:off x="13284200" y="727286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586317</xdr:colOff>
      <xdr:row>33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BEBE84F1-8941-4189-BDBF-53021A2A2DCE}"/>
                </a:ext>
              </a:extLst>
            </xdr:cNvPr>
            <xdr:cNvSpPr txBox="1"/>
          </xdr:nvSpPr>
          <xdr:spPr>
            <a:xfrm>
              <a:off x="8139642" y="100203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BEBE84F1-8941-4189-BDBF-53021A2A2DCE}"/>
                </a:ext>
              </a:extLst>
            </xdr:cNvPr>
            <xdr:cNvSpPr txBox="1"/>
          </xdr:nvSpPr>
          <xdr:spPr>
            <a:xfrm>
              <a:off x="8139642" y="100203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82550</xdr:colOff>
      <xdr:row>33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83CF690F-675D-4C7B-8BED-9545E6F530A1}"/>
                </a:ext>
              </a:extLst>
            </xdr:cNvPr>
            <xdr:cNvSpPr txBox="1"/>
          </xdr:nvSpPr>
          <xdr:spPr>
            <a:xfrm>
              <a:off x="8302625" y="10029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83CF690F-675D-4C7B-8BED-9545E6F530A1}"/>
                </a:ext>
              </a:extLst>
            </xdr:cNvPr>
            <xdr:cNvSpPr txBox="1"/>
          </xdr:nvSpPr>
          <xdr:spPr>
            <a:xfrm>
              <a:off x="8302625" y="100298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291042</xdr:colOff>
      <xdr:row>30</xdr:row>
      <xdr:rowOff>69849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8CBDA7AA-C7A8-41F5-ADCF-80F5BF71B88D}"/>
                </a:ext>
              </a:extLst>
            </xdr:cNvPr>
            <xdr:cNvSpPr txBox="1"/>
          </xdr:nvSpPr>
          <xdr:spPr>
            <a:xfrm>
              <a:off x="3281892" y="91185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8CBDA7AA-C7A8-41F5-ADCF-80F5BF71B88D}"/>
                </a:ext>
              </a:extLst>
            </xdr:cNvPr>
            <xdr:cNvSpPr txBox="1"/>
          </xdr:nvSpPr>
          <xdr:spPr>
            <a:xfrm>
              <a:off x="3281892" y="91185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492125</xdr:colOff>
      <xdr:row>32</xdr:row>
      <xdr:rowOff>62440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D7DD29F6-C6E8-467D-9079-4C9A2302C9A6}"/>
                </a:ext>
              </a:extLst>
            </xdr:cNvPr>
            <xdr:cNvSpPr txBox="1"/>
          </xdr:nvSpPr>
          <xdr:spPr>
            <a:xfrm>
              <a:off x="6016625" y="97207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D7DD29F6-C6E8-467D-9079-4C9A2302C9A6}"/>
                </a:ext>
              </a:extLst>
            </xdr:cNvPr>
            <xdr:cNvSpPr txBox="1"/>
          </xdr:nvSpPr>
          <xdr:spPr>
            <a:xfrm>
              <a:off x="6016625" y="97207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33867</xdr:colOff>
      <xdr:row>29</xdr:row>
      <xdr:rowOff>69849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B1DF6F91-BA81-4572-84C9-CC37363AA62D}"/>
                </a:ext>
              </a:extLst>
            </xdr:cNvPr>
            <xdr:cNvSpPr txBox="1"/>
          </xdr:nvSpPr>
          <xdr:spPr>
            <a:xfrm>
              <a:off x="576792" y="88137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B1DF6F91-BA81-4572-84C9-CC37363AA62D}"/>
                </a:ext>
              </a:extLst>
            </xdr:cNvPr>
            <xdr:cNvSpPr txBox="1"/>
          </xdr:nvSpPr>
          <xdr:spPr>
            <a:xfrm>
              <a:off x="576792" y="88137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415925</xdr:colOff>
      <xdr:row>30</xdr:row>
      <xdr:rowOff>62440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76A1A8DD-2F0D-433D-BC41-1F394F2A3D72}"/>
                </a:ext>
              </a:extLst>
            </xdr:cNvPr>
            <xdr:cNvSpPr txBox="1"/>
          </xdr:nvSpPr>
          <xdr:spPr>
            <a:xfrm>
              <a:off x="3406775" y="91111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76A1A8DD-2F0D-433D-BC41-1F394F2A3D72}"/>
                </a:ext>
              </a:extLst>
            </xdr:cNvPr>
            <xdr:cNvSpPr txBox="1"/>
          </xdr:nvSpPr>
          <xdr:spPr>
            <a:xfrm>
              <a:off x="3406775" y="91111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367242</xdr:colOff>
      <xdr:row>32</xdr:row>
      <xdr:rowOff>60324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F62243F8-A9FF-458E-A18F-8A77551C9894}"/>
                </a:ext>
              </a:extLst>
            </xdr:cNvPr>
            <xdr:cNvSpPr txBox="1"/>
          </xdr:nvSpPr>
          <xdr:spPr>
            <a:xfrm>
              <a:off x="5891742" y="97186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F62243F8-A9FF-458E-A18F-8A77551C9894}"/>
                </a:ext>
              </a:extLst>
            </xdr:cNvPr>
            <xdr:cNvSpPr txBox="1"/>
          </xdr:nvSpPr>
          <xdr:spPr>
            <a:xfrm>
              <a:off x="5891742" y="97186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168275</xdr:colOff>
      <xdr:row>29</xdr:row>
      <xdr:rowOff>62440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7ECAFC31-5DED-4A73-A2CD-68A944CC48C6}"/>
                </a:ext>
              </a:extLst>
            </xdr:cNvPr>
            <xdr:cNvSpPr txBox="1"/>
          </xdr:nvSpPr>
          <xdr:spPr>
            <a:xfrm>
              <a:off x="711200" y="88063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7ECAFC31-5DED-4A73-A2CD-68A944CC48C6}"/>
                </a:ext>
              </a:extLst>
            </xdr:cNvPr>
            <xdr:cNvSpPr txBox="1"/>
          </xdr:nvSpPr>
          <xdr:spPr>
            <a:xfrm>
              <a:off x="711200" y="88063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614892</xdr:colOff>
      <xdr:row>27</xdr:row>
      <xdr:rowOff>69849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D1A66200-436D-4538-9B71-4AD04237E231}"/>
                </a:ext>
              </a:extLst>
            </xdr:cNvPr>
            <xdr:cNvSpPr txBox="1"/>
          </xdr:nvSpPr>
          <xdr:spPr>
            <a:xfrm>
              <a:off x="9501717" y="82041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D1A66200-436D-4538-9B71-4AD04237E231}"/>
                </a:ext>
              </a:extLst>
            </xdr:cNvPr>
            <xdr:cNvSpPr txBox="1"/>
          </xdr:nvSpPr>
          <xdr:spPr>
            <a:xfrm>
              <a:off x="9501717" y="82041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111125</xdr:colOff>
      <xdr:row>27</xdr:row>
      <xdr:rowOff>52915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7DAA61E-935B-4ABE-B4BE-ADE9AC267EA3}"/>
                </a:ext>
              </a:extLst>
            </xdr:cNvPr>
            <xdr:cNvSpPr txBox="1"/>
          </xdr:nvSpPr>
          <xdr:spPr>
            <a:xfrm>
              <a:off x="9664700" y="81872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7DAA61E-935B-4ABE-B4BE-ADE9AC267EA3}"/>
                </a:ext>
              </a:extLst>
            </xdr:cNvPr>
            <xdr:cNvSpPr txBox="1"/>
          </xdr:nvSpPr>
          <xdr:spPr>
            <a:xfrm>
              <a:off x="9664700" y="81872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E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34</xdr:row>
          <xdr:rowOff>152400</xdr:rowOff>
        </xdr:from>
        <xdr:to>
          <xdr:col>5</xdr:col>
          <xdr:colOff>285750</xdr:colOff>
          <xdr:row>35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E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1;&#3619;&#3632;&#3648;&#3617;&#3636;&#3609;&#3585;&#3634;&#3619;&#3585;&#3635;&#3585;&#3633;&#3610;&#3604;&#3641;&#3649;&#3621;&#3629;&#3591;&#3588;&#3660;&#3585;&#3619;%20&#3585;&#3634;&#3619;&#3611;&#3619;&#3632;&#3614;&#3620;&#3605;&#3636;&#3611;&#3599;&#3636;&#3610;&#3633;&#3605;&#3636;&#3605;&#3634;&#3617;&#3585;&#3598;&#3627;&#3617;&#3634;&#3618;&#3649;&#3621;&#3632;&#3629;&#3618;&#3656;&#3634;&#3591;&#3617;&#3637;&#3592;&#3619;&#3636;&#3618;&#3608;&#3619;&#3619;&#3617;%20&#3611;&#3637;%2066%20(&#3648;&#3586;&#3657;&#3634;&#3607;&#3637;&#3656;&#3611;&#3619;&#3632;&#3594;&#3640;&#3617;)%20&#3651;&#3594;&#3657;&#3629;&#3633;&#3609;&#3609;&#3637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DATA"/>
      <sheetName val="บทสรุป"/>
      <sheetName val="ตาราง 1-3"/>
      <sheetName val="รวม 1"/>
      <sheetName val="รวม2"/>
      <sheetName val="ช่วงอายุ 1"/>
      <sheetName val="ช่วงอายุ 2"/>
      <sheetName val="Sheet6"/>
      <sheetName val="Sheet3"/>
      <sheetName val="Sheet1"/>
      <sheetName val="Sheet5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U6">
            <v>0.51298917604257699</v>
          </cell>
        </row>
      </sheetData>
      <sheetData sheetId="9">
        <row r="11">
          <cell r="U11">
            <v>0.47809144373375617</v>
          </cell>
        </row>
      </sheetData>
      <sheetData sheetId="10"/>
      <sheetData sheetId="11"/>
      <sheetData sheetId="12">
        <row r="8">
          <cell r="U8">
            <v>0.47434164902525683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13" Type="http://schemas.openxmlformats.org/officeDocument/2006/relationships/oleObject" Target="../embeddings/oleObject19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3.bin"/><Relationship Id="rId12" Type="http://schemas.openxmlformats.org/officeDocument/2006/relationships/oleObject" Target="../embeddings/oleObject18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11" Type="http://schemas.openxmlformats.org/officeDocument/2006/relationships/oleObject" Target="../embeddings/oleObject1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6.bin"/><Relationship Id="rId4" Type="http://schemas.openxmlformats.org/officeDocument/2006/relationships/oleObject" Target="../embeddings/oleObject11.bin"/><Relationship Id="rId9" Type="http://schemas.openxmlformats.org/officeDocument/2006/relationships/oleObject" Target="../embeddings/oleObject15.bin"/><Relationship Id="rId14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X30"/>
  <sheetViews>
    <sheetView topLeftCell="A16" zoomScale="80" zoomScaleNormal="80" workbookViewId="0">
      <selection activeCell="G36" sqref="G36"/>
    </sheetView>
  </sheetViews>
  <sheetFormatPr defaultColWidth="12.625" defaultRowHeight="15.75" customHeight="1" x14ac:dyDescent="0.5"/>
  <cols>
    <col min="1" max="1" width="18.875" style="84" customWidth="1"/>
    <col min="2" max="2" width="9" style="84" customWidth="1"/>
    <col min="3" max="3" width="16.625" style="84" customWidth="1"/>
    <col min="4" max="4" width="15.875" style="84" customWidth="1"/>
    <col min="5" max="5" width="9.125" style="84" customWidth="1"/>
    <col min="6" max="19" width="18.875" style="84" customWidth="1"/>
    <col min="20" max="16384" width="12.625" style="84"/>
  </cols>
  <sheetData>
    <row r="1" spans="1:24" s="88" customFormat="1" ht="21.75" x14ac:dyDescent="0.5">
      <c r="A1" s="87" t="s">
        <v>7</v>
      </c>
      <c r="B1" s="87" t="s">
        <v>86</v>
      </c>
      <c r="C1" s="87" t="s">
        <v>87</v>
      </c>
      <c r="D1" s="87" t="s">
        <v>88</v>
      </c>
      <c r="E1" s="87" t="s">
        <v>89</v>
      </c>
      <c r="F1" s="87" t="s">
        <v>8</v>
      </c>
      <c r="G1" s="87" t="s">
        <v>63</v>
      </c>
      <c r="H1" s="87" t="s">
        <v>64</v>
      </c>
      <c r="I1" s="87" t="s">
        <v>65</v>
      </c>
      <c r="J1" s="87" t="s">
        <v>66</v>
      </c>
      <c r="K1" s="87" t="s">
        <v>67</v>
      </c>
      <c r="L1" s="87" t="s">
        <v>90</v>
      </c>
      <c r="M1" s="87" t="s">
        <v>68</v>
      </c>
      <c r="N1" s="88" t="s">
        <v>69</v>
      </c>
      <c r="O1" s="88" t="s">
        <v>70</v>
      </c>
      <c r="P1" s="88" t="s">
        <v>71</v>
      </c>
      <c r="Q1" s="88" t="s">
        <v>72</v>
      </c>
      <c r="R1" s="88" t="s">
        <v>73</v>
      </c>
      <c r="S1" s="88" t="s">
        <v>74</v>
      </c>
      <c r="T1" s="88" t="s">
        <v>75</v>
      </c>
      <c r="U1" s="88" t="s">
        <v>76</v>
      </c>
      <c r="V1" s="88" t="s">
        <v>77</v>
      </c>
      <c r="W1" s="88" t="s">
        <v>78</v>
      </c>
      <c r="X1" s="88" t="s">
        <v>91</v>
      </c>
    </row>
    <row r="2" spans="1:24" ht="21.75" x14ac:dyDescent="0.5">
      <c r="A2" s="85" t="s">
        <v>49</v>
      </c>
      <c r="B2" s="84" t="s">
        <v>9</v>
      </c>
      <c r="C2" s="84" t="s">
        <v>37</v>
      </c>
      <c r="D2" s="84" t="s">
        <v>10</v>
      </c>
      <c r="E2" s="84" t="s">
        <v>13</v>
      </c>
      <c r="F2" s="84" t="s">
        <v>12</v>
      </c>
      <c r="G2" s="84" t="s">
        <v>38</v>
      </c>
      <c r="H2" s="84" t="s">
        <v>38</v>
      </c>
      <c r="I2" s="84" t="s">
        <v>38</v>
      </c>
      <c r="J2" s="84" t="s">
        <v>38</v>
      </c>
      <c r="K2" s="84" t="s">
        <v>38</v>
      </c>
      <c r="L2" s="84" t="s">
        <v>38</v>
      </c>
      <c r="M2" s="84" t="s">
        <v>38</v>
      </c>
      <c r="N2" s="84" t="s">
        <v>38</v>
      </c>
      <c r="O2" s="84" t="s">
        <v>38</v>
      </c>
      <c r="P2" s="84" t="s">
        <v>38</v>
      </c>
      <c r="Q2" s="84" t="s">
        <v>38</v>
      </c>
      <c r="R2" s="84" t="s">
        <v>38</v>
      </c>
      <c r="S2" s="84" t="s">
        <v>38</v>
      </c>
      <c r="T2" s="84" t="s">
        <v>38</v>
      </c>
      <c r="U2" s="84" t="s">
        <v>38</v>
      </c>
      <c r="V2" s="84" t="s">
        <v>38</v>
      </c>
      <c r="W2" s="84" t="s">
        <v>38</v>
      </c>
    </row>
    <row r="3" spans="1:24" ht="21.75" x14ac:dyDescent="0.5">
      <c r="A3" s="85" t="s">
        <v>50</v>
      </c>
      <c r="B3" s="84" t="s">
        <v>15</v>
      </c>
      <c r="C3" s="84" t="s">
        <v>40</v>
      </c>
      <c r="D3" s="84" t="s">
        <v>16</v>
      </c>
      <c r="E3" s="84" t="s">
        <v>13</v>
      </c>
      <c r="F3" s="84" t="s">
        <v>20</v>
      </c>
      <c r="G3" s="84" t="s">
        <v>41</v>
      </c>
      <c r="H3" s="84" t="s">
        <v>41</v>
      </c>
      <c r="I3" s="84" t="s">
        <v>41</v>
      </c>
      <c r="J3" s="84" t="s">
        <v>41</v>
      </c>
      <c r="K3" s="84" t="s">
        <v>41</v>
      </c>
      <c r="L3" s="84" t="s">
        <v>41</v>
      </c>
      <c r="M3" s="84" t="s">
        <v>41</v>
      </c>
      <c r="N3" s="84" t="s">
        <v>41</v>
      </c>
      <c r="O3" s="84" t="s">
        <v>41</v>
      </c>
      <c r="P3" s="84" t="s">
        <v>41</v>
      </c>
      <c r="Q3" s="84" t="s">
        <v>41</v>
      </c>
      <c r="R3" s="84" t="s">
        <v>41</v>
      </c>
      <c r="S3" s="84" t="s">
        <v>41</v>
      </c>
      <c r="T3" s="84" t="s">
        <v>41</v>
      </c>
      <c r="U3" s="84" t="s">
        <v>41</v>
      </c>
      <c r="V3" s="84" t="s">
        <v>41</v>
      </c>
      <c r="W3" s="84" t="s">
        <v>41</v>
      </c>
    </row>
    <row r="4" spans="1:24" ht="21.75" x14ac:dyDescent="0.5">
      <c r="A4" s="85" t="s">
        <v>51</v>
      </c>
      <c r="B4" s="84" t="s">
        <v>15</v>
      </c>
      <c r="C4" s="84" t="s">
        <v>40</v>
      </c>
      <c r="D4" s="84" t="s">
        <v>10</v>
      </c>
      <c r="E4" s="84" t="s">
        <v>17</v>
      </c>
      <c r="F4" s="84" t="s">
        <v>20</v>
      </c>
      <c r="G4" s="84" t="s">
        <v>44</v>
      </c>
      <c r="H4" s="84" t="s">
        <v>44</v>
      </c>
      <c r="I4" s="84" t="s">
        <v>38</v>
      </c>
      <c r="J4" s="84" t="s">
        <v>38</v>
      </c>
      <c r="K4" s="84" t="s">
        <v>38</v>
      </c>
      <c r="L4" s="84" t="s">
        <v>38</v>
      </c>
      <c r="M4" s="84" t="s">
        <v>41</v>
      </c>
      <c r="N4" s="84" t="s">
        <v>44</v>
      </c>
      <c r="O4" s="84" t="s">
        <v>42</v>
      </c>
      <c r="P4" s="84" t="s">
        <v>44</v>
      </c>
      <c r="Q4" s="84" t="s">
        <v>44</v>
      </c>
      <c r="R4" s="84" t="s">
        <v>41</v>
      </c>
      <c r="S4" s="84" t="s">
        <v>42</v>
      </c>
      <c r="T4" s="84" t="s">
        <v>44</v>
      </c>
      <c r="U4" s="84" t="s">
        <v>44</v>
      </c>
      <c r="V4" s="84" t="s">
        <v>44</v>
      </c>
      <c r="W4" s="84" t="s">
        <v>43</v>
      </c>
    </row>
    <row r="5" spans="1:24" ht="21.75" x14ac:dyDescent="0.5">
      <c r="A5" s="85" t="s">
        <v>52</v>
      </c>
      <c r="B5" s="84" t="s">
        <v>15</v>
      </c>
      <c r="C5" s="84" t="s">
        <v>45</v>
      </c>
      <c r="D5" s="84" t="s">
        <v>46</v>
      </c>
      <c r="E5" s="84" t="s">
        <v>11</v>
      </c>
      <c r="F5" s="84" t="s">
        <v>21</v>
      </c>
      <c r="G5" s="84" t="s">
        <v>38</v>
      </c>
      <c r="H5" s="84" t="s">
        <v>38</v>
      </c>
      <c r="I5" s="84" t="s">
        <v>38</v>
      </c>
      <c r="J5" s="84" t="s">
        <v>38</v>
      </c>
      <c r="K5" s="84" t="s">
        <v>41</v>
      </c>
      <c r="L5" s="84" t="s">
        <v>38</v>
      </c>
      <c r="M5" s="84" t="s">
        <v>38</v>
      </c>
      <c r="N5" s="84" t="s">
        <v>38</v>
      </c>
      <c r="O5" s="84" t="s">
        <v>38</v>
      </c>
      <c r="P5" s="84" t="s">
        <v>38</v>
      </c>
      <c r="Q5" s="84" t="s">
        <v>38</v>
      </c>
      <c r="R5" s="84" t="s">
        <v>38</v>
      </c>
      <c r="S5" s="84" t="s">
        <v>41</v>
      </c>
      <c r="T5" s="84" t="s">
        <v>41</v>
      </c>
      <c r="U5" s="84" t="s">
        <v>41</v>
      </c>
      <c r="V5" s="84" t="s">
        <v>41</v>
      </c>
      <c r="W5" s="84" t="s">
        <v>38</v>
      </c>
    </row>
    <row r="6" spans="1:24" ht="21.75" x14ac:dyDescent="0.5">
      <c r="A6" s="85" t="s">
        <v>53</v>
      </c>
      <c r="B6" s="84" t="s">
        <v>9</v>
      </c>
      <c r="C6" s="84" t="s">
        <v>47</v>
      </c>
      <c r="D6" s="84" t="s">
        <v>10</v>
      </c>
      <c r="E6" s="84" t="s">
        <v>11</v>
      </c>
      <c r="F6" s="84" t="s">
        <v>12</v>
      </c>
      <c r="G6" s="84" t="s">
        <v>38</v>
      </c>
      <c r="H6" s="84" t="s">
        <v>38</v>
      </c>
      <c r="I6" s="84" t="s">
        <v>38</v>
      </c>
      <c r="J6" s="84" t="s">
        <v>38</v>
      </c>
      <c r="K6" s="84" t="s">
        <v>42</v>
      </c>
      <c r="L6" s="84" t="s">
        <v>38</v>
      </c>
      <c r="M6" s="84" t="s">
        <v>38</v>
      </c>
      <c r="N6" s="84" t="s">
        <v>38</v>
      </c>
      <c r="O6" s="84" t="s">
        <v>38</v>
      </c>
      <c r="P6" s="84" t="s">
        <v>38</v>
      </c>
      <c r="Q6" s="84" t="s">
        <v>38</v>
      </c>
      <c r="R6" s="84" t="s">
        <v>38</v>
      </c>
      <c r="S6" s="84" t="s">
        <v>38</v>
      </c>
      <c r="T6" s="84" t="s">
        <v>38</v>
      </c>
      <c r="U6" s="84" t="s">
        <v>38</v>
      </c>
      <c r="V6" s="84" t="s">
        <v>38</v>
      </c>
      <c r="W6" s="84" t="s">
        <v>41</v>
      </c>
    </row>
    <row r="7" spans="1:24" ht="21.75" x14ac:dyDescent="0.5">
      <c r="A7" s="85" t="s">
        <v>54</v>
      </c>
      <c r="B7" s="84" t="s">
        <v>9</v>
      </c>
      <c r="C7" s="84" t="s">
        <v>47</v>
      </c>
      <c r="D7" s="84" t="s">
        <v>10</v>
      </c>
      <c r="E7" s="84" t="s">
        <v>11</v>
      </c>
      <c r="F7" s="84" t="s">
        <v>20</v>
      </c>
      <c r="G7" s="84" t="s">
        <v>41</v>
      </c>
      <c r="H7" s="84" t="s">
        <v>41</v>
      </c>
      <c r="I7" s="84" t="s">
        <v>38</v>
      </c>
      <c r="J7" s="84" t="s">
        <v>38</v>
      </c>
      <c r="K7" s="84" t="s">
        <v>42</v>
      </c>
      <c r="L7" s="84" t="s">
        <v>41</v>
      </c>
      <c r="M7" s="84" t="s">
        <v>41</v>
      </c>
      <c r="N7" s="84" t="s">
        <v>41</v>
      </c>
      <c r="O7" s="84" t="s">
        <v>41</v>
      </c>
      <c r="P7" s="84" t="s">
        <v>41</v>
      </c>
      <c r="Q7" s="84" t="s">
        <v>41</v>
      </c>
      <c r="R7" s="84" t="s">
        <v>41</v>
      </c>
      <c r="S7" s="84" t="s">
        <v>41</v>
      </c>
      <c r="T7" s="84" t="s">
        <v>41</v>
      </c>
      <c r="U7" s="84" t="s">
        <v>41</v>
      </c>
      <c r="V7" s="84" t="s">
        <v>41</v>
      </c>
      <c r="W7" s="84" t="s">
        <v>41</v>
      </c>
    </row>
    <row r="8" spans="1:24" ht="21.75" x14ac:dyDescent="0.5">
      <c r="A8" s="85" t="s">
        <v>55</v>
      </c>
      <c r="B8" s="84" t="s">
        <v>9</v>
      </c>
      <c r="C8" s="84" t="s">
        <v>47</v>
      </c>
      <c r="D8" s="84" t="s">
        <v>16</v>
      </c>
      <c r="E8" s="84" t="s">
        <v>11</v>
      </c>
      <c r="F8" s="84" t="s">
        <v>20</v>
      </c>
      <c r="G8" s="84" t="s">
        <v>38</v>
      </c>
      <c r="H8" s="84" t="s">
        <v>38</v>
      </c>
      <c r="I8" s="84" t="s">
        <v>38</v>
      </c>
      <c r="J8" s="84" t="s">
        <v>38</v>
      </c>
      <c r="K8" s="84" t="s">
        <v>44</v>
      </c>
      <c r="L8" s="84" t="s">
        <v>41</v>
      </c>
      <c r="M8" s="84" t="s">
        <v>38</v>
      </c>
      <c r="N8" s="84" t="s">
        <v>41</v>
      </c>
      <c r="O8" s="84" t="s">
        <v>38</v>
      </c>
      <c r="P8" s="84" t="s">
        <v>38</v>
      </c>
      <c r="Q8" s="84" t="s">
        <v>38</v>
      </c>
      <c r="R8" s="84" t="s">
        <v>38</v>
      </c>
      <c r="S8" s="84" t="s">
        <v>38</v>
      </c>
      <c r="T8" s="84" t="s">
        <v>38</v>
      </c>
      <c r="U8" s="84" t="s">
        <v>38</v>
      </c>
      <c r="V8" s="84" t="s">
        <v>38</v>
      </c>
      <c r="W8" s="84" t="s">
        <v>38</v>
      </c>
    </row>
    <row r="9" spans="1:24" ht="21.75" x14ac:dyDescent="0.5">
      <c r="A9" s="85" t="s">
        <v>56</v>
      </c>
      <c r="B9" s="84" t="s">
        <v>9</v>
      </c>
      <c r="C9" s="84" t="s">
        <v>47</v>
      </c>
      <c r="D9" s="84" t="s">
        <v>10</v>
      </c>
      <c r="E9" s="84" t="s">
        <v>11</v>
      </c>
      <c r="F9" s="84" t="s">
        <v>12</v>
      </c>
      <c r="G9" s="84" t="s">
        <v>41</v>
      </c>
      <c r="H9" s="84" t="s">
        <v>38</v>
      </c>
      <c r="I9" s="84" t="s">
        <v>41</v>
      </c>
      <c r="J9" s="84" t="s">
        <v>41</v>
      </c>
      <c r="K9" s="84" t="s">
        <v>41</v>
      </c>
      <c r="L9" s="84" t="s">
        <v>41</v>
      </c>
      <c r="M9" s="84" t="s">
        <v>41</v>
      </c>
      <c r="N9" s="84" t="s">
        <v>41</v>
      </c>
      <c r="O9" s="84" t="s">
        <v>41</v>
      </c>
      <c r="P9" s="84" t="s">
        <v>41</v>
      </c>
      <c r="Q9" s="84" t="s">
        <v>41</v>
      </c>
      <c r="R9" s="84" t="s">
        <v>41</v>
      </c>
      <c r="S9" s="84" t="s">
        <v>41</v>
      </c>
      <c r="T9" s="84" t="s">
        <v>41</v>
      </c>
      <c r="U9" s="84" t="s">
        <v>41</v>
      </c>
      <c r="V9" s="84" t="s">
        <v>41</v>
      </c>
      <c r="W9" s="84" t="s">
        <v>41</v>
      </c>
    </row>
    <row r="10" spans="1:24" ht="21.75" x14ac:dyDescent="0.5">
      <c r="A10" s="85" t="s">
        <v>57</v>
      </c>
      <c r="B10" s="84" t="s">
        <v>15</v>
      </c>
      <c r="C10" s="84" t="s">
        <v>40</v>
      </c>
      <c r="D10" s="84" t="s">
        <v>16</v>
      </c>
      <c r="E10" s="84" t="s">
        <v>11</v>
      </c>
      <c r="F10" s="84" t="s">
        <v>20</v>
      </c>
      <c r="G10" s="84" t="s">
        <v>38</v>
      </c>
      <c r="H10" s="84" t="s">
        <v>41</v>
      </c>
      <c r="I10" s="84" t="s">
        <v>41</v>
      </c>
      <c r="J10" s="84" t="s">
        <v>38</v>
      </c>
      <c r="K10" s="84" t="s">
        <v>38</v>
      </c>
      <c r="L10" s="84" t="s">
        <v>41</v>
      </c>
      <c r="M10" s="84" t="s">
        <v>38</v>
      </c>
      <c r="N10" s="84" t="s">
        <v>41</v>
      </c>
      <c r="O10" s="84" t="s">
        <v>38</v>
      </c>
      <c r="P10" s="84" t="s">
        <v>41</v>
      </c>
      <c r="Q10" s="84" t="s">
        <v>41</v>
      </c>
      <c r="R10" s="84" t="s">
        <v>41</v>
      </c>
      <c r="S10" s="84" t="s">
        <v>41</v>
      </c>
      <c r="T10" s="84" t="s">
        <v>41</v>
      </c>
      <c r="U10" s="84" t="s">
        <v>38</v>
      </c>
      <c r="V10" s="84" t="s">
        <v>41</v>
      </c>
      <c r="W10" s="84" t="s">
        <v>41</v>
      </c>
    </row>
    <row r="11" spans="1:24" ht="21.75" x14ac:dyDescent="0.5">
      <c r="A11" s="85" t="s">
        <v>58</v>
      </c>
      <c r="B11" s="84" t="s">
        <v>9</v>
      </c>
      <c r="C11" s="84" t="s">
        <v>40</v>
      </c>
      <c r="D11" s="84" t="s">
        <v>10</v>
      </c>
      <c r="E11" s="84" t="s">
        <v>22</v>
      </c>
      <c r="F11" s="84" t="s">
        <v>19</v>
      </c>
      <c r="G11" s="84" t="s">
        <v>41</v>
      </c>
      <c r="H11" s="84" t="s">
        <v>41</v>
      </c>
      <c r="I11" s="84" t="s">
        <v>41</v>
      </c>
      <c r="J11" s="84" t="s">
        <v>41</v>
      </c>
      <c r="K11" s="84" t="s">
        <v>38</v>
      </c>
      <c r="L11" s="84" t="s">
        <v>41</v>
      </c>
      <c r="M11" s="84" t="s">
        <v>41</v>
      </c>
      <c r="N11" s="84" t="s">
        <v>41</v>
      </c>
      <c r="O11" s="84" t="s">
        <v>38</v>
      </c>
      <c r="P11" s="84" t="s">
        <v>41</v>
      </c>
      <c r="Q11" s="84" t="s">
        <v>41</v>
      </c>
      <c r="R11" s="84" t="s">
        <v>41</v>
      </c>
      <c r="S11" s="84" t="s">
        <v>41</v>
      </c>
      <c r="T11" s="84" t="s">
        <v>41</v>
      </c>
      <c r="U11" s="84" t="s">
        <v>41</v>
      </c>
      <c r="V11" s="84" t="s">
        <v>41</v>
      </c>
      <c r="W11" s="84" t="s">
        <v>41</v>
      </c>
    </row>
    <row r="12" spans="1:24" ht="21.75" x14ac:dyDescent="0.5">
      <c r="A12" s="85" t="s">
        <v>59</v>
      </c>
      <c r="B12" s="84" t="s">
        <v>9</v>
      </c>
      <c r="C12" s="84" t="s">
        <v>47</v>
      </c>
      <c r="D12" s="84" t="s">
        <v>10</v>
      </c>
      <c r="E12" s="84" t="s">
        <v>11</v>
      </c>
      <c r="F12" s="84" t="s">
        <v>21</v>
      </c>
      <c r="G12" s="84" t="s">
        <v>38</v>
      </c>
      <c r="H12" s="84" t="s">
        <v>38</v>
      </c>
      <c r="I12" s="84" t="s">
        <v>38</v>
      </c>
      <c r="J12" s="84" t="s">
        <v>38</v>
      </c>
      <c r="K12" s="84" t="s">
        <v>41</v>
      </c>
      <c r="L12" s="84" t="s">
        <v>41</v>
      </c>
      <c r="M12" s="84" t="s">
        <v>38</v>
      </c>
      <c r="N12" s="84" t="s">
        <v>41</v>
      </c>
      <c r="O12" s="84" t="s">
        <v>41</v>
      </c>
      <c r="P12" s="84" t="s">
        <v>38</v>
      </c>
      <c r="Q12" s="84" t="s">
        <v>38</v>
      </c>
      <c r="R12" s="84" t="s">
        <v>41</v>
      </c>
      <c r="S12" s="84" t="s">
        <v>38</v>
      </c>
      <c r="T12" s="84" t="s">
        <v>38</v>
      </c>
      <c r="U12" s="84" t="s">
        <v>41</v>
      </c>
      <c r="V12" s="84" t="s">
        <v>41</v>
      </c>
      <c r="W12" s="84" t="s">
        <v>41</v>
      </c>
    </row>
    <row r="13" spans="1:24" ht="21.75" x14ac:dyDescent="0.5">
      <c r="A13" s="85" t="s">
        <v>60</v>
      </c>
      <c r="B13" s="84" t="s">
        <v>9</v>
      </c>
      <c r="C13" s="84" t="s">
        <v>47</v>
      </c>
      <c r="D13" s="84" t="s">
        <v>10</v>
      </c>
      <c r="E13" s="84" t="s">
        <v>11</v>
      </c>
      <c r="F13" s="84" t="s">
        <v>18</v>
      </c>
      <c r="G13" s="84" t="s">
        <v>41</v>
      </c>
      <c r="H13" s="84" t="s">
        <v>38</v>
      </c>
      <c r="I13" s="84" t="s">
        <v>38</v>
      </c>
      <c r="J13" s="84" t="s">
        <v>38</v>
      </c>
      <c r="K13" s="84" t="s">
        <v>41</v>
      </c>
      <c r="L13" s="84" t="s">
        <v>41</v>
      </c>
      <c r="M13" s="84" t="s">
        <v>38</v>
      </c>
      <c r="N13" s="84" t="s">
        <v>41</v>
      </c>
      <c r="O13" s="84" t="s">
        <v>41</v>
      </c>
      <c r="P13" s="84" t="s">
        <v>41</v>
      </c>
      <c r="Q13" s="84" t="s">
        <v>41</v>
      </c>
      <c r="R13" s="84" t="s">
        <v>41</v>
      </c>
      <c r="S13" s="84" t="s">
        <v>41</v>
      </c>
      <c r="T13" s="84" t="s">
        <v>38</v>
      </c>
      <c r="U13" s="84" t="s">
        <v>38</v>
      </c>
      <c r="V13" s="84" t="s">
        <v>38</v>
      </c>
      <c r="W13" s="84" t="s">
        <v>41</v>
      </c>
    </row>
    <row r="14" spans="1:24" ht="21.75" x14ac:dyDescent="0.5">
      <c r="A14" s="85" t="s">
        <v>61</v>
      </c>
      <c r="B14" s="84" t="s">
        <v>9</v>
      </c>
      <c r="C14" s="84" t="s">
        <v>47</v>
      </c>
      <c r="D14" s="84" t="s">
        <v>10</v>
      </c>
      <c r="E14" s="84" t="s">
        <v>17</v>
      </c>
      <c r="F14" s="84" t="s">
        <v>19</v>
      </c>
      <c r="G14" s="84" t="s">
        <v>41</v>
      </c>
      <c r="H14" s="84" t="s">
        <v>44</v>
      </c>
      <c r="I14" s="84" t="s">
        <v>44</v>
      </c>
      <c r="J14" s="84" t="s">
        <v>44</v>
      </c>
      <c r="K14" s="84" t="s">
        <v>38</v>
      </c>
      <c r="L14" s="84" t="s">
        <v>44</v>
      </c>
      <c r="M14" s="84" t="s">
        <v>44</v>
      </c>
      <c r="N14" s="84" t="s">
        <v>44</v>
      </c>
      <c r="O14" s="84" t="s">
        <v>44</v>
      </c>
      <c r="P14" s="84" t="s">
        <v>44</v>
      </c>
      <c r="Q14" s="84" t="s">
        <v>44</v>
      </c>
      <c r="R14" s="84" t="s">
        <v>44</v>
      </c>
      <c r="S14" s="84" t="s">
        <v>44</v>
      </c>
      <c r="T14" s="84" t="s">
        <v>44</v>
      </c>
      <c r="U14" s="84" t="s">
        <v>44</v>
      </c>
      <c r="V14" s="84" t="s">
        <v>44</v>
      </c>
      <c r="W14" s="84" t="s">
        <v>44</v>
      </c>
    </row>
    <row r="15" spans="1:24" ht="21.75" customHeight="1" x14ac:dyDescent="0.5">
      <c r="A15" s="85" t="s">
        <v>62</v>
      </c>
      <c r="B15" s="84" t="s">
        <v>9</v>
      </c>
      <c r="C15" s="84" t="s">
        <v>47</v>
      </c>
      <c r="D15" s="84" t="s">
        <v>10</v>
      </c>
      <c r="E15" s="84" t="s">
        <v>11</v>
      </c>
      <c r="F15" s="84" t="s">
        <v>18</v>
      </c>
      <c r="G15" s="84" t="s">
        <v>41</v>
      </c>
      <c r="H15" s="84" t="s">
        <v>38</v>
      </c>
      <c r="I15" s="84" t="s">
        <v>38</v>
      </c>
      <c r="J15" s="84" t="s">
        <v>38</v>
      </c>
      <c r="K15" s="84" t="s">
        <v>43</v>
      </c>
      <c r="L15" s="84" t="s">
        <v>38</v>
      </c>
      <c r="M15" s="84" t="s">
        <v>38</v>
      </c>
      <c r="N15" s="84" t="s">
        <v>38</v>
      </c>
      <c r="O15" s="84" t="s">
        <v>38</v>
      </c>
      <c r="P15" s="84" t="s">
        <v>38</v>
      </c>
      <c r="Q15" s="84" t="s">
        <v>38</v>
      </c>
      <c r="R15" s="84" t="s">
        <v>38</v>
      </c>
      <c r="S15" s="84" t="s">
        <v>38</v>
      </c>
      <c r="T15" s="84" t="s">
        <v>38</v>
      </c>
      <c r="U15" s="84" t="s">
        <v>38</v>
      </c>
      <c r="V15" s="84" t="s">
        <v>38</v>
      </c>
      <c r="W15" s="84" t="s">
        <v>38</v>
      </c>
    </row>
    <row r="16" spans="1:24" ht="21.75" x14ac:dyDescent="0.5">
      <c r="A16" s="85">
        <v>44661.47556712963</v>
      </c>
      <c r="B16" s="84" t="s">
        <v>15</v>
      </c>
      <c r="C16" s="84" t="s">
        <v>47</v>
      </c>
      <c r="D16" s="84" t="s">
        <v>10</v>
      </c>
      <c r="E16" s="84" t="s">
        <v>22</v>
      </c>
      <c r="F16" s="84" t="s">
        <v>19</v>
      </c>
      <c r="G16" s="84" t="s">
        <v>41</v>
      </c>
      <c r="H16" s="84" t="s">
        <v>41</v>
      </c>
      <c r="I16" s="84" t="s">
        <v>41</v>
      </c>
      <c r="J16" s="84" t="s">
        <v>41</v>
      </c>
      <c r="K16" s="84" t="s">
        <v>41</v>
      </c>
      <c r="L16" s="84" t="s">
        <v>41</v>
      </c>
      <c r="M16" s="84" t="s">
        <v>41</v>
      </c>
      <c r="N16" s="84" t="s">
        <v>41</v>
      </c>
      <c r="O16" s="84" t="s">
        <v>41</v>
      </c>
      <c r="P16" s="84" t="s">
        <v>41</v>
      </c>
      <c r="Q16" s="86" t="s">
        <v>41</v>
      </c>
      <c r="R16" s="84" t="s">
        <v>41</v>
      </c>
      <c r="S16" s="84" t="s">
        <v>41</v>
      </c>
      <c r="T16" s="84" t="s">
        <v>41</v>
      </c>
      <c r="U16" s="84" t="s">
        <v>41</v>
      </c>
      <c r="V16" s="84" t="s">
        <v>41</v>
      </c>
      <c r="W16" s="84" t="s">
        <v>41</v>
      </c>
    </row>
    <row r="17" spans="1:23" ht="21.75" x14ac:dyDescent="0.5">
      <c r="A17" s="85">
        <v>44661.479548611111</v>
      </c>
      <c r="B17" s="84" t="s">
        <v>15</v>
      </c>
      <c r="C17" s="84" t="s">
        <v>40</v>
      </c>
      <c r="D17" s="84" t="s">
        <v>16</v>
      </c>
      <c r="E17" s="84" t="s">
        <v>22</v>
      </c>
      <c r="F17" s="84" t="s">
        <v>18</v>
      </c>
      <c r="G17" s="84" t="s">
        <v>41</v>
      </c>
      <c r="H17" s="84" t="s">
        <v>41</v>
      </c>
      <c r="I17" s="84" t="s">
        <v>41</v>
      </c>
      <c r="J17" s="84" t="s">
        <v>41</v>
      </c>
      <c r="K17" s="84" t="s">
        <v>43</v>
      </c>
      <c r="L17" s="84" t="s">
        <v>41</v>
      </c>
      <c r="M17" s="84" t="s">
        <v>38</v>
      </c>
      <c r="N17" s="84" t="s">
        <v>41</v>
      </c>
      <c r="O17" s="84" t="s">
        <v>41</v>
      </c>
      <c r="P17" s="84" t="s">
        <v>41</v>
      </c>
      <c r="Q17" s="84" t="s">
        <v>41</v>
      </c>
      <c r="R17" s="84" t="s">
        <v>41</v>
      </c>
      <c r="S17" s="84" t="s">
        <v>41</v>
      </c>
      <c r="T17" s="84" t="s">
        <v>38</v>
      </c>
      <c r="U17" s="84" t="s">
        <v>41</v>
      </c>
      <c r="V17" s="84" t="s">
        <v>41</v>
      </c>
      <c r="W17" s="84" t="s">
        <v>41</v>
      </c>
    </row>
    <row r="18" spans="1:23" ht="21.75" x14ac:dyDescent="0.5">
      <c r="A18" s="85">
        <v>44661.482546296298</v>
      </c>
      <c r="B18" s="84" t="s">
        <v>9</v>
      </c>
      <c r="C18" s="84" t="s">
        <v>48</v>
      </c>
      <c r="D18" s="84" t="s">
        <v>10</v>
      </c>
      <c r="E18" s="84" t="s">
        <v>11</v>
      </c>
      <c r="F18" s="84" t="s">
        <v>21</v>
      </c>
      <c r="G18" s="84" t="s">
        <v>41</v>
      </c>
      <c r="H18" s="84" t="s">
        <v>41</v>
      </c>
      <c r="I18" s="84" t="s">
        <v>41</v>
      </c>
      <c r="J18" s="84" t="s">
        <v>41</v>
      </c>
      <c r="K18" s="84" t="s">
        <v>41</v>
      </c>
      <c r="L18" s="84" t="s">
        <v>41</v>
      </c>
      <c r="M18" s="84" t="s">
        <v>41</v>
      </c>
      <c r="N18" s="84" t="s">
        <v>41</v>
      </c>
      <c r="O18" s="84" t="s">
        <v>41</v>
      </c>
      <c r="P18" s="84" t="s">
        <v>41</v>
      </c>
      <c r="Q18" s="84" t="s">
        <v>41</v>
      </c>
      <c r="R18" s="84" t="s">
        <v>41</v>
      </c>
      <c r="S18" s="84" t="s">
        <v>41</v>
      </c>
      <c r="T18" s="84" t="s">
        <v>41</v>
      </c>
      <c r="U18" s="84" t="s">
        <v>41</v>
      </c>
      <c r="V18" s="84" t="s">
        <v>41</v>
      </c>
      <c r="W18" s="84" t="s">
        <v>41</v>
      </c>
    </row>
    <row r="19" spans="1:23" ht="21.75" x14ac:dyDescent="0.5">
      <c r="A19" s="85">
        <v>44661.485671296294</v>
      </c>
      <c r="B19" s="84" t="s">
        <v>9</v>
      </c>
      <c r="C19" s="84" t="s">
        <v>40</v>
      </c>
      <c r="D19" s="84" t="s">
        <v>16</v>
      </c>
      <c r="E19" s="84" t="s">
        <v>17</v>
      </c>
      <c r="F19" s="84" t="s">
        <v>14</v>
      </c>
      <c r="G19" s="84" t="s">
        <v>41</v>
      </c>
      <c r="H19" s="84" t="s">
        <v>41</v>
      </c>
      <c r="I19" s="84" t="s">
        <v>41</v>
      </c>
      <c r="J19" s="84" t="s">
        <v>38</v>
      </c>
      <c r="K19" s="84" t="s">
        <v>41</v>
      </c>
      <c r="L19" s="84" t="s">
        <v>41</v>
      </c>
      <c r="M19" s="84" t="s">
        <v>41</v>
      </c>
      <c r="N19" s="84" t="s">
        <v>41</v>
      </c>
      <c r="O19" s="84" t="s">
        <v>41</v>
      </c>
      <c r="P19" s="84" t="s">
        <v>41</v>
      </c>
      <c r="Q19" s="84" t="s">
        <v>41</v>
      </c>
      <c r="R19" s="84" t="s">
        <v>41</v>
      </c>
      <c r="S19" s="84" t="s">
        <v>41</v>
      </c>
      <c r="T19" s="84" t="s">
        <v>41</v>
      </c>
      <c r="U19" s="84" t="s">
        <v>41</v>
      </c>
      <c r="V19" s="84" t="s">
        <v>41</v>
      </c>
      <c r="W19" s="84" t="s">
        <v>41</v>
      </c>
    </row>
    <row r="20" spans="1:23" ht="21.75" x14ac:dyDescent="0.5">
      <c r="A20" s="85">
        <v>44661.520509259259</v>
      </c>
      <c r="B20" s="84" t="s">
        <v>9</v>
      </c>
      <c r="C20" s="84" t="s">
        <v>47</v>
      </c>
      <c r="D20" s="84" t="s">
        <v>10</v>
      </c>
      <c r="E20" s="84" t="s">
        <v>11</v>
      </c>
      <c r="F20" s="84" t="s">
        <v>19</v>
      </c>
      <c r="G20" s="84" t="s">
        <v>41</v>
      </c>
      <c r="H20" s="84" t="s">
        <v>41</v>
      </c>
      <c r="I20" s="84" t="s">
        <v>41</v>
      </c>
      <c r="J20" s="84" t="s">
        <v>41</v>
      </c>
      <c r="K20" s="84" t="s">
        <v>41</v>
      </c>
      <c r="L20" s="84" t="s">
        <v>41</v>
      </c>
      <c r="M20" s="84" t="s">
        <v>41</v>
      </c>
      <c r="N20" s="84" t="s">
        <v>41</v>
      </c>
      <c r="O20" s="84" t="s">
        <v>41</v>
      </c>
      <c r="P20" s="84" t="s">
        <v>41</v>
      </c>
      <c r="Q20" s="84" t="s">
        <v>41</v>
      </c>
      <c r="R20" s="84" t="s">
        <v>41</v>
      </c>
      <c r="S20" s="84" t="s">
        <v>41</v>
      </c>
      <c r="T20" s="84" t="s">
        <v>41</v>
      </c>
      <c r="U20" s="84" t="s">
        <v>41</v>
      </c>
      <c r="V20" s="84" t="s">
        <v>41</v>
      </c>
      <c r="W20" s="84" t="s">
        <v>41</v>
      </c>
    </row>
    <row r="21" spans="1:23" ht="21.75" x14ac:dyDescent="0.5">
      <c r="A21" s="85">
        <v>44661.550636574073</v>
      </c>
      <c r="B21" s="84" t="s">
        <v>9</v>
      </c>
      <c r="C21" s="84" t="s">
        <v>40</v>
      </c>
      <c r="D21" s="84" t="s">
        <v>16</v>
      </c>
      <c r="E21" s="84" t="s">
        <v>11</v>
      </c>
      <c r="F21" s="84" t="s">
        <v>18</v>
      </c>
      <c r="G21" s="84" t="s">
        <v>44</v>
      </c>
      <c r="H21" s="84" t="s">
        <v>41</v>
      </c>
      <c r="I21" s="84" t="s">
        <v>41</v>
      </c>
      <c r="J21" s="84" t="s">
        <v>41</v>
      </c>
      <c r="K21" s="84" t="s">
        <v>43</v>
      </c>
      <c r="L21" s="84" t="s">
        <v>41</v>
      </c>
      <c r="M21" s="84" t="s">
        <v>41</v>
      </c>
      <c r="N21" s="84" t="s">
        <v>41</v>
      </c>
      <c r="O21" s="84" t="s">
        <v>41</v>
      </c>
      <c r="P21" s="84" t="s">
        <v>41</v>
      </c>
      <c r="Q21" s="84" t="s">
        <v>41</v>
      </c>
      <c r="R21" s="84" t="s">
        <v>41</v>
      </c>
      <c r="S21" s="84" t="s">
        <v>41</v>
      </c>
      <c r="T21" s="84" t="s">
        <v>41</v>
      </c>
      <c r="U21" s="84" t="s">
        <v>41</v>
      </c>
      <c r="V21" s="84" t="s">
        <v>41</v>
      </c>
      <c r="W21" s="84" t="s">
        <v>41</v>
      </c>
    </row>
    <row r="22" spans="1:23" ht="21.75" x14ac:dyDescent="0.5">
      <c r="A22" s="85">
        <v>44661.560555555552</v>
      </c>
      <c r="B22" s="84" t="s">
        <v>15</v>
      </c>
      <c r="C22" s="84" t="s">
        <v>40</v>
      </c>
      <c r="D22" s="84" t="s">
        <v>10</v>
      </c>
      <c r="E22" s="84" t="s">
        <v>13</v>
      </c>
      <c r="F22" s="84" t="s">
        <v>14</v>
      </c>
      <c r="G22" s="84" t="s">
        <v>41</v>
      </c>
      <c r="H22" s="84" t="s">
        <v>38</v>
      </c>
      <c r="I22" s="84" t="s">
        <v>38</v>
      </c>
      <c r="J22" s="84" t="s">
        <v>41</v>
      </c>
      <c r="K22" s="84" t="s">
        <v>38</v>
      </c>
      <c r="L22" s="84" t="s">
        <v>38</v>
      </c>
      <c r="M22" s="84" t="s">
        <v>38</v>
      </c>
      <c r="N22" s="84" t="s">
        <v>38</v>
      </c>
      <c r="O22" s="84" t="s">
        <v>38</v>
      </c>
      <c r="P22" s="84" t="s">
        <v>41</v>
      </c>
      <c r="Q22" s="84" t="s">
        <v>41</v>
      </c>
      <c r="R22" s="84" t="s">
        <v>41</v>
      </c>
      <c r="S22" s="84" t="s">
        <v>38</v>
      </c>
      <c r="T22" s="84" t="s">
        <v>41</v>
      </c>
      <c r="U22" s="84" t="s">
        <v>38</v>
      </c>
      <c r="V22" s="84" t="s">
        <v>41</v>
      </c>
      <c r="W22" s="84" t="s">
        <v>38</v>
      </c>
    </row>
    <row r="23" spans="1:23" ht="21.75" x14ac:dyDescent="0.5">
      <c r="A23" s="85">
        <v>44661.569502314815</v>
      </c>
      <c r="B23" s="84" t="s">
        <v>15</v>
      </c>
      <c r="C23" s="84" t="s">
        <v>48</v>
      </c>
      <c r="D23" s="84" t="s">
        <v>16</v>
      </c>
      <c r="E23" s="84" t="s">
        <v>13</v>
      </c>
      <c r="F23" s="84" t="s">
        <v>20</v>
      </c>
      <c r="G23" s="84" t="s">
        <v>41</v>
      </c>
      <c r="H23" s="84" t="s">
        <v>41</v>
      </c>
      <c r="I23" s="84" t="s">
        <v>38</v>
      </c>
      <c r="J23" s="84" t="s">
        <v>38</v>
      </c>
      <c r="K23" s="84" t="s">
        <v>43</v>
      </c>
      <c r="L23" s="84" t="s">
        <v>42</v>
      </c>
      <c r="M23" s="84" t="s">
        <v>44</v>
      </c>
      <c r="N23" s="84" t="s">
        <v>44</v>
      </c>
      <c r="O23" s="84" t="s">
        <v>41</v>
      </c>
      <c r="P23" s="84" t="s">
        <v>41</v>
      </c>
      <c r="Q23" s="84" t="s">
        <v>41</v>
      </c>
      <c r="R23" s="84" t="s">
        <v>41</v>
      </c>
      <c r="S23" s="84" t="s">
        <v>41</v>
      </c>
      <c r="T23" s="84" t="s">
        <v>41</v>
      </c>
      <c r="U23" s="84" t="s">
        <v>41</v>
      </c>
      <c r="V23" s="84" t="s">
        <v>41</v>
      </c>
      <c r="W23" s="84" t="s">
        <v>41</v>
      </c>
    </row>
    <row r="24" spans="1:23" ht="21.75" x14ac:dyDescent="0.5">
      <c r="A24" s="85">
        <v>44661.577025462961</v>
      </c>
      <c r="B24" s="84" t="s">
        <v>9</v>
      </c>
      <c r="C24" s="84" t="s">
        <v>47</v>
      </c>
      <c r="D24" s="84" t="s">
        <v>10</v>
      </c>
      <c r="E24" s="84" t="s">
        <v>22</v>
      </c>
      <c r="F24" s="84" t="s">
        <v>14</v>
      </c>
      <c r="G24" s="84" t="s">
        <v>38</v>
      </c>
      <c r="H24" s="84" t="s">
        <v>38</v>
      </c>
      <c r="I24" s="84" t="s">
        <v>38</v>
      </c>
      <c r="J24" s="84" t="s">
        <v>38</v>
      </c>
      <c r="K24" s="84" t="s">
        <v>38</v>
      </c>
      <c r="L24" s="84" t="s">
        <v>38</v>
      </c>
      <c r="M24" s="84" t="s">
        <v>38</v>
      </c>
      <c r="N24" s="84" t="s">
        <v>38</v>
      </c>
      <c r="O24" s="84" t="s">
        <v>38</v>
      </c>
      <c r="P24" s="84" t="s">
        <v>38</v>
      </c>
      <c r="Q24" s="84" t="s">
        <v>38</v>
      </c>
      <c r="R24" s="84" t="s">
        <v>38</v>
      </c>
      <c r="S24" s="84" t="s">
        <v>38</v>
      </c>
      <c r="T24" s="84" t="s">
        <v>38</v>
      </c>
      <c r="U24" s="84" t="s">
        <v>38</v>
      </c>
      <c r="V24" s="84" t="s">
        <v>38</v>
      </c>
      <c r="W24" s="84" t="s">
        <v>38</v>
      </c>
    </row>
    <row r="25" spans="1:23" ht="21.75" x14ac:dyDescent="0.5">
      <c r="A25" s="85">
        <v>44661.627812500003</v>
      </c>
      <c r="B25" s="84" t="s">
        <v>9</v>
      </c>
      <c r="C25" s="84" t="s">
        <v>47</v>
      </c>
      <c r="D25" s="84" t="s">
        <v>10</v>
      </c>
      <c r="E25" s="84" t="s">
        <v>11</v>
      </c>
      <c r="F25" s="84" t="s">
        <v>19</v>
      </c>
      <c r="G25" s="84" t="s">
        <v>41</v>
      </c>
      <c r="H25" s="84" t="s">
        <v>41</v>
      </c>
      <c r="I25" s="84" t="s">
        <v>41</v>
      </c>
      <c r="J25" s="84" t="s">
        <v>38</v>
      </c>
      <c r="K25" s="84" t="s">
        <v>43</v>
      </c>
      <c r="L25" s="84" t="s">
        <v>41</v>
      </c>
      <c r="M25" s="84" t="s">
        <v>41</v>
      </c>
      <c r="N25" s="84" t="s">
        <v>41</v>
      </c>
      <c r="O25" s="84" t="s">
        <v>41</v>
      </c>
      <c r="P25" s="84" t="s">
        <v>41</v>
      </c>
      <c r="Q25" s="84" t="s">
        <v>41</v>
      </c>
      <c r="R25" s="84" t="s">
        <v>41</v>
      </c>
      <c r="S25" s="84" t="s">
        <v>41</v>
      </c>
      <c r="T25" s="84" t="s">
        <v>41</v>
      </c>
      <c r="U25" s="84" t="s">
        <v>41</v>
      </c>
      <c r="V25" s="84" t="s">
        <v>41</v>
      </c>
      <c r="W25" s="84" t="s">
        <v>41</v>
      </c>
    </row>
    <row r="26" spans="1:23" ht="21.75" x14ac:dyDescent="0.5">
      <c r="A26" s="85">
        <v>44661.72619212963</v>
      </c>
      <c r="B26" s="84" t="s">
        <v>9</v>
      </c>
      <c r="C26" s="84" t="s">
        <v>40</v>
      </c>
      <c r="D26" s="84" t="s">
        <v>10</v>
      </c>
      <c r="E26" s="84" t="s">
        <v>22</v>
      </c>
      <c r="F26" s="84" t="s">
        <v>18</v>
      </c>
      <c r="G26" s="84" t="s">
        <v>44</v>
      </c>
      <c r="H26" s="84" t="s">
        <v>44</v>
      </c>
      <c r="I26" s="84" t="s">
        <v>41</v>
      </c>
      <c r="J26" s="84" t="s">
        <v>41</v>
      </c>
      <c r="K26" s="84" t="s">
        <v>44</v>
      </c>
      <c r="L26" s="84" t="s">
        <v>44</v>
      </c>
      <c r="M26" s="84" t="s">
        <v>41</v>
      </c>
      <c r="N26" s="84" t="s">
        <v>41</v>
      </c>
      <c r="O26" s="84" t="s">
        <v>44</v>
      </c>
      <c r="P26" s="84" t="s">
        <v>38</v>
      </c>
      <c r="Q26" s="84" t="s">
        <v>41</v>
      </c>
      <c r="R26" s="84" t="s">
        <v>44</v>
      </c>
      <c r="S26" s="84" t="s">
        <v>44</v>
      </c>
      <c r="T26" s="84" t="s">
        <v>38</v>
      </c>
      <c r="U26" s="84" t="s">
        <v>38</v>
      </c>
      <c r="V26" s="84" t="s">
        <v>38</v>
      </c>
      <c r="W26" s="84" t="s">
        <v>38</v>
      </c>
    </row>
    <row r="27" spans="1:23" ht="21.75" x14ac:dyDescent="0.5">
      <c r="A27" s="85">
        <v>44691.521527777775</v>
      </c>
      <c r="B27" s="84" t="s">
        <v>15</v>
      </c>
      <c r="C27" s="84" t="s">
        <v>47</v>
      </c>
      <c r="D27" s="84" t="s">
        <v>10</v>
      </c>
      <c r="E27" s="84" t="s">
        <v>11</v>
      </c>
      <c r="F27" s="84" t="s">
        <v>19</v>
      </c>
      <c r="G27" s="84" t="s">
        <v>41</v>
      </c>
      <c r="H27" s="84" t="s">
        <v>41</v>
      </c>
      <c r="I27" s="84" t="s">
        <v>41</v>
      </c>
      <c r="J27" s="84" t="s">
        <v>41</v>
      </c>
      <c r="K27" s="84" t="s">
        <v>41</v>
      </c>
      <c r="L27" s="84" t="s">
        <v>41</v>
      </c>
      <c r="M27" s="84" t="s">
        <v>41</v>
      </c>
      <c r="N27" s="84" t="s">
        <v>41</v>
      </c>
      <c r="O27" s="84" t="s">
        <v>41</v>
      </c>
      <c r="P27" s="84" t="s">
        <v>41</v>
      </c>
      <c r="Q27" s="84" t="s">
        <v>41</v>
      </c>
      <c r="R27" s="84" t="s">
        <v>41</v>
      </c>
      <c r="S27" s="84" t="s">
        <v>41</v>
      </c>
      <c r="T27" s="84" t="s">
        <v>41</v>
      </c>
      <c r="U27" s="84" t="s">
        <v>41</v>
      </c>
      <c r="V27" s="84" t="s">
        <v>41</v>
      </c>
      <c r="W27" s="84" t="s">
        <v>41</v>
      </c>
    </row>
    <row r="28" spans="1:23" ht="21.75" x14ac:dyDescent="0.5">
      <c r="A28" s="85">
        <v>44691.550370370373</v>
      </c>
      <c r="B28" s="84" t="s">
        <v>15</v>
      </c>
      <c r="C28" s="84" t="s">
        <v>47</v>
      </c>
      <c r="D28" s="84" t="s">
        <v>16</v>
      </c>
      <c r="E28" s="84" t="s">
        <v>22</v>
      </c>
      <c r="F28" s="84" t="s">
        <v>18</v>
      </c>
      <c r="G28" s="84" t="s">
        <v>41</v>
      </c>
      <c r="H28" s="84" t="s">
        <v>41</v>
      </c>
      <c r="I28" s="84" t="s">
        <v>41</v>
      </c>
      <c r="J28" s="84" t="s">
        <v>41</v>
      </c>
      <c r="K28" s="84" t="s">
        <v>41</v>
      </c>
      <c r="L28" s="84" t="s">
        <v>41</v>
      </c>
      <c r="M28" s="84" t="s">
        <v>41</v>
      </c>
      <c r="N28" s="84" t="s">
        <v>41</v>
      </c>
      <c r="O28" s="84" t="s">
        <v>41</v>
      </c>
      <c r="P28" s="84" t="s">
        <v>41</v>
      </c>
      <c r="Q28" s="84" t="s">
        <v>41</v>
      </c>
      <c r="R28" s="84" t="s">
        <v>41</v>
      </c>
      <c r="S28" s="84" t="s">
        <v>41</v>
      </c>
      <c r="T28" s="84" t="s">
        <v>41</v>
      </c>
      <c r="U28" s="84" t="s">
        <v>41</v>
      </c>
      <c r="V28" s="84" t="s">
        <v>41</v>
      </c>
      <c r="W28" s="84" t="s">
        <v>41</v>
      </c>
    </row>
    <row r="29" spans="1:23" ht="21.75" x14ac:dyDescent="0.5">
      <c r="A29" s="85">
        <v>44722.908101851855</v>
      </c>
      <c r="B29" s="84" t="s">
        <v>9</v>
      </c>
      <c r="C29" s="84" t="s">
        <v>40</v>
      </c>
      <c r="D29" s="84" t="s">
        <v>16</v>
      </c>
      <c r="E29" s="84" t="s">
        <v>13</v>
      </c>
      <c r="F29" s="84" t="s">
        <v>18</v>
      </c>
      <c r="G29" s="84" t="s">
        <v>41</v>
      </c>
      <c r="H29" s="84" t="s">
        <v>38</v>
      </c>
      <c r="I29" s="84" t="s">
        <v>38</v>
      </c>
      <c r="J29" s="84" t="s">
        <v>38</v>
      </c>
      <c r="K29" s="84" t="s">
        <v>38</v>
      </c>
      <c r="L29" s="84" t="s">
        <v>41</v>
      </c>
      <c r="M29" s="84" t="s">
        <v>38</v>
      </c>
      <c r="N29" s="84" t="s">
        <v>38</v>
      </c>
      <c r="O29" s="84" t="s">
        <v>38</v>
      </c>
      <c r="P29" s="84" t="s">
        <v>41</v>
      </c>
      <c r="Q29" s="84" t="s">
        <v>38</v>
      </c>
      <c r="R29" s="84" t="s">
        <v>38</v>
      </c>
      <c r="S29" s="84" t="s">
        <v>41</v>
      </c>
      <c r="T29" s="84" t="s">
        <v>41</v>
      </c>
      <c r="U29" s="84" t="s">
        <v>41</v>
      </c>
      <c r="V29" s="84" t="s">
        <v>38</v>
      </c>
      <c r="W29" s="84" t="s">
        <v>38</v>
      </c>
    </row>
    <row r="30" spans="1:23" ht="21.75" x14ac:dyDescent="0.5">
      <c r="A30" s="85">
        <v>44752.406215277777</v>
      </c>
      <c r="B30" s="84" t="s">
        <v>15</v>
      </c>
      <c r="C30" s="84" t="s">
        <v>47</v>
      </c>
      <c r="D30" s="84" t="s">
        <v>10</v>
      </c>
      <c r="E30" s="84" t="s">
        <v>11</v>
      </c>
      <c r="F30" s="84" t="s">
        <v>14</v>
      </c>
      <c r="G30" s="84" t="s">
        <v>38</v>
      </c>
      <c r="H30" s="84" t="s">
        <v>38</v>
      </c>
      <c r="I30" s="84" t="s">
        <v>38</v>
      </c>
      <c r="J30" s="84" t="s">
        <v>38</v>
      </c>
      <c r="K30" s="84" t="s">
        <v>38</v>
      </c>
      <c r="L30" s="84" t="s">
        <v>38</v>
      </c>
      <c r="M30" s="84" t="s">
        <v>38</v>
      </c>
      <c r="N30" s="84" t="s">
        <v>38</v>
      </c>
      <c r="O30" s="84" t="s">
        <v>38</v>
      </c>
      <c r="P30" s="84" t="s">
        <v>38</v>
      </c>
      <c r="Q30" s="84" t="s">
        <v>38</v>
      </c>
      <c r="R30" s="84" t="s">
        <v>38</v>
      </c>
      <c r="S30" s="84" t="s">
        <v>38</v>
      </c>
      <c r="T30" s="84" t="s">
        <v>38</v>
      </c>
      <c r="U30" s="84" t="s">
        <v>38</v>
      </c>
      <c r="V30" s="84" t="s">
        <v>38</v>
      </c>
      <c r="W30" s="84" t="s">
        <v>38</v>
      </c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A5E85-10FB-46EB-BFDD-BE906CB9D0B6}">
  <dimension ref="A1:Y150"/>
  <sheetViews>
    <sheetView workbookViewId="0">
      <selection activeCell="G12" sqref="G12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5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5" x14ac:dyDescent="0.55000000000000004">
      <c r="A2" s="41">
        <v>44722.908101851855</v>
      </c>
      <c r="B2" s="40" t="s">
        <v>9</v>
      </c>
      <c r="C2" s="40" t="s">
        <v>40</v>
      </c>
      <c r="D2" s="40" t="s">
        <v>16</v>
      </c>
      <c r="E2" s="40" t="s">
        <v>13</v>
      </c>
      <c r="F2" s="118" t="s">
        <v>144</v>
      </c>
      <c r="G2" s="40" t="s">
        <v>18</v>
      </c>
      <c r="H2" s="42">
        <v>4</v>
      </c>
      <c r="I2" s="42">
        <v>5</v>
      </c>
      <c r="J2" s="42">
        <v>5</v>
      </c>
      <c r="K2" s="42">
        <v>5</v>
      </c>
      <c r="L2" s="42">
        <v>5</v>
      </c>
      <c r="M2" s="42">
        <v>4</v>
      </c>
      <c r="N2" s="42">
        <v>5</v>
      </c>
      <c r="O2" s="42">
        <v>5</v>
      </c>
      <c r="P2" s="42">
        <v>5</v>
      </c>
      <c r="Q2" s="43">
        <v>4</v>
      </c>
      <c r="R2" s="43">
        <v>5</v>
      </c>
      <c r="S2" s="43">
        <v>5</v>
      </c>
      <c r="T2" s="43">
        <v>4</v>
      </c>
      <c r="U2" s="43">
        <v>4</v>
      </c>
      <c r="V2" s="43">
        <v>4</v>
      </c>
      <c r="W2" s="43">
        <v>5</v>
      </c>
      <c r="X2" s="43">
        <v>5</v>
      </c>
    </row>
    <row r="3" spans="1:25" x14ac:dyDescent="0.55000000000000004">
      <c r="A3" s="41">
        <v>44753.406215219904</v>
      </c>
      <c r="B3" s="40" t="s">
        <v>15</v>
      </c>
      <c r="C3" s="40" t="s">
        <v>47</v>
      </c>
      <c r="D3" s="40" t="s">
        <v>16</v>
      </c>
      <c r="E3" s="40" t="s">
        <v>11</v>
      </c>
      <c r="F3" s="118" t="s">
        <v>144</v>
      </c>
      <c r="G3" s="40" t="s">
        <v>21</v>
      </c>
      <c r="H3" s="42">
        <v>5</v>
      </c>
      <c r="I3" s="42">
        <v>5</v>
      </c>
      <c r="J3" s="42">
        <v>5</v>
      </c>
      <c r="K3" s="42">
        <v>5</v>
      </c>
      <c r="L3" s="42">
        <v>5</v>
      </c>
      <c r="M3" s="42">
        <v>5</v>
      </c>
      <c r="N3" s="42">
        <v>5</v>
      </c>
      <c r="O3" s="42">
        <v>5</v>
      </c>
      <c r="P3" s="42">
        <v>5</v>
      </c>
      <c r="Q3" s="43">
        <v>4</v>
      </c>
      <c r="R3" s="43">
        <v>5</v>
      </c>
      <c r="S3" s="43">
        <v>5</v>
      </c>
      <c r="T3" s="43">
        <v>4</v>
      </c>
      <c r="U3" s="43">
        <v>5</v>
      </c>
      <c r="V3" s="43">
        <v>5</v>
      </c>
      <c r="W3" s="43">
        <v>5</v>
      </c>
      <c r="X3" s="43">
        <v>5</v>
      </c>
    </row>
    <row r="4" spans="1:25" x14ac:dyDescent="0.55000000000000004">
      <c r="A4" s="41">
        <v>44754.406215162038</v>
      </c>
      <c r="B4" s="40" t="s">
        <v>9</v>
      </c>
      <c r="C4" s="40" t="s">
        <v>40</v>
      </c>
      <c r="D4" s="40" t="s">
        <v>16</v>
      </c>
      <c r="E4" s="40" t="s">
        <v>11</v>
      </c>
      <c r="F4" s="118" t="s">
        <v>144</v>
      </c>
      <c r="G4" s="40" t="s">
        <v>21</v>
      </c>
      <c r="H4" s="42">
        <v>5</v>
      </c>
      <c r="I4" s="42">
        <v>5</v>
      </c>
      <c r="J4" s="42">
        <v>5</v>
      </c>
      <c r="K4" s="42">
        <v>5</v>
      </c>
      <c r="L4" s="42">
        <v>5</v>
      </c>
      <c r="M4" s="42">
        <v>5</v>
      </c>
      <c r="N4" s="42">
        <v>5</v>
      </c>
      <c r="O4" s="42">
        <v>5</v>
      </c>
      <c r="P4" s="42">
        <v>5</v>
      </c>
      <c r="Q4" s="43">
        <v>4</v>
      </c>
      <c r="R4" s="43">
        <v>5</v>
      </c>
      <c r="S4" s="43">
        <v>5</v>
      </c>
      <c r="T4" s="43">
        <v>4</v>
      </c>
      <c r="U4" s="43">
        <v>5</v>
      </c>
      <c r="V4" s="43">
        <v>5</v>
      </c>
      <c r="W4" s="43">
        <v>5</v>
      </c>
      <c r="X4" s="43">
        <v>5</v>
      </c>
    </row>
    <row r="5" spans="1:25" x14ac:dyDescent="0.55000000000000004">
      <c r="A5" s="41"/>
      <c r="B5" s="40" t="s">
        <v>15</v>
      </c>
      <c r="C5" s="40" t="s">
        <v>47</v>
      </c>
      <c r="D5" s="40" t="s">
        <v>10</v>
      </c>
      <c r="E5" s="40" t="s">
        <v>11</v>
      </c>
      <c r="F5" s="118" t="s">
        <v>144</v>
      </c>
      <c r="G5" s="40" t="s">
        <v>19</v>
      </c>
      <c r="H5" s="42">
        <v>5</v>
      </c>
      <c r="I5" s="42">
        <v>5</v>
      </c>
      <c r="J5" s="42">
        <v>5</v>
      </c>
      <c r="K5" s="42">
        <v>5</v>
      </c>
      <c r="L5" s="42">
        <v>5</v>
      </c>
      <c r="M5" s="42">
        <v>5</v>
      </c>
      <c r="N5" s="42">
        <v>5</v>
      </c>
      <c r="O5" s="42">
        <v>5</v>
      </c>
      <c r="P5" s="42">
        <v>5</v>
      </c>
      <c r="Q5" s="43">
        <v>4</v>
      </c>
      <c r="R5" s="43">
        <v>5</v>
      </c>
      <c r="S5" s="43">
        <v>5</v>
      </c>
      <c r="T5" s="43">
        <v>4</v>
      </c>
      <c r="U5" s="43">
        <v>5</v>
      </c>
      <c r="V5" s="43">
        <v>5</v>
      </c>
      <c r="W5" s="43">
        <v>5</v>
      </c>
      <c r="X5" s="43">
        <v>5</v>
      </c>
    </row>
    <row r="6" spans="1:25" x14ac:dyDescent="0.55000000000000004">
      <c r="H6" s="44">
        <f t="shared" ref="H6:X6" si="0">AVERAGE(H2:H5)</f>
        <v>4.75</v>
      </c>
      <c r="I6" s="44">
        <f t="shared" si="0"/>
        <v>5</v>
      </c>
      <c r="J6" s="44">
        <f t="shared" si="0"/>
        <v>5</v>
      </c>
      <c r="K6" s="44">
        <f t="shared" si="0"/>
        <v>5</v>
      </c>
      <c r="L6" s="44">
        <f t="shared" si="0"/>
        <v>5</v>
      </c>
      <c r="M6" s="44">
        <f t="shared" si="0"/>
        <v>4.75</v>
      </c>
      <c r="N6" s="44">
        <f t="shared" si="0"/>
        <v>5</v>
      </c>
      <c r="O6" s="44">
        <f t="shared" si="0"/>
        <v>5</v>
      </c>
      <c r="P6" s="44">
        <f t="shared" si="0"/>
        <v>5</v>
      </c>
      <c r="Q6" s="44">
        <f t="shared" si="0"/>
        <v>4</v>
      </c>
      <c r="R6" s="44">
        <f t="shared" si="0"/>
        <v>5</v>
      </c>
      <c r="S6" s="44">
        <f t="shared" si="0"/>
        <v>5</v>
      </c>
      <c r="T6" s="44">
        <f t="shared" si="0"/>
        <v>4</v>
      </c>
      <c r="U6" s="44">
        <f t="shared" si="0"/>
        <v>4.75</v>
      </c>
      <c r="V6" s="44">
        <f t="shared" si="0"/>
        <v>4.75</v>
      </c>
      <c r="W6" s="44">
        <f t="shared" si="0"/>
        <v>5</v>
      </c>
      <c r="X6" s="44">
        <f t="shared" si="0"/>
        <v>5</v>
      </c>
      <c r="Y6" s="45">
        <f>AVERAGE(H2:X5)</f>
        <v>4.8235294117647056</v>
      </c>
    </row>
    <row r="7" spans="1:25" x14ac:dyDescent="0.55000000000000004">
      <c r="H7" s="46">
        <f t="shared" ref="H7:X7" si="1">STDEV(H2:H5)</f>
        <v>0.5</v>
      </c>
      <c r="I7" s="46">
        <f t="shared" si="1"/>
        <v>0</v>
      </c>
      <c r="J7" s="46">
        <f t="shared" si="1"/>
        <v>0</v>
      </c>
      <c r="K7" s="46">
        <f t="shared" si="1"/>
        <v>0</v>
      </c>
      <c r="L7" s="46">
        <f t="shared" si="1"/>
        <v>0</v>
      </c>
      <c r="M7" s="46">
        <f t="shared" si="1"/>
        <v>0.5</v>
      </c>
      <c r="N7" s="46">
        <f t="shared" si="1"/>
        <v>0</v>
      </c>
      <c r="O7" s="46">
        <f t="shared" si="1"/>
        <v>0</v>
      </c>
      <c r="P7" s="46">
        <f t="shared" si="1"/>
        <v>0</v>
      </c>
      <c r="Q7" s="46">
        <f t="shared" si="1"/>
        <v>0</v>
      </c>
      <c r="R7" s="46">
        <f t="shared" si="1"/>
        <v>0</v>
      </c>
      <c r="S7" s="46">
        <f t="shared" si="1"/>
        <v>0</v>
      </c>
      <c r="T7" s="46">
        <f t="shared" si="1"/>
        <v>0</v>
      </c>
      <c r="U7" s="46">
        <f t="shared" si="1"/>
        <v>0.5</v>
      </c>
      <c r="V7" s="46">
        <f t="shared" si="1"/>
        <v>0.5</v>
      </c>
      <c r="W7" s="46">
        <f t="shared" si="1"/>
        <v>0</v>
      </c>
      <c r="X7" s="46">
        <f t="shared" si="1"/>
        <v>0</v>
      </c>
      <c r="Y7" s="45">
        <f>STDEV(H2:X5)</f>
        <v>0.38405442985621974</v>
      </c>
    </row>
    <row r="8" spans="1:25" x14ac:dyDescent="0.55000000000000004">
      <c r="P8" s="47">
        <f>STDEV(H2:P5)</f>
        <v>0.23231068414572328</v>
      </c>
      <c r="X8" s="47">
        <f>STDEV(Q2:X5)</f>
        <v>0.47092907485988494</v>
      </c>
    </row>
    <row r="9" spans="1:25" x14ac:dyDescent="0.55000000000000004">
      <c r="A9" s="48" t="s">
        <v>25</v>
      </c>
      <c r="B9" s="49"/>
      <c r="P9" s="50">
        <f>AVERAGE(H2:P5)</f>
        <v>4.9444444444444446</v>
      </c>
      <c r="X9" s="50">
        <f>AVERAGE(Q2:X5)</f>
        <v>4.6875</v>
      </c>
    </row>
    <row r="10" spans="1:25" x14ac:dyDescent="0.55000000000000004">
      <c r="A10" s="51" t="s">
        <v>39</v>
      </c>
      <c r="B10" s="52">
        <f>COUNTIF(B2:B5,"ชาย")</f>
        <v>2</v>
      </c>
    </row>
    <row r="11" spans="1:25" x14ac:dyDescent="0.55000000000000004">
      <c r="A11" s="51" t="s">
        <v>36</v>
      </c>
      <c r="B11" s="52">
        <f>COUNTIF(B2:B6,"หญิง")</f>
        <v>2</v>
      </c>
    </row>
    <row r="12" spans="1:25" x14ac:dyDescent="0.55000000000000004">
      <c r="A12" s="53" t="s">
        <v>6</v>
      </c>
      <c r="B12" s="53">
        <f>SUM(B9:B11)</f>
        <v>4</v>
      </c>
    </row>
    <row r="14" spans="1:25" x14ac:dyDescent="0.55000000000000004">
      <c r="A14" s="48" t="s">
        <v>114</v>
      </c>
      <c r="B14" s="49"/>
    </row>
    <row r="15" spans="1:25" x14ac:dyDescent="0.55000000000000004">
      <c r="A15" s="51" t="s">
        <v>111</v>
      </c>
      <c r="B15" s="52">
        <v>2</v>
      </c>
    </row>
    <row r="16" spans="1:25" x14ac:dyDescent="0.55000000000000004">
      <c r="A16" s="51" t="s">
        <v>110</v>
      </c>
      <c r="B16" s="52">
        <v>9</v>
      </c>
    </row>
    <row r="17" spans="1:2" x14ac:dyDescent="0.55000000000000004">
      <c r="A17" s="51" t="s">
        <v>112</v>
      </c>
      <c r="B17" s="52">
        <v>18</v>
      </c>
    </row>
    <row r="18" spans="1:2" x14ac:dyDescent="0.55000000000000004">
      <c r="A18" s="51" t="s">
        <v>113</v>
      </c>
      <c r="B18" s="52">
        <v>5</v>
      </c>
    </row>
    <row r="19" spans="1:2" x14ac:dyDescent="0.55000000000000004">
      <c r="A19" s="53" t="s">
        <v>6</v>
      </c>
      <c r="B19" s="53">
        <f>SUM(B14:B18)</f>
        <v>34</v>
      </c>
    </row>
    <row r="21" spans="1:2" x14ac:dyDescent="0.55000000000000004">
      <c r="A21" s="48" t="s">
        <v>25</v>
      </c>
      <c r="B21" s="49"/>
    </row>
    <row r="22" spans="1:2" x14ac:dyDescent="0.55000000000000004">
      <c r="A22" s="51" t="s">
        <v>48</v>
      </c>
      <c r="B22" s="52">
        <v>4</v>
      </c>
    </row>
    <row r="23" spans="1:2" x14ac:dyDescent="0.55000000000000004">
      <c r="A23" s="51" t="s">
        <v>40</v>
      </c>
      <c r="B23" s="52">
        <v>3</v>
      </c>
    </row>
    <row r="24" spans="1:2" x14ac:dyDescent="0.55000000000000004">
      <c r="A24" s="51" t="s">
        <v>45</v>
      </c>
      <c r="B24" s="52">
        <v>13</v>
      </c>
    </row>
    <row r="25" spans="1:2" x14ac:dyDescent="0.55000000000000004">
      <c r="A25" s="51" t="s">
        <v>47</v>
      </c>
      <c r="B25" s="52">
        <v>11</v>
      </c>
    </row>
    <row r="26" spans="1:2" x14ac:dyDescent="0.55000000000000004">
      <c r="A26" s="51" t="s">
        <v>37</v>
      </c>
      <c r="B26" s="52">
        <v>1</v>
      </c>
    </row>
    <row r="27" spans="1:2" x14ac:dyDescent="0.55000000000000004">
      <c r="A27" s="51" t="s">
        <v>127</v>
      </c>
      <c r="B27" s="52">
        <v>2</v>
      </c>
    </row>
    <row r="28" spans="1:2" x14ac:dyDescent="0.55000000000000004">
      <c r="A28" s="53" t="s">
        <v>6</v>
      </c>
      <c r="B28" s="53">
        <f>SUM(B21:B27)</f>
        <v>34</v>
      </c>
    </row>
    <row r="30" spans="1:2" x14ac:dyDescent="0.55000000000000004">
      <c r="A30" s="48" t="s">
        <v>25</v>
      </c>
      <c r="B30" s="49"/>
    </row>
    <row r="31" spans="1:2" x14ac:dyDescent="0.55000000000000004">
      <c r="A31" s="48"/>
      <c r="B31" s="49"/>
    </row>
    <row r="32" spans="1:2" x14ac:dyDescent="0.55000000000000004">
      <c r="A32" s="51" t="s">
        <v>46</v>
      </c>
      <c r="B32" s="52">
        <f>COUNTIF(D2:D2,"ต่ำกว่าปริญญาตรี")</f>
        <v>0</v>
      </c>
    </row>
    <row r="33" spans="1:2" x14ac:dyDescent="0.55000000000000004">
      <c r="A33" s="51" t="s">
        <v>16</v>
      </c>
      <c r="B33" s="52">
        <f>COUNTIF(D2:D6,"ปริญญาตรี")</f>
        <v>3</v>
      </c>
    </row>
    <row r="34" spans="1:2" x14ac:dyDescent="0.55000000000000004">
      <c r="A34" s="51" t="s">
        <v>10</v>
      </c>
      <c r="B34" s="52">
        <f>COUNTIF(D2:D7,"ปริญญาโท")</f>
        <v>1</v>
      </c>
    </row>
    <row r="35" spans="1:2" x14ac:dyDescent="0.55000000000000004">
      <c r="A35" s="53" t="s">
        <v>6</v>
      </c>
      <c r="B35" s="53">
        <f>SUM(B32:B34)</f>
        <v>4</v>
      </c>
    </row>
    <row r="36" spans="1:2" x14ac:dyDescent="0.55000000000000004">
      <c r="A36" s="48" t="s">
        <v>25</v>
      </c>
      <c r="B36" s="49"/>
    </row>
    <row r="37" spans="1:2" x14ac:dyDescent="0.55000000000000004">
      <c r="A37" s="51" t="s">
        <v>13</v>
      </c>
      <c r="B37" s="52">
        <f>COUNTIF(E2:E2,"น้อยกว่า 5 ปี")</f>
        <v>1</v>
      </c>
    </row>
    <row r="38" spans="1:2" x14ac:dyDescent="0.55000000000000004">
      <c r="A38" s="51" t="s">
        <v>17</v>
      </c>
      <c r="B38" s="52">
        <f>COUNTIF(E2:E6,"5 - 10 ปี")</f>
        <v>0</v>
      </c>
    </row>
    <row r="39" spans="1:2" x14ac:dyDescent="0.55000000000000004">
      <c r="A39" s="51" t="s">
        <v>22</v>
      </c>
      <c r="B39" s="52">
        <f>COUNTIF(E2:E6,"11 - 15 ปี")</f>
        <v>0</v>
      </c>
    </row>
    <row r="40" spans="1:2" x14ac:dyDescent="0.55000000000000004">
      <c r="A40" s="51" t="s">
        <v>11</v>
      </c>
      <c r="B40" s="52">
        <f>COUNTIF(E2:E8,"16 ปีขึ้นไป")</f>
        <v>3</v>
      </c>
    </row>
    <row r="41" spans="1:2" x14ac:dyDescent="0.55000000000000004">
      <c r="A41" s="53" t="s">
        <v>6</v>
      </c>
      <c r="B41" s="53">
        <f>SUM(B36:B40)</f>
        <v>4</v>
      </c>
    </row>
    <row r="42" spans="1:2" ht="15.75" customHeight="1" x14ac:dyDescent="0.55000000000000004"/>
    <row r="43" spans="1:2" x14ac:dyDescent="0.55000000000000004">
      <c r="A43" s="48" t="s">
        <v>25</v>
      </c>
      <c r="B43" s="49"/>
    </row>
    <row r="44" spans="1:2" ht="22.5" customHeight="1" x14ac:dyDescent="0.55000000000000004">
      <c r="A44" s="51" t="s">
        <v>115</v>
      </c>
      <c r="B44" s="52">
        <v>3</v>
      </c>
    </row>
    <row r="45" spans="1:2" ht="22.5" customHeight="1" x14ac:dyDescent="0.55000000000000004">
      <c r="A45" s="51" t="s">
        <v>116</v>
      </c>
      <c r="B45" s="52">
        <v>4</v>
      </c>
    </row>
    <row r="46" spans="1:2" ht="22.5" customHeight="1" x14ac:dyDescent="0.55000000000000004">
      <c r="A46" s="51" t="s">
        <v>117</v>
      </c>
      <c r="B46" s="52">
        <v>8</v>
      </c>
    </row>
    <row r="47" spans="1:2" ht="22.5" customHeight="1" x14ac:dyDescent="0.55000000000000004">
      <c r="A47" s="51" t="s">
        <v>118</v>
      </c>
      <c r="B47" s="52">
        <v>5</v>
      </c>
    </row>
    <row r="48" spans="1:2" ht="22.5" customHeight="1" x14ac:dyDescent="0.55000000000000004">
      <c r="A48" s="51" t="s">
        <v>119</v>
      </c>
      <c r="B48" s="52">
        <v>7</v>
      </c>
    </row>
    <row r="49" spans="1:2" ht="22.5" customHeight="1" x14ac:dyDescent="0.55000000000000004">
      <c r="A49" s="51" t="s">
        <v>120</v>
      </c>
      <c r="B49" s="52">
        <v>7</v>
      </c>
    </row>
    <row r="50" spans="1:2" ht="22.5" customHeight="1" x14ac:dyDescent="0.55000000000000004">
      <c r="A50" s="53" t="s">
        <v>6</v>
      </c>
      <c r="B50" s="53">
        <f>SUM(B44:B49)</f>
        <v>34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autoFilter ref="F1:F150" xr:uid="{9DB04F9F-19E6-4FEB-B40F-75A44AA773D3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D050-055B-4552-8B8C-8A09629B37DC}">
  <dimension ref="A1:Y147"/>
  <sheetViews>
    <sheetView topLeftCell="E1" workbookViewId="0">
      <selection activeCell="O15" sqref="O15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5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5" x14ac:dyDescent="0.55000000000000004">
      <c r="A2" s="41" t="s">
        <v>56</v>
      </c>
      <c r="B2" s="40" t="s">
        <v>9</v>
      </c>
      <c r="C2" s="40" t="s">
        <v>47</v>
      </c>
      <c r="D2" s="40" t="s">
        <v>10</v>
      </c>
      <c r="E2" s="40" t="s">
        <v>11</v>
      </c>
      <c r="F2" s="118" t="s">
        <v>164</v>
      </c>
      <c r="G2" s="40" t="s">
        <v>12</v>
      </c>
      <c r="H2" s="42">
        <v>4</v>
      </c>
      <c r="I2" s="42">
        <v>5</v>
      </c>
      <c r="J2" s="42">
        <v>4</v>
      </c>
      <c r="K2" s="42">
        <v>4</v>
      </c>
      <c r="L2" s="42">
        <v>4</v>
      </c>
      <c r="M2" s="42">
        <v>4</v>
      </c>
      <c r="N2" s="42">
        <v>4</v>
      </c>
      <c r="O2" s="42">
        <v>4</v>
      </c>
      <c r="P2" s="42">
        <v>4</v>
      </c>
      <c r="Q2" s="43">
        <v>4</v>
      </c>
      <c r="R2" s="43">
        <v>4</v>
      </c>
      <c r="S2" s="43">
        <v>4</v>
      </c>
      <c r="T2" s="43">
        <v>4</v>
      </c>
      <c r="U2" s="43">
        <v>4</v>
      </c>
      <c r="V2" s="43">
        <v>4</v>
      </c>
      <c r="W2" s="43">
        <v>4</v>
      </c>
      <c r="X2" s="43">
        <v>4</v>
      </c>
    </row>
    <row r="3" spans="1:25" x14ac:dyDescent="0.55000000000000004">
      <c r="H3" s="44">
        <f t="shared" ref="H3:X3" si="0">AVERAGE(H2:H2)</f>
        <v>4</v>
      </c>
      <c r="I3" s="44">
        <f t="shared" si="0"/>
        <v>5</v>
      </c>
      <c r="J3" s="44">
        <f t="shared" si="0"/>
        <v>4</v>
      </c>
      <c r="K3" s="44">
        <f t="shared" si="0"/>
        <v>4</v>
      </c>
      <c r="L3" s="44">
        <f t="shared" si="0"/>
        <v>4</v>
      </c>
      <c r="M3" s="44">
        <f t="shared" si="0"/>
        <v>4</v>
      </c>
      <c r="N3" s="44">
        <f t="shared" si="0"/>
        <v>4</v>
      </c>
      <c r="O3" s="44">
        <f t="shared" si="0"/>
        <v>4</v>
      </c>
      <c r="P3" s="44">
        <f t="shared" si="0"/>
        <v>4</v>
      </c>
      <c r="Q3" s="44">
        <f t="shared" si="0"/>
        <v>4</v>
      </c>
      <c r="R3" s="44">
        <f t="shared" si="0"/>
        <v>4</v>
      </c>
      <c r="S3" s="44">
        <f t="shared" si="0"/>
        <v>4</v>
      </c>
      <c r="T3" s="44">
        <f t="shared" si="0"/>
        <v>4</v>
      </c>
      <c r="U3" s="44">
        <f t="shared" si="0"/>
        <v>4</v>
      </c>
      <c r="V3" s="44">
        <f t="shared" si="0"/>
        <v>4</v>
      </c>
      <c r="W3" s="44">
        <f t="shared" si="0"/>
        <v>4</v>
      </c>
      <c r="X3" s="44">
        <f t="shared" si="0"/>
        <v>4</v>
      </c>
      <c r="Y3" s="45">
        <f>AVERAGE(H2:X2)</f>
        <v>4.0588235294117645</v>
      </c>
    </row>
    <row r="4" spans="1:25" x14ac:dyDescent="0.55000000000000004">
      <c r="H4" s="46" t="e">
        <f t="shared" ref="H4:X4" si="1">STDEV(H2:H2)</f>
        <v>#DIV/0!</v>
      </c>
      <c r="I4" s="46" t="e">
        <f t="shared" si="1"/>
        <v>#DIV/0!</v>
      </c>
      <c r="J4" s="46" t="e">
        <f t="shared" si="1"/>
        <v>#DIV/0!</v>
      </c>
      <c r="K4" s="46" t="e">
        <f t="shared" si="1"/>
        <v>#DIV/0!</v>
      </c>
      <c r="L4" s="46" t="e">
        <f t="shared" si="1"/>
        <v>#DIV/0!</v>
      </c>
      <c r="M4" s="46" t="e">
        <f t="shared" si="1"/>
        <v>#DIV/0!</v>
      </c>
      <c r="N4" s="46" t="e">
        <f t="shared" si="1"/>
        <v>#DIV/0!</v>
      </c>
      <c r="O4" s="46" t="e">
        <f t="shared" si="1"/>
        <v>#DIV/0!</v>
      </c>
      <c r="P4" s="46" t="e">
        <f t="shared" si="1"/>
        <v>#DIV/0!</v>
      </c>
      <c r="Q4" s="46" t="e">
        <f t="shared" si="1"/>
        <v>#DIV/0!</v>
      </c>
      <c r="R4" s="46" t="e">
        <f t="shared" si="1"/>
        <v>#DIV/0!</v>
      </c>
      <c r="S4" s="46" t="e">
        <f t="shared" si="1"/>
        <v>#DIV/0!</v>
      </c>
      <c r="T4" s="46" t="e">
        <f t="shared" si="1"/>
        <v>#DIV/0!</v>
      </c>
      <c r="U4" s="46" t="e">
        <f t="shared" si="1"/>
        <v>#DIV/0!</v>
      </c>
      <c r="V4" s="46" t="e">
        <f t="shared" si="1"/>
        <v>#DIV/0!</v>
      </c>
      <c r="W4" s="46" t="e">
        <f t="shared" si="1"/>
        <v>#DIV/0!</v>
      </c>
      <c r="X4" s="46" t="e">
        <f t="shared" si="1"/>
        <v>#DIV/0!</v>
      </c>
      <c r="Y4" s="45">
        <f>STDEV(H2:X2)</f>
        <v>0.24253562503633291</v>
      </c>
    </row>
    <row r="5" spans="1:25" x14ac:dyDescent="0.55000000000000004">
      <c r="P5" s="47">
        <f>STDEV(H2:P2)</f>
        <v>0.33333333333333337</v>
      </c>
      <c r="X5" s="47">
        <f>STDEV(Q2:X2)</f>
        <v>0</v>
      </c>
    </row>
    <row r="6" spans="1:25" x14ac:dyDescent="0.55000000000000004">
      <c r="A6" s="48" t="s">
        <v>25</v>
      </c>
      <c r="B6" s="49"/>
      <c r="P6" s="50">
        <f>AVERAGE(H2:P2)</f>
        <v>4.1111111111111107</v>
      </c>
      <c r="X6" s="50">
        <f>AVERAGE(Q2:X2)</f>
        <v>4</v>
      </c>
    </row>
    <row r="7" spans="1:25" x14ac:dyDescent="0.55000000000000004">
      <c r="A7" s="51" t="s">
        <v>39</v>
      </c>
      <c r="B7" s="52">
        <f>COUNTIF(B2:B2,"ชาย")</f>
        <v>0</v>
      </c>
    </row>
    <row r="8" spans="1:25" x14ac:dyDescent="0.55000000000000004">
      <c r="A8" s="51" t="s">
        <v>36</v>
      </c>
      <c r="B8" s="52">
        <f>COUNTIF(B2:B3,"หญิง")</f>
        <v>1</v>
      </c>
    </row>
    <row r="9" spans="1:25" x14ac:dyDescent="0.55000000000000004">
      <c r="A9" s="53" t="s">
        <v>6</v>
      </c>
      <c r="B9" s="53">
        <f>SUM(B6:B8)</f>
        <v>1</v>
      </c>
    </row>
    <row r="11" spans="1:25" x14ac:dyDescent="0.55000000000000004">
      <c r="A11" s="48" t="s">
        <v>114</v>
      </c>
      <c r="B11" s="49"/>
    </row>
    <row r="12" spans="1:25" x14ac:dyDescent="0.55000000000000004">
      <c r="A12" s="51" t="s">
        <v>111</v>
      </c>
      <c r="B12" s="52">
        <v>2</v>
      </c>
    </row>
    <row r="13" spans="1:25" x14ac:dyDescent="0.55000000000000004">
      <c r="A13" s="51" t="s">
        <v>110</v>
      </c>
      <c r="B13" s="52">
        <v>9</v>
      </c>
    </row>
    <row r="14" spans="1:25" x14ac:dyDescent="0.55000000000000004">
      <c r="A14" s="51" t="s">
        <v>112</v>
      </c>
      <c r="B14" s="52">
        <v>18</v>
      </c>
    </row>
    <row r="15" spans="1:25" x14ac:dyDescent="0.55000000000000004">
      <c r="A15" s="51" t="s">
        <v>113</v>
      </c>
      <c r="B15" s="52">
        <v>5</v>
      </c>
    </row>
    <row r="16" spans="1:25" x14ac:dyDescent="0.55000000000000004">
      <c r="A16" s="53" t="s">
        <v>6</v>
      </c>
      <c r="B16" s="53">
        <f>SUM(B11:B15)</f>
        <v>34</v>
      </c>
    </row>
    <row r="18" spans="1:2" x14ac:dyDescent="0.55000000000000004">
      <c r="A18" s="48" t="s">
        <v>25</v>
      </c>
      <c r="B18" s="49"/>
    </row>
    <row r="19" spans="1:2" x14ac:dyDescent="0.55000000000000004">
      <c r="A19" s="51" t="s">
        <v>48</v>
      </c>
      <c r="B19" s="52">
        <v>4</v>
      </c>
    </row>
    <row r="20" spans="1:2" x14ac:dyDescent="0.55000000000000004">
      <c r="A20" s="51" t="s">
        <v>40</v>
      </c>
      <c r="B20" s="52">
        <v>3</v>
      </c>
    </row>
    <row r="21" spans="1:2" x14ac:dyDescent="0.55000000000000004">
      <c r="A21" s="51" t="s">
        <v>45</v>
      </c>
      <c r="B21" s="52">
        <v>13</v>
      </c>
    </row>
    <row r="22" spans="1:2" x14ac:dyDescent="0.55000000000000004">
      <c r="A22" s="51" t="s">
        <v>47</v>
      </c>
      <c r="B22" s="52">
        <v>11</v>
      </c>
    </row>
    <row r="23" spans="1:2" x14ac:dyDescent="0.55000000000000004">
      <c r="A23" s="51" t="s">
        <v>37</v>
      </c>
      <c r="B23" s="52">
        <v>1</v>
      </c>
    </row>
    <row r="24" spans="1:2" x14ac:dyDescent="0.55000000000000004">
      <c r="A24" s="51" t="s">
        <v>127</v>
      </c>
      <c r="B24" s="52">
        <v>2</v>
      </c>
    </row>
    <row r="25" spans="1:2" x14ac:dyDescent="0.55000000000000004">
      <c r="A25" s="53" t="s">
        <v>6</v>
      </c>
      <c r="B25" s="53">
        <f>SUM(B18:B24)</f>
        <v>34</v>
      </c>
    </row>
    <row r="27" spans="1:2" x14ac:dyDescent="0.55000000000000004">
      <c r="A27" s="48" t="s">
        <v>25</v>
      </c>
      <c r="B27" s="49"/>
    </row>
    <row r="28" spans="1:2" x14ac:dyDescent="0.55000000000000004">
      <c r="A28" s="48"/>
      <c r="B28" s="49"/>
    </row>
    <row r="29" spans="1:2" x14ac:dyDescent="0.55000000000000004">
      <c r="A29" s="51" t="s">
        <v>46</v>
      </c>
      <c r="B29" s="52">
        <f>COUNTIF(D2:D2,"ต่ำกว่าปริญญาตรี")</f>
        <v>0</v>
      </c>
    </row>
    <row r="30" spans="1:2" x14ac:dyDescent="0.55000000000000004">
      <c r="A30" s="51" t="s">
        <v>16</v>
      </c>
      <c r="B30" s="52">
        <f>COUNTIF(D2:D3,"ปริญญาตรี")</f>
        <v>0</v>
      </c>
    </row>
    <row r="31" spans="1:2" x14ac:dyDescent="0.55000000000000004">
      <c r="A31" s="51" t="s">
        <v>10</v>
      </c>
      <c r="B31" s="52">
        <f>COUNTIF(D2:D4,"ปริญญาโท")</f>
        <v>1</v>
      </c>
    </row>
    <row r="32" spans="1:2" x14ac:dyDescent="0.55000000000000004">
      <c r="A32" s="53" t="s">
        <v>6</v>
      </c>
      <c r="B32" s="53">
        <f>SUM(B29:B31)</f>
        <v>1</v>
      </c>
    </row>
    <row r="33" spans="1:2" x14ac:dyDescent="0.55000000000000004">
      <c r="A33" s="48" t="s">
        <v>25</v>
      </c>
      <c r="B33" s="49"/>
    </row>
    <row r="34" spans="1:2" x14ac:dyDescent="0.55000000000000004">
      <c r="A34" s="51" t="s">
        <v>13</v>
      </c>
      <c r="B34" s="52">
        <f>COUNTIF(E2:E2,"น้อยกว่า 5 ปี")</f>
        <v>0</v>
      </c>
    </row>
    <row r="35" spans="1:2" x14ac:dyDescent="0.55000000000000004">
      <c r="A35" s="51" t="s">
        <v>17</v>
      </c>
      <c r="B35" s="52">
        <f>COUNTIF(E2:E3,"5 - 10 ปี")</f>
        <v>0</v>
      </c>
    </row>
    <row r="36" spans="1:2" x14ac:dyDescent="0.55000000000000004">
      <c r="A36" s="51" t="s">
        <v>22</v>
      </c>
      <c r="B36" s="52">
        <f>COUNTIF(E2:E3,"11 - 15 ปี")</f>
        <v>0</v>
      </c>
    </row>
    <row r="37" spans="1:2" x14ac:dyDescent="0.55000000000000004">
      <c r="A37" s="51" t="s">
        <v>11</v>
      </c>
      <c r="B37" s="52">
        <f>COUNTIF(E2:E5,"16 ปีขึ้นไป")</f>
        <v>1</v>
      </c>
    </row>
    <row r="38" spans="1:2" x14ac:dyDescent="0.55000000000000004">
      <c r="A38" s="53" t="s">
        <v>6</v>
      </c>
      <c r="B38" s="53">
        <f>SUM(B33:B37)</f>
        <v>1</v>
      </c>
    </row>
    <row r="39" spans="1:2" ht="15.75" customHeight="1" x14ac:dyDescent="0.55000000000000004"/>
    <row r="40" spans="1:2" x14ac:dyDescent="0.55000000000000004">
      <c r="A40" s="48" t="s">
        <v>25</v>
      </c>
      <c r="B40" s="49"/>
    </row>
    <row r="41" spans="1:2" ht="22.5" customHeight="1" x14ac:dyDescent="0.55000000000000004">
      <c r="A41" s="51" t="s">
        <v>115</v>
      </c>
      <c r="B41" s="52">
        <v>3</v>
      </c>
    </row>
    <row r="42" spans="1:2" ht="22.5" customHeight="1" x14ac:dyDescent="0.55000000000000004">
      <c r="A42" s="51" t="s">
        <v>116</v>
      </c>
      <c r="B42" s="52">
        <v>4</v>
      </c>
    </row>
    <row r="43" spans="1:2" ht="22.5" customHeight="1" x14ac:dyDescent="0.55000000000000004">
      <c r="A43" s="51" t="s">
        <v>117</v>
      </c>
      <c r="B43" s="52">
        <v>8</v>
      </c>
    </row>
    <row r="44" spans="1:2" ht="22.5" customHeight="1" x14ac:dyDescent="0.55000000000000004">
      <c r="A44" s="51" t="s">
        <v>118</v>
      </c>
      <c r="B44" s="52">
        <v>5</v>
      </c>
    </row>
    <row r="45" spans="1:2" ht="22.5" customHeight="1" x14ac:dyDescent="0.55000000000000004">
      <c r="A45" s="51" t="s">
        <v>119</v>
      </c>
      <c r="B45" s="52">
        <v>7</v>
      </c>
    </row>
    <row r="46" spans="1:2" ht="22.5" customHeight="1" x14ac:dyDescent="0.55000000000000004">
      <c r="A46" s="51" t="s">
        <v>120</v>
      </c>
      <c r="B46" s="52">
        <v>7</v>
      </c>
    </row>
    <row r="47" spans="1:2" ht="22.5" customHeight="1" x14ac:dyDescent="0.55000000000000004">
      <c r="A47" s="53" t="s">
        <v>6</v>
      </c>
      <c r="B47" s="53">
        <f>SUM(B41:B46)</f>
        <v>34</v>
      </c>
    </row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</sheetData>
  <autoFilter ref="F1:F147" xr:uid="{93AF16A4-2406-4117-9790-1A415E4B0B3A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FC5D-693D-4D97-A6A9-86CDEC7F1687}">
  <dimension ref="A1:Y162"/>
  <sheetViews>
    <sheetView topLeftCell="E7" workbookViewId="0">
      <selection activeCell="B31" sqref="B31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4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4" x14ac:dyDescent="0.55000000000000004">
      <c r="A2" s="41" t="s">
        <v>49</v>
      </c>
      <c r="B2" s="40" t="s">
        <v>9</v>
      </c>
      <c r="C2" s="40" t="s">
        <v>37</v>
      </c>
      <c r="D2" s="40" t="s">
        <v>10</v>
      </c>
      <c r="E2" s="40" t="s">
        <v>13</v>
      </c>
      <c r="F2" s="118" t="s">
        <v>145</v>
      </c>
      <c r="G2" s="40" t="s">
        <v>12</v>
      </c>
      <c r="H2" s="42">
        <v>5</v>
      </c>
      <c r="I2" s="42">
        <v>5</v>
      </c>
      <c r="J2" s="42">
        <v>5</v>
      </c>
      <c r="K2" s="42">
        <v>5</v>
      </c>
      <c r="L2" s="42">
        <v>5</v>
      </c>
      <c r="M2" s="42">
        <v>5</v>
      </c>
      <c r="N2" s="42">
        <v>5</v>
      </c>
      <c r="O2" s="42">
        <v>5</v>
      </c>
      <c r="P2" s="42">
        <v>5</v>
      </c>
      <c r="Q2" s="43">
        <v>5</v>
      </c>
      <c r="R2" s="43">
        <v>5</v>
      </c>
      <c r="S2" s="43">
        <v>5</v>
      </c>
      <c r="T2" s="43">
        <v>5</v>
      </c>
      <c r="U2" s="43">
        <v>5</v>
      </c>
      <c r="V2" s="43">
        <v>5</v>
      </c>
      <c r="W2" s="43">
        <v>5</v>
      </c>
      <c r="X2" s="43">
        <v>5</v>
      </c>
    </row>
    <row r="3" spans="1:24" x14ac:dyDescent="0.55000000000000004">
      <c r="A3" s="41" t="s">
        <v>50</v>
      </c>
      <c r="B3" s="40" t="s">
        <v>15</v>
      </c>
      <c r="C3" s="40" t="s">
        <v>40</v>
      </c>
      <c r="D3" s="40" t="s">
        <v>16</v>
      </c>
      <c r="E3" s="40" t="s">
        <v>13</v>
      </c>
      <c r="F3" s="118" t="s">
        <v>145</v>
      </c>
      <c r="G3" s="40" t="s">
        <v>20</v>
      </c>
      <c r="H3" s="42">
        <v>4</v>
      </c>
      <c r="I3" s="42">
        <v>4</v>
      </c>
      <c r="J3" s="42">
        <v>4</v>
      </c>
      <c r="K3" s="42">
        <v>4</v>
      </c>
      <c r="L3" s="42">
        <v>4</v>
      </c>
      <c r="M3" s="42">
        <v>4</v>
      </c>
      <c r="N3" s="42">
        <v>4</v>
      </c>
      <c r="O3" s="42">
        <v>4</v>
      </c>
      <c r="P3" s="42">
        <v>4</v>
      </c>
      <c r="Q3" s="43">
        <v>4</v>
      </c>
      <c r="R3" s="43">
        <v>4</v>
      </c>
      <c r="S3" s="43">
        <v>4</v>
      </c>
      <c r="T3" s="43">
        <v>4</v>
      </c>
      <c r="U3" s="43">
        <v>4</v>
      </c>
      <c r="V3" s="43">
        <v>4</v>
      </c>
      <c r="W3" s="43">
        <v>4</v>
      </c>
      <c r="X3" s="43">
        <v>4</v>
      </c>
    </row>
    <row r="4" spans="1:24" x14ac:dyDescent="0.55000000000000004">
      <c r="A4" s="41" t="s">
        <v>51</v>
      </c>
      <c r="B4" s="40" t="s">
        <v>15</v>
      </c>
      <c r="C4" s="40" t="s">
        <v>40</v>
      </c>
      <c r="D4" s="40" t="s">
        <v>10</v>
      </c>
      <c r="E4" s="40" t="s">
        <v>17</v>
      </c>
      <c r="F4" s="118" t="s">
        <v>145</v>
      </c>
      <c r="G4" s="40" t="s">
        <v>20</v>
      </c>
      <c r="H4" s="42">
        <v>4</v>
      </c>
      <c r="I4" s="42">
        <v>4</v>
      </c>
      <c r="J4" s="42">
        <v>5</v>
      </c>
      <c r="K4" s="42">
        <v>5</v>
      </c>
      <c r="L4" s="42">
        <v>5</v>
      </c>
      <c r="M4" s="42">
        <v>5</v>
      </c>
      <c r="N4" s="42">
        <v>4</v>
      </c>
      <c r="O4" s="42">
        <v>4</v>
      </c>
      <c r="P4" s="42">
        <v>2</v>
      </c>
      <c r="Q4" s="43">
        <v>4</v>
      </c>
      <c r="R4" s="43">
        <v>4</v>
      </c>
      <c r="S4" s="43">
        <v>4</v>
      </c>
      <c r="T4" s="43">
        <v>2</v>
      </c>
      <c r="U4" s="43">
        <v>4</v>
      </c>
      <c r="V4" s="43">
        <v>4</v>
      </c>
      <c r="W4" s="43">
        <v>4</v>
      </c>
      <c r="X4" s="43">
        <v>1</v>
      </c>
    </row>
    <row r="5" spans="1:24" x14ac:dyDescent="0.55000000000000004">
      <c r="A5" s="41" t="s">
        <v>52</v>
      </c>
      <c r="B5" s="40" t="s">
        <v>15</v>
      </c>
      <c r="C5" s="40" t="s">
        <v>45</v>
      </c>
      <c r="D5" s="40" t="s">
        <v>46</v>
      </c>
      <c r="E5" s="40" t="s">
        <v>11</v>
      </c>
      <c r="F5" s="118" t="s">
        <v>145</v>
      </c>
      <c r="G5" s="40" t="s">
        <v>21</v>
      </c>
      <c r="H5" s="42">
        <v>5</v>
      </c>
      <c r="I5" s="42">
        <v>5</v>
      </c>
      <c r="J5" s="42">
        <v>5</v>
      </c>
      <c r="K5" s="42">
        <v>5</v>
      </c>
      <c r="L5" s="42">
        <v>4</v>
      </c>
      <c r="M5" s="42">
        <v>5</v>
      </c>
      <c r="N5" s="42">
        <v>5</v>
      </c>
      <c r="O5" s="42">
        <v>5</v>
      </c>
      <c r="P5" s="42">
        <v>5</v>
      </c>
      <c r="Q5" s="43">
        <v>5</v>
      </c>
      <c r="R5" s="43">
        <v>5</v>
      </c>
      <c r="S5" s="43">
        <v>5</v>
      </c>
      <c r="T5" s="43">
        <v>4</v>
      </c>
      <c r="U5" s="43">
        <v>4</v>
      </c>
      <c r="V5" s="43">
        <v>4</v>
      </c>
      <c r="W5" s="43">
        <v>4</v>
      </c>
      <c r="X5" s="43">
        <v>5</v>
      </c>
    </row>
    <row r="6" spans="1:24" x14ac:dyDescent="0.55000000000000004">
      <c r="A6" s="41" t="s">
        <v>53</v>
      </c>
      <c r="B6" s="40" t="s">
        <v>9</v>
      </c>
      <c r="C6" s="40" t="s">
        <v>47</v>
      </c>
      <c r="D6" s="40" t="s">
        <v>10</v>
      </c>
      <c r="E6" s="40" t="s">
        <v>11</v>
      </c>
      <c r="F6" s="118" t="s">
        <v>145</v>
      </c>
      <c r="G6" s="40" t="s">
        <v>12</v>
      </c>
      <c r="H6" s="42">
        <v>5</v>
      </c>
      <c r="I6" s="42">
        <v>5</v>
      </c>
      <c r="J6" s="42">
        <v>5</v>
      </c>
      <c r="K6" s="42">
        <v>5</v>
      </c>
      <c r="L6" s="42">
        <v>2</v>
      </c>
      <c r="M6" s="42">
        <v>5</v>
      </c>
      <c r="N6" s="42">
        <v>5</v>
      </c>
      <c r="O6" s="42">
        <v>5</v>
      </c>
      <c r="P6" s="42">
        <v>5</v>
      </c>
      <c r="Q6" s="43">
        <v>5</v>
      </c>
      <c r="R6" s="43">
        <v>5</v>
      </c>
      <c r="S6" s="43">
        <v>5</v>
      </c>
      <c r="T6" s="43">
        <v>5</v>
      </c>
      <c r="U6" s="43">
        <v>5</v>
      </c>
      <c r="V6" s="43">
        <v>5</v>
      </c>
      <c r="W6" s="43">
        <v>5</v>
      </c>
      <c r="X6" s="43">
        <v>4</v>
      </c>
    </row>
    <row r="7" spans="1:24" x14ac:dyDescent="0.55000000000000004">
      <c r="A7" s="41" t="s">
        <v>54</v>
      </c>
      <c r="B7" s="40" t="s">
        <v>9</v>
      </c>
      <c r="C7" s="40" t="s">
        <v>47</v>
      </c>
      <c r="D7" s="40" t="s">
        <v>10</v>
      </c>
      <c r="E7" s="40" t="s">
        <v>11</v>
      </c>
      <c r="F7" s="118" t="s">
        <v>145</v>
      </c>
      <c r="G7" s="40" t="s">
        <v>20</v>
      </c>
      <c r="H7" s="42">
        <v>4</v>
      </c>
      <c r="I7" s="42">
        <v>4</v>
      </c>
      <c r="J7" s="42">
        <v>5</v>
      </c>
      <c r="K7" s="42">
        <v>5</v>
      </c>
      <c r="L7" s="42">
        <v>2</v>
      </c>
      <c r="M7" s="42">
        <v>4</v>
      </c>
      <c r="N7" s="42">
        <v>4</v>
      </c>
      <c r="O7" s="42">
        <v>4</v>
      </c>
      <c r="P7" s="42">
        <v>4</v>
      </c>
      <c r="Q7" s="43">
        <v>4</v>
      </c>
      <c r="R7" s="43">
        <v>4</v>
      </c>
      <c r="S7" s="43">
        <v>4</v>
      </c>
      <c r="T7" s="43">
        <v>4</v>
      </c>
      <c r="U7" s="43">
        <v>4</v>
      </c>
      <c r="V7" s="43">
        <v>4</v>
      </c>
      <c r="W7" s="43">
        <v>4</v>
      </c>
      <c r="X7" s="43">
        <v>4</v>
      </c>
    </row>
    <row r="8" spans="1:24" x14ac:dyDescent="0.55000000000000004">
      <c r="A8" s="41" t="s">
        <v>57</v>
      </c>
      <c r="B8" s="40" t="s">
        <v>15</v>
      </c>
      <c r="C8" s="40" t="s">
        <v>40</v>
      </c>
      <c r="D8" s="40" t="s">
        <v>16</v>
      </c>
      <c r="E8" s="40" t="s">
        <v>11</v>
      </c>
      <c r="F8" s="118" t="s">
        <v>145</v>
      </c>
      <c r="G8" s="40" t="s">
        <v>20</v>
      </c>
      <c r="H8" s="42">
        <v>5</v>
      </c>
      <c r="I8" s="42">
        <v>4</v>
      </c>
      <c r="J8" s="42">
        <v>4</v>
      </c>
      <c r="K8" s="42">
        <v>5</v>
      </c>
      <c r="L8" s="42">
        <v>5</v>
      </c>
      <c r="M8" s="42">
        <v>4</v>
      </c>
      <c r="N8" s="42">
        <v>5</v>
      </c>
      <c r="O8" s="42">
        <v>4</v>
      </c>
      <c r="P8" s="42">
        <v>5</v>
      </c>
      <c r="Q8" s="43">
        <v>4</v>
      </c>
      <c r="R8" s="43">
        <v>4</v>
      </c>
      <c r="S8" s="43">
        <v>4</v>
      </c>
      <c r="T8" s="43">
        <v>4</v>
      </c>
      <c r="U8" s="43">
        <v>4</v>
      </c>
      <c r="V8" s="43">
        <v>5</v>
      </c>
      <c r="W8" s="43">
        <v>4</v>
      </c>
      <c r="X8" s="43">
        <v>4</v>
      </c>
    </row>
    <row r="9" spans="1:24" x14ac:dyDescent="0.55000000000000004">
      <c r="A9" s="41" t="s">
        <v>60</v>
      </c>
      <c r="B9" s="40" t="s">
        <v>9</v>
      </c>
      <c r="C9" s="40" t="s">
        <v>47</v>
      </c>
      <c r="D9" s="40" t="s">
        <v>10</v>
      </c>
      <c r="E9" s="40" t="s">
        <v>11</v>
      </c>
      <c r="F9" s="118" t="s">
        <v>145</v>
      </c>
      <c r="G9" s="40" t="s">
        <v>18</v>
      </c>
      <c r="H9" s="42">
        <v>4</v>
      </c>
      <c r="I9" s="42">
        <v>5</v>
      </c>
      <c r="J9" s="42">
        <v>5</v>
      </c>
      <c r="K9" s="42">
        <v>5</v>
      </c>
      <c r="L9" s="42">
        <v>4</v>
      </c>
      <c r="M9" s="42">
        <v>4</v>
      </c>
      <c r="N9" s="42">
        <v>5</v>
      </c>
      <c r="O9" s="42">
        <v>4</v>
      </c>
      <c r="P9" s="42">
        <v>4</v>
      </c>
      <c r="Q9" s="43">
        <v>4</v>
      </c>
      <c r="R9" s="43">
        <v>4</v>
      </c>
      <c r="S9" s="43">
        <v>4</v>
      </c>
      <c r="T9" s="43">
        <v>4</v>
      </c>
      <c r="U9" s="43">
        <v>5</v>
      </c>
      <c r="V9" s="43">
        <v>5</v>
      </c>
      <c r="W9" s="43">
        <v>5</v>
      </c>
      <c r="X9" s="43">
        <v>4</v>
      </c>
    </row>
    <row r="10" spans="1:24" x14ac:dyDescent="0.55000000000000004">
      <c r="A10" s="41">
        <v>44661.47556712963</v>
      </c>
      <c r="B10" s="40" t="s">
        <v>15</v>
      </c>
      <c r="C10" s="40" t="s">
        <v>47</v>
      </c>
      <c r="D10" s="40" t="s">
        <v>10</v>
      </c>
      <c r="E10" s="40" t="s">
        <v>22</v>
      </c>
      <c r="F10" s="118" t="s">
        <v>145</v>
      </c>
      <c r="G10" s="40" t="s">
        <v>19</v>
      </c>
      <c r="H10" s="42">
        <v>4</v>
      </c>
      <c r="I10" s="42">
        <v>4</v>
      </c>
      <c r="J10" s="42">
        <v>4</v>
      </c>
      <c r="K10" s="42">
        <v>4</v>
      </c>
      <c r="L10" s="42">
        <v>4</v>
      </c>
      <c r="M10" s="42">
        <v>4</v>
      </c>
      <c r="N10" s="42">
        <v>4</v>
      </c>
      <c r="O10" s="42">
        <v>4</v>
      </c>
      <c r="P10" s="42">
        <v>4</v>
      </c>
      <c r="Q10" s="43">
        <v>4</v>
      </c>
      <c r="R10" s="43">
        <v>4</v>
      </c>
      <c r="S10" s="43">
        <v>4</v>
      </c>
      <c r="T10" s="43">
        <v>4</v>
      </c>
      <c r="U10" s="43">
        <v>4</v>
      </c>
      <c r="V10" s="43">
        <v>4</v>
      </c>
      <c r="W10" s="43">
        <v>4</v>
      </c>
      <c r="X10" s="43">
        <v>4</v>
      </c>
    </row>
    <row r="11" spans="1:24" x14ac:dyDescent="0.55000000000000004">
      <c r="A11" s="41">
        <v>44661.479548611111</v>
      </c>
      <c r="B11" s="40" t="s">
        <v>15</v>
      </c>
      <c r="C11" s="40" t="s">
        <v>40</v>
      </c>
      <c r="D11" s="40" t="s">
        <v>16</v>
      </c>
      <c r="E11" s="40" t="s">
        <v>22</v>
      </c>
      <c r="F11" s="118" t="s">
        <v>145</v>
      </c>
      <c r="G11" s="40" t="s">
        <v>18</v>
      </c>
      <c r="H11" s="42">
        <v>4</v>
      </c>
      <c r="I11" s="42">
        <v>4</v>
      </c>
      <c r="J11" s="42">
        <v>4</v>
      </c>
      <c r="K11" s="42">
        <v>4</v>
      </c>
      <c r="L11" s="42">
        <v>1</v>
      </c>
      <c r="M11" s="42">
        <v>4</v>
      </c>
      <c r="N11" s="42">
        <v>5</v>
      </c>
      <c r="O11" s="42">
        <v>4</v>
      </c>
      <c r="P11" s="42">
        <v>4</v>
      </c>
      <c r="Q11" s="43">
        <v>4</v>
      </c>
      <c r="R11" s="43">
        <v>4</v>
      </c>
      <c r="S11" s="43">
        <v>4</v>
      </c>
      <c r="T11" s="43">
        <v>4</v>
      </c>
      <c r="U11" s="43">
        <v>5</v>
      </c>
      <c r="V11" s="43">
        <v>4</v>
      </c>
      <c r="W11" s="43">
        <v>4</v>
      </c>
      <c r="X11" s="43">
        <v>4</v>
      </c>
    </row>
    <row r="12" spans="1:24" x14ac:dyDescent="0.55000000000000004">
      <c r="A12" s="41">
        <v>44661.482546296298</v>
      </c>
      <c r="B12" s="40" t="s">
        <v>9</v>
      </c>
      <c r="C12" s="40" t="s">
        <v>48</v>
      </c>
      <c r="D12" s="40" t="s">
        <v>10</v>
      </c>
      <c r="E12" s="40" t="s">
        <v>11</v>
      </c>
      <c r="F12" s="118" t="s">
        <v>145</v>
      </c>
      <c r="G12" s="40" t="s">
        <v>21</v>
      </c>
      <c r="H12" s="42">
        <v>4</v>
      </c>
      <c r="I12" s="42">
        <v>4</v>
      </c>
      <c r="J12" s="42">
        <v>4</v>
      </c>
      <c r="K12" s="42">
        <v>4</v>
      </c>
      <c r="L12" s="42">
        <v>4</v>
      </c>
      <c r="M12" s="42">
        <v>4</v>
      </c>
      <c r="N12" s="42">
        <v>4</v>
      </c>
      <c r="O12" s="42">
        <v>4</v>
      </c>
      <c r="P12" s="42">
        <v>4</v>
      </c>
      <c r="Q12" s="43">
        <v>4</v>
      </c>
      <c r="R12" s="43">
        <v>4</v>
      </c>
      <c r="S12" s="43">
        <v>4</v>
      </c>
      <c r="T12" s="43">
        <v>4</v>
      </c>
      <c r="U12" s="43">
        <v>4</v>
      </c>
      <c r="V12" s="43">
        <v>4</v>
      </c>
      <c r="W12" s="43">
        <v>4</v>
      </c>
      <c r="X12" s="43">
        <v>4</v>
      </c>
    </row>
    <row r="13" spans="1:24" x14ac:dyDescent="0.55000000000000004">
      <c r="A13" s="41">
        <v>44661.485671296294</v>
      </c>
      <c r="B13" s="40" t="s">
        <v>9</v>
      </c>
      <c r="C13" s="40" t="s">
        <v>40</v>
      </c>
      <c r="D13" s="40" t="s">
        <v>16</v>
      </c>
      <c r="E13" s="40" t="s">
        <v>17</v>
      </c>
      <c r="F13" s="118" t="s">
        <v>145</v>
      </c>
      <c r="G13" s="40" t="s">
        <v>14</v>
      </c>
      <c r="H13" s="42">
        <v>4</v>
      </c>
      <c r="I13" s="42">
        <v>4</v>
      </c>
      <c r="J13" s="42">
        <v>4</v>
      </c>
      <c r="K13" s="42">
        <v>5</v>
      </c>
      <c r="L13" s="42">
        <v>4</v>
      </c>
      <c r="M13" s="42">
        <v>4</v>
      </c>
      <c r="N13" s="42">
        <v>4</v>
      </c>
      <c r="O13" s="42">
        <v>4</v>
      </c>
      <c r="P13" s="42">
        <v>4</v>
      </c>
      <c r="Q13" s="43">
        <v>4</v>
      </c>
      <c r="R13" s="43">
        <v>4</v>
      </c>
      <c r="S13" s="43">
        <v>4</v>
      </c>
      <c r="T13" s="43">
        <v>4</v>
      </c>
      <c r="U13" s="43">
        <v>4</v>
      </c>
      <c r="V13" s="43">
        <v>4</v>
      </c>
      <c r="W13" s="43">
        <v>4</v>
      </c>
      <c r="X13" s="43">
        <v>4</v>
      </c>
    </row>
    <row r="14" spans="1:24" x14ac:dyDescent="0.55000000000000004">
      <c r="A14" s="41">
        <v>44661.520509259259</v>
      </c>
      <c r="B14" s="40" t="s">
        <v>9</v>
      </c>
      <c r="C14" s="40" t="s">
        <v>47</v>
      </c>
      <c r="D14" s="40" t="s">
        <v>10</v>
      </c>
      <c r="E14" s="40" t="s">
        <v>11</v>
      </c>
      <c r="F14" s="118" t="s">
        <v>145</v>
      </c>
      <c r="G14" s="40" t="s">
        <v>19</v>
      </c>
      <c r="H14" s="42">
        <v>4</v>
      </c>
      <c r="I14" s="42">
        <v>4</v>
      </c>
      <c r="J14" s="42">
        <v>4</v>
      </c>
      <c r="K14" s="42">
        <v>4</v>
      </c>
      <c r="L14" s="42">
        <v>4</v>
      </c>
      <c r="M14" s="42">
        <v>4</v>
      </c>
      <c r="N14" s="42">
        <v>4</v>
      </c>
      <c r="O14" s="42">
        <v>4</v>
      </c>
      <c r="P14" s="42">
        <v>4</v>
      </c>
      <c r="Q14" s="43">
        <v>4</v>
      </c>
      <c r="R14" s="43">
        <v>4</v>
      </c>
      <c r="S14" s="43">
        <v>4</v>
      </c>
      <c r="T14" s="43">
        <v>4</v>
      </c>
      <c r="U14" s="43">
        <v>4</v>
      </c>
      <c r="V14" s="43">
        <v>4</v>
      </c>
      <c r="W14" s="43">
        <v>4</v>
      </c>
      <c r="X14" s="43">
        <v>4</v>
      </c>
    </row>
    <row r="15" spans="1:24" x14ac:dyDescent="0.55000000000000004">
      <c r="A15" s="41">
        <v>44661.550636574073</v>
      </c>
      <c r="B15" s="40" t="s">
        <v>9</v>
      </c>
      <c r="C15" s="40" t="s">
        <v>40</v>
      </c>
      <c r="D15" s="40" t="s">
        <v>16</v>
      </c>
      <c r="E15" s="40" t="s">
        <v>11</v>
      </c>
      <c r="F15" s="118" t="s">
        <v>145</v>
      </c>
      <c r="G15" s="40" t="s">
        <v>18</v>
      </c>
      <c r="H15" s="42">
        <v>4</v>
      </c>
      <c r="I15" s="42">
        <v>4</v>
      </c>
      <c r="J15" s="42">
        <v>4</v>
      </c>
      <c r="K15" s="42">
        <v>4</v>
      </c>
      <c r="L15" s="42">
        <v>1</v>
      </c>
      <c r="M15" s="42">
        <v>4</v>
      </c>
      <c r="N15" s="42">
        <v>4</v>
      </c>
      <c r="O15" s="42">
        <v>4</v>
      </c>
      <c r="P15" s="42">
        <v>4</v>
      </c>
      <c r="Q15" s="43">
        <v>4</v>
      </c>
      <c r="R15" s="43">
        <v>4</v>
      </c>
      <c r="S15" s="43">
        <v>4</v>
      </c>
      <c r="T15" s="43">
        <v>4</v>
      </c>
      <c r="U15" s="43">
        <v>4</v>
      </c>
      <c r="V15" s="43">
        <v>4</v>
      </c>
      <c r="W15" s="43">
        <v>4</v>
      </c>
      <c r="X15" s="43">
        <v>4</v>
      </c>
    </row>
    <row r="16" spans="1:24" x14ac:dyDescent="0.55000000000000004">
      <c r="A16" s="41">
        <v>44661.569502314815</v>
      </c>
      <c r="B16" s="40" t="s">
        <v>15</v>
      </c>
      <c r="C16" s="40" t="s">
        <v>48</v>
      </c>
      <c r="D16" s="40" t="s">
        <v>16</v>
      </c>
      <c r="E16" s="40" t="s">
        <v>13</v>
      </c>
      <c r="F16" s="118" t="s">
        <v>145</v>
      </c>
      <c r="G16" s="40" t="s">
        <v>20</v>
      </c>
      <c r="H16" s="42">
        <v>4</v>
      </c>
      <c r="I16" s="42">
        <v>4</v>
      </c>
      <c r="J16" s="42">
        <v>5</v>
      </c>
      <c r="K16" s="42">
        <v>5</v>
      </c>
      <c r="L16" s="42">
        <v>1</v>
      </c>
      <c r="M16" s="42">
        <v>2</v>
      </c>
      <c r="N16" s="42">
        <v>4</v>
      </c>
      <c r="O16" s="42">
        <v>4</v>
      </c>
      <c r="P16" s="42">
        <v>4</v>
      </c>
      <c r="Q16" s="43">
        <v>4</v>
      </c>
      <c r="R16" s="43">
        <v>4</v>
      </c>
      <c r="S16" s="43">
        <v>4</v>
      </c>
      <c r="T16" s="43">
        <v>4</v>
      </c>
      <c r="U16" s="43">
        <v>4</v>
      </c>
      <c r="V16" s="43">
        <v>4</v>
      </c>
      <c r="W16" s="43">
        <v>4</v>
      </c>
      <c r="X16" s="43">
        <v>4</v>
      </c>
    </row>
    <row r="17" spans="1:25" x14ac:dyDescent="0.55000000000000004">
      <c r="A17" s="41">
        <v>44661.577025462961</v>
      </c>
      <c r="B17" s="40" t="s">
        <v>9</v>
      </c>
      <c r="C17" s="40" t="s">
        <v>47</v>
      </c>
      <c r="D17" s="40" t="s">
        <v>10</v>
      </c>
      <c r="E17" s="40" t="s">
        <v>22</v>
      </c>
      <c r="F17" s="118" t="s">
        <v>145</v>
      </c>
      <c r="G17" s="40" t="s">
        <v>14</v>
      </c>
      <c r="H17" s="42">
        <v>5</v>
      </c>
      <c r="I17" s="42">
        <v>5</v>
      </c>
      <c r="J17" s="42">
        <v>5</v>
      </c>
      <c r="K17" s="42">
        <v>5</v>
      </c>
      <c r="L17" s="42">
        <v>5</v>
      </c>
      <c r="M17" s="42">
        <v>5</v>
      </c>
      <c r="N17" s="42">
        <v>5</v>
      </c>
      <c r="O17" s="42">
        <v>5</v>
      </c>
      <c r="P17" s="42">
        <v>5</v>
      </c>
      <c r="Q17" s="43">
        <v>5</v>
      </c>
      <c r="R17" s="43">
        <v>5</v>
      </c>
      <c r="S17" s="43">
        <v>5</v>
      </c>
      <c r="T17" s="43">
        <v>5</v>
      </c>
      <c r="U17" s="43">
        <v>5</v>
      </c>
      <c r="V17" s="43">
        <v>5</v>
      </c>
      <c r="W17" s="43">
        <v>5</v>
      </c>
      <c r="X17" s="43">
        <v>5</v>
      </c>
    </row>
    <row r="18" spans="1:25" x14ac:dyDescent="0.55000000000000004">
      <c r="H18" s="44">
        <f t="shared" ref="H18:X18" si="0">AVERAGE(H2:H17)</f>
        <v>4.3125</v>
      </c>
      <c r="I18" s="44">
        <f t="shared" si="0"/>
        <v>4.3125</v>
      </c>
      <c r="J18" s="44">
        <f t="shared" si="0"/>
        <v>4.5</v>
      </c>
      <c r="K18" s="44">
        <f t="shared" si="0"/>
        <v>4.625</v>
      </c>
      <c r="L18" s="44">
        <f t="shared" si="0"/>
        <v>3.4375</v>
      </c>
      <c r="M18" s="44">
        <f t="shared" si="0"/>
        <v>4.1875</v>
      </c>
      <c r="N18" s="44">
        <f t="shared" si="0"/>
        <v>4.4375</v>
      </c>
      <c r="O18" s="44">
        <f t="shared" si="0"/>
        <v>4.25</v>
      </c>
      <c r="P18" s="44">
        <f t="shared" si="0"/>
        <v>4.1875</v>
      </c>
      <c r="Q18" s="44">
        <f t="shared" si="0"/>
        <v>4.25</v>
      </c>
      <c r="R18" s="44">
        <f t="shared" si="0"/>
        <v>4.25</v>
      </c>
      <c r="S18" s="44">
        <f t="shared" si="0"/>
        <v>4.25</v>
      </c>
      <c r="T18" s="44">
        <f t="shared" si="0"/>
        <v>4.0625</v>
      </c>
      <c r="U18" s="44">
        <f t="shared" si="0"/>
        <v>4.3125</v>
      </c>
      <c r="V18" s="44">
        <f t="shared" si="0"/>
        <v>4.3125</v>
      </c>
      <c r="W18" s="44">
        <f t="shared" si="0"/>
        <v>4.25</v>
      </c>
      <c r="X18" s="44">
        <f t="shared" si="0"/>
        <v>4</v>
      </c>
      <c r="Y18" s="45">
        <f>AVERAGE(H2:X17)</f>
        <v>4.2316176470588234</v>
      </c>
    </row>
    <row r="19" spans="1:25" x14ac:dyDescent="0.55000000000000004">
      <c r="H19" s="46">
        <f t="shared" ref="H19:X19" si="1">STDEV(H2:H17)</f>
        <v>0.47871355387816905</v>
      </c>
      <c r="I19" s="46">
        <f t="shared" si="1"/>
        <v>0.47871355387816905</v>
      </c>
      <c r="J19" s="46">
        <f t="shared" si="1"/>
        <v>0.5163977794943222</v>
      </c>
      <c r="K19" s="46">
        <f t="shared" si="1"/>
        <v>0.5</v>
      </c>
      <c r="L19" s="46">
        <f t="shared" si="1"/>
        <v>1.5041608956491324</v>
      </c>
      <c r="M19" s="46">
        <f t="shared" si="1"/>
        <v>0.75</v>
      </c>
      <c r="N19" s="46">
        <f t="shared" si="1"/>
        <v>0.51234753829797997</v>
      </c>
      <c r="O19" s="46">
        <f t="shared" si="1"/>
        <v>0.44721359549995793</v>
      </c>
      <c r="P19" s="46">
        <f t="shared" si="1"/>
        <v>0.75</v>
      </c>
      <c r="Q19" s="46">
        <f t="shared" si="1"/>
        <v>0.44721359549995793</v>
      </c>
      <c r="R19" s="46">
        <f t="shared" si="1"/>
        <v>0.44721359549995793</v>
      </c>
      <c r="S19" s="46">
        <f t="shared" si="1"/>
        <v>0.44721359549995793</v>
      </c>
      <c r="T19" s="46">
        <f t="shared" si="1"/>
        <v>0.68007352543677213</v>
      </c>
      <c r="U19" s="46">
        <f t="shared" si="1"/>
        <v>0.47871355387816905</v>
      </c>
      <c r="V19" s="46">
        <f t="shared" si="1"/>
        <v>0.47871355387816905</v>
      </c>
      <c r="W19" s="46">
        <f t="shared" si="1"/>
        <v>0.44721359549995793</v>
      </c>
      <c r="X19" s="46">
        <f t="shared" si="1"/>
        <v>0.89442719099991586</v>
      </c>
      <c r="Y19" s="45">
        <f>STDEV(H2:X17)</f>
        <v>0.68297182232749154</v>
      </c>
    </row>
    <row r="20" spans="1:25" x14ac:dyDescent="0.55000000000000004">
      <c r="P20" s="47">
        <f>STDEV(H2:P17)</f>
        <v>0.77999462074530257</v>
      </c>
      <c r="X20" s="47">
        <f>STDEV(Q2:X17)</f>
        <v>0.55631441500868617</v>
      </c>
    </row>
    <row r="21" spans="1:25" x14ac:dyDescent="0.55000000000000004">
      <c r="A21" s="48" t="s">
        <v>25</v>
      </c>
      <c r="B21" s="49"/>
      <c r="P21" s="50">
        <f>AVERAGE(H2:P17)</f>
        <v>4.25</v>
      </c>
      <c r="X21" s="50">
        <f>AVERAGE(Q2:X17)</f>
        <v>4.2109375</v>
      </c>
    </row>
    <row r="22" spans="1:25" x14ac:dyDescent="0.55000000000000004">
      <c r="A22" s="51" t="s">
        <v>39</v>
      </c>
      <c r="B22" s="52">
        <f>COUNTIF(B2:B17,"ชาย")</f>
        <v>7</v>
      </c>
    </row>
    <row r="23" spans="1:25" x14ac:dyDescent="0.55000000000000004">
      <c r="A23" s="51" t="s">
        <v>36</v>
      </c>
      <c r="B23" s="52">
        <f>COUNTIF(B2:B18,"หญิง")</f>
        <v>9</v>
      </c>
    </row>
    <row r="24" spans="1:25" x14ac:dyDescent="0.55000000000000004">
      <c r="A24" s="53" t="s">
        <v>6</v>
      </c>
      <c r="B24" s="53">
        <f>SUM(B21:B23)</f>
        <v>16</v>
      </c>
    </row>
    <row r="26" spans="1:25" x14ac:dyDescent="0.55000000000000004">
      <c r="A26" s="48" t="s">
        <v>114</v>
      </c>
      <c r="B26" s="49"/>
    </row>
    <row r="27" spans="1:25" x14ac:dyDescent="0.55000000000000004">
      <c r="A27" s="51" t="s">
        <v>111</v>
      </c>
      <c r="B27" s="52">
        <v>2</v>
      </c>
    </row>
    <row r="28" spans="1:25" x14ac:dyDescent="0.55000000000000004">
      <c r="A28" s="51" t="s">
        <v>110</v>
      </c>
      <c r="B28" s="52">
        <v>9</v>
      </c>
    </row>
    <row r="29" spans="1:25" x14ac:dyDescent="0.55000000000000004">
      <c r="A29" s="51" t="s">
        <v>112</v>
      </c>
      <c r="B29" s="52">
        <v>18</v>
      </c>
    </row>
    <row r="30" spans="1:25" x14ac:dyDescent="0.55000000000000004">
      <c r="A30" s="51" t="s">
        <v>113</v>
      </c>
      <c r="B30" s="52">
        <v>5</v>
      </c>
    </row>
    <row r="31" spans="1:25" x14ac:dyDescent="0.55000000000000004">
      <c r="A31" s="53" t="s">
        <v>6</v>
      </c>
      <c r="B31" s="53">
        <f>SUM(B26:B30)</f>
        <v>34</v>
      </c>
    </row>
    <row r="33" spans="1:2" x14ac:dyDescent="0.55000000000000004">
      <c r="A33" s="48" t="s">
        <v>25</v>
      </c>
      <c r="B33" s="49"/>
    </row>
    <row r="34" spans="1:2" x14ac:dyDescent="0.55000000000000004">
      <c r="A34" s="51" t="s">
        <v>48</v>
      </c>
      <c r="B34" s="52">
        <v>4</v>
      </c>
    </row>
    <row r="35" spans="1:2" x14ac:dyDescent="0.55000000000000004">
      <c r="A35" s="51" t="s">
        <v>40</v>
      </c>
      <c r="B35" s="52">
        <v>3</v>
      </c>
    </row>
    <row r="36" spans="1:2" x14ac:dyDescent="0.55000000000000004">
      <c r="A36" s="51" t="s">
        <v>45</v>
      </c>
      <c r="B36" s="52">
        <v>13</v>
      </c>
    </row>
    <row r="37" spans="1:2" x14ac:dyDescent="0.55000000000000004">
      <c r="A37" s="51" t="s">
        <v>47</v>
      </c>
      <c r="B37" s="52">
        <v>11</v>
      </c>
    </row>
    <row r="38" spans="1:2" x14ac:dyDescent="0.55000000000000004">
      <c r="A38" s="51" t="s">
        <v>37</v>
      </c>
      <c r="B38" s="52">
        <v>1</v>
      </c>
    </row>
    <row r="39" spans="1:2" x14ac:dyDescent="0.55000000000000004">
      <c r="A39" s="51" t="s">
        <v>127</v>
      </c>
      <c r="B39" s="52">
        <v>2</v>
      </c>
    </row>
    <row r="40" spans="1:2" x14ac:dyDescent="0.55000000000000004">
      <c r="A40" s="53" t="s">
        <v>6</v>
      </c>
      <c r="B40" s="53">
        <f>SUM(B33:B39)</f>
        <v>34</v>
      </c>
    </row>
    <row r="42" spans="1:2" x14ac:dyDescent="0.55000000000000004">
      <c r="A42" s="48" t="s">
        <v>25</v>
      </c>
      <c r="B42" s="49"/>
    </row>
    <row r="43" spans="1:2" x14ac:dyDescent="0.55000000000000004">
      <c r="A43" s="48"/>
      <c r="B43" s="49"/>
    </row>
    <row r="44" spans="1:2" x14ac:dyDescent="0.55000000000000004">
      <c r="A44" s="51" t="s">
        <v>46</v>
      </c>
      <c r="B44" s="52">
        <f>COUNTIF(D2:D17,"ต่ำกว่าปริญญาตรี")</f>
        <v>1</v>
      </c>
    </row>
    <row r="45" spans="1:2" x14ac:dyDescent="0.55000000000000004">
      <c r="A45" s="51" t="s">
        <v>16</v>
      </c>
      <c r="B45" s="52">
        <f>COUNTIF(D2:D18,"ปริญญาตรี")</f>
        <v>6</v>
      </c>
    </row>
    <row r="46" spans="1:2" x14ac:dyDescent="0.55000000000000004">
      <c r="A46" s="51" t="s">
        <v>10</v>
      </c>
      <c r="B46" s="52">
        <f>COUNTIF(D2:D19,"ปริญญาโท")</f>
        <v>9</v>
      </c>
    </row>
    <row r="47" spans="1:2" x14ac:dyDescent="0.55000000000000004">
      <c r="A47" s="53" t="s">
        <v>6</v>
      </c>
      <c r="B47" s="53">
        <f>SUM(B44:B46)</f>
        <v>16</v>
      </c>
    </row>
    <row r="48" spans="1:2" x14ac:dyDescent="0.55000000000000004">
      <c r="A48" s="48" t="s">
        <v>25</v>
      </c>
      <c r="B48" s="49"/>
    </row>
    <row r="49" spans="1:2" x14ac:dyDescent="0.55000000000000004">
      <c r="A49" s="51" t="s">
        <v>13</v>
      </c>
      <c r="B49" s="52">
        <f>COUNTIF(E2:E17,"น้อยกว่า 5 ปี")</f>
        <v>3</v>
      </c>
    </row>
    <row r="50" spans="1:2" x14ac:dyDescent="0.55000000000000004">
      <c r="A50" s="51" t="s">
        <v>17</v>
      </c>
      <c r="B50" s="52">
        <f>COUNTIF(E3:E18,"5 - 10 ปี")</f>
        <v>2</v>
      </c>
    </row>
    <row r="51" spans="1:2" x14ac:dyDescent="0.55000000000000004">
      <c r="A51" s="51" t="s">
        <v>22</v>
      </c>
      <c r="B51" s="52">
        <f>COUNTIF(E2:E18,"11 - 15 ปี")</f>
        <v>3</v>
      </c>
    </row>
    <row r="52" spans="1:2" x14ac:dyDescent="0.55000000000000004">
      <c r="A52" s="51" t="s">
        <v>11</v>
      </c>
      <c r="B52" s="52">
        <f>COUNTIF(E2:E20,"16 ปีขึ้นไป")</f>
        <v>8</v>
      </c>
    </row>
    <row r="53" spans="1:2" x14ac:dyDescent="0.55000000000000004">
      <c r="A53" s="53" t="s">
        <v>6</v>
      </c>
      <c r="B53" s="53">
        <f>SUM(B48:B52)</f>
        <v>16</v>
      </c>
    </row>
    <row r="54" spans="1:2" ht="15.75" customHeight="1" x14ac:dyDescent="0.55000000000000004"/>
    <row r="55" spans="1:2" x14ac:dyDescent="0.55000000000000004">
      <c r="A55" s="48" t="s">
        <v>25</v>
      </c>
      <c r="B55" s="49"/>
    </row>
    <row r="56" spans="1:2" ht="22.5" customHeight="1" x14ac:dyDescent="0.55000000000000004">
      <c r="A56" s="51" t="s">
        <v>115</v>
      </c>
      <c r="B56" s="52">
        <v>3</v>
      </c>
    </row>
    <row r="57" spans="1:2" ht="22.5" customHeight="1" x14ac:dyDescent="0.55000000000000004">
      <c r="A57" s="51" t="s">
        <v>116</v>
      </c>
      <c r="B57" s="52">
        <v>4</v>
      </c>
    </row>
    <row r="58" spans="1:2" ht="22.5" customHeight="1" x14ac:dyDescent="0.55000000000000004">
      <c r="A58" s="51" t="s">
        <v>117</v>
      </c>
      <c r="B58" s="52">
        <v>8</v>
      </c>
    </row>
    <row r="59" spans="1:2" ht="22.5" customHeight="1" x14ac:dyDescent="0.55000000000000004">
      <c r="A59" s="51" t="s">
        <v>118</v>
      </c>
      <c r="B59" s="52">
        <v>5</v>
      </c>
    </row>
    <row r="60" spans="1:2" ht="22.5" customHeight="1" x14ac:dyDescent="0.55000000000000004">
      <c r="A60" s="51" t="s">
        <v>119</v>
      </c>
      <c r="B60" s="52">
        <v>7</v>
      </c>
    </row>
    <row r="61" spans="1:2" ht="22.5" customHeight="1" x14ac:dyDescent="0.55000000000000004">
      <c r="A61" s="51" t="s">
        <v>120</v>
      </c>
      <c r="B61" s="52">
        <v>7</v>
      </c>
    </row>
    <row r="62" spans="1:2" ht="22.5" customHeight="1" x14ac:dyDescent="0.55000000000000004">
      <c r="A62" s="53" t="s">
        <v>6</v>
      </c>
      <c r="B62" s="53">
        <f>SUM(B56:B61)</f>
        <v>34</v>
      </c>
    </row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</sheetData>
  <autoFilter ref="F1:F162" xr:uid="{06535A43-88A4-40EB-B973-DA67D48C806A}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049B-A2A0-422B-A0F1-48D5B6F14B50}">
  <dimension ref="A1:Y150"/>
  <sheetViews>
    <sheetView topLeftCell="E1" workbookViewId="0">
      <selection activeCell="G14" sqref="G14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5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5" x14ac:dyDescent="0.55000000000000004">
      <c r="A2" s="41">
        <v>44661.72619212963</v>
      </c>
      <c r="B2" s="40" t="s">
        <v>9</v>
      </c>
      <c r="C2" s="40" t="s">
        <v>40</v>
      </c>
      <c r="D2" s="40" t="s">
        <v>10</v>
      </c>
      <c r="E2" s="40" t="s">
        <v>22</v>
      </c>
      <c r="F2" s="118" t="s">
        <v>165</v>
      </c>
      <c r="G2" s="40" t="s">
        <v>18</v>
      </c>
      <c r="H2" s="42">
        <v>4</v>
      </c>
      <c r="I2" s="42">
        <v>4</v>
      </c>
      <c r="J2" s="42">
        <v>4</v>
      </c>
      <c r="K2" s="42">
        <v>4</v>
      </c>
      <c r="L2" s="42">
        <v>4</v>
      </c>
      <c r="M2" s="42">
        <v>4</v>
      </c>
      <c r="N2" s="42">
        <v>4</v>
      </c>
      <c r="O2" s="42">
        <v>4</v>
      </c>
      <c r="P2" s="42">
        <v>4</v>
      </c>
      <c r="Q2" s="43">
        <v>5</v>
      </c>
      <c r="R2" s="43">
        <v>4</v>
      </c>
      <c r="S2" s="43">
        <v>4</v>
      </c>
      <c r="T2" s="43">
        <v>4</v>
      </c>
      <c r="U2" s="43">
        <v>5</v>
      </c>
      <c r="V2" s="43">
        <v>5</v>
      </c>
      <c r="W2" s="43">
        <v>5</v>
      </c>
      <c r="X2" s="43">
        <v>5</v>
      </c>
    </row>
    <row r="3" spans="1:25" x14ac:dyDescent="0.55000000000000004">
      <c r="A3" s="41">
        <v>44691.521527777775</v>
      </c>
      <c r="B3" s="40" t="s">
        <v>15</v>
      </c>
      <c r="C3" s="40" t="s">
        <v>47</v>
      </c>
      <c r="D3" s="40" t="s">
        <v>10</v>
      </c>
      <c r="E3" s="40" t="s">
        <v>11</v>
      </c>
      <c r="F3" s="118" t="s">
        <v>165</v>
      </c>
      <c r="G3" s="40" t="s">
        <v>19</v>
      </c>
      <c r="H3" s="42">
        <v>4</v>
      </c>
      <c r="I3" s="42">
        <v>4</v>
      </c>
      <c r="J3" s="42">
        <v>4</v>
      </c>
      <c r="K3" s="42">
        <v>4</v>
      </c>
      <c r="L3" s="42">
        <v>4</v>
      </c>
      <c r="M3" s="42">
        <v>4</v>
      </c>
      <c r="N3" s="42">
        <v>4</v>
      </c>
      <c r="O3" s="42">
        <v>4</v>
      </c>
      <c r="P3" s="42">
        <v>4</v>
      </c>
      <c r="Q3" s="43">
        <v>4</v>
      </c>
      <c r="R3" s="43">
        <v>4</v>
      </c>
      <c r="S3" s="43">
        <v>4</v>
      </c>
      <c r="T3" s="43">
        <v>4</v>
      </c>
      <c r="U3" s="43">
        <v>4</v>
      </c>
      <c r="V3" s="43">
        <v>4</v>
      </c>
      <c r="W3" s="43">
        <v>4</v>
      </c>
      <c r="X3" s="43">
        <v>4</v>
      </c>
    </row>
    <row r="4" spans="1:25" x14ac:dyDescent="0.55000000000000004">
      <c r="A4" s="41">
        <v>44691.550370370373</v>
      </c>
      <c r="B4" s="40" t="s">
        <v>15</v>
      </c>
      <c r="C4" s="40" t="s">
        <v>47</v>
      </c>
      <c r="D4" s="40" t="s">
        <v>16</v>
      </c>
      <c r="E4" s="40" t="s">
        <v>22</v>
      </c>
      <c r="F4" s="118" t="s">
        <v>165</v>
      </c>
      <c r="G4" s="40" t="s">
        <v>18</v>
      </c>
      <c r="H4" s="42">
        <v>4</v>
      </c>
      <c r="I4" s="42">
        <v>4</v>
      </c>
      <c r="J4" s="42">
        <v>4</v>
      </c>
      <c r="K4" s="42">
        <v>4</v>
      </c>
      <c r="L4" s="42">
        <v>4</v>
      </c>
      <c r="M4" s="42">
        <v>4</v>
      </c>
      <c r="N4" s="42">
        <v>4</v>
      </c>
      <c r="O4" s="42">
        <v>4</v>
      </c>
      <c r="P4" s="42">
        <v>4</v>
      </c>
      <c r="Q4" s="43">
        <v>4</v>
      </c>
      <c r="R4" s="43">
        <v>4</v>
      </c>
      <c r="S4" s="43">
        <v>4</v>
      </c>
      <c r="T4" s="43">
        <v>4</v>
      </c>
      <c r="U4" s="43">
        <v>4</v>
      </c>
      <c r="V4" s="43">
        <v>4</v>
      </c>
      <c r="W4" s="43">
        <v>4</v>
      </c>
      <c r="X4" s="43">
        <v>4</v>
      </c>
    </row>
    <row r="5" spans="1:25" x14ac:dyDescent="0.55000000000000004">
      <c r="A5" s="41"/>
      <c r="B5" s="40" t="s">
        <v>9</v>
      </c>
      <c r="C5" s="40" t="s">
        <v>47</v>
      </c>
      <c r="D5" s="40" t="s">
        <v>10</v>
      </c>
      <c r="E5" s="40" t="s">
        <v>11</v>
      </c>
      <c r="F5" s="118" t="s">
        <v>165</v>
      </c>
      <c r="G5" s="40" t="s">
        <v>18</v>
      </c>
      <c r="H5" s="42">
        <v>5</v>
      </c>
      <c r="I5" s="42">
        <v>5</v>
      </c>
      <c r="J5" s="42">
        <v>5</v>
      </c>
      <c r="K5" s="42">
        <v>5</v>
      </c>
      <c r="L5" s="42">
        <v>5</v>
      </c>
      <c r="M5" s="42">
        <v>5</v>
      </c>
      <c r="N5" s="42">
        <v>5</v>
      </c>
      <c r="O5" s="42">
        <v>5</v>
      </c>
      <c r="P5" s="42">
        <v>5</v>
      </c>
      <c r="Q5" s="43">
        <v>4</v>
      </c>
      <c r="R5" s="43">
        <v>5</v>
      </c>
      <c r="S5" s="43">
        <v>5</v>
      </c>
      <c r="T5" s="43">
        <v>4</v>
      </c>
      <c r="U5" s="43">
        <v>5</v>
      </c>
      <c r="V5" s="43">
        <v>5</v>
      </c>
      <c r="W5" s="43">
        <v>5</v>
      </c>
      <c r="X5" s="43">
        <v>5</v>
      </c>
    </row>
    <row r="6" spans="1:25" x14ac:dyDescent="0.55000000000000004">
      <c r="H6" s="44">
        <f t="shared" ref="H6:X6" si="0">AVERAGE(H2:H5)</f>
        <v>4.25</v>
      </c>
      <c r="I6" s="44">
        <f t="shared" si="0"/>
        <v>4.25</v>
      </c>
      <c r="J6" s="44">
        <f t="shared" si="0"/>
        <v>4.25</v>
      </c>
      <c r="K6" s="44">
        <f t="shared" si="0"/>
        <v>4.25</v>
      </c>
      <c r="L6" s="44">
        <f t="shared" si="0"/>
        <v>4.25</v>
      </c>
      <c r="M6" s="44">
        <f t="shared" si="0"/>
        <v>4.25</v>
      </c>
      <c r="N6" s="44">
        <f t="shared" si="0"/>
        <v>4.25</v>
      </c>
      <c r="O6" s="44">
        <f t="shared" si="0"/>
        <v>4.25</v>
      </c>
      <c r="P6" s="44">
        <f t="shared" si="0"/>
        <v>4.25</v>
      </c>
      <c r="Q6" s="44">
        <f t="shared" si="0"/>
        <v>4.25</v>
      </c>
      <c r="R6" s="44">
        <f t="shared" si="0"/>
        <v>4.25</v>
      </c>
      <c r="S6" s="44">
        <f t="shared" si="0"/>
        <v>4.25</v>
      </c>
      <c r="T6" s="44">
        <f t="shared" si="0"/>
        <v>4</v>
      </c>
      <c r="U6" s="44">
        <f t="shared" si="0"/>
        <v>4.5</v>
      </c>
      <c r="V6" s="44">
        <f t="shared" si="0"/>
        <v>4.5</v>
      </c>
      <c r="W6" s="44">
        <f t="shared" si="0"/>
        <v>4.5</v>
      </c>
      <c r="X6" s="44">
        <f t="shared" si="0"/>
        <v>4.5</v>
      </c>
      <c r="Y6" s="45">
        <f>AVERAGE(H2:X5)</f>
        <v>4.2941176470588234</v>
      </c>
    </row>
    <row r="7" spans="1:25" x14ac:dyDescent="0.55000000000000004">
      <c r="H7" s="46">
        <f t="shared" ref="H7:X7" si="1">STDEV(H2:H5)</f>
        <v>0.5</v>
      </c>
      <c r="I7" s="46">
        <f t="shared" si="1"/>
        <v>0.5</v>
      </c>
      <c r="J7" s="46">
        <f t="shared" si="1"/>
        <v>0.5</v>
      </c>
      <c r="K7" s="46">
        <f t="shared" si="1"/>
        <v>0.5</v>
      </c>
      <c r="L7" s="46">
        <f t="shared" si="1"/>
        <v>0.5</v>
      </c>
      <c r="M7" s="46">
        <f t="shared" si="1"/>
        <v>0.5</v>
      </c>
      <c r="N7" s="46">
        <f t="shared" si="1"/>
        <v>0.5</v>
      </c>
      <c r="O7" s="46">
        <f t="shared" si="1"/>
        <v>0.5</v>
      </c>
      <c r="P7" s="46">
        <f t="shared" si="1"/>
        <v>0.5</v>
      </c>
      <c r="Q7" s="46">
        <f t="shared" si="1"/>
        <v>0.5</v>
      </c>
      <c r="R7" s="46">
        <f t="shared" si="1"/>
        <v>0.5</v>
      </c>
      <c r="S7" s="46">
        <f t="shared" si="1"/>
        <v>0.5</v>
      </c>
      <c r="T7" s="46">
        <f t="shared" si="1"/>
        <v>0</v>
      </c>
      <c r="U7" s="46">
        <f t="shared" si="1"/>
        <v>0.57735026918962573</v>
      </c>
      <c r="V7" s="46">
        <f t="shared" si="1"/>
        <v>0.57735026918962573</v>
      </c>
      <c r="W7" s="46">
        <f t="shared" si="1"/>
        <v>0.57735026918962573</v>
      </c>
      <c r="X7" s="46">
        <f t="shared" si="1"/>
        <v>0.57735026918962573</v>
      </c>
      <c r="Y7" s="45">
        <f>STDEV(H2:X5)</f>
        <v>0.4590328421057614</v>
      </c>
    </row>
    <row r="8" spans="1:25" x14ac:dyDescent="0.55000000000000004">
      <c r="P8" s="47">
        <f>STDEV(H2:P5)</f>
        <v>0.43915503282683993</v>
      </c>
      <c r="X8" s="47">
        <f>STDEV(Q2:X5)</f>
        <v>0.48255870443481425</v>
      </c>
    </row>
    <row r="9" spans="1:25" x14ac:dyDescent="0.55000000000000004">
      <c r="A9" s="48" t="s">
        <v>25</v>
      </c>
      <c r="B9" s="49"/>
      <c r="P9" s="50">
        <f>AVERAGE(H2:P5)</f>
        <v>4.25</v>
      </c>
      <c r="X9" s="50">
        <f>AVERAGE(Q2:X5)</f>
        <v>4.34375</v>
      </c>
    </row>
    <row r="10" spans="1:25" x14ac:dyDescent="0.55000000000000004">
      <c r="A10" s="51" t="s">
        <v>39</v>
      </c>
      <c r="B10" s="52">
        <f>COUNTIF(B2:B5,"ชาย")</f>
        <v>2</v>
      </c>
    </row>
    <row r="11" spans="1:25" x14ac:dyDescent="0.55000000000000004">
      <c r="A11" s="51" t="s">
        <v>36</v>
      </c>
      <c r="B11" s="52">
        <f>COUNTIF(B2:B6,"หญิง")</f>
        <v>2</v>
      </c>
    </row>
    <row r="12" spans="1:25" x14ac:dyDescent="0.55000000000000004">
      <c r="A12" s="53" t="s">
        <v>6</v>
      </c>
      <c r="B12" s="53">
        <f>SUM(B9:B11)</f>
        <v>4</v>
      </c>
    </row>
    <row r="14" spans="1:25" x14ac:dyDescent="0.55000000000000004">
      <c r="A14" s="48" t="s">
        <v>114</v>
      </c>
      <c r="B14" s="49"/>
    </row>
    <row r="15" spans="1:25" x14ac:dyDescent="0.55000000000000004">
      <c r="A15" s="51" t="s">
        <v>111</v>
      </c>
      <c r="B15" s="52">
        <v>2</v>
      </c>
    </row>
    <row r="16" spans="1:25" x14ac:dyDescent="0.55000000000000004">
      <c r="A16" s="51" t="s">
        <v>110</v>
      </c>
      <c r="B16" s="52">
        <v>9</v>
      </c>
    </row>
    <row r="17" spans="1:2" x14ac:dyDescent="0.55000000000000004">
      <c r="A17" s="51" t="s">
        <v>112</v>
      </c>
      <c r="B17" s="52">
        <v>18</v>
      </c>
    </row>
    <row r="18" spans="1:2" x14ac:dyDescent="0.55000000000000004">
      <c r="A18" s="51" t="s">
        <v>113</v>
      </c>
      <c r="B18" s="52">
        <v>5</v>
      </c>
    </row>
    <row r="19" spans="1:2" x14ac:dyDescent="0.55000000000000004">
      <c r="A19" s="53" t="s">
        <v>6</v>
      </c>
      <c r="B19" s="53">
        <f>SUM(B14:B18)</f>
        <v>34</v>
      </c>
    </row>
    <row r="21" spans="1:2" x14ac:dyDescent="0.55000000000000004">
      <c r="A21" s="48" t="s">
        <v>25</v>
      </c>
      <c r="B21" s="49"/>
    </row>
    <row r="22" spans="1:2" x14ac:dyDescent="0.55000000000000004">
      <c r="A22" s="51" t="s">
        <v>48</v>
      </c>
      <c r="B22" s="52">
        <v>4</v>
      </c>
    </row>
    <row r="23" spans="1:2" x14ac:dyDescent="0.55000000000000004">
      <c r="A23" s="51" t="s">
        <v>40</v>
      </c>
      <c r="B23" s="52">
        <v>3</v>
      </c>
    </row>
    <row r="24" spans="1:2" x14ac:dyDescent="0.55000000000000004">
      <c r="A24" s="51" t="s">
        <v>45</v>
      </c>
      <c r="B24" s="52">
        <v>13</v>
      </c>
    </row>
    <row r="25" spans="1:2" x14ac:dyDescent="0.55000000000000004">
      <c r="A25" s="51" t="s">
        <v>47</v>
      </c>
      <c r="B25" s="52">
        <v>11</v>
      </c>
    </row>
    <row r="26" spans="1:2" x14ac:dyDescent="0.55000000000000004">
      <c r="A26" s="51" t="s">
        <v>37</v>
      </c>
      <c r="B26" s="52">
        <v>1</v>
      </c>
    </row>
    <row r="27" spans="1:2" x14ac:dyDescent="0.55000000000000004">
      <c r="A27" s="51" t="s">
        <v>127</v>
      </c>
      <c r="B27" s="52">
        <v>2</v>
      </c>
    </row>
    <row r="28" spans="1:2" x14ac:dyDescent="0.55000000000000004">
      <c r="A28" s="53" t="s">
        <v>6</v>
      </c>
      <c r="B28" s="53">
        <f>SUM(B21:B27)</f>
        <v>34</v>
      </c>
    </row>
    <row r="30" spans="1:2" x14ac:dyDescent="0.55000000000000004">
      <c r="A30" s="48" t="s">
        <v>25</v>
      </c>
      <c r="B30" s="49"/>
    </row>
    <row r="31" spans="1:2" x14ac:dyDescent="0.55000000000000004">
      <c r="A31" s="48"/>
      <c r="B31" s="49"/>
    </row>
    <row r="32" spans="1:2" x14ac:dyDescent="0.55000000000000004">
      <c r="A32" s="51" t="s">
        <v>46</v>
      </c>
      <c r="B32" s="52">
        <f>COUNTIF(D2:D4,"ต่ำกว่าปริญญาตรี")</f>
        <v>0</v>
      </c>
    </row>
    <row r="33" spans="1:2" x14ac:dyDescent="0.55000000000000004">
      <c r="A33" s="51" t="s">
        <v>16</v>
      </c>
      <c r="B33" s="52">
        <f>COUNTIF(D2:D6,"ปริญญาตรี")</f>
        <v>1</v>
      </c>
    </row>
    <row r="34" spans="1:2" x14ac:dyDescent="0.55000000000000004">
      <c r="A34" s="51" t="s">
        <v>10</v>
      </c>
      <c r="B34" s="52">
        <f>COUNTIF(D2:D7,"ปริญญาโท")</f>
        <v>3</v>
      </c>
    </row>
    <row r="35" spans="1:2" x14ac:dyDescent="0.55000000000000004">
      <c r="A35" s="53" t="s">
        <v>6</v>
      </c>
      <c r="B35" s="53">
        <f>SUM(B32:B34)</f>
        <v>4</v>
      </c>
    </row>
    <row r="36" spans="1:2" x14ac:dyDescent="0.55000000000000004">
      <c r="A36" s="48" t="s">
        <v>25</v>
      </c>
      <c r="B36" s="49"/>
    </row>
    <row r="37" spans="1:2" x14ac:dyDescent="0.55000000000000004">
      <c r="A37" s="51" t="s">
        <v>13</v>
      </c>
      <c r="B37" s="52">
        <f>COUNTIF(E2:E4,"น้อยกว่า 5 ปี")</f>
        <v>0</v>
      </c>
    </row>
    <row r="38" spans="1:2" x14ac:dyDescent="0.55000000000000004">
      <c r="A38" s="51" t="s">
        <v>17</v>
      </c>
      <c r="B38" s="52">
        <f>COUNTIF(E2:E6,"5 - 10 ปี")</f>
        <v>0</v>
      </c>
    </row>
    <row r="39" spans="1:2" x14ac:dyDescent="0.55000000000000004">
      <c r="A39" s="51" t="s">
        <v>22</v>
      </c>
      <c r="B39" s="52">
        <f>COUNTIF(E2:E6,"11 - 15 ปี")</f>
        <v>2</v>
      </c>
    </row>
    <row r="40" spans="1:2" x14ac:dyDescent="0.55000000000000004">
      <c r="A40" s="51" t="s">
        <v>11</v>
      </c>
      <c r="B40" s="52">
        <f>COUNTIF(E2:E8,"16 ปีขึ้นไป")</f>
        <v>2</v>
      </c>
    </row>
    <row r="41" spans="1:2" x14ac:dyDescent="0.55000000000000004">
      <c r="A41" s="53" t="s">
        <v>6</v>
      </c>
      <c r="B41" s="53">
        <f>SUM(B36:B40)</f>
        <v>4</v>
      </c>
    </row>
    <row r="42" spans="1:2" ht="15.75" customHeight="1" x14ac:dyDescent="0.55000000000000004"/>
    <row r="43" spans="1:2" x14ac:dyDescent="0.55000000000000004">
      <c r="A43" s="48" t="s">
        <v>25</v>
      </c>
      <c r="B43" s="49"/>
    </row>
    <row r="44" spans="1:2" ht="22.5" customHeight="1" x14ac:dyDescent="0.55000000000000004">
      <c r="A44" s="51" t="s">
        <v>115</v>
      </c>
      <c r="B44" s="52">
        <v>3</v>
      </c>
    </row>
    <row r="45" spans="1:2" ht="22.5" customHeight="1" x14ac:dyDescent="0.55000000000000004">
      <c r="A45" s="51" t="s">
        <v>116</v>
      </c>
      <c r="B45" s="52">
        <v>4</v>
      </c>
    </row>
    <row r="46" spans="1:2" ht="22.5" customHeight="1" x14ac:dyDescent="0.55000000000000004">
      <c r="A46" s="51" t="s">
        <v>117</v>
      </c>
      <c r="B46" s="52">
        <v>8</v>
      </c>
    </row>
    <row r="47" spans="1:2" ht="22.5" customHeight="1" x14ac:dyDescent="0.55000000000000004">
      <c r="A47" s="51" t="s">
        <v>118</v>
      </c>
      <c r="B47" s="52">
        <v>5</v>
      </c>
    </row>
    <row r="48" spans="1:2" ht="22.5" customHeight="1" x14ac:dyDescent="0.55000000000000004">
      <c r="A48" s="51" t="s">
        <v>119</v>
      </c>
      <c r="B48" s="52">
        <v>7</v>
      </c>
    </row>
    <row r="49" spans="1:2" ht="22.5" customHeight="1" x14ac:dyDescent="0.55000000000000004">
      <c r="A49" s="51" t="s">
        <v>120</v>
      </c>
      <c r="B49" s="52">
        <v>7</v>
      </c>
    </row>
    <row r="50" spans="1:2" ht="22.5" customHeight="1" x14ac:dyDescent="0.55000000000000004">
      <c r="A50" s="53" t="s">
        <v>6</v>
      </c>
      <c r="B50" s="53">
        <f>SUM(B44:B49)</f>
        <v>34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autoFilter ref="F1:F150" xr:uid="{7FF5C041-10FC-4494-B205-DF9BDA0BE3F4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theme="0"/>
  </sheetPr>
  <dimension ref="B1:J55"/>
  <sheetViews>
    <sheetView topLeftCell="A37" zoomScale="130" zoomScaleNormal="130" workbookViewId="0">
      <selection activeCell="E53" sqref="E53"/>
    </sheetView>
  </sheetViews>
  <sheetFormatPr defaultRowHeight="23.25" x14ac:dyDescent="0.55000000000000004"/>
  <cols>
    <col min="1" max="1" width="2" style="12" customWidth="1"/>
    <col min="2" max="2" width="7.75" style="12" customWidth="1"/>
    <col min="3" max="3" width="9" style="12"/>
    <col min="4" max="4" width="15.375" style="12" customWidth="1"/>
    <col min="5" max="5" width="29" style="12" customWidth="1"/>
    <col min="6" max="6" width="6.25" style="71" customWidth="1"/>
    <col min="7" max="7" width="6" style="71" customWidth="1"/>
    <col min="8" max="8" width="11.875" style="71" customWidth="1"/>
    <col min="9" max="257" width="9" style="12"/>
    <col min="258" max="258" width="10.875" style="12" customWidth="1"/>
    <col min="259" max="259" width="9" style="12"/>
    <col min="260" max="260" width="15.375" style="12" customWidth="1"/>
    <col min="261" max="261" width="30.875" style="12" customWidth="1"/>
    <col min="262" max="262" width="6.875" style="12" customWidth="1"/>
    <col min="263" max="263" width="7" style="12" customWidth="1"/>
    <col min="264" max="264" width="13.75" style="12" customWidth="1"/>
    <col min="265" max="513" width="9" style="12"/>
    <col min="514" max="514" width="10.875" style="12" customWidth="1"/>
    <col min="515" max="515" width="9" style="12"/>
    <col min="516" max="516" width="15.375" style="12" customWidth="1"/>
    <col min="517" max="517" width="30.875" style="12" customWidth="1"/>
    <col min="518" max="518" width="6.875" style="12" customWidth="1"/>
    <col min="519" max="519" width="7" style="12" customWidth="1"/>
    <col min="520" max="520" width="13.75" style="12" customWidth="1"/>
    <col min="521" max="769" width="9" style="12"/>
    <col min="770" max="770" width="10.875" style="12" customWidth="1"/>
    <col min="771" max="771" width="9" style="12"/>
    <col min="772" max="772" width="15.375" style="12" customWidth="1"/>
    <col min="773" max="773" width="30.875" style="12" customWidth="1"/>
    <col min="774" max="774" width="6.875" style="12" customWidth="1"/>
    <col min="775" max="775" width="7" style="12" customWidth="1"/>
    <col min="776" max="776" width="13.75" style="12" customWidth="1"/>
    <col min="777" max="1025" width="9" style="12"/>
    <col min="1026" max="1026" width="10.875" style="12" customWidth="1"/>
    <col min="1027" max="1027" width="9" style="12"/>
    <col min="1028" max="1028" width="15.375" style="12" customWidth="1"/>
    <col min="1029" max="1029" width="30.875" style="12" customWidth="1"/>
    <col min="1030" max="1030" width="6.875" style="12" customWidth="1"/>
    <col min="1031" max="1031" width="7" style="12" customWidth="1"/>
    <col min="1032" max="1032" width="13.75" style="12" customWidth="1"/>
    <col min="1033" max="1281" width="9" style="12"/>
    <col min="1282" max="1282" width="10.875" style="12" customWidth="1"/>
    <col min="1283" max="1283" width="9" style="12"/>
    <col min="1284" max="1284" width="15.375" style="12" customWidth="1"/>
    <col min="1285" max="1285" width="30.875" style="12" customWidth="1"/>
    <col min="1286" max="1286" width="6.875" style="12" customWidth="1"/>
    <col min="1287" max="1287" width="7" style="12" customWidth="1"/>
    <col min="1288" max="1288" width="13.75" style="12" customWidth="1"/>
    <col min="1289" max="1537" width="9" style="12"/>
    <col min="1538" max="1538" width="10.875" style="12" customWidth="1"/>
    <col min="1539" max="1539" width="9" style="12"/>
    <col min="1540" max="1540" width="15.375" style="12" customWidth="1"/>
    <col min="1541" max="1541" width="30.875" style="12" customWidth="1"/>
    <col min="1542" max="1542" width="6.875" style="12" customWidth="1"/>
    <col min="1543" max="1543" width="7" style="12" customWidth="1"/>
    <col min="1544" max="1544" width="13.75" style="12" customWidth="1"/>
    <col min="1545" max="1793" width="9" style="12"/>
    <col min="1794" max="1794" width="10.875" style="12" customWidth="1"/>
    <col min="1795" max="1795" width="9" style="12"/>
    <col min="1796" max="1796" width="15.375" style="12" customWidth="1"/>
    <col min="1797" max="1797" width="30.875" style="12" customWidth="1"/>
    <col min="1798" max="1798" width="6.875" style="12" customWidth="1"/>
    <col min="1799" max="1799" width="7" style="12" customWidth="1"/>
    <col min="1800" max="1800" width="13.75" style="12" customWidth="1"/>
    <col min="1801" max="2049" width="9" style="12"/>
    <col min="2050" max="2050" width="10.875" style="12" customWidth="1"/>
    <col min="2051" max="2051" width="9" style="12"/>
    <col min="2052" max="2052" width="15.375" style="12" customWidth="1"/>
    <col min="2053" max="2053" width="30.875" style="12" customWidth="1"/>
    <col min="2054" max="2054" width="6.875" style="12" customWidth="1"/>
    <col min="2055" max="2055" width="7" style="12" customWidth="1"/>
    <col min="2056" max="2056" width="13.75" style="12" customWidth="1"/>
    <col min="2057" max="2305" width="9" style="12"/>
    <col min="2306" max="2306" width="10.875" style="12" customWidth="1"/>
    <col min="2307" max="2307" width="9" style="12"/>
    <col min="2308" max="2308" width="15.375" style="12" customWidth="1"/>
    <col min="2309" max="2309" width="30.875" style="12" customWidth="1"/>
    <col min="2310" max="2310" width="6.875" style="12" customWidth="1"/>
    <col min="2311" max="2311" width="7" style="12" customWidth="1"/>
    <col min="2312" max="2312" width="13.75" style="12" customWidth="1"/>
    <col min="2313" max="2561" width="9" style="12"/>
    <col min="2562" max="2562" width="10.875" style="12" customWidth="1"/>
    <col min="2563" max="2563" width="9" style="12"/>
    <col min="2564" max="2564" width="15.375" style="12" customWidth="1"/>
    <col min="2565" max="2565" width="30.875" style="12" customWidth="1"/>
    <col min="2566" max="2566" width="6.875" style="12" customWidth="1"/>
    <col min="2567" max="2567" width="7" style="12" customWidth="1"/>
    <col min="2568" max="2568" width="13.75" style="12" customWidth="1"/>
    <col min="2569" max="2817" width="9" style="12"/>
    <col min="2818" max="2818" width="10.875" style="12" customWidth="1"/>
    <col min="2819" max="2819" width="9" style="12"/>
    <col min="2820" max="2820" width="15.375" style="12" customWidth="1"/>
    <col min="2821" max="2821" width="30.875" style="12" customWidth="1"/>
    <col min="2822" max="2822" width="6.875" style="12" customWidth="1"/>
    <col min="2823" max="2823" width="7" style="12" customWidth="1"/>
    <col min="2824" max="2824" width="13.75" style="12" customWidth="1"/>
    <col min="2825" max="3073" width="9" style="12"/>
    <col min="3074" max="3074" width="10.875" style="12" customWidth="1"/>
    <col min="3075" max="3075" width="9" style="12"/>
    <col min="3076" max="3076" width="15.375" style="12" customWidth="1"/>
    <col min="3077" max="3077" width="30.875" style="12" customWidth="1"/>
    <col min="3078" max="3078" width="6.875" style="12" customWidth="1"/>
    <col min="3079" max="3079" width="7" style="12" customWidth="1"/>
    <col min="3080" max="3080" width="13.75" style="12" customWidth="1"/>
    <col min="3081" max="3329" width="9" style="12"/>
    <col min="3330" max="3330" width="10.875" style="12" customWidth="1"/>
    <col min="3331" max="3331" width="9" style="12"/>
    <col min="3332" max="3332" width="15.375" style="12" customWidth="1"/>
    <col min="3333" max="3333" width="30.875" style="12" customWidth="1"/>
    <col min="3334" max="3334" width="6.875" style="12" customWidth="1"/>
    <col min="3335" max="3335" width="7" style="12" customWidth="1"/>
    <col min="3336" max="3336" width="13.75" style="12" customWidth="1"/>
    <col min="3337" max="3585" width="9" style="12"/>
    <col min="3586" max="3586" width="10.875" style="12" customWidth="1"/>
    <col min="3587" max="3587" width="9" style="12"/>
    <col min="3588" max="3588" width="15.375" style="12" customWidth="1"/>
    <col min="3589" max="3589" width="30.875" style="12" customWidth="1"/>
    <col min="3590" max="3590" width="6.875" style="12" customWidth="1"/>
    <col min="3591" max="3591" width="7" style="12" customWidth="1"/>
    <col min="3592" max="3592" width="13.75" style="12" customWidth="1"/>
    <col min="3593" max="3841" width="9" style="12"/>
    <col min="3842" max="3842" width="10.875" style="12" customWidth="1"/>
    <col min="3843" max="3843" width="9" style="12"/>
    <col min="3844" max="3844" width="15.375" style="12" customWidth="1"/>
    <col min="3845" max="3845" width="30.875" style="12" customWidth="1"/>
    <col min="3846" max="3846" width="6.875" style="12" customWidth="1"/>
    <col min="3847" max="3847" width="7" style="12" customWidth="1"/>
    <col min="3848" max="3848" width="13.75" style="12" customWidth="1"/>
    <col min="3849" max="4097" width="9" style="12"/>
    <col min="4098" max="4098" width="10.875" style="12" customWidth="1"/>
    <col min="4099" max="4099" width="9" style="12"/>
    <col min="4100" max="4100" width="15.375" style="12" customWidth="1"/>
    <col min="4101" max="4101" width="30.875" style="12" customWidth="1"/>
    <col min="4102" max="4102" width="6.875" style="12" customWidth="1"/>
    <col min="4103" max="4103" width="7" style="12" customWidth="1"/>
    <col min="4104" max="4104" width="13.75" style="12" customWidth="1"/>
    <col min="4105" max="4353" width="9" style="12"/>
    <col min="4354" max="4354" width="10.875" style="12" customWidth="1"/>
    <col min="4355" max="4355" width="9" style="12"/>
    <col min="4356" max="4356" width="15.375" style="12" customWidth="1"/>
    <col min="4357" max="4357" width="30.875" style="12" customWidth="1"/>
    <col min="4358" max="4358" width="6.875" style="12" customWidth="1"/>
    <col min="4359" max="4359" width="7" style="12" customWidth="1"/>
    <col min="4360" max="4360" width="13.75" style="12" customWidth="1"/>
    <col min="4361" max="4609" width="9" style="12"/>
    <col min="4610" max="4610" width="10.875" style="12" customWidth="1"/>
    <col min="4611" max="4611" width="9" style="12"/>
    <col min="4612" max="4612" width="15.375" style="12" customWidth="1"/>
    <col min="4613" max="4613" width="30.875" style="12" customWidth="1"/>
    <col min="4614" max="4614" width="6.875" style="12" customWidth="1"/>
    <col min="4615" max="4615" width="7" style="12" customWidth="1"/>
    <col min="4616" max="4616" width="13.75" style="12" customWidth="1"/>
    <col min="4617" max="4865" width="9" style="12"/>
    <col min="4866" max="4866" width="10.875" style="12" customWidth="1"/>
    <col min="4867" max="4867" width="9" style="12"/>
    <col min="4868" max="4868" width="15.375" style="12" customWidth="1"/>
    <col min="4869" max="4869" width="30.875" style="12" customWidth="1"/>
    <col min="4870" max="4870" width="6.875" style="12" customWidth="1"/>
    <col min="4871" max="4871" width="7" style="12" customWidth="1"/>
    <col min="4872" max="4872" width="13.75" style="12" customWidth="1"/>
    <col min="4873" max="5121" width="9" style="12"/>
    <col min="5122" max="5122" width="10.875" style="12" customWidth="1"/>
    <col min="5123" max="5123" width="9" style="12"/>
    <col min="5124" max="5124" width="15.375" style="12" customWidth="1"/>
    <col min="5125" max="5125" width="30.875" style="12" customWidth="1"/>
    <col min="5126" max="5126" width="6.875" style="12" customWidth="1"/>
    <col min="5127" max="5127" width="7" style="12" customWidth="1"/>
    <col min="5128" max="5128" width="13.75" style="12" customWidth="1"/>
    <col min="5129" max="5377" width="9" style="12"/>
    <col min="5378" max="5378" width="10.875" style="12" customWidth="1"/>
    <col min="5379" max="5379" width="9" style="12"/>
    <col min="5380" max="5380" width="15.375" style="12" customWidth="1"/>
    <col min="5381" max="5381" width="30.875" style="12" customWidth="1"/>
    <col min="5382" max="5382" width="6.875" style="12" customWidth="1"/>
    <col min="5383" max="5383" width="7" style="12" customWidth="1"/>
    <col min="5384" max="5384" width="13.75" style="12" customWidth="1"/>
    <col min="5385" max="5633" width="9" style="12"/>
    <col min="5634" max="5634" width="10.875" style="12" customWidth="1"/>
    <col min="5635" max="5635" width="9" style="12"/>
    <col min="5636" max="5636" width="15.375" style="12" customWidth="1"/>
    <col min="5637" max="5637" width="30.875" style="12" customWidth="1"/>
    <col min="5638" max="5638" width="6.875" style="12" customWidth="1"/>
    <col min="5639" max="5639" width="7" style="12" customWidth="1"/>
    <col min="5640" max="5640" width="13.75" style="12" customWidth="1"/>
    <col min="5641" max="5889" width="9" style="12"/>
    <col min="5890" max="5890" width="10.875" style="12" customWidth="1"/>
    <col min="5891" max="5891" width="9" style="12"/>
    <col min="5892" max="5892" width="15.375" style="12" customWidth="1"/>
    <col min="5893" max="5893" width="30.875" style="12" customWidth="1"/>
    <col min="5894" max="5894" width="6.875" style="12" customWidth="1"/>
    <col min="5895" max="5895" width="7" style="12" customWidth="1"/>
    <col min="5896" max="5896" width="13.75" style="12" customWidth="1"/>
    <col min="5897" max="6145" width="9" style="12"/>
    <col min="6146" max="6146" width="10.875" style="12" customWidth="1"/>
    <col min="6147" max="6147" width="9" style="12"/>
    <col min="6148" max="6148" width="15.375" style="12" customWidth="1"/>
    <col min="6149" max="6149" width="30.875" style="12" customWidth="1"/>
    <col min="6150" max="6150" width="6.875" style="12" customWidth="1"/>
    <col min="6151" max="6151" width="7" style="12" customWidth="1"/>
    <col min="6152" max="6152" width="13.75" style="12" customWidth="1"/>
    <col min="6153" max="6401" width="9" style="12"/>
    <col min="6402" max="6402" width="10.875" style="12" customWidth="1"/>
    <col min="6403" max="6403" width="9" style="12"/>
    <col min="6404" max="6404" width="15.375" style="12" customWidth="1"/>
    <col min="6405" max="6405" width="30.875" style="12" customWidth="1"/>
    <col min="6406" max="6406" width="6.875" style="12" customWidth="1"/>
    <col min="6407" max="6407" width="7" style="12" customWidth="1"/>
    <col min="6408" max="6408" width="13.75" style="12" customWidth="1"/>
    <col min="6409" max="6657" width="9" style="12"/>
    <col min="6658" max="6658" width="10.875" style="12" customWidth="1"/>
    <col min="6659" max="6659" width="9" style="12"/>
    <col min="6660" max="6660" width="15.375" style="12" customWidth="1"/>
    <col min="6661" max="6661" width="30.875" style="12" customWidth="1"/>
    <col min="6662" max="6662" width="6.875" style="12" customWidth="1"/>
    <col min="6663" max="6663" width="7" style="12" customWidth="1"/>
    <col min="6664" max="6664" width="13.75" style="12" customWidth="1"/>
    <col min="6665" max="6913" width="9" style="12"/>
    <col min="6914" max="6914" width="10.875" style="12" customWidth="1"/>
    <col min="6915" max="6915" width="9" style="12"/>
    <col min="6916" max="6916" width="15.375" style="12" customWidth="1"/>
    <col min="6917" max="6917" width="30.875" style="12" customWidth="1"/>
    <col min="6918" max="6918" width="6.875" style="12" customWidth="1"/>
    <col min="6919" max="6919" width="7" style="12" customWidth="1"/>
    <col min="6920" max="6920" width="13.75" style="12" customWidth="1"/>
    <col min="6921" max="7169" width="9" style="12"/>
    <col min="7170" max="7170" width="10.875" style="12" customWidth="1"/>
    <col min="7171" max="7171" width="9" style="12"/>
    <col min="7172" max="7172" width="15.375" style="12" customWidth="1"/>
    <col min="7173" max="7173" width="30.875" style="12" customWidth="1"/>
    <col min="7174" max="7174" width="6.875" style="12" customWidth="1"/>
    <col min="7175" max="7175" width="7" style="12" customWidth="1"/>
    <col min="7176" max="7176" width="13.75" style="12" customWidth="1"/>
    <col min="7177" max="7425" width="9" style="12"/>
    <col min="7426" max="7426" width="10.875" style="12" customWidth="1"/>
    <col min="7427" max="7427" width="9" style="12"/>
    <col min="7428" max="7428" width="15.375" style="12" customWidth="1"/>
    <col min="7429" max="7429" width="30.875" style="12" customWidth="1"/>
    <col min="7430" max="7430" width="6.875" style="12" customWidth="1"/>
    <col min="7431" max="7431" width="7" style="12" customWidth="1"/>
    <col min="7432" max="7432" width="13.75" style="12" customWidth="1"/>
    <col min="7433" max="7681" width="9" style="12"/>
    <col min="7682" max="7682" width="10.875" style="12" customWidth="1"/>
    <col min="7683" max="7683" width="9" style="12"/>
    <col min="7684" max="7684" width="15.375" style="12" customWidth="1"/>
    <col min="7685" max="7685" width="30.875" style="12" customWidth="1"/>
    <col min="7686" max="7686" width="6.875" style="12" customWidth="1"/>
    <col min="7687" max="7687" width="7" style="12" customWidth="1"/>
    <col min="7688" max="7688" width="13.75" style="12" customWidth="1"/>
    <col min="7689" max="7937" width="9" style="12"/>
    <col min="7938" max="7938" width="10.875" style="12" customWidth="1"/>
    <col min="7939" max="7939" width="9" style="12"/>
    <col min="7940" max="7940" width="15.375" style="12" customWidth="1"/>
    <col min="7941" max="7941" width="30.875" style="12" customWidth="1"/>
    <col min="7942" max="7942" width="6.875" style="12" customWidth="1"/>
    <col min="7943" max="7943" width="7" style="12" customWidth="1"/>
    <col min="7944" max="7944" width="13.75" style="12" customWidth="1"/>
    <col min="7945" max="8193" width="9" style="12"/>
    <col min="8194" max="8194" width="10.875" style="12" customWidth="1"/>
    <col min="8195" max="8195" width="9" style="12"/>
    <col min="8196" max="8196" width="15.375" style="12" customWidth="1"/>
    <col min="8197" max="8197" width="30.875" style="12" customWidth="1"/>
    <col min="8198" max="8198" width="6.875" style="12" customWidth="1"/>
    <col min="8199" max="8199" width="7" style="12" customWidth="1"/>
    <col min="8200" max="8200" width="13.75" style="12" customWidth="1"/>
    <col min="8201" max="8449" width="9" style="12"/>
    <col min="8450" max="8450" width="10.875" style="12" customWidth="1"/>
    <col min="8451" max="8451" width="9" style="12"/>
    <col min="8452" max="8452" width="15.375" style="12" customWidth="1"/>
    <col min="8453" max="8453" width="30.875" style="12" customWidth="1"/>
    <col min="8454" max="8454" width="6.875" style="12" customWidth="1"/>
    <col min="8455" max="8455" width="7" style="12" customWidth="1"/>
    <col min="8456" max="8456" width="13.75" style="12" customWidth="1"/>
    <col min="8457" max="8705" width="9" style="12"/>
    <col min="8706" max="8706" width="10.875" style="12" customWidth="1"/>
    <col min="8707" max="8707" width="9" style="12"/>
    <col min="8708" max="8708" width="15.375" style="12" customWidth="1"/>
    <col min="8709" max="8709" width="30.875" style="12" customWidth="1"/>
    <col min="8710" max="8710" width="6.875" style="12" customWidth="1"/>
    <col min="8711" max="8711" width="7" style="12" customWidth="1"/>
    <col min="8712" max="8712" width="13.75" style="12" customWidth="1"/>
    <col min="8713" max="8961" width="9" style="12"/>
    <col min="8962" max="8962" width="10.875" style="12" customWidth="1"/>
    <col min="8963" max="8963" width="9" style="12"/>
    <col min="8964" max="8964" width="15.375" style="12" customWidth="1"/>
    <col min="8965" max="8965" width="30.875" style="12" customWidth="1"/>
    <col min="8966" max="8966" width="6.875" style="12" customWidth="1"/>
    <col min="8967" max="8967" width="7" style="12" customWidth="1"/>
    <col min="8968" max="8968" width="13.75" style="12" customWidth="1"/>
    <col min="8969" max="9217" width="9" style="12"/>
    <col min="9218" max="9218" width="10.875" style="12" customWidth="1"/>
    <col min="9219" max="9219" width="9" style="12"/>
    <col min="9220" max="9220" width="15.375" style="12" customWidth="1"/>
    <col min="9221" max="9221" width="30.875" style="12" customWidth="1"/>
    <col min="9222" max="9222" width="6.875" style="12" customWidth="1"/>
    <col min="9223" max="9223" width="7" style="12" customWidth="1"/>
    <col min="9224" max="9224" width="13.75" style="12" customWidth="1"/>
    <col min="9225" max="9473" width="9" style="12"/>
    <col min="9474" max="9474" width="10.875" style="12" customWidth="1"/>
    <col min="9475" max="9475" width="9" style="12"/>
    <col min="9476" max="9476" width="15.375" style="12" customWidth="1"/>
    <col min="9477" max="9477" width="30.875" style="12" customWidth="1"/>
    <col min="9478" max="9478" width="6.875" style="12" customWidth="1"/>
    <col min="9479" max="9479" width="7" style="12" customWidth="1"/>
    <col min="9480" max="9480" width="13.75" style="12" customWidth="1"/>
    <col min="9481" max="9729" width="9" style="12"/>
    <col min="9730" max="9730" width="10.875" style="12" customWidth="1"/>
    <col min="9731" max="9731" width="9" style="12"/>
    <col min="9732" max="9732" width="15.375" style="12" customWidth="1"/>
    <col min="9733" max="9733" width="30.875" style="12" customWidth="1"/>
    <col min="9734" max="9734" width="6.875" style="12" customWidth="1"/>
    <col min="9735" max="9735" width="7" style="12" customWidth="1"/>
    <col min="9736" max="9736" width="13.75" style="12" customWidth="1"/>
    <col min="9737" max="9985" width="9" style="12"/>
    <col min="9986" max="9986" width="10.875" style="12" customWidth="1"/>
    <col min="9987" max="9987" width="9" style="12"/>
    <col min="9988" max="9988" width="15.375" style="12" customWidth="1"/>
    <col min="9989" max="9989" width="30.875" style="12" customWidth="1"/>
    <col min="9990" max="9990" width="6.875" style="12" customWidth="1"/>
    <col min="9991" max="9991" width="7" style="12" customWidth="1"/>
    <col min="9992" max="9992" width="13.75" style="12" customWidth="1"/>
    <col min="9993" max="10241" width="9" style="12"/>
    <col min="10242" max="10242" width="10.875" style="12" customWidth="1"/>
    <col min="10243" max="10243" width="9" style="12"/>
    <col min="10244" max="10244" width="15.375" style="12" customWidth="1"/>
    <col min="10245" max="10245" width="30.875" style="12" customWidth="1"/>
    <col min="10246" max="10246" width="6.875" style="12" customWidth="1"/>
    <col min="10247" max="10247" width="7" style="12" customWidth="1"/>
    <col min="10248" max="10248" width="13.75" style="12" customWidth="1"/>
    <col min="10249" max="10497" width="9" style="12"/>
    <col min="10498" max="10498" width="10.875" style="12" customWidth="1"/>
    <col min="10499" max="10499" width="9" style="12"/>
    <col min="10500" max="10500" width="15.375" style="12" customWidth="1"/>
    <col min="10501" max="10501" width="30.875" style="12" customWidth="1"/>
    <col min="10502" max="10502" width="6.875" style="12" customWidth="1"/>
    <col min="10503" max="10503" width="7" style="12" customWidth="1"/>
    <col min="10504" max="10504" width="13.75" style="12" customWidth="1"/>
    <col min="10505" max="10753" width="9" style="12"/>
    <col min="10754" max="10754" width="10.875" style="12" customWidth="1"/>
    <col min="10755" max="10755" width="9" style="12"/>
    <col min="10756" max="10756" width="15.375" style="12" customWidth="1"/>
    <col min="10757" max="10757" width="30.875" style="12" customWidth="1"/>
    <col min="10758" max="10758" width="6.875" style="12" customWidth="1"/>
    <col min="10759" max="10759" width="7" style="12" customWidth="1"/>
    <col min="10760" max="10760" width="13.75" style="12" customWidth="1"/>
    <col min="10761" max="11009" width="9" style="12"/>
    <col min="11010" max="11010" width="10.875" style="12" customWidth="1"/>
    <col min="11011" max="11011" width="9" style="12"/>
    <col min="11012" max="11012" width="15.375" style="12" customWidth="1"/>
    <col min="11013" max="11013" width="30.875" style="12" customWidth="1"/>
    <col min="11014" max="11014" width="6.875" style="12" customWidth="1"/>
    <col min="11015" max="11015" width="7" style="12" customWidth="1"/>
    <col min="11016" max="11016" width="13.75" style="12" customWidth="1"/>
    <col min="11017" max="11265" width="9" style="12"/>
    <col min="11266" max="11266" width="10.875" style="12" customWidth="1"/>
    <col min="11267" max="11267" width="9" style="12"/>
    <col min="11268" max="11268" width="15.375" style="12" customWidth="1"/>
    <col min="11269" max="11269" width="30.875" style="12" customWidth="1"/>
    <col min="11270" max="11270" width="6.875" style="12" customWidth="1"/>
    <col min="11271" max="11271" width="7" style="12" customWidth="1"/>
    <col min="11272" max="11272" width="13.75" style="12" customWidth="1"/>
    <col min="11273" max="11521" width="9" style="12"/>
    <col min="11522" max="11522" width="10.875" style="12" customWidth="1"/>
    <col min="11523" max="11523" width="9" style="12"/>
    <col min="11524" max="11524" width="15.375" style="12" customWidth="1"/>
    <col min="11525" max="11525" width="30.875" style="12" customWidth="1"/>
    <col min="11526" max="11526" width="6.875" style="12" customWidth="1"/>
    <col min="11527" max="11527" width="7" style="12" customWidth="1"/>
    <col min="11528" max="11528" width="13.75" style="12" customWidth="1"/>
    <col min="11529" max="11777" width="9" style="12"/>
    <col min="11778" max="11778" width="10.875" style="12" customWidth="1"/>
    <col min="11779" max="11779" width="9" style="12"/>
    <col min="11780" max="11780" width="15.375" style="12" customWidth="1"/>
    <col min="11781" max="11781" width="30.875" style="12" customWidth="1"/>
    <col min="11782" max="11782" width="6.875" style="12" customWidth="1"/>
    <col min="11783" max="11783" width="7" style="12" customWidth="1"/>
    <col min="11784" max="11784" width="13.75" style="12" customWidth="1"/>
    <col min="11785" max="12033" width="9" style="12"/>
    <col min="12034" max="12034" width="10.875" style="12" customWidth="1"/>
    <col min="12035" max="12035" width="9" style="12"/>
    <col min="12036" max="12036" width="15.375" style="12" customWidth="1"/>
    <col min="12037" max="12037" width="30.875" style="12" customWidth="1"/>
    <col min="12038" max="12038" width="6.875" style="12" customWidth="1"/>
    <col min="12039" max="12039" width="7" style="12" customWidth="1"/>
    <col min="12040" max="12040" width="13.75" style="12" customWidth="1"/>
    <col min="12041" max="12289" width="9" style="12"/>
    <col min="12290" max="12290" width="10.875" style="12" customWidth="1"/>
    <col min="12291" max="12291" width="9" style="12"/>
    <col min="12292" max="12292" width="15.375" style="12" customWidth="1"/>
    <col min="12293" max="12293" width="30.875" style="12" customWidth="1"/>
    <col min="12294" max="12294" width="6.875" style="12" customWidth="1"/>
    <col min="12295" max="12295" width="7" style="12" customWidth="1"/>
    <col min="12296" max="12296" width="13.75" style="12" customWidth="1"/>
    <col min="12297" max="12545" width="9" style="12"/>
    <col min="12546" max="12546" width="10.875" style="12" customWidth="1"/>
    <col min="12547" max="12547" width="9" style="12"/>
    <col min="12548" max="12548" width="15.375" style="12" customWidth="1"/>
    <col min="12549" max="12549" width="30.875" style="12" customWidth="1"/>
    <col min="12550" max="12550" width="6.875" style="12" customWidth="1"/>
    <col min="12551" max="12551" width="7" style="12" customWidth="1"/>
    <col min="12552" max="12552" width="13.75" style="12" customWidth="1"/>
    <col min="12553" max="12801" width="9" style="12"/>
    <col min="12802" max="12802" width="10.875" style="12" customWidth="1"/>
    <col min="12803" max="12803" width="9" style="12"/>
    <col min="12804" max="12804" width="15.375" style="12" customWidth="1"/>
    <col min="12805" max="12805" width="30.875" style="12" customWidth="1"/>
    <col min="12806" max="12806" width="6.875" style="12" customWidth="1"/>
    <col min="12807" max="12807" width="7" style="12" customWidth="1"/>
    <col min="12808" max="12808" width="13.75" style="12" customWidth="1"/>
    <col min="12809" max="13057" width="9" style="12"/>
    <col min="13058" max="13058" width="10.875" style="12" customWidth="1"/>
    <col min="13059" max="13059" width="9" style="12"/>
    <col min="13060" max="13060" width="15.375" style="12" customWidth="1"/>
    <col min="13061" max="13061" width="30.875" style="12" customWidth="1"/>
    <col min="13062" max="13062" width="6.875" style="12" customWidth="1"/>
    <col min="13063" max="13063" width="7" style="12" customWidth="1"/>
    <col min="13064" max="13064" width="13.75" style="12" customWidth="1"/>
    <col min="13065" max="13313" width="9" style="12"/>
    <col min="13314" max="13314" width="10.875" style="12" customWidth="1"/>
    <col min="13315" max="13315" width="9" style="12"/>
    <col min="13316" max="13316" width="15.375" style="12" customWidth="1"/>
    <col min="13317" max="13317" width="30.875" style="12" customWidth="1"/>
    <col min="13318" max="13318" width="6.875" style="12" customWidth="1"/>
    <col min="13319" max="13319" width="7" style="12" customWidth="1"/>
    <col min="13320" max="13320" width="13.75" style="12" customWidth="1"/>
    <col min="13321" max="13569" width="9" style="12"/>
    <col min="13570" max="13570" width="10.875" style="12" customWidth="1"/>
    <col min="13571" max="13571" width="9" style="12"/>
    <col min="13572" max="13572" width="15.375" style="12" customWidth="1"/>
    <col min="13573" max="13573" width="30.875" style="12" customWidth="1"/>
    <col min="13574" max="13574" width="6.875" style="12" customWidth="1"/>
    <col min="13575" max="13575" width="7" style="12" customWidth="1"/>
    <col min="13576" max="13576" width="13.75" style="12" customWidth="1"/>
    <col min="13577" max="13825" width="9" style="12"/>
    <col min="13826" max="13826" width="10.875" style="12" customWidth="1"/>
    <col min="13827" max="13827" width="9" style="12"/>
    <col min="13828" max="13828" width="15.375" style="12" customWidth="1"/>
    <col min="13829" max="13829" width="30.875" style="12" customWidth="1"/>
    <col min="13830" max="13830" width="6.875" style="12" customWidth="1"/>
    <col min="13831" max="13831" width="7" style="12" customWidth="1"/>
    <col min="13832" max="13832" width="13.75" style="12" customWidth="1"/>
    <col min="13833" max="14081" width="9" style="12"/>
    <col min="14082" max="14082" width="10.875" style="12" customWidth="1"/>
    <col min="14083" max="14083" width="9" style="12"/>
    <col min="14084" max="14084" width="15.375" style="12" customWidth="1"/>
    <col min="14085" max="14085" width="30.875" style="12" customWidth="1"/>
    <col min="14086" max="14086" width="6.875" style="12" customWidth="1"/>
    <col min="14087" max="14087" width="7" style="12" customWidth="1"/>
    <col min="14088" max="14088" width="13.75" style="12" customWidth="1"/>
    <col min="14089" max="14337" width="9" style="12"/>
    <col min="14338" max="14338" width="10.875" style="12" customWidth="1"/>
    <col min="14339" max="14339" width="9" style="12"/>
    <col min="14340" max="14340" width="15.375" style="12" customWidth="1"/>
    <col min="14341" max="14341" width="30.875" style="12" customWidth="1"/>
    <col min="14342" max="14342" width="6.875" style="12" customWidth="1"/>
    <col min="14343" max="14343" width="7" style="12" customWidth="1"/>
    <col min="14344" max="14344" width="13.75" style="12" customWidth="1"/>
    <col min="14345" max="14593" width="9" style="12"/>
    <col min="14594" max="14594" width="10.875" style="12" customWidth="1"/>
    <col min="14595" max="14595" width="9" style="12"/>
    <col min="14596" max="14596" width="15.375" style="12" customWidth="1"/>
    <col min="14597" max="14597" width="30.875" style="12" customWidth="1"/>
    <col min="14598" max="14598" width="6.875" style="12" customWidth="1"/>
    <col min="14599" max="14599" width="7" style="12" customWidth="1"/>
    <col min="14600" max="14600" width="13.75" style="12" customWidth="1"/>
    <col min="14601" max="14849" width="9" style="12"/>
    <col min="14850" max="14850" width="10.875" style="12" customWidth="1"/>
    <col min="14851" max="14851" width="9" style="12"/>
    <col min="14852" max="14852" width="15.375" style="12" customWidth="1"/>
    <col min="14853" max="14853" width="30.875" style="12" customWidth="1"/>
    <col min="14854" max="14854" width="6.875" style="12" customWidth="1"/>
    <col min="14855" max="14855" width="7" style="12" customWidth="1"/>
    <col min="14856" max="14856" width="13.75" style="12" customWidth="1"/>
    <col min="14857" max="15105" width="9" style="12"/>
    <col min="15106" max="15106" width="10.875" style="12" customWidth="1"/>
    <col min="15107" max="15107" width="9" style="12"/>
    <col min="15108" max="15108" width="15.375" style="12" customWidth="1"/>
    <col min="15109" max="15109" width="30.875" style="12" customWidth="1"/>
    <col min="15110" max="15110" width="6.875" style="12" customWidth="1"/>
    <col min="15111" max="15111" width="7" style="12" customWidth="1"/>
    <col min="15112" max="15112" width="13.75" style="12" customWidth="1"/>
    <col min="15113" max="15361" width="9" style="12"/>
    <col min="15362" max="15362" width="10.875" style="12" customWidth="1"/>
    <col min="15363" max="15363" width="9" style="12"/>
    <col min="15364" max="15364" width="15.375" style="12" customWidth="1"/>
    <col min="15365" max="15365" width="30.875" style="12" customWidth="1"/>
    <col min="15366" max="15366" width="6.875" style="12" customWidth="1"/>
    <col min="15367" max="15367" width="7" style="12" customWidth="1"/>
    <col min="15368" max="15368" width="13.75" style="12" customWidth="1"/>
    <col min="15369" max="15617" width="9" style="12"/>
    <col min="15618" max="15618" width="10.875" style="12" customWidth="1"/>
    <col min="15619" max="15619" width="9" style="12"/>
    <col min="15620" max="15620" width="15.375" style="12" customWidth="1"/>
    <col min="15621" max="15621" width="30.875" style="12" customWidth="1"/>
    <col min="15622" max="15622" width="6.875" style="12" customWidth="1"/>
    <col min="15623" max="15623" width="7" style="12" customWidth="1"/>
    <col min="15624" max="15624" width="13.75" style="12" customWidth="1"/>
    <col min="15625" max="15873" width="9" style="12"/>
    <col min="15874" max="15874" width="10.875" style="12" customWidth="1"/>
    <col min="15875" max="15875" width="9" style="12"/>
    <col min="15876" max="15876" width="15.375" style="12" customWidth="1"/>
    <col min="15877" max="15877" width="30.875" style="12" customWidth="1"/>
    <col min="15878" max="15878" width="6.875" style="12" customWidth="1"/>
    <col min="15879" max="15879" width="7" style="12" customWidth="1"/>
    <col min="15880" max="15880" width="13.75" style="12" customWidth="1"/>
    <col min="15881" max="16129" width="9" style="12"/>
    <col min="16130" max="16130" width="10.875" style="12" customWidth="1"/>
    <col min="16131" max="16131" width="9" style="12"/>
    <col min="16132" max="16132" width="15.375" style="12" customWidth="1"/>
    <col min="16133" max="16133" width="30.875" style="12" customWidth="1"/>
    <col min="16134" max="16134" width="6.875" style="12" customWidth="1"/>
    <col min="16135" max="16135" width="7" style="12" customWidth="1"/>
    <col min="16136" max="16136" width="13.75" style="12" customWidth="1"/>
    <col min="16137" max="16383" width="9" style="12"/>
    <col min="16384" max="16384" width="9.125" style="12" customWidth="1"/>
  </cols>
  <sheetData>
    <row r="1" spans="2:8" s="6" customFormat="1" ht="24" x14ac:dyDescent="0.55000000000000004">
      <c r="B1" s="144" t="s">
        <v>106</v>
      </c>
      <c r="C1" s="144"/>
      <c r="D1" s="144"/>
      <c r="E1" s="144"/>
      <c r="F1" s="144"/>
      <c r="G1" s="144"/>
      <c r="H1" s="144"/>
    </row>
    <row r="2" spans="2:8" s="55" customFormat="1" x14ac:dyDescent="0.55000000000000004">
      <c r="B2" s="54"/>
      <c r="C2" s="54"/>
      <c r="D2" s="54"/>
      <c r="E2" s="54"/>
      <c r="F2" s="54"/>
      <c r="G2" s="54"/>
      <c r="H2" s="54"/>
    </row>
    <row r="3" spans="2:8" s="55" customFormat="1" ht="24" thickBot="1" x14ac:dyDescent="0.6">
      <c r="B3" s="56" t="s">
        <v>82</v>
      </c>
      <c r="F3" s="57"/>
      <c r="G3" s="57"/>
      <c r="H3" s="57"/>
    </row>
    <row r="4" spans="2:8" s="55" customFormat="1" ht="20.25" customHeight="1" thickTop="1" x14ac:dyDescent="0.55000000000000004">
      <c r="B4" s="145" t="s">
        <v>0</v>
      </c>
      <c r="C4" s="146"/>
      <c r="D4" s="146"/>
      <c r="E4" s="147"/>
      <c r="F4" s="174"/>
      <c r="G4" s="176" t="s">
        <v>80</v>
      </c>
      <c r="H4" s="180" t="s">
        <v>81</v>
      </c>
    </row>
    <row r="5" spans="2:8" s="55" customFormat="1" ht="12" customHeight="1" thickBot="1" x14ac:dyDescent="0.6">
      <c r="B5" s="151"/>
      <c r="C5" s="152"/>
      <c r="D5" s="152"/>
      <c r="E5" s="153"/>
      <c r="F5" s="175"/>
      <c r="G5" s="177"/>
      <c r="H5" s="181"/>
    </row>
    <row r="6" spans="2:8" s="55" customFormat="1" ht="21.75" customHeight="1" thickTop="1" x14ac:dyDescent="0.55000000000000004">
      <c r="B6" s="171" t="s">
        <v>83</v>
      </c>
      <c r="C6" s="172"/>
      <c r="D6" s="172"/>
      <c r="E6" s="173"/>
      <c r="F6" s="58"/>
      <c r="G6" s="59"/>
      <c r="H6" s="59"/>
    </row>
    <row r="7" spans="2:8" s="55" customFormat="1" ht="21.75" customHeight="1" x14ac:dyDescent="0.55000000000000004">
      <c r="B7" s="77" t="s">
        <v>92</v>
      </c>
      <c r="C7" s="78"/>
      <c r="D7" s="78"/>
      <c r="E7" s="79"/>
      <c r="F7" s="81">
        <f>DATA!H36</f>
        <v>4.382352941176471</v>
      </c>
      <c r="G7" s="72">
        <f>DATA!H37</f>
        <v>0.49327021805638088</v>
      </c>
      <c r="H7" s="73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8" s="55" customFormat="1" ht="21.75" customHeight="1" x14ac:dyDescent="0.55000000000000004">
      <c r="B8" s="158" t="s">
        <v>31</v>
      </c>
      <c r="C8" s="159"/>
      <c r="D8" s="159"/>
      <c r="E8" s="160"/>
      <c r="F8" s="60">
        <f>DATA!I36</f>
        <v>4.5</v>
      </c>
      <c r="G8" s="60">
        <f>DATA!I37</f>
        <v>0.50751921892255225</v>
      </c>
      <c r="H8" s="61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8" s="55" customFormat="1" ht="21.75" customHeight="1" x14ac:dyDescent="0.55000000000000004">
      <c r="B9" s="158" t="s">
        <v>32</v>
      </c>
      <c r="C9" s="159"/>
      <c r="D9" s="159"/>
      <c r="E9" s="160"/>
      <c r="F9" s="72">
        <f>DATA!J36</f>
        <v>4.5588235294117645</v>
      </c>
      <c r="G9" s="72">
        <f>DATA!K37</f>
        <v>0.49327021805638088</v>
      </c>
      <c r="H9" s="73" t="str">
        <f t="shared" ref="H9" si="0"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8" s="55" customFormat="1" ht="21.75" customHeight="1" x14ac:dyDescent="0.55000000000000004">
      <c r="B10" s="82" t="s">
        <v>108</v>
      </c>
      <c r="C10" s="76"/>
      <c r="D10" s="76"/>
      <c r="E10" s="83"/>
      <c r="F10" s="178">
        <f>DATA!K36</f>
        <v>4.617647058823529</v>
      </c>
      <c r="G10" s="178">
        <f>DATA!K37</f>
        <v>0.49327021805638088</v>
      </c>
      <c r="H10" s="185" t="str">
        <f t="shared" ref="H10:H17" si="1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8" s="55" customFormat="1" ht="21.75" customHeight="1" x14ac:dyDescent="0.55000000000000004">
      <c r="B11" s="82" t="s">
        <v>109</v>
      </c>
      <c r="C11" s="76"/>
      <c r="D11" s="76"/>
      <c r="E11" s="83"/>
      <c r="F11" s="179"/>
      <c r="G11" s="179"/>
      <c r="H11" s="186"/>
    </row>
    <row r="12" spans="2:8" s="55" customFormat="1" ht="21.75" customHeight="1" x14ac:dyDescent="0.55000000000000004">
      <c r="B12" s="182" t="s">
        <v>93</v>
      </c>
      <c r="C12" s="183"/>
      <c r="D12" s="183"/>
      <c r="E12" s="184"/>
      <c r="F12" s="72">
        <f>DATA!L36</f>
        <v>3.8529411764705883</v>
      </c>
      <c r="G12" s="72">
        <f>DATA!L37</f>
        <v>1.4170467142526852</v>
      </c>
      <c r="H12" s="73" t="str">
        <f t="shared" si="1"/>
        <v>มาก</v>
      </c>
    </row>
    <row r="13" spans="2:8" s="55" customFormat="1" ht="21.75" customHeight="1" x14ac:dyDescent="0.55000000000000004">
      <c r="B13" s="197" t="s">
        <v>94</v>
      </c>
      <c r="C13" s="183"/>
      <c r="D13" s="183"/>
      <c r="E13" s="184"/>
      <c r="F13" s="178">
        <f>DATA!M36</f>
        <v>4.3235294117647056</v>
      </c>
      <c r="G13" s="178">
        <f>DATA!M37</f>
        <v>0.63820715907659231</v>
      </c>
      <c r="H13" s="185" t="str">
        <f t="shared" si="1"/>
        <v>มาก</v>
      </c>
    </row>
    <row r="14" spans="2:8" s="55" customFormat="1" ht="21.75" customHeight="1" x14ac:dyDescent="0.55000000000000004">
      <c r="B14" s="80" t="s">
        <v>95</v>
      </c>
      <c r="C14" s="74"/>
      <c r="D14" s="74"/>
      <c r="E14" s="75"/>
      <c r="F14" s="179"/>
      <c r="G14" s="179"/>
      <c r="H14" s="186"/>
    </row>
    <row r="15" spans="2:8" s="55" customFormat="1" ht="21.75" customHeight="1" x14ac:dyDescent="0.55000000000000004">
      <c r="B15" s="190" t="s">
        <v>96</v>
      </c>
      <c r="C15" s="191"/>
      <c r="D15" s="191"/>
      <c r="E15" s="192"/>
      <c r="F15" s="60">
        <f>DATA!N36</f>
        <v>4.5294117647058822</v>
      </c>
      <c r="G15" s="60">
        <f>DATA!N37</f>
        <v>0.50664039710489972</v>
      </c>
      <c r="H15" s="61" t="str">
        <f t="shared" si="1"/>
        <v>มากที่สุด</v>
      </c>
    </row>
    <row r="16" spans="2:8" s="55" customFormat="1" ht="21.75" customHeight="1" x14ac:dyDescent="0.55000000000000004">
      <c r="B16" s="190" t="s">
        <v>85</v>
      </c>
      <c r="C16" s="191"/>
      <c r="D16" s="191"/>
      <c r="E16" s="192"/>
      <c r="F16" s="60">
        <f>DATA!O36</f>
        <v>4.382352941176471</v>
      </c>
      <c r="G16" s="60">
        <f>DATA!O37</f>
        <v>0.49327021805638088</v>
      </c>
      <c r="H16" s="61" t="str">
        <f t="shared" ref="H16" si="2">IF(F16&gt;4.5,"มากที่สุด",IF(F16&gt;3.5,"มาก",IF(F16&gt;2.5,"ปานกลาง",IF(F16&gt;1.5,"น้อย",IF(F16&lt;=1.5,"น้อยที่สุด")))))</f>
        <v>มาก</v>
      </c>
    </row>
    <row r="17" spans="2:10" s="55" customFormat="1" ht="21.75" customHeight="1" x14ac:dyDescent="0.55000000000000004">
      <c r="B17" s="190" t="s">
        <v>97</v>
      </c>
      <c r="C17" s="191"/>
      <c r="D17" s="191"/>
      <c r="E17" s="192"/>
      <c r="F17" s="60">
        <f>DATA!P36</f>
        <v>4.4117647058823533</v>
      </c>
      <c r="G17" s="60">
        <f>DATA!P37</f>
        <v>0.65678957742918564</v>
      </c>
      <c r="H17" s="61" t="str">
        <f t="shared" si="1"/>
        <v>มาก</v>
      </c>
    </row>
    <row r="18" spans="2:10" s="55" customFormat="1" ht="21.75" customHeight="1" x14ac:dyDescent="0.55000000000000004">
      <c r="B18" s="193" t="s">
        <v>84</v>
      </c>
      <c r="C18" s="194"/>
      <c r="D18" s="194"/>
      <c r="E18" s="195"/>
      <c r="F18" s="62">
        <f>DATA!P39</f>
        <v>4.3954248366013076</v>
      </c>
      <c r="G18" s="62">
        <f>DATA!P38</f>
        <v>0.71781452184708783</v>
      </c>
      <c r="H18" s="63" t="str">
        <f>IF(F18&gt;4.5,"มากที่สุด",IF(F18&gt;3.5,"มาก",IF(F18&gt;2.5,"ปานกลาง",IF(F18&gt;1.5,"น้อย",IF(F18&lt;=1.5,"น้อยที่สุด")))))</f>
        <v>มาก</v>
      </c>
      <c r="J18" s="64"/>
    </row>
    <row r="19" spans="2:10" s="65" customFormat="1" ht="24" x14ac:dyDescent="0.55000000000000004">
      <c r="B19" s="19"/>
      <c r="C19" s="19"/>
      <c r="D19" s="19"/>
      <c r="E19" s="19"/>
      <c r="F19" s="19"/>
      <c r="G19" s="19"/>
      <c r="H19" s="19"/>
      <c r="I19" s="18"/>
    </row>
    <row r="20" spans="2:10" s="1" customFormat="1" ht="24" x14ac:dyDescent="0.55000000000000004">
      <c r="B20" s="29"/>
      <c r="C20" s="196" t="s">
        <v>135</v>
      </c>
      <c r="D20" s="196"/>
      <c r="E20" s="196"/>
      <c r="F20" s="196"/>
      <c r="G20" s="196"/>
      <c r="H20" s="196"/>
    </row>
    <row r="21" spans="2:10" s="1" customFormat="1" ht="24" x14ac:dyDescent="0.55000000000000004">
      <c r="B21" s="167" t="s">
        <v>136</v>
      </c>
      <c r="C21" s="168"/>
      <c r="D21" s="168"/>
      <c r="E21" s="168"/>
      <c r="F21" s="168"/>
      <c r="G21" s="168"/>
      <c r="H21" s="168"/>
    </row>
    <row r="22" spans="2:10" s="1" customFormat="1" ht="24" x14ac:dyDescent="0.55000000000000004">
      <c r="B22" s="66"/>
      <c r="C22" s="167" t="s">
        <v>137</v>
      </c>
      <c r="D22" s="167"/>
      <c r="E22" s="167"/>
      <c r="F22" s="167"/>
      <c r="G22" s="167"/>
      <c r="H22" s="167"/>
    </row>
    <row r="23" spans="2:10" s="1" customFormat="1" ht="24" x14ac:dyDescent="0.55000000000000004">
      <c r="B23" s="66" t="s">
        <v>129</v>
      </c>
      <c r="C23" s="67"/>
      <c r="D23" s="67"/>
      <c r="E23" s="67"/>
      <c r="F23" s="67"/>
      <c r="G23" s="67"/>
      <c r="H23" s="67"/>
    </row>
    <row r="24" spans="2:10" s="1" customFormat="1" ht="24" x14ac:dyDescent="0.55000000000000004">
      <c r="B24" s="66" t="s">
        <v>130</v>
      </c>
      <c r="C24" s="67"/>
      <c r="D24" s="67"/>
      <c r="E24" s="67"/>
      <c r="F24" s="67"/>
      <c r="G24" s="67"/>
      <c r="H24" s="67"/>
    </row>
    <row r="25" spans="2:10" s="1" customFormat="1" ht="24" x14ac:dyDescent="0.55000000000000004">
      <c r="B25" s="167" t="s">
        <v>138</v>
      </c>
      <c r="C25" s="168"/>
      <c r="D25" s="168"/>
      <c r="E25" s="168"/>
      <c r="F25" s="168"/>
      <c r="G25" s="168"/>
      <c r="H25" s="168"/>
    </row>
    <row r="26" spans="2:10" s="65" customFormat="1" ht="24" x14ac:dyDescent="0.55000000000000004">
      <c r="B26" s="1"/>
    </row>
    <row r="33" spans="2:10" ht="24" x14ac:dyDescent="0.55000000000000004">
      <c r="B33" s="144" t="s">
        <v>107</v>
      </c>
      <c r="C33" s="144"/>
      <c r="D33" s="144"/>
      <c r="E33" s="144"/>
      <c r="F33" s="144"/>
      <c r="G33" s="144"/>
      <c r="H33" s="144"/>
    </row>
    <row r="34" spans="2:10" ht="24" thickBot="1" x14ac:dyDescent="0.6"/>
    <row r="35" spans="2:10" s="55" customFormat="1" ht="20.25" customHeight="1" thickTop="1" x14ac:dyDescent="0.55000000000000004">
      <c r="B35" s="145" t="s">
        <v>0</v>
      </c>
      <c r="C35" s="146"/>
      <c r="D35" s="146"/>
      <c r="E35" s="147"/>
      <c r="F35" s="174"/>
      <c r="G35" s="176" t="s">
        <v>80</v>
      </c>
      <c r="H35" s="180" t="s">
        <v>81</v>
      </c>
    </row>
    <row r="36" spans="2:10" s="55" customFormat="1" ht="12" customHeight="1" thickBot="1" x14ac:dyDescent="0.6">
      <c r="B36" s="151"/>
      <c r="C36" s="152"/>
      <c r="D36" s="152"/>
      <c r="E36" s="153"/>
      <c r="F36" s="175"/>
      <c r="G36" s="177"/>
      <c r="H36" s="181"/>
    </row>
    <row r="37" spans="2:10" s="55" customFormat="1" ht="21.75" customHeight="1" thickTop="1" x14ac:dyDescent="0.55000000000000004">
      <c r="B37" s="171" t="s">
        <v>104</v>
      </c>
      <c r="C37" s="172"/>
      <c r="D37" s="172"/>
      <c r="E37" s="173"/>
      <c r="F37" s="58"/>
      <c r="G37" s="59"/>
      <c r="H37" s="59"/>
    </row>
    <row r="38" spans="2:10" s="55" customFormat="1" ht="21.75" customHeight="1" x14ac:dyDescent="0.55000000000000004">
      <c r="B38" s="77" t="s">
        <v>98</v>
      </c>
      <c r="C38" s="78"/>
      <c r="D38" s="78"/>
      <c r="E38" s="79"/>
      <c r="F38" s="169">
        <f>DATA!Q36</f>
        <v>4.2647058823529411</v>
      </c>
      <c r="G38" s="178">
        <f>DATA!Q37</f>
        <v>0.44781107551989929</v>
      </c>
      <c r="H38" s="185" t="str">
        <f>IF(F38&gt;4.5,"มากที่สุด",IF(F38&gt;3.5,"มาก",IF(F38&gt;2.5,"ปานกลาง",IF(F38&gt;1.5,"น้อย",IF(F38&lt;=1.5,"น้อยที่สุด")))))</f>
        <v>มาก</v>
      </c>
    </row>
    <row r="39" spans="2:10" s="55" customFormat="1" ht="21.75" customHeight="1" x14ac:dyDescent="0.55000000000000004">
      <c r="B39" s="68" t="s">
        <v>27</v>
      </c>
      <c r="C39" s="69"/>
      <c r="D39" s="69"/>
      <c r="E39" s="70"/>
      <c r="F39" s="170"/>
      <c r="G39" s="179"/>
      <c r="H39" s="186"/>
    </row>
    <row r="40" spans="2:10" s="55" customFormat="1" ht="21.75" customHeight="1" x14ac:dyDescent="0.55000000000000004">
      <c r="B40" s="197" t="s">
        <v>99</v>
      </c>
      <c r="C40" s="183"/>
      <c r="D40" s="183"/>
      <c r="E40" s="184"/>
      <c r="F40" s="178">
        <f>DATA!R36</f>
        <v>4.4117647058823533</v>
      </c>
      <c r="G40" s="178">
        <f>DATA!R37</f>
        <v>0.49955416843564265</v>
      </c>
      <c r="H40" s="185" t="str">
        <f>IF(F40&gt;4.5,"มากที่สุด",IF(F40&gt;3.5,"มาก",IF(F40&gt;2.5,"ปานกลาง",IF(F40&gt;1.5,"น้อย",IF(F40&lt;=1.5,"น้อยที่สุด")))))</f>
        <v>มาก</v>
      </c>
    </row>
    <row r="41" spans="2:10" s="55" customFormat="1" ht="21.75" customHeight="1" x14ac:dyDescent="0.55000000000000004">
      <c r="B41" s="190" t="s">
        <v>100</v>
      </c>
      <c r="C41" s="191"/>
      <c r="D41" s="191"/>
      <c r="E41" s="192"/>
      <c r="F41" s="179"/>
      <c r="G41" s="179"/>
      <c r="H41" s="186"/>
    </row>
    <row r="42" spans="2:10" s="55" customFormat="1" ht="21.75" customHeight="1" x14ac:dyDescent="0.55000000000000004">
      <c r="B42" s="91" t="s">
        <v>101</v>
      </c>
      <c r="C42" s="92"/>
      <c r="D42" s="92"/>
      <c r="E42" s="93"/>
      <c r="F42" s="60">
        <f>DATA!S36</f>
        <v>4.382352941176471</v>
      </c>
      <c r="G42" s="60">
        <f>DATA!S37</f>
        <v>0.49327021805638088</v>
      </c>
      <c r="H42" s="61" t="str">
        <f>IF(F42&gt;4.5,"มากที่สุด",IF(F42&gt;3.5,"มาก",IF(F42&gt;2.5,"ปานกลาง",IF(F42&gt;1.5,"น้อย",IF(F42&lt;=1.5,"น้อยที่สุด")))))</f>
        <v>มาก</v>
      </c>
    </row>
    <row r="43" spans="2:10" s="55" customFormat="1" ht="21.75" customHeight="1" x14ac:dyDescent="0.55000000000000004">
      <c r="B43" s="158" t="s">
        <v>102</v>
      </c>
      <c r="C43" s="159"/>
      <c r="D43" s="159"/>
      <c r="E43" s="160"/>
      <c r="F43" s="72">
        <f>DATA!T36</f>
        <v>4.1764705882352944</v>
      </c>
      <c r="G43" s="72">
        <f>DATA!T37</f>
        <v>0.57580448256247452</v>
      </c>
      <c r="H43" s="73" t="str">
        <f t="shared" ref="H43" si="3">IF(F43&gt;4.5,"มากที่สุด",IF(F43&gt;3.5,"มาก",IF(F43&gt;2.5,"ปานกลาง",IF(F43&gt;1.5,"น้อย",IF(F43&lt;=1.5,"น้อยที่สุด")))))</f>
        <v>มาก</v>
      </c>
    </row>
    <row r="44" spans="2:10" s="55" customFormat="1" ht="21.75" customHeight="1" x14ac:dyDescent="0.55000000000000004">
      <c r="B44" s="187" t="s">
        <v>28</v>
      </c>
      <c r="C44" s="188"/>
      <c r="D44" s="188"/>
      <c r="E44" s="189"/>
      <c r="F44" s="60">
        <f>DATA!U36</f>
        <v>4.4411764705882355</v>
      </c>
      <c r="G44" s="60">
        <f>DATA!U37</f>
        <v>0.50399473726137811</v>
      </c>
      <c r="H44" s="61" t="str">
        <f t="shared" ref="H44:H45" si="4">IF(F44&gt;4.5,"มากที่สุด",IF(F44&gt;3.5,"มาก",IF(F44&gt;2.5,"ปานกลาง",IF(F44&gt;1.5,"น้อย",IF(F44&lt;=1.5,"น้อยที่สุด")))))</f>
        <v>มาก</v>
      </c>
    </row>
    <row r="45" spans="2:10" s="55" customFormat="1" ht="21.75" customHeight="1" x14ac:dyDescent="0.55000000000000004">
      <c r="B45" s="164" t="s">
        <v>29</v>
      </c>
      <c r="C45" s="159"/>
      <c r="D45" s="159"/>
      <c r="E45" s="160"/>
      <c r="F45" s="72">
        <f>DATA!V36</f>
        <v>4.4411764705882355</v>
      </c>
      <c r="G45" s="72">
        <f>DATA!V37</f>
        <v>0.50399473726137811</v>
      </c>
      <c r="H45" s="73" t="str">
        <f t="shared" si="4"/>
        <v>มาก</v>
      </c>
    </row>
    <row r="46" spans="2:10" s="55" customFormat="1" ht="21.75" customHeight="1" x14ac:dyDescent="0.55000000000000004">
      <c r="B46" s="190" t="s">
        <v>30</v>
      </c>
      <c r="C46" s="191"/>
      <c r="D46" s="191"/>
      <c r="E46" s="192"/>
      <c r="F46" s="60">
        <f>DATA!W36</f>
        <v>4.4117647058823533</v>
      </c>
      <c r="G46" s="60">
        <f>DATA!W37</f>
        <v>0.49955416843564265</v>
      </c>
      <c r="H46" s="61" t="str">
        <f t="shared" ref="H46:H47" si="5">IF(F46&gt;4.5,"มากที่สุด",IF(F46&gt;3.5,"มาก",IF(F46&gt;2.5,"ปานกลาง",IF(F46&gt;1.5,"น้อย",IF(F46&lt;=1.5,"น้อยที่สุด")))))</f>
        <v>มาก</v>
      </c>
    </row>
    <row r="47" spans="2:10" s="55" customFormat="1" ht="21.75" customHeight="1" x14ac:dyDescent="0.55000000000000004">
      <c r="B47" s="158" t="s">
        <v>103</v>
      </c>
      <c r="C47" s="159"/>
      <c r="D47" s="159"/>
      <c r="E47" s="160"/>
      <c r="F47" s="60">
        <f>DATA!X36</f>
        <v>4.3235294117647056</v>
      </c>
      <c r="G47" s="60">
        <f>DATA!X37</f>
        <v>0.76754580300774011</v>
      </c>
      <c r="H47" s="61" t="str">
        <f t="shared" si="5"/>
        <v>มาก</v>
      </c>
    </row>
    <row r="48" spans="2:10" s="55" customFormat="1" ht="21.75" customHeight="1" x14ac:dyDescent="0.55000000000000004">
      <c r="B48" s="193" t="s">
        <v>105</v>
      </c>
      <c r="C48" s="194"/>
      <c r="D48" s="194"/>
      <c r="E48" s="195"/>
      <c r="F48" s="62">
        <f>DATA!X39</f>
        <v>4.3566176470588234</v>
      </c>
      <c r="G48" s="62">
        <f>DATA!X38</f>
        <v>0.54470984264685396</v>
      </c>
      <c r="H48" s="63" t="str">
        <f>IF(F48&gt;4.5,"มากที่สุด",IF(F48&gt;3.5,"มาก",IF(F48&gt;2.5,"ปานกลาง",IF(F48&gt;1.5,"น้อย",IF(F48&lt;=1.5,"น้อยที่สุด")))))</f>
        <v>มาก</v>
      </c>
      <c r="J48" s="64"/>
    </row>
    <row r="49" spans="2:9" s="65" customFormat="1" ht="24" x14ac:dyDescent="0.55000000000000004">
      <c r="B49" s="19"/>
      <c r="C49" s="19"/>
      <c r="D49" s="19"/>
      <c r="E49" s="19"/>
      <c r="F49" s="19"/>
      <c r="G49" s="19"/>
      <c r="H49" s="19"/>
      <c r="I49" s="18"/>
    </row>
    <row r="50" spans="2:9" s="1" customFormat="1" ht="24" x14ac:dyDescent="0.55000000000000004">
      <c r="B50" s="29"/>
      <c r="C50" s="196" t="s">
        <v>121</v>
      </c>
      <c r="D50" s="196"/>
      <c r="E50" s="196"/>
      <c r="F50" s="196"/>
      <c r="G50" s="196"/>
      <c r="H50" s="196"/>
    </row>
    <row r="51" spans="2:9" s="1" customFormat="1" ht="24" x14ac:dyDescent="0.55000000000000004">
      <c r="B51" s="167" t="s">
        <v>128</v>
      </c>
      <c r="C51" s="168"/>
      <c r="D51" s="168"/>
      <c r="E51" s="168"/>
      <c r="F51" s="168"/>
      <c r="G51" s="168"/>
      <c r="H51" s="168"/>
    </row>
    <row r="52" spans="2:9" s="1" customFormat="1" ht="24" x14ac:dyDescent="0.55000000000000004">
      <c r="B52" s="66"/>
      <c r="C52" s="167" t="s">
        <v>131</v>
      </c>
      <c r="D52" s="167"/>
      <c r="E52" s="167"/>
      <c r="F52" s="167"/>
      <c r="G52" s="167"/>
      <c r="H52" s="167"/>
    </row>
    <row r="53" spans="2:9" s="1" customFormat="1" ht="24" x14ac:dyDescent="0.55000000000000004">
      <c r="B53" s="66" t="s">
        <v>132</v>
      </c>
      <c r="C53" s="67"/>
      <c r="D53" s="67"/>
      <c r="E53" s="67"/>
      <c r="F53" s="67"/>
      <c r="G53" s="67"/>
      <c r="H53" s="67"/>
    </row>
    <row r="54" spans="2:9" s="1" customFormat="1" ht="24" x14ac:dyDescent="0.55000000000000004">
      <c r="B54" s="167" t="s">
        <v>133</v>
      </c>
      <c r="C54" s="168"/>
      <c r="D54" s="168"/>
      <c r="E54" s="168"/>
      <c r="F54" s="168"/>
      <c r="G54" s="168"/>
      <c r="H54" s="168"/>
    </row>
    <row r="55" spans="2:9" s="1" customFormat="1" ht="24" x14ac:dyDescent="0.55000000000000004">
      <c r="B55" s="1" t="s">
        <v>134</v>
      </c>
      <c r="F55" s="13"/>
      <c r="G55" s="13"/>
      <c r="H55" s="13"/>
    </row>
  </sheetData>
  <mergeCells count="48">
    <mergeCell ref="H38:H39"/>
    <mergeCell ref="H13:H14"/>
    <mergeCell ref="B16:E16"/>
    <mergeCell ref="B13:E13"/>
    <mergeCell ref="B15:E15"/>
    <mergeCell ref="B25:H25"/>
    <mergeCell ref="B18:E18"/>
    <mergeCell ref="C20:H20"/>
    <mergeCell ref="B21:H21"/>
    <mergeCell ref="C22:H22"/>
    <mergeCell ref="B17:E17"/>
    <mergeCell ref="F13:F14"/>
    <mergeCell ref="G13:G14"/>
    <mergeCell ref="B35:E36"/>
    <mergeCell ref="B37:E37"/>
    <mergeCell ref="B33:H33"/>
    <mergeCell ref="B54:H54"/>
    <mergeCell ref="B43:E43"/>
    <mergeCell ref="F40:F41"/>
    <mergeCell ref="G40:G41"/>
    <mergeCell ref="H40:H41"/>
    <mergeCell ref="B44:E44"/>
    <mergeCell ref="B51:H51"/>
    <mergeCell ref="C52:H52"/>
    <mergeCell ref="B45:E45"/>
    <mergeCell ref="B46:E46"/>
    <mergeCell ref="B47:E47"/>
    <mergeCell ref="B48:E48"/>
    <mergeCell ref="C50:H50"/>
    <mergeCell ref="B40:E40"/>
    <mergeCell ref="B41:E41"/>
    <mergeCell ref="H35:H36"/>
    <mergeCell ref="B1:H1"/>
    <mergeCell ref="B4:E5"/>
    <mergeCell ref="F4:F5"/>
    <mergeCell ref="G4:G5"/>
    <mergeCell ref="H4:H5"/>
    <mergeCell ref="B12:E12"/>
    <mergeCell ref="B9:E9"/>
    <mergeCell ref="F10:F11"/>
    <mergeCell ref="G10:G11"/>
    <mergeCell ref="H10:H11"/>
    <mergeCell ref="F38:F39"/>
    <mergeCell ref="B6:E6"/>
    <mergeCell ref="B8:E8"/>
    <mergeCell ref="F35:F36"/>
    <mergeCell ref="G35:G36"/>
    <mergeCell ref="G38:G3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34</xdr:row>
                <xdr:rowOff>152400</xdr:rowOff>
              </from>
              <to>
                <xdr:col>5</xdr:col>
                <xdr:colOff>285750</xdr:colOff>
                <xdr:row>35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Y180"/>
  <sheetViews>
    <sheetView topLeftCell="A25" zoomScale="82" zoomScaleNormal="82" workbookViewId="0">
      <selection activeCell="F2" sqref="F2:F35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4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4" x14ac:dyDescent="0.55000000000000004">
      <c r="A2" s="41" t="s">
        <v>49</v>
      </c>
      <c r="B2" s="40" t="s">
        <v>9</v>
      </c>
      <c r="C2" s="40" t="s">
        <v>37</v>
      </c>
      <c r="D2" s="40" t="s">
        <v>10</v>
      </c>
      <c r="E2" s="40" t="s">
        <v>13</v>
      </c>
      <c r="F2" s="118" t="s">
        <v>145</v>
      </c>
      <c r="G2" s="40" t="s">
        <v>12</v>
      </c>
      <c r="H2" s="42">
        <v>5</v>
      </c>
      <c r="I2" s="42">
        <v>5</v>
      </c>
      <c r="J2" s="42">
        <v>5</v>
      </c>
      <c r="K2" s="42">
        <v>5</v>
      </c>
      <c r="L2" s="42">
        <v>5</v>
      </c>
      <c r="M2" s="42">
        <v>5</v>
      </c>
      <c r="N2" s="42">
        <v>5</v>
      </c>
      <c r="O2" s="42">
        <v>5</v>
      </c>
      <c r="P2" s="42">
        <v>5</v>
      </c>
      <c r="Q2" s="43">
        <v>5</v>
      </c>
      <c r="R2" s="43">
        <v>5</v>
      </c>
      <c r="S2" s="43">
        <v>5</v>
      </c>
      <c r="T2" s="43">
        <v>5</v>
      </c>
      <c r="U2" s="43">
        <v>5</v>
      </c>
      <c r="V2" s="43">
        <v>5</v>
      </c>
      <c r="W2" s="43">
        <v>5</v>
      </c>
      <c r="X2" s="43">
        <v>5</v>
      </c>
    </row>
    <row r="3" spans="1:24" x14ac:dyDescent="0.55000000000000004">
      <c r="A3" s="41" t="s">
        <v>50</v>
      </c>
      <c r="B3" s="40" t="s">
        <v>15</v>
      </c>
      <c r="C3" s="40" t="s">
        <v>40</v>
      </c>
      <c r="D3" s="40" t="s">
        <v>16</v>
      </c>
      <c r="E3" s="40" t="s">
        <v>13</v>
      </c>
      <c r="F3" s="118" t="s">
        <v>145</v>
      </c>
      <c r="G3" s="40" t="s">
        <v>20</v>
      </c>
      <c r="H3" s="42">
        <v>4</v>
      </c>
      <c r="I3" s="42">
        <v>4</v>
      </c>
      <c r="J3" s="42">
        <v>4</v>
      </c>
      <c r="K3" s="42">
        <v>4</v>
      </c>
      <c r="L3" s="42">
        <v>4</v>
      </c>
      <c r="M3" s="42">
        <v>4</v>
      </c>
      <c r="N3" s="42">
        <v>4</v>
      </c>
      <c r="O3" s="42">
        <v>4</v>
      </c>
      <c r="P3" s="42">
        <v>4</v>
      </c>
      <c r="Q3" s="43">
        <v>4</v>
      </c>
      <c r="R3" s="43">
        <v>4</v>
      </c>
      <c r="S3" s="43">
        <v>4</v>
      </c>
      <c r="T3" s="43">
        <v>4</v>
      </c>
      <c r="U3" s="43">
        <v>4</v>
      </c>
      <c r="V3" s="43">
        <v>4</v>
      </c>
      <c r="W3" s="43">
        <v>4</v>
      </c>
      <c r="X3" s="43">
        <v>4</v>
      </c>
    </row>
    <row r="4" spans="1:24" x14ac:dyDescent="0.55000000000000004">
      <c r="A4" s="41" t="s">
        <v>51</v>
      </c>
      <c r="B4" s="40" t="s">
        <v>15</v>
      </c>
      <c r="C4" s="40" t="s">
        <v>40</v>
      </c>
      <c r="D4" s="40" t="s">
        <v>10</v>
      </c>
      <c r="E4" s="40" t="s">
        <v>17</v>
      </c>
      <c r="F4" s="118" t="s">
        <v>145</v>
      </c>
      <c r="G4" s="40" t="s">
        <v>20</v>
      </c>
      <c r="H4" s="42">
        <v>4</v>
      </c>
      <c r="I4" s="42">
        <v>4</v>
      </c>
      <c r="J4" s="42">
        <v>5</v>
      </c>
      <c r="K4" s="42">
        <v>5</v>
      </c>
      <c r="L4" s="42">
        <v>5</v>
      </c>
      <c r="M4" s="42">
        <v>5</v>
      </c>
      <c r="N4" s="42">
        <v>4</v>
      </c>
      <c r="O4" s="42">
        <v>4</v>
      </c>
      <c r="P4" s="42">
        <v>2</v>
      </c>
      <c r="Q4" s="43">
        <v>4</v>
      </c>
      <c r="R4" s="43">
        <v>4</v>
      </c>
      <c r="S4" s="43">
        <v>4</v>
      </c>
      <c r="T4" s="43">
        <v>2</v>
      </c>
      <c r="U4" s="43">
        <v>4</v>
      </c>
      <c r="V4" s="43">
        <v>4</v>
      </c>
      <c r="W4" s="43">
        <v>4</v>
      </c>
      <c r="X4" s="43">
        <v>1</v>
      </c>
    </row>
    <row r="5" spans="1:24" x14ac:dyDescent="0.55000000000000004">
      <c r="A5" s="41" t="s">
        <v>52</v>
      </c>
      <c r="B5" s="40" t="s">
        <v>15</v>
      </c>
      <c r="C5" s="40" t="s">
        <v>45</v>
      </c>
      <c r="D5" s="40" t="s">
        <v>46</v>
      </c>
      <c r="E5" s="40" t="s">
        <v>11</v>
      </c>
      <c r="F5" s="118" t="s">
        <v>145</v>
      </c>
      <c r="G5" s="40" t="s">
        <v>21</v>
      </c>
      <c r="H5" s="42">
        <v>5</v>
      </c>
      <c r="I5" s="42">
        <v>5</v>
      </c>
      <c r="J5" s="42">
        <v>5</v>
      </c>
      <c r="K5" s="42">
        <v>5</v>
      </c>
      <c r="L5" s="42">
        <v>4</v>
      </c>
      <c r="M5" s="42">
        <v>5</v>
      </c>
      <c r="N5" s="42">
        <v>5</v>
      </c>
      <c r="O5" s="42">
        <v>5</v>
      </c>
      <c r="P5" s="42">
        <v>5</v>
      </c>
      <c r="Q5" s="43">
        <v>5</v>
      </c>
      <c r="R5" s="43">
        <v>5</v>
      </c>
      <c r="S5" s="43">
        <v>5</v>
      </c>
      <c r="T5" s="43">
        <v>4</v>
      </c>
      <c r="U5" s="43">
        <v>4</v>
      </c>
      <c r="V5" s="43">
        <v>4</v>
      </c>
      <c r="W5" s="43">
        <v>4</v>
      </c>
      <c r="X5" s="43">
        <v>5</v>
      </c>
    </row>
    <row r="6" spans="1:24" x14ac:dyDescent="0.55000000000000004">
      <c r="A6" s="41" t="s">
        <v>53</v>
      </c>
      <c r="B6" s="40" t="s">
        <v>9</v>
      </c>
      <c r="C6" s="40" t="s">
        <v>47</v>
      </c>
      <c r="D6" s="40" t="s">
        <v>10</v>
      </c>
      <c r="E6" s="40" t="s">
        <v>11</v>
      </c>
      <c r="F6" s="118" t="s">
        <v>145</v>
      </c>
      <c r="G6" s="40" t="s">
        <v>12</v>
      </c>
      <c r="H6" s="42">
        <v>5</v>
      </c>
      <c r="I6" s="42">
        <v>5</v>
      </c>
      <c r="J6" s="42">
        <v>5</v>
      </c>
      <c r="K6" s="42">
        <v>5</v>
      </c>
      <c r="L6" s="42">
        <v>2</v>
      </c>
      <c r="M6" s="42">
        <v>5</v>
      </c>
      <c r="N6" s="42">
        <v>5</v>
      </c>
      <c r="O6" s="42">
        <v>5</v>
      </c>
      <c r="P6" s="42">
        <v>5</v>
      </c>
      <c r="Q6" s="43">
        <v>5</v>
      </c>
      <c r="R6" s="43">
        <v>5</v>
      </c>
      <c r="S6" s="43">
        <v>5</v>
      </c>
      <c r="T6" s="43">
        <v>5</v>
      </c>
      <c r="U6" s="43">
        <v>5</v>
      </c>
      <c r="V6" s="43">
        <v>5</v>
      </c>
      <c r="W6" s="43">
        <v>5</v>
      </c>
      <c r="X6" s="43">
        <v>4</v>
      </c>
    </row>
    <row r="7" spans="1:24" x14ac:dyDescent="0.55000000000000004">
      <c r="A7" s="41" t="s">
        <v>54</v>
      </c>
      <c r="B7" s="40" t="s">
        <v>9</v>
      </c>
      <c r="C7" s="40" t="s">
        <v>47</v>
      </c>
      <c r="D7" s="40" t="s">
        <v>10</v>
      </c>
      <c r="E7" s="40" t="s">
        <v>11</v>
      </c>
      <c r="F7" s="118" t="s">
        <v>145</v>
      </c>
      <c r="G7" s="40" t="s">
        <v>20</v>
      </c>
      <c r="H7" s="42">
        <v>4</v>
      </c>
      <c r="I7" s="42">
        <v>4</v>
      </c>
      <c r="J7" s="42">
        <v>5</v>
      </c>
      <c r="K7" s="42">
        <v>5</v>
      </c>
      <c r="L7" s="42">
        <v>2</v>
      </c>
      <c r="M7" s="42">
        <v>4</v>
      </c>
      <c r="N7" s="42">
        <v>4</v>
      </c>
      <c r="O7" s="42">
        <v>4</v>
      </c>
      <c r="P7" s="42">
        <v>4</v>
      </c>
      <c r="Q7" s="43">
        <v>4</v>
      </c>
      <c r="R7" s="43">
        <v>4</v>
      </c>
      <c r="S7" s="43">
        <v>4</v>
      </c>
      <c r="T7" s="43">
        <v>4</v>
      </c>
      <c r="U7" s="43">
        <v>4</v>
      </c>
      <c r="V7" s="43">
        <v>4</v>
      </c>
      <c r="W7" s="43">
        <v>4</v>
      </c>
      <c r="X7" s="43">
        <v>4</v>
      </c>
    </row>
    <row r="8" spans="1:24" x14ac:dyDescent="0.55000000000000004">
      <c r="A8" s="41" t="s">
        <v>55</v>
      </c>
      <c r="B8" s="40" t="s">
        <v>9</v>
      </c>
      <c r="C8" s="40" t="s">
        <v>47</v>
      </c>
      <c r="D8" s="40" t="s">
        <v>16</v>
      </c>
      <c r="E8" s="40" t="s">
        <v>11</v>
      </c>
      <c r="F8" s="118" t="s">
        <v>163</v>
      </c>
      <c r="G8" s="40" t="s">
        <v>20</v>
      </c>
      <c r="H8" s="42">
        <v>5</v>
      </c>
      <c r="I8" s="42">
        <v>5</v>
      </c>
      <c r="J8" s="42">
        <v>5</v>
      </c>
      <c r="K8" s="42">
        <v>5</v>
      </c>
      <c r="L8" s="42">
        <v>4</v>
      </c>
      <c r="M8" s="42">
        <v>4</v>
      </c>
      <c r="N8" s="42">
        <v>5</v>
      </c>
      <c r="O8" s="42">
        <v>4</v>
      </c>
      <c r="P8" s="42">
        <v>5</v>
      </c>
      <c r="Q8" s="43">
        <v>5</v>
      </c>
      <c r="R8" s="43">
        <v>5</v>
      </c>
      <c r="S8" s="43">
        <v>5</v>
      </c>
      <c r="T8" s="43">
        <v>5</v>
      </c>
      <c r="U8" s="43">
        <v>5</v>
      </c>
      <c r="V8" s="43">
        <v>5</v>
      </c>
      <c r="W8" s="43">
        <v>5</v>
      </c>
      <c r="X8" s="43">
        <v>5</v>
      </c>
    </row>
    <row r="9" spans="1:24" x14ac:dyDescent="0.55000000000000004">
      <c r="A9" s="41" t="s">
        <v>56</v>
      </c>
      <c r="B9" s="40" t="s">
        <v>9</v>
      </c>
      <c r="C9" s="40" t="s">
        <v>47</v>
      </c>
      <c r="D9" s="40" t="s">
        <v>10</v>
      </c>
      <c r="E9" s="40" t="s">
        <v>11</v>
      </c>
      <c r="F9" s="118" t="s">
        <v>164</v>
      </c>
      <c r="G9" s="40" t="s">
        <v>12</v>
      </c>
      <c r="H9" s="42">
        <v>4</v>
      </c>
      <c r="I9" s="42">
        <v>5</v>
      </c>
      <c r="J9" s="42">
        <v>4</v>
      </c>
      <c r="K9" s="42">
        <v>4</v>
      </c>
      <c r="L9" s="42">
        <v>4</v>
      </c>
      <c r="M9" s="42">
        <v>4</v>
      </c>
      <c r="N9" s="42">
        <v>4</v>
      </c>
      <c r="O9" s="42">
        <v>4</v>
      </c>
      <c r="P9" s="42">
        <v>4</v>
      </c>
      <c r="Q9" s="43">
        <v>4</v>
      </c>
      <c r="R9" s="43">
        <v>4</v>
      </c>
      <c r="S9" s="43">
        <v>4</v>
      </c>
      <c r="T9" s="43">
        <v>4</v>
      </c>
      <c r="U9" s="43">
        <v>4</v>
      </c>
      <c r="V9" s="43">
        <v>4</v>
      </c>
      <c r="W9" s="43">
        <v>4</v>
      </c>
      <c r="X9" s="43">
        <v>4</v>
      </c>
    </row>
    <row r="10" spans="1:24" x14ac:dyDescent="0.55000000000000004">
      <c r="A10" s="41" t="s">
        <v>57</v>
      </c>
      <c r="B10" s="40" t="s">
        <v>15</v>
      </c>
      <c r="C10" s="40" t="s">
        <v>40</v>
      </c>
      <c r="D10" s="40" t="s">
        <v>16</v>
      </c>
      <c r="E10" s="40" t="s">
        <v>11</v>
      </c>
      <c r="F10" s="118" t="s">
        <v>145</v>
      </c>
      <c r="G10" s="40" t="s">
        <v>20</v>
      </c>
      <c r="H10" s="42">
        <v>5</v>
      </c>
      <c r="I10" s="42">
        <v>4</v>
      </c>
      <c r="J10" s="42">
        <v>4</v>
      </c>
      <c r="K10" s="42">
        <v>5</v>
      </c>
      <c r="L10" s="42">
        <v>5</v>
      </c>
      <c r="M10" s="42">
        <v>4</v>
      </c>
      <c r="N10" s="42">
        <v>5</v>
      </c>
      <c r="O10" s="42">
        <v>4</v>
      </c>
      <c r="P10" s="42">
        <v>5</v>
      </c>
      <c r="Q10" s="43">
        <v>4</v>
      </c>
      <c r="R10" s="43">
        <v>4</v>
      </c>
      <c r="S10" s="43">
        <v>4</v>
      </c>
      <c r="T10" s="43">
        <v>4</v>
      </c>
      <c r="U10" s="43">
        <v>4</v>
      </c>
      <c r="V10" s="43">
        <v>5</v>
      </c>
      <c r="W10" s="43">
        <v>4</v>
      </c>
      <c r="X10" s="43">
        <v>4</v>
      </c>
    </row>
    <row r="11" spans="1:24" x14ac:dyDescent="0.55000000000000004">
      <c r="A11" s="41" t="s">
        <v>58</v>
      </c>
      <c r="B11" s="40" t="s">
        <v>9</v>
      </c>
      <c r="C11" s="40" t="s">
        <v>40</v>
      </c>
      <c r="D11" s="40" t="s">
        <v>10</v>
      </c>
      <c r="E11" s="40" t="s">
        <v>22</v>
      </c>
      <c r="F11" s="118" t="s">
        <v>163</v>
      </c>
      <c r="G11" s="40" t="s">
        <v>19</v>
      </c>
      <c r="H11" s="42">
        <v>4</v>
      </c>
      <c r="I11" s="42">
        <v>4</v>
      </c>
      <c r="J11" s="42">
        <v>4</v>
      </c>
      <c r="K11" s="42">
        <v>4</v>
      </c>
      <c r="L11" s="42">
        <v>5</v>
      </c>
      <c r="M11" s="42">
        <v>4</v>
      </c>
      <c r="N11" s="42">
        <v>4</v>
      </c>
      <c r="O11" s="42">
        <v>4</v>
      </c>
      <c r="P11" s="42">
        <v>5</v>
      </c>
      <c r="Q11" s="43">
        <v>4</v>
      </c>
      <c r="R11" s="43">
        <v>4</v>
      </c>
      <c r="S11" s="43">
        <v>4</v>
      </c>
      <c r="T11" s="43">
        <v>4</v>
      </c>
      <c r="U11" s="43">
        <v>4</v>
      </c>
      <c r="V11" s="43">
        <v>4</v>
      </c>
      <c r="W11" s="43">
        <v>4</v>
      </c>
      <c r="X11" s="43">
        <v>4</v>
      </c>
    </row>
    <row r="12" spans="1:24" x14ac:dyDescent="0.55000000000000004">
      <c r="A12" s="41" t="s">
        <v>59</v>
      </c>
      <c r="B12" s="40" t="s">
        <v>9</v>
      </c>
      <c r="C12" s="40" t="s">
        <v>47</v>
      </c>
      <c r="D12" s="40" t="s">
        <v>10</v>
      </c>
      <c r="E12" s="40" t="s">
        <v>11</v>
      </c>
      <c r="F12" s="118" t="s">
        <v>163</v>
      </c>
      <c r="G12" s="40" t="s">
        <v>21</v>
      </c>
      <c r="H12" s="42">
        <v>5</v>
      </c>
      <c r="I12" s="42">
        <v>5</v>
      </c>
      <c r="J12" s="42">
        <v>5</v>
      </c>
      <c r="K12" s="42">
        <v>5</v>
      </c>
      <c r="L12" s="42">
        <v>4</v>
      </c>
      <c r="M12" s="42">
        <v>4</v>
      </c>
      <c r="N12" s="42">
        <v>5</v>
      </c>
      <c r="O12" s="42">
        <v>4</v>
      </c>
      <c r="P12" s="42">
        <v>4</v>
      </c>
      <c r="Q12" s="43">
        <v>5</v>
      </c>
      <c r="R12" s="43">
        <v>5</v>
      </c>
      <c r="S12" s="43">
        <v>4</v>
      </c>
      <c r="T12" s="43">
        <v>5</v>
      </c>
      <c r="U12" s="43">
        <v>5</v>
      </c>
      <c r="V12" s="43">
        <v>4</v>
      </c>
      <c r="W12" s="43">
        <v>4</v>
      </c>
      <c r="X12" s="43">
        <v>4</v>
      </c>
    </row>
    <row r="13" spans="1:24" x14ac:dyDescent="0.55000000000000004">
      <c r="A13" s="41" t="s">
        <v>60</v>
      </c>
      <c r="B13" s="40" t="s">
        <v>9</v>
      </c>
      <c r="C13" s="40" t="s">
        <v>47</v>
      </c>
      <c r="D13" s="40" t="s">
        <v>10</v>
      </c>
      <c r="E13" s="40" t="s">
        <v>11</v>
      </c>
      <c r="F13" s="118" t="s">
        <v>145</v>
      </c>
      <c r="G13" s="40" t="s">
        <v>18</v>
      </c>
      <c r="H13" s="42">
        <v>4</v>
      </c>
      <c r="I13" s="42">
        <v>5</v>
      </c>
      <c r="J13" s="42">
        <v>5</v>
      </c>
      <c r="K13" s="42">
        <v>5</v>
      </c>
      <c r="L13" s="42">
        <v>4</v>
      </c>
      <c r="M13" s="42">
        <v>4</v>
      </c>
      <c r="N13" s="42">
        <v>5</v>
      </c>
      <c r="O13" s="42">
        <v>4</v>
      </c>
      <c r="P13" s="42">
        <v>4</v>
      </c>
      <c r="Q13" s="43">
        <v>4</v>
      </c>
      <c r="R13" s="43">
        <v>4</v>
      </c>
      <c r="S13" s="43">
        <v>4</v>
      </c>
      <c r="T13" s="43">
        <v>4</v>
      </c>
      <c r="U13" s="43">
        <v>5</v>
      </c>
      <c r="V13" s="43">
        <v>5</v>
      </c>
      <c r="W13" s="43">
        <v>5</v>
      </c>
      <c r="X13" s="43">
        <v>4</v>
      </c>
    </row>
    <row r="14" spans="1:24" x14ac:dyDescent="0.55000000000000004">
      <c r="A14" s="41" t="s">
        <v>61</v>
      </c>
      <c r="B14" s="40" t="s">
        <v>9</v>
      </c>
      <c r="C14" s="40" t="s">
        <v>47</v>
      </c>
      <c r="D14" s="40" t="s">
        <v>10</v>
      </c>
      <c r="E14" s="40" t="s">
        <v>17</v>
      </c>
      <c r="F14" s="118" t="s">
        <v>163</v>
      </c>
      <c r="G14" s="40" t="s">
        <v>19</v>
      </c>
      <c r="H14" s="42">
        <v>4</v>
      </c>
      <c r="I14" s="42">
        <v>4</v>
      </c>
      <c r="J14" s="42">
        <v>4</v>
      </c>
      <c r="K14" s="42">
        <v>4</v>
      </c>
      <c r="L14" s="42">
        <v>5</v>
      </c>
      <c r="M14" s="42">
        <v>4</v>
      </c>
      <c r="N14" s="42">
        <v>4</v>
      </c>
      <c r="O14" s="42">
        <v>4</v>
      </c>
      <c r="P14" s="42">
        <v>4</v>
      </c>
      <c r="Q14" s="43">
        <v>4</v>
      </c>
      <c r="R14" s="43">
        <v>4</v>
      </c>
      <c r="S14" s="43">
        <v>4</v>
      </c>
      <c r="T14" s="43">
        <v>4</v>
      </c>
      <c r="U14" s="43">
        <v>4</v>
      </c>
      <c r="V14" s="43">
        <v>4</v>
      </c>
      <c r="W14" s="43">
        <v>4</v>
      </c>
      <c r="X14" s="43">
        <v>4</v>
      </c>
    </row>
    <row r="15" spans="1:24" x14ac:dyDescent="0.55000000000000004">
      <c r="A15" s="41" t="s">
        <v>62</v>
      </c>
      <c r="B15" s="40" t="s">
        <v>9</v>
      </c>
      <c r="C15" s="40" t="s">
        <v>47</v>
      </c>
      <c r="D15" s="40" t="s">
        <v>10</v>
      </c>
      <c r="E15" s="40" t="s">
        <v>11</v>
      </c>
      <c r="F15" s="118" t="s">
        <v>163</v>
      </c>
      <c r="G15" s="40" t="s">
        <v>18</v>
      </c>
      <c r="H15" s="42">
        <v>4</v>
      </c>
      <c r="I15" s="42">
        <v>5</v>
      </c>
      <c r="J15" s="42">
        <v>5</v>
      </c>
      <c r="K15" s="42">
        <v>5</v>
      </c>
      <c r="L15" s="42">
        <v>1</v>
      </c>
      <c r="M15" s="42">
        <v>5</v>
      </c>
      <c r="N15" s="42">
        <v>5</v>
      </c>
      <c r="O15" s="42">
        <v>5</v>
      </c>
      <c r="P15" s="42">
        <v>5</v>
      </c>
      <c r="Q15" s="43">
        <v>5</v>
      </c>
      <c r="R15" s="43">
        <v>5</v>
      </c>
      <c r="S15" s="43">
        <v>5</v>
      </c>
      <c r="T15" s="43">
        <v>5</v>
      </c>
      <c r="U15" s="43">
        <v>5</v>
      </c>
      <c r="V15" s="43">
        <v>5</v>
      </c>
      <c r="W15" s="43">
        <v>5</v>
      </c>
      <c r="X15" s="43">
        <v>5</v>
      </c>
    </row>
    <row r="16" spans="1:24" x14ac:dyDescent="0.55000000000000004">
      <c r="A16" s="41">
        <v>44661.47556712963</v>
      </c>
      <c r="B16" s="40" t="s">
        <v>15</v>
      </c>
      <c r="C16" s="40" t="s">
        <v>47</v>
      </c>
      <c r="D16" s="40" t="s">
        <v>10</v>
      </c>
      <c r="E16" s="40" t="s">
        <v>22</v>
      </c>
      <c r="F16" s="118" t="s">
        <v>145</v>
      </c>
      <c r="G16" s="40" t="s">
        <v>19</v>
      </c>
      <c r="H16" s="42">
        <v>4</v>
      </c>
      <c r="I16" s="42">
        <v>4</v>
      </c>
      <c r="J16" s="42">
        <v>4</v>
      </c>
      <c r="K16" s="42">
        <v>4</v>
      </c>
      <c r="L16" s="42">
        <v>4</v>
      </c>
      <c r="M16" s="42">
        <v>4</v>
      </c>
      <c r="N16" s="42">
        <v>4</v>
      </c>
      <c r="O16" s="42">
        <v>4</v>
      </c>
      <c r="P16" s="42">
        <v>4</v>
      </c>
      <c r="Q16" s="43">
        <v>4</v>
      </c>
      <c r="R16" s="43">
        <v>4</v>
      </c>
      <c r="S16" s="43">
        <v>4</v>
      </c>
      <c r="T16" s="43">
        <v>4</v>
      </c>
      <c r="U16" s="43">
        <v>4</v>
      </c>
      <c r="V16" s="43">
        <v>4</v>
      </c>
      <c r="W16" s="43">
        <v>4</v>
      </c>
      <c r="X16" s="43">
        <v>4</v>
      </c>
    </row>
    <row r="17" spans="1:24" x14ac:dyDescent="0.55000000000000004">
      <c r="A17" s="41">
        <v>44661.479548611111</v>
      </c>
      <c r="B17" s="40" t="s">
        <v>15</v>
      </c>
      <c r="C17" s="40" t="s">
        <v>40</v>
      </c>
      <c r="D17" s="40" t="s">
        <v>16</v>
      </c>
      <c r="E17" s="40" t="s">
        <v>22</v>
      </c>
      <c r="F17" s="118" t="s">
        <v>145</v>
      </c>
      <c r="G17" s="40" t="s">
        <v>18</v>
      </c>
      <c r="H17" s="42">
        <v>4</v>
      </c>
      <c r="I17" s="42">
        <v>4</v>
      </c>
      <c r="J17" s="42">
        <v>4</v>
      </c>
      <c r="K17" s="42">
        <v>4</v>
      </c>
      <c r="L17" s="42">
        <v>1</v>
      </c>
      <c r="M17" s="42">
        <v>4</v>
      </c>
      <c r="N17" s="42">
        <v>5</v>
      </c>
      <c r="O17" s="42">
        <v>4</v>
      </c>
      <c r="P17" s="42">
        <v>4</v>
      </c>
      <c r="Q17" s="43">
        <v>4</v>
      </c>
      <c r="R17" s="43">
        <v>4</v>
      </c>
      <c r="S17" s="43">
        <v>4</v>
      </c>
      <c r="T17" s="43">
        <v>4</v>
      </c>
      <c r="U17" s="43">
        <v>5</v>
      </c>
      <c r="V17" s="43">
        <v>4</v>
      </c>
      <c r="W17" s="43">
        <v>4</v>
      </c>
      <c r="X17" s="43">
        <v>4</v>
      </c>
    </row>
    <row r="18" spans="1:24" x14ac:dyDescent="0.55000000000000004">
      <c r="A18" s="41">
        <v>44661.482546296298</v>
      </c>
      <c r="B18" s="40" t="s">
        <v>9</v>
      </c>
      <c r="C18" s="40" t="s">
        <v>48</v>
      </c>
      <c r="D18" s="40" t="s">
        <v>10</v>
      </c>
      <c r="E18" s="40" t="s">
        <v>11</v>
      </c>
      <c r="F18" s="118" t="s">
        <v>145</v>
      </c>
      <c r="G18" s="40" t="s">
        <v>21</v>
      </c>
      <c r="H18" s="42">
        <v>4</v>
      </c>
      <c r="I18" s="42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3">
        <v>4</v>
      </c>
      <c r="R18" s="43">
        <v>4</v>
      </c>
      <c r="S18" s="43">
        <v>4</v>
      </c>
      <c r="T18" s="43">
        <v>4</v>
      </c>
      <c r="U18" s="43">
        <v>4</v>
      </c>
      <c r="V18" s="43">
        <v>4</v>
      </c>
      <c r="W18" s="43">
        <v>4</v>
      </c>
      <c r="X18" s="43">
        <v>4</v>
      </c>
    </row>
    <row r="19" spans="1:24" x14ac:dyDescent="0.55000000000000004">
      <c r="A19" s="41">
        <v>44661.485671296294</v>
      </c>
      <c r="B19" s="40" t="s">
        <v>9</v>
      </c>
      <c r="C19" s="40" t="s">
        <v>40</v>
      </c>
      <c r="D19" s="40" t="s">
        <v>16</v>
      </c>
      <c r="E19" s="40" t="s">
        <v>17</v>
      </c>
      <c r="F19" s="118" t="s">
        <v>145</v>
      </c>
      <c r="G19" s="40" t="s">
        <v>14</v>
      </c>
      <c r="H19" s="42">
        <v>4</v>
      </c>
      <c r="I19" s="42">
        <v>4</v>
      </c>
      <c r="J19" s="42">
        <v>4</v>
      </c>
      <c r="K19" s="42">
        <v>5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3">
        <v>4</v>
      </c>
      <c r="R19" s="43">
        <v>4</v>
      </c>
      <c r="S19" s="43">
        <v>4</v>
      </c>
      <c r="T19" s="43">
        <v>4</v>
      </c>
      <c r="U19" s="43">
        <v>4</v>
      </c>
      <c r="V19" s="43">
        <v>4</v>
      </c>
      <c r="W19" s="43">
        <v>4</v>
      </c>
      <c r="X19" s="43">
        <v>4</v>
      </c>
    </row>
    <row r="20" spans="1:24" x14ac:dyDescent="0.55000000000000004">
      <c r="A20" s="41">
        <v>44661.520509259259</v>
      </c>
      <c r="B20" s="40" t="s">
        <v>9</v>
      </c>
      <c r="C20" s="40" t="s">
        <v>47</v>
      </c>
      <c r="D20" s="40" t="s">
        <v>10</v>
      </c>
      <c r="E20" s="40" t="s">
        <v>11</v>
      </c>
      <c r="F20" s="118" t="s">
        <v>145</v>
      </c>
      <c r="G20" s="40" t="s">
        <v>19</v>
      </c>
      <c r="H20" s="42">
        <v>4</v>
      </c>
      <c r="I20" s="42">
        <v>4</v>
      </c>
      <c r="J20" s="42">
        <v>4</v>
      </c>
      <c r="K20" s="42">
        <v>4</v>
      </c>
      <c r="L20" s="42">
        <v>4</v>
      </c>
      <c r="M20" s="42">
        <v>4</v>
      </c>
      <c r="N20" s="42">
        <v>4</v>
      </c>
      <c r="O20" s="42">
        <v>4</v>
      </c>
      <c r="P20" s="42">
        <v>4</v>
      </c>
      <c r="Q20" s="43">
        <v>4</v>
      </c>
      <c r="R20" s="43">
        <v>4</v>
      </c>
      <c r="S20" s="43">
        <v>4</v>
      </c>
      <c r="T20" s="43">
        <v>4</v>
      </c>
      <c r="U20" s="43">
        <v>4</v>
      </c>
      <c r="V20" s="43">
        <v>4</v>
      </c>
      <c r="W20" s="43">
        <v>4</v>
      </c>
      <c r="X20" s="43">
        <v>4</v>
      </c>
    </row>
    <row r="21" spans="1:24" x14ac:dyDescent="0.55000000000000004">
      <c r="A21" s="41">
        <v>44661.550636574073</v>
      </c>
      <c r="B21" s="40" t="s">
        <v>9</v>
      </c>
      <c r="C21" s="40" t="s">
        <v>40</v>
      </c>
      <c r="D21" s="40" t="s">
        <v>16</v>
      </c>
      <c r="E21" s="40" t="s">
        <v>11</v>
      </c>
      <c r="F21" s="118" t="s">
        <v>145</v>
      </c>
      <c r="G21" s="40" t="s">
        <v>18</v>
      </c>
      <c r="H21" s="42">
        <v>4</v>
      </c>
      <c r="I21" s="42">
        <v>4</v>
      </c>
      <c r="J21" s="42">
        <v>4</v>
      </c>
      <c r="K21" s="42">
        <v>4</v>
      </c>
      <c r="L21" s="42">
        <v>1</v>
      </c>
      <c r="M21" s="42">
        <v>4</v>
      </c>
      <c r="N21" s="42">
        <v>4</v>
      </c>
      <c r="O21" s="42">
        <v>4</v>
      </c>
      <c r="P21" s="42">
        <v>4</v>
      </c>
      <c r="Q21" s="43">
        <v>4</v>
      </c>
      <c r="R21" s="43">
        <v>4</v>
      </c>
      <c r="S21" s="43">
        <v>4</v>
      </c>
      <c r="T21" s="43">
        <v>4</v>
      </c>
      <c r="U21" s="43">
        <v>4</v>
      </c>
      <c r="V21" s="43">
        <v>4</v>
      </c>
      <c r="W21" s="43">
        <v>4</v>
      </c>
      <c r="X21" s="43">
        <v>4</v>
      </c>
    </row>
    <row r="22" spans="1:24" x14ac:dyDescent="0.55000000000000004">
      <c r="A22" s="41">
        <v>44661.560555555552</v>
      </c>
      <c r="B22" s="40" t="s">
        <v>15</v>
      </c>
      <c r="C22" s="40" t="s">
        <v>40</v>
      </c>
      <c r="D22" s="40" t="s">
        <v>10</v>
      </c>
      <c r="E22" s="40" t="s">
        <v>13</v>
      </c>
      <c r="F22" s="118" t="s">
        <v>163</v>
      </c>
      <c r="G22" s="40" t="s">
        <v>14</v>
      </c>
      <c r="H22" s="42">
        <v>4</v>
      </c>
      <c r="I22" s="42">
        <v>5</v>
      </c>
      <c r="J22" s="42">
        <v>5</v>
      </c>
      <c r="K22" s="42">
        <v>4</v>
      </c>
      <c r="L22" s="42">
        <v>5</v>
      </c>
      <c r="M22" s="42">
        <v>5</v>
      </c>
      <c r="N22" s="42">
        <v>5</v>
      </c>
      <c r="O22" s="42">
        <v>5</v>
      </c>
      <c r="P22" s="42">
        <v>5</v>
      </c>
      <c r="Q22" s="43">
        <v>4</v>
      </c>
      <c r="R22" s="43">
        <v>4</v>
      </c>
      <c r="S22" s="43">
        <v>4</v>
      </c>
      <c r="T22" s="43">
        <v>5</v>
      </c>
      <c r="U22" s="43">
        <v>4</v>
      </c>
      <c r="V22" s="43">
        <v>5</v>
      </c>
      <c r="W22" s="43">
        <v>4</v>
      </c>
      <c r="X22" s="43">
        <v>5</v>
      </c>
    </row>
    <row r="23" spans="1:24" x14ac:dyDescent="0.55000000000000004">
      <c r="A23" s="41">
        <v>44661.569502314815</v>
      </c>
      <c r="B23" s="40" t="s">
        <v>15</v>
      </c>
      <c r="C23" s="40" t="s">
        <v>48</v>
      </c>
      <c r="D23" s="40" t="s">
        <v>16</v>
      </c>
      <c r="E23" s="40" t="s">
        <v>13</v>
      </c>
      <c r="F23" s="118" t="s">
        <v>145</v>
      </c>
      <c r="G23" s="40" t="s">
        <v>20</v>
      </c>
      <c r="H23" s="42">
        <v>4</v>
      </c>
      <c r="I23" s="42">
        <v>4</v>
      </c>
      <c r="J23" s="42">
        <v>5</v>
      </c>
      <c r="K23" s="42">
        <v>5</v>
      </c>
      <c r="L23" s="42">
        <v>1</v>
      </c>
      <c r="M23" s="42">
        <v>2</v>
      </c>
      <c r="N23" s="42">
        <v>4</v>
      </c>
      <c r="O23" s="42">
        <v>4</v>
      </c>
      <c r="P23" s="42">
        <v>4</v>
      </c>
      <c r="Q23" s="43">
        <v>4</v>
      </c>
      <c r="R23" s="43">
        <v>4</v>
      </c>
      <c r="S23" s="43">
        <v>4</v>
      </c>
      <c r="T23" s="43">
        <v>4</v>
      </c>
      <c r="U23" s="43">
        <v>4</v>
      </c>
      <c r="V23" s="43">
        <v>4</v>
      </c>
      <c r="W23" s="43">
        <v>4</v>
      </c>
      <c r="X23" s="43">
        <v>4</v>
      </c>
    </row>
    <row r="24" spans="1:24" x14ac:dyDescent="0.55000000000000004">
      <c r="A24" s="41">
        <v>44661.577025462961</v>
      </c>
      <c r="B24" s="40" t="s">
        <v>9</v>
      </c>
      <c r="C24" s="40" t="s">
        <v>47</v>
      </c>
      <c r="D24" s="40" t="s">
        <v>10</v>
      </c>
      <c r="E24" s="40" t="s">
        <v>22</v>
      </c>
      <c r="F24" s="118" t="s">
        <v>145</v>
      </c>
      <c r="G24" s="40" t="s">
        <v>14</v>
      </c>
      <c r="H24" s="42">
        <v>5</v>
      </c>
      <c r="I24" s="42">
        <v>5</v>
      </c>
      <c r="J24" s="42">
        <v>5</v>
      </c>
      <c r="K24" s="42">
        <v>5</v>
      </c>
      <c r="L24" s="42">
        <v>5</v>
      </c>
      <c r="M24" s="42">
        <v>5</v>
      </c>
      <c r="N24" s="42">
        <v>5</v>
      </c>
      <c r="O24" s="42">
        <v>5</v>
      </c>
      <c r="P24" s="42">
        <v>5</v>
      </c>
      <c r="Q24" s="43">
        <v>5</v>
      </c>
      <c r="R24" s="43">
        <v>5</v>
      </c>
      <c r="S24" s="43">
        <v>5</v>
      </c>
      <c r="T24" s="43">
        <v>5</v>
      </c>
      <c r="U24" s="43">
        <v>5</v>
      </c>
      <c r="V24" s="43">
        <v>5</v>
      </c>
      <c r="W24" s="43">
        <v>5</v>
      </c>
      <c r="X24" s="43">
        <v>5</v>
      </c>
    </row>
    <row r="25" spans="1:24" x14ac:dyDescent="0.55000000000000004">
      <c r="A25" s="41">
        <v>44661.627812500003</v>
      </c>
      <c r="B25" s="40" t="s">
        <v>9</v>
      </c>
      <c r="C25" s="40" t="s">
        <v>47</v>
      </c>
      <c r="D25" s="40" t="s">
        <v>10</v>
      </c>
      <c r="E25" s="40" t="s">
        <v>11</v>
      </c>
      <c r="F25" s="118" t="s">
        <v>163</v>
      </c>
      <c r="G25" s="40" t="s">
        <v>19</v>
      </c>
      <c r="H25" s="42">
        <v>4</v>
      </c>
      <c r="I25" s="42">
        <v>4</v>
      </c>
      <c r="J25" s="42">
        <v>4</v>
      </c>
      <c r="K25" s="42">
        <v>5</v>
      </c>
      <c r="L25" s="42">
        <v>1</v>
      </c>
      <c r="M25" s="42">
        <v>4</v>
      </c>
      <c r="N25" s="42">
        <v>4</v>
      </c>
      <c r="O25" s="42">
        <v>4</v>
      </c>
      <c r="P25" s="42">
        <v>4</v>
      </c>
      <c r="Q25" s="43">
        <v>4</v>
      </c>
      <c r="R25" s="43">
        <v>4</v>
      </c>
      <c r="S25" s="43">
        <v>4</v>
      </c>
      <c r="T25" s="43">
        <v>4</v>
      </c>
      <c r="U25" s="43">
        <v>4</v>
      </c>
      <c r="V25" s="43">
        <v>4</v>
      </c>
      <c r="W25" s="43">
        <v>4</v>
      </c>
      <c r="X25" s="43">
        <v>4</v>
      </c>
    </row>
    <row r="26" spans="1:24" x14ac:dyDescent="0.55000000000000004">
      <c r="A26" s="41">
        <v>44661.72619212963</v>
      </c>
      <c r="B26" s="40" t="s">
        <v>9</v>
      </c>
      <c r="C26" s="40" t="s">
        <v>40</v>
      </c>
      <c r="D26" s="40" t="s">
        <v>10</v>
      </c>
      <c r="E26" s="40" t="s">
        <v>22</v>
      </c>
      <c r="F26" s="118" t="s">
        <v>165</v>
      </c>
      <c r="G26" s="40" t="s">
        <v>18</v>
      </c>
      <c r="H26" s="42">
        <v>4</v>
      </c>
      <c r="I26" s="42">
        <v>4</v>
      </c>
      <c r="J26" s="42">
        <v>4</v>
      </c>
      <c r="K26" s="42">
        <v>4</v>
      </c>
      <c r="L26" s="42">
        <v>4</v>
      </c>
      <c r="M26" s="42">
        <v>4</v>
      </c>
      <c r="N26" s="42">
        <v>4</v>
      </c>
      <c r="O26" s="42">
        <v>4</v>
      </c>
      <c r="P26" s="42">
        <v>4</v>
      </c>
      <c r="Q26" s="43">
        <v>5</v>
      </c>
      <c r="R26" s="43">
        <v>4</v>
      </c>
      <c r="S26" s="43">
        <v>4</v>
      </c>
      <c r="T26" s="43">
        <v>4</v>
      </c>
      <c r="U26" s="43">
        <v>5</v>
      </c>
      <c r="V26" s="43">
        <v>5</v>
      </c>
      <c r="W26" s="43">
        <v>5</v>
      </c>
      <c r="X26" s="43">
        <v>5</v>
      </c>
    </row>
    <row r="27" spans="1:24" x14ac:dyDescent="0.55000000000000004">
      <c r="A27" s="41">
        <v>44691.521527777775</v>
      </c>
      <c r="B27" s="40" t="s">
        <v>15</v>
      </c>
      <c r="C27" s="40" t="s">
        <v>47</v>
      </c>
      <c r="D27" s="40" t="s">
        <v>10</v>
      </c>
      <c r="E27" s="40" t="s">
        <v>11</v>
      </c>
      <c r="F27" s="118" t="s">
        <v>165</v>
      </c>
      <c r="G27" s="40" t="s">
        <v>19</v>
      </c>
      <c r="H27" s="42">
        <v>4</v>
      </c>
      <c r="I27" s="42">
        <v>4</v>
      </c>
      <c r="J27" s="42">
        <v>4</v>
      </c>
      <c r="K27" s="42">
        <v>4</v>
      </c>
      <c r="L27" s="42">
        <v>4</v>
      </c>
      <c r="M27" s="42">
        <v>4</v>
      </c>
      <c r="N27" s="42">
        <v>4</v>
      </c>
      <c r="O27" s="42">
        <v>4</v>
      </c>
      <c r="P27" s="42">
        <v>4</v>
      </c>
      <c r="Q27" s="43">
        <v>4</v>
      </c>
      <c r="R27" s="43">
        <v>4</v>
      </c>
      <c r="S27" s="43">
        <v>4</v>
      </c>
      <c r="T27" s="43">
        <v>4</v>
      </c>
      <c r="U27" s="43">
        <v>4</v>
      </c>
      <c r="V27" s="43">
        <v>4</v>
      </c>
      <c r="W27" s="43">
        <v>4</v>
      </c>
      <c r="X27" s="43">
        <v>4</v>
      </c>
    </row>
    <row r="28" spans="1:24" x14ac:dyDescent="0.55000000000000004">
      <c r="A28" s="41">
        <v>44691.550370370373</v>
      </c>
      <c r="B28" s="40" t="s">
        <v>15</v>
      </c>
      <c r="C28" s="40" t="s">
        <v>47</v>
      </c>
      <c r="D28" s="40" t="s">
        <v>16</v>
      </c>
      <c r="E28" s="40" t="s">
        <v>22</v>
      </c>
      <c r="F28" s="118" t="s">
        <v>165</v>
      </c>
      <c r="G28" s="40" t="s">
        <v>18</v>
      </c>
      <c r="H28" s="42">
        <v>4</v>
      </c>
      <c r="I28" s="42">
        <v>4</v>
      </c>
      <c r="J28" s="42">
        <v>4</v>
      </c>
      <c r="K28" s="42">
        <v>4</v>
      </c>
      <c r="L28" s="42">
        <v>4</v>
      </c>
      <c r="M28" s="42">
        <v>4</v>
      </c>
      <c r="N28" s="42">
        <v>4</v>
      </c>
      <c r="O28" s="42">
        <v>4</v>
      </c>
      <c r="P28" s="42">
        <v>4</v>
      </c>
      <c r="Q28" s="43">
        <v>4</v>
      </c>
      <c r="R28" s="43">
        <v>4</v>
      </c>
      <c r="S28" s="43">
        <v>4</v>
      </c>
      <c r="T28" s="43">
        <v>4</v>
      </c>
      <c r="U28" s="43">
        <v>4</v>
      </c>
      <c r="V28" s="43">
        <v>4</v>
      </c>
      <c r="W28" s="43">
        <v>4</v>
      </c>
      <c r="X28" s="43">
        <v>4</v>
      </c>
    </row>
    <row r="29" spans="1:24" x14ac:dyDescent="0.55000000000000004">
      <c r="A29" s="41">
        <v>44722.908101851855</v>
      </c>
      <c r="B29" s="40" t="s">
        <v>9</v>
      </c>
      <c r="C29" s="40" t="s">
        <v>40</v>
      </c>
      <c r="D29" s="40" t="s">
        <v>16</v>
      </c>
      <c r="E29" s="40" t="s">
        <v>13</v>
      </c>
      <c r="F29" s="118" t="s">
        <v>144</v>
      </c>
      <c r="G29" s="40" t="s">
        <v>18</v>
      </c>
      <c r="H29" s="42">
        <v>4</v>
      </c>
      <c r="I29" s="42">
        <v>5</v>
      </c>
      <c r="J29" s="42">
        <v>5</v>
      </c>
      <c r="K29" s="42">
        <v>5</v>
      </c>
      <c r="L29" s="42">
        <v>5</v>
      </c>
      <c r="M29" s="42">
        <v>4</v>
      </c>
      <c r="N29" s="42">
        <v>5</v>
      </c>
      <c r="O29" s="42">
        <v>5</v>
      </c>
      <c r="P29" s="42">
        <v>5</v>
      </c>
      <c r="Q29" s="43">
        <v>4</v>
      </c>
      <c r="R29" s="43">
        <v>5</v>
      </c>
      <c r="S29" s="43">
        <v>5</v>
      </c>
      <c r="T29" s="43">
        <v>4</v>
      </c>
      <c r="U29" s="43">
        <v>4</v>
      </c>
      <c r="V29" s="43">
        <v>4</v>
      </c>
      <c r="W29" s="43">
        <v>5</v>
      </c>
      <c r="X29" s="43">
        <v>5</v>
      </c>
    </row>
    <row r="30" spans="1:24" x14ac:dyDescent="0.55000000000000004">
      <c r="A30" s="41">
        <v>44752.406215277777</v>
      </c>
      <c r="B30" s="40" t="s">
        <v>15</v>
      </c>
      <c r="C30" s="40" t="s">
        <v>47</v>
      </c>
      <c r="D30" s="40" t="s">
        <v>10</v>
      </c>
      <c r="E30" s="40" t="s">
        <v>11</v>
      </c>
      <c r="F30" s="118" t="s">
        <v>143</v>
      </c>
      <c r="G30" s="40" t="s">
        <v>14</v>
      </c>
      <c r="H30" s="42">
        <v>5</v>
      </c>
      <c r="I30" s="42">
        <v>5</v>
      </c>
      <c r="J30" s="42">
        <v>5</v>
      </c>
      <c r="K30" s="42">
        <v>5</v>
      </c>
      <c r="L30" s="42">
        <v>5</v>
      </c>
      <c r="M30" s="42">
        <v>5</v>
      </c>
      <c r="N30" s="42">
        <v>5</v>
      </c>
      <c r="O30" s="42">
        <v>5</v>
      </c>
      <c r="P30" s="42">
        <v>5</v>
      </c>
      <c r="Q30" s="43">
        <v>5</v>
      </c>
      <c r="R30" s="43">
        <v>5</v>
      </c>
      <c r="S30" s="43">
        <v>5</v>
      </c>
      <c r="T30" s="43">
        <v>5</v>
      </c>
      <c r="U30" s="43">
        <v>5</v>
      </c>
      <c r="V30" s="43">
        <v>5</v>
      </c>
      <c r="W30" s="43">
        <v>5</v>
      </c>
      <c r="X30" s="43">
        <v>5</v>
      </c>
    </row>
    <row r="31" spans="1:24" x14ac:dyDescent="0.55000000000000004">
      <c r="A31" s="41">
        <v>44753.406215219904</v>
      </c>
      <c r="B31" s="40" t="s">
        <v>15</v>
      </c>
      <c r="C31" s="40" t="s">
        <v>47</v>
      </c>
      <c r="D31" s="40" t="s">
        <v>16</v>
      </c>
      <c r="E31" s="40" t="s">
        <v>11</v>
      </c>
      <c r="F31" s="118" t="s">
        <v>144</v>
      </c>
      <c r="G31" s="40" t="s">
        <v>21</v>
      </c>
      <c r="H31" s="42">
        <v>5</v>
      </c>
      <c r="I31" s="42">
        <v>5</v>
      </c>
      <c r="J31" s="42">
        <v>5</v>
      </c>
      <c r="K31" s="42">
        <v>5</v>
      </c>
      <c r="L31" s="42">
        <v>5</v>
      </c>
      <c r="M31" s="42">
        <v>5</v>
      </c>
      <c r="N31" s="42">
        <v>5</v>
      </c>
      <c r="O31" s="42">
        <v>5</v>
      </c>
      <c r="P31" s="42">
        <v>5</v>
      </c>
      <c r="Q31" s="43">
        <v>4</v>
      </c>
      <c r="R31" s="43">
        <v>5</v>
      </c>
      <c r="S31" s="43">
        <v>5</v>
      </c>
      <c r="T31" s="43">
        <v>4</v>
      </c>
      <c r="U31" s="43">
        <v>5</v>
      </c>
      <c r="V31" s="43">
        <v>5</v>
      </c>
      <c r="W31" s="43">
        <v>5</v>
      </c>
      <c r="X31" s="43">
        <v>5</v>
      </c>
    </row>
    <row r="32" spans="1:24" x14ac:dyDescent="0.55000000000000004">
      <c r="A32" s="41">
        <v>44754.406215162038</v>
      </c>
      <c r="B32" s="40" t="s">
        <v>9</v>
      </c>
      <c r="C32" s="40" t="s">
        <v>40</v>
      </c>
      <c r="D32" s="40" t="s">
        <v>16</v>
      </c>
      <c r="E32" s="40" t="s">
        <v>11</v>
      </c>
      <c r="F32" s="118" t="s">
        <v>144</v>
      </c>
      <c r="G32" s="40" t="s">
        <v>21</v>
      </c>
      <c r="H32" s="42">
        <v>5</v>
      </c>
      <c r="I32" s="42">
        <v>5</v>
      </c>
      <c r="J32" s="42">
        <v>5</v>
      </c>
      <c r="K32" s="42">
        <v>5</v>
      </c>
      <c r="L32" s="42">
        <v>5</v>
      </c>
      <c r="M32" s="42">
        <v>5</v>
      </c>
      <c r="N32" s="42">
        <v>5</v>
      </c>
      <c r="O32" s="42">
        <v>5</v>
      </c>
      <c r="P32" s="42">
        <v>5</v>
      </c>
      <c r="Q32" s="43">
        <v>4</v>
      </c>
      <c r="R32" s="43">
        <v>5</v>
      </c>
      <c r="S32" s="43">
        <v>5</v>
      </c>
      <c r="T32" s="43">
        <v>4</v>
      </c>
      <c r="U32" s="43">
        <v>5</v>
      </c>
      <c r="V32" s="43">
        <v>5</v>
      </c>
      <c r="W32" s="43">
        <v>5</v>
      </c>
      <c r="X32" s="43">
        <v>5</v>
      </c>
    </row>
    <row r="33" spans="1:25" x14ac:dyDescent="0.55000000000000004">
      <c r="A33" s="41"/>
      <c r="B33" s="40" t="s">
        <v>15</v>
      </c>
      <c r="C33" s="40" t="s">
        <v>47</v>
      </c>
      <c r="D33" s="40" t="s">
        <v>16</v>
      </c>
      <c r="E33" s="40" t="s">
        <v>11</v>
      </c>
      <c r="F33" s="118" t="s">
        <v>143</v>
      </c>
      <c r="G33" s="40" t="s">
        <v>21</v>
      </c>
      <c r="H33" s="42">
        <v>5</v>
      </c>
      <c r="I33" s="42">
        <v>5</v>
      </c>
      <c r="J33" s="42">
        <v>5</v>
      </c>
      <c r="K33" s="42">
        <v>5</v>
      </c>
      <c r="L33" s="42">
        <v>5</v>
      </c>
      <c r="M33" s="42">
        <v>5</v>
      </c>
      <c r="N33" s="42">
        <v>5</v>
      </c>
      <c r="O33" s="42">
        <v>5</v>
      </c>
      <c r="P33" s="42">
        <v>5</v>
      </c>
      <c r="Q33" s="43">
        <v>4</v>
      </c>
      <c r="R33" s="43">
        <v>5</v>
      </c>
      <c r="S33" s="43">
        <v>5</v>
      </c>
      <c r="T33" s="43">
        <v>4</v>
      </c>
      <c r="U33" s="43">
        <v>5</v>
      </c>
      <c r="V33" s="43">
        <v>5</v>
      </c>
      <c r="W33" s="43">
        <v>5</v>
      </c>
      <c r="X33" s="43">
        <v>5</v>
      </c>
    </row>
    <row r="34" spans="1:25" x14ac:dyDescent="0.55000000000000004">
      <c r="A34" s="41"/>
      <c r="B34" s="40" t="s">
        <v>15</v>
      </c>
      <c r="C34" s="40" t="s">
        <v>47</v>
      </c>
      <c r="D34" s="40" t="s">
        <v>10</v>
      </c>
      <c r="E34" s="40" t="s">
        <v>11</v>
      </c>
      <c r="F34" s="118" t="s">
        <v>144</v>
      </c>
      <c r="G34" s="40" t="s">
        <v>19</v>
      </c>
      <c r="H34" s="42">
        <v>5</v>
      </c>
      <c r="I34" s="42">
        <v>5</v>
      </c>
      <c r="J34" s="42">
        <v>5</v>
      </c>
      <c r="K34" s="42">
        <v>5</v>
      </c>
      <c r="L34" s="42">
        <v>5</v>
      </c>
      <c r="M34" s="42">
        <v>5</v>
      </c>
      <c r="N34" s="42">
        <v>5</v>
      </c>
      <c r="O34" s="42">
        <v>5</v>
      </c>
      <c r="P34" s="42">
        <v>5</v>
      </c>
      <c r="Q34" s="43">
        <v>4</v>
      </c>
      <c r="R34" s="43">
        <v>5</v>
      </c>
      <c r="S34" s="43">
        <v>5</v>
      </c>
      <c r="T34" s="43">
        <v>4</v>
      </c>
      <c r="U34" s="43">
        <v>5</v>
      </c>
      <c r="V34" s="43">
        <v>5</v>
      </c>
      <c r="W34" s="43">
        <v>5</v>
      </c>
      <c r="X34" s="43">
        <v>5</v>
      </c>
    </row>
    <row r="35" spans="1:25" x14ac:dyDescent="0.55000000000000004">
      <c r="A35" s="41"/>
      <c r="B35" s="40" t="s">
        <v>9</v>
      </c>
      <c r="C35" s="40" t="s">
        <v>47</v>
      </c>
      <c r="D35" s="40" t="s">
        <v>10</v>
      </c>
      <c r="E35" s="40" t="s">
        <v>11</v>
      </c>
      <c r="F35" s="118" t="s">
        <v>165</v>
      </c>
      <c r="G35" s="40" t="s">
        <v>18</v>
      </c>
      <c r="H35" s="42">
        <v>5</v>
      </c>
      <c r="I35" s="42">
        <v>5</v>
      </c>
      <c r="J35" s="42">
        <v>5</v>
      </c>
      <c r="K35" s="42">
        <v>5</v>
      </c>
      <c r="L35" s="42">
        <v>5</v>
      </c>
      <c r="M35" s="42">
        <v>5</v>
      </c>
      <c r="N35" s="42">
        <v>5</v>
      </c>
      <c r="O35" s="42">
        <v>5</v>
      </c>
      <c r="P35" s="42">
        <v>5</v>
      </c>
      <c r="Q35" s="43">
        <v>4</v>
      </c>
      <c r="R35" s="43">
        <v>5</v>
      </c>
      <c r="S35" s="43">
        <v>5</v>
      </c>
      <c r="T35" s="43">
        <v>4</v>
      </c>
      <c r="U35" s="43">
        <v>5</v>
      </c>
      <c r="V35" s="43">
        <v>5</v>
      </c>
      <c r="W35" s="43">
        <v>5</v>
      </c>
      <c r="X35" s="43">
        <v>5</v>
      </c>
    </row>
    <row r="36" spans="1:25" x14ac:dyDescent="0.55000000000000004">
      <c r="H36" s="44">
        <f>AVERAGE(H2:H35)</f>
        <v>4.382352941176471</v>
      </c>
      <c r="I36" s="44">
        <f t="shared" ref="I36:X36" si="0">AVERAGE(I2:I35)</f>
        <v>4.5</v>
      </c>
      <c r="J36" s="44">
        <f t="shared" si="0"/>
        <v>4.5588235294117645</v>
      </c>
      <c r="K36" s="44">
        <f t="shared" si="0"/>
        <v>4.617647058823529</v>
      </c>
      <c r="L36" s="44">
        <f t="shared" si="0"/>
        <v>3.8529411764705883</v>
      </c>
      <c r="M36" s="44">
        <f t="shared" si="0"/>
        <v>4.3235294117647056</v>
      </c>
      <c r="N36" s="44">
        <f t="shared" si="0"/>
        <v>4.5294117647058822</v>
      </c>
      <c r="O36" s="44">
        <f t="shared" si="0"/>
        <v>4.382352941176471</v>
      </c>
      <c r="P36" s="44">
        <f t="shared" si="0"/>
        <v>4.4117647058823533</v>
      </c>
      <c r="Q36" s="44">
        <f t="shared" si="0"/>
        <v>4.2647058823529411</v>
      </c>
      <c r="R36" s="44">
        <f t="shared" si="0"/>
        <v>4.4117647058823533</v>
      </c>
      <c r="S36" s="44">
        <f t="shared" si="0"/>
        <v>4.382352941176471</v>
      </c>
      <c r="T36" s="44">
        <f t="shared" si="0"/>
        <v>4.1764705882352944</v>
      </c>
      <c r="U36" s="44">
        <f t="shared" si="0"/>
        <v>4.4411764705882355</v>
      </c>
      <c r="V36" s="44">
        <f t="shared" si="0"/>
        <v>4.4411764705882355</v>
      </c>
      <c r="W36" s="44">
        <f t="shared" si="0"/>
        <v>4.4117647058823533</v>
      </c>
      <c r="X36" s="44">
        <f t="shared" si="0"/>
        <v>4.3235294117647056</v>
      </c>
      <c r="Y36" s="45">
        <f>AVERAGE(H2:X35)</f>
        <v>4.3771626297577857</v>
      </c>
    </row>
    <row r="37" spans="1:25" x14ac:dyDescent="0.55000000000000004">
      <c r="H37" s="46">
        <f>STDEV(H2:H35)</f>
        <v>0.49327021805638088</v>
      </c>
      <c r="I37" s="46">
        <f t="shared" ref="I37:X37" si="1">STDEV(I2:I35)</f>
        <v>0.50751921892255225</v>
      </c>
      <c r="J37" s="46">
        <f t="shared" si="1"/>
        <v>0.50399473726137811</v>
      </c>
      <c r="K37" s="46">
        <f t="shared" si="1"/>
        <v>0.49327021805638088</v>
      </c>
      <c r="L37" s="46">
        <f t="shared" si="1"/>
        <v>1.4170467142526852</v>
      </c>
      <c r="M37" s="46">
        <f t="shared" si="1"/>
        <v>0.63820715907659231</v>
      </c>
      <c r="N37" s="46">
        <f t="shared" si="1"/>
        <v>0.50664039710489972</v>
      </c>
      <c r="O37" s="46">
        <f t="shared" si="1"/>
        <v>0.49327021805638088</v>
      </c>
      <c r="P37" s="46">
        <f t="shared" si="1"/>
        <v>0.65678957742918564</v>
      </c>
      <c r="Q37" s="46">
        <f t="shared" si="1"/>
        <v>0.44781107551989929</v>
      </c>
      <c r="R37" s="46">
        <f t="shared" si="1"/>
        <v>0.49955416843564265</v>
      </c>
      <c r="S37" s="46">
        <f t="shared" si="1"/>
        <v>0.49327021805638088</v>
      </c>
      <c r="T37" s="46">
        <f t="shared" si="1"/>
        <v>0.57580448256247452</v>
      </c>
      <c r="U37" s="46">
        <f t="shared" si="1"/>
        <v>0.50399473726137811</v>
      </c>
      <c r="V37" s="46">
        <f t="shared" si="1"/>
        <v>0.50399473726137811</v>
      </c>
      <c r="W37" s="46">
        <f t="shared" si="1"/>
        <v>0.49955416843564265</v>
      </c>
      <c r="X37" s="46">
        <f t="shared" si="1"/>
        <v>0.76754580300774011</v>
      </c>
      <c r="Y37" s="45">
        <f>STDEV(H2:X35)</f>
        <v>0.64194589727706408</v>
      </c>
    </row>
    <row r="38" spans="1:25" x14ac:dyDescent="0.55000000000000004">
      <c r="P38" s="47">
        <f>STDEV(H2:P35)</f>
        <v>0.71781452184708783</v>
      </c>
      <c r="X38" s="47">
        <f>STDEV(Q2:X35)</f>
        <v>0.54470984264685396</v>
      </c>
    </row>
    <row r="39" spans="1:25" x14ac:dyDescent="0.55000000000000004">
      <c r="A39" s="48" t="s">
        <v>25</v>
      </c>
      <c r="B39" s="49"/>
      <c r="P39" s="50">
        <f>AVERAGE(H2:P35)</f>
        <v>4.3954248366013076</v>
      </c>
      <c r="X39" s="50">
        <f>AVERAGE(Q2:X35)</f>
        <v>4.3566176470588234</v>
      </c>
    </row>
    <row r="40" spans="1:25" x14ac:dyDescent="0.55000000000000004">
      <c r="A40" s="51" t="s">
        <v>39</v>
      </c>
      <c r="B40" s="52">
        <f>COUNTIF(B2:B35,"ชาย")</f>
        <v>14</v>
      </c>
    </row>
    <row r="41" spans="1:25" x14ac:dyDescent="0.55000000000000004">
      <c r="A41" s="51" t="s">
        <v>36</v>
      </c>
      <c r="B41" s="52">
        <f>COUNTIF(B2:B36,"หญิง")</f>
        <v>20</v>
      </c>
    </row>
    <row r="42" spans="1:25" x14ac:dyDescent="0.55000000000000004">
      <c r="A42" s="53" t="s">
        <v>6</v>
      </c>
      <c r="B42" s="53">
        <f>SUM(B39:B41)</f>
        <v>34</v>
      </c>
    </row>
    <row r="44" spans="1:25" x14ac:dyDescent="0.55000000000000004">
      <c r="A44" s="48" t="s">
        <v>114</v>
      </c>
      <c r="B44" s="49"/>
    </row>
    <row r="45" spans="1:25" x14ac:dyDescent="0.55000000000000004">
      <c r="A45" s="51" t="s">
        <v>111</v>
      </c>
      <c r="B45" s="52">
        <v>2</v>
      </c>
    </row>
    <row r="46" spans="1:25" x14ac:dyDescent="0.55000000000000004">
      <c r="A46" s="51" t="s">
        <v>110</v>
      </c>
      <c r="B46" s="52">
        <v>9</v>
      </c>
    </row>
    <row r="47" spans="1:25" x14ac:dyDescent="0.55000000000000004">
      <c r="A47" s="51" t="s">
        <v>112</v>
      </c>
      <c r="B47" s="52">
        <v>18</v>
      </c>
    </row>
    <row r="48" spans="1:25" x14ac:dyDescent="0.55000000000000004">
      <c r="A48" s="51" t="s">
        <v>113</v>
      </c>
      <c r="B48" s="52">
        <v>5</v>
      </c>
    </row>
    <row r="49" spans="1:2" x14ac:dyDescent="0.55000000000000004">
      <c r="A49" s="53" t="s">
        <v>6</v>
      </c>
      <c r="B49" s="53">
        <f>SUM(B44:B48)</f>
        <v>34</v>
      </c>
    </row>
    <row r="51" spans="1:2" x14ac:dyDescent="0.55000000000000004">
      <c r="A51" s="48" t="s">
        <v>25</v>
      </c>
      <c r="B51" s="49"/>
    </row>
    <row r="52" spans="1:2" x14ac:dyDescent="0.55000000000000004">
      <c r="A52" s="51" t="s">
        <v>48</v>
      </c>
      <c r="B52" s="52">
        <v>4</v>
      </c>
    </row>
    <row r="53" spans="1:2" x14ac:dyDescent="0.55000000000000004">
      <c r="A53" s="51" t="s">
        <v>40</v>
      </c>
      <c r="B53" s="52">
        <v>3</v>
      </c>
    </row>
    <row r="54" spans="1:2" x14ac:dyDescent="0.55000000000000004">
      <c r="A54" s="51" t="s">
        <v>45</v>
      </c>
      <c r="B54" s="52">
        <v>13</v>
      </c>
    </row>
    <row r="55" spans="1:2" x14ac:dyDescent="0.55000000000000004">
      <c r="A55" s="51" t="s">
        <v>47</v>
      </c>
      <c r="B55" s="52">
        <v>11</v>
      </c>
    </row>
    <row r="56" spans="1:2" x14ac:dyDescent="0.55000000000000004">
      <c r="A56" s="51" t="s">
        <v>37</v>
      </c>
      <c r="B56" s="52">
        <v>1</v>
      </c>
    </row>
    <row r="57" spans="1:2" x14ac:dyDescent="0.55000000000000004">
      <c r="A57" s="51" t="s">
        <v>127</v>
      </c>
      <c r="B57" s="52">
        <v>2</v>
      </c>
    </row>
    <row r="58" spans="1:2" x14ac:dyDescent="0.55000000000000004">
      <c r="A58" s="53" t="s">
        <v>6</v>
      </c>
      <c r="B58" s="53">
        <f>SUM(B51:B57)</f>
        <v>34</v>
      </c>
    </row>
    <row r="60" spans="1:2" x14ac:dyDescent="0.55000000000000004">
      <c r="A60" s="48" t="s">
        <v>25</v>
      </c>
      <c r="B60" s="49"/>
    </row>
    <row r="61" spans="1:2" x14ac:dyDescent="0.55000000000000004">
      <c r="A61" s="48"/>
      <c r="B61" s="49"/>
    </row>
    <row r="62" spans="1:2" x14ac:dyDescent="0.55000000000000004">
      <c r="A62" s="51" t="s">
        <v>46</v>
      </c>
      <c r="B62" s="52">
        <f>COUNTIF(D2:D30,"ต่ำกว่าปริญญาตรี")</f>
        <v>1</v>
      </c>
    </row>
    <row r="63" spans="1:2" x14ac:dyDescent="0.55000000000000004">
      <c r="A63" s="51" t="s">
        <v>16</v>
      </c>
      <c r="B63" s="52">
        <f>COUNTIF(D2:D36,"ปริญญาตรี")</f>
        <v>12</v>
      </c>
    </row>
    <row r="64" spans="1:2" x14ac:dyDescent="0.55000000000000004">
      <c r="A64" s="51" t="s">
        <v>10</v>
      </c>
      <c r="B64" s="52">
        <f>COUNTIF(D2:D37,"ปริญญาโท")</f>
        <v>21</v>
      </c>
    </row>
    <row r="65" spans="1:2" x14ac:dyDescent="0.55000000000000004">
      <c r="A65" s="53" t="s">
        <v>6</v>
      </c>
      <c r="B65" s="53">
        <f>SUM(B62:B64)</f>
        <v>34</v>
      </c>
    </row>
    <row r="66" spans="1:2" x14ac:dyDescent="0.55000000000000004">
      <c r="A66" s="48" t="s">
        <v>25</v>
      </c>
      <c r="B66" s="49"/>
    </row>
    <row r="67" spans="1:2" x14ac:dyDescent="0.55000000000000004">
      <c r="A67" s="51" t="s">
        <v>13</v>
      </c>
      <c r="B67" s="52">
        <f>COUNTIF(E2:E30,"น้อยกว่า 5 ปี")</f>
        <v>5</v>
      </c>
    </row>
    <row r="68" spans="1:2" x14ac:dyDescent="0.55000000000000004">
      <c r="A68" s="51" t="s">
        <v>17</v>
      </c>
      <c r="B68" s="52">
        <f>COUNTIF(E3:E36,"5 - 10 ปี")</f>
        <v>3</v>
      </c>
    </row>
    <row r="69" spans="1:2" x14ac:dyDescent="0.55000000000000004">
      <c r="A69" s="51" t="s">
        <v>22</v>
      </c>
      <c r="B69" s="52">
        <f>COUNTIF(E2:E36,"11 - 15 ปี")</f>
        <v>6</v>
      </c>
    </row>
    <row r="70" spans="1:2" x14ac:dyDescent="0.55000000000000004">
      <c r="A70" s="51" t="s">
        <v>11</v>
      </c>
      <c r="B70" s="52">
        <f>COUNTIF(E2:E38,"16 ปีขึ้นไป")</f>
        <v>20</v>
      </c>
    </row>
    <row r="71" spans="1:2" x14ac:dyDescent="0.55000000000000004">
      <c r="A71" s="53" t="s">
        <v>6</v>
      </c>
      <c r="B71" s="53">
        <f>SUM(B66:B70)</f>
        <v>34</v>
      </c>
    </row>
    <row r="72" spans="1:2" ht="15.75" customHeight="1" x14ac:dyDescent="0.55000000000000004"/>
    <row r="73" spans="1:2" x14ac:dyDescent="0.55000000000000004">
      <c r="A73" s="48" t="s">
        <v>25</v>
      </c>
      <c r="B73" s="49"/>
    </row>
    <row r="74" spans="1:2" ht="22.5" customHeight="1" x14ac:dyDescent="0.55000000000000004">
      <c r="A74" s="51" t="s">
        <v>115</v>
      </c>
      <c r="B74" s="52">
        <v>3</v>
      </c>
    </row>
    <row r="75" spans="1:2" ht="22.5" customHeight="1" x14ac:dyDescent="0.55000000000000004">
      <c r="A75" s="51" t="s">
        <v>116</v>
      </c>
      <c r="B75" s="52">
        <v>4</v>
      </c>
    </row>
    <row r="76" spans="1:2" ht="22.5" customHeight="1" x14ac:dyDescent="0.55000000000000004">
      <c r="A76" s="51" t="s">
        <v>117</v>
      </c>
      <c r="B76" s="52">
        <v>8</v>
      </c>
    </row>
    <row r="77" spans="1:2" ht="22.5" customHeight="1" x14ac:dyDescent="0.55000000000000004">
      <c r="A77" s="51" t="s">
        <v>118</v>
      </c>
      <c r="B77" s="52">
        <v>5</v>
      </c>
    </row>
    <row r="78" spans="1:2" ht="22.5" customHeight="1" x14ac:dyDescent="0.55000000000000004">
      <c r="A78" s="51" t="s">
        <v>119</v>
      </c>
      <c r="B78" s="52">
        <v>7</v>
      </c>
    </row>
    <row r="79" spans="1:2" ht="22.5" customHeight="1" x14ac:dyDescent="0.55000000000000004">
      <c r="A79" s="51" t="s">
        <v>120</v>
      </c>
      <c r="B79" s="52">
        <v>7</v>
      </c>
    </row>
    <row r="80" spans="1:2" ht="22.5" customHeight="1" x14ac:dyDescent="0.55000000000000004">
      <c r="A80" s="53" t="s">
        <v>6</v>
      </c>
      <c r="B80" s="53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autoFilter ref="F1:F180" xr:uid="{3638F145-CA4C-463F-AD89-9B396C9D4F8F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6B44-E6B1-4DB2-AF63-7F4B60D677CD}">
  <sheetPr>
    <tabColor rgb="FF7030A0"/>
  </sheetPr>
  <dimension ref="A2:T80"/>
  <sheetViews>
    <sheetView tabSelected="1" topLeftCell="A127" workbookViewId="0">
      <selection activeCell="J44" sqref="J44"/>
    </sheetView>
  </sheetViews>
  <sheetFormatPr defaultColWidth="9" defaultRowHeight="24" x14ac:dyDescent="0.55000000000000004"/>
  <cols>
    <col min="1" max="1" width="6.75" style="6" customWidth="1"/>
    <col min="2" max="2" width="8.875" style="6" customWidth="1"/>
    <col min="3" max="8" width="9" style="6"/>
    <col min="9" max="9" width="12.5" style="6" customWidth="1"/>
    <col min="10" max="16384" width="9" style="6"/>
  </cols>
  <sheetData>
    <row r="2" spans="1:12" ht="27.75" x14ac:dyDescent="0.65">
      <c r="B2" s="131" t="s">
        <v>1</v>
      </c>
      <c r="C2" s="131"/>
      <c r="D2" s="131"/>
      <c r="E2" s="131"/>
      <c r="F2" s="131"/>
      <c r="G2" s="131"/>
      <c r="H2" s="131"/>
      <c r="I2" s="131"/>
    </row>
    <row r="3" spans="1:12" s="8" customFormat="1" ht="27.75" x14ac:dyDescent="0.65">
      <c r="B3" s="132" t="s">
        <v>33</v>
      </c>
      <c r="C3" s="132"/>
      <c r="D3" s="132"/>
      <c r="E3" s="132"/>
      <c r="F3" s="132"/>
      <c r="G3" s="132"/>
      <c r="H3" s="132"/>
      <c r="I3" s="132"/>
    </row>
    <row r="4" spans="1:12" s="8" customFormat="1" ht="27.75" x14ac:dyDescent="0.65">
      <c r="B4" s="132" t="s">
        <v>141</v>
      </c>
      <c r="C4" s="132"/>
      <c r="D4" s="132"/>
      <c r="E4" s="132"/>
      <c r="F4" s="132"/>
      <c r="G4" s="132"/>
      <c r="H4" s="132"/>
      <c r="I4" s="132"/>
    </row>
    <row r="5" spans="1:12" x14ac:dyDescent="0.55000000000000004">
      <c r="B5" s="7"/>
      <c r="C5" s="7"/>
      <c r="D5" s="7"/>
      <c r="E5" s="7"/>
      <c r="F5" s="7"/>
      <c r="G5" s="7"/>
      <c r="H5" s="7"/>
      <c r="I5" s="7"/>
    </row>
    <row r="6" spans="1:12" x14ac:dyDescent="0.55000000000000004">
      <c r="B6" s="133" t="s">
        <v>249</v>
      </c>
      <c r="C6" s="133"/>
      <c r="D6" s="133"/>
      <c r="E6" s="133"/>
      <c r="F6" s="133"/>
      <c r="G6" s="133"/>
      <c r="H6" s="133"/>
      <c r="I6" s="133"/>
      <c r="J6" s="133"/>
    </row>
    <row r="7" spans="1:12" x14ac:dyDescent="0.55000000000000004">
      <c r="B7" s="2" t="s">
        <v>213</v>
      </c>
      <c r="C7" s="2"/>
      <c r="D7" s="7"/>
      <c r="E7" s="2"/>
      <c r="F7" s="2"/>
      <c r="G7" s="2"/>
      <c r="H7" s="2"/>
      <c r="I7" s="2"/>
    </row>
    <row r="8" spans="1:12" x14ac:dyDescent="0.55000000000000004">
      <c r="B8" s="2" t="s">
        <v>210</v>
      </c>
      <c r="C8" s="2"/>
      <c r="D8" s="7"/>
      <c r="E8" s="2"/>
      <c r="F8" s="2"/>
      <c r="G8" s="2"/>
      <c r="H8" s="2"/>
      <c r="I8" s="2"/>
    </row>
    <row r="9" spans="1:12" x14ac:dyDescent="0.55000000000000004">
      <c r="B9" s="2" t="s">
        <v>211</v>
      </c>
      <c r="C9" s="2"/>
      <c r="D9" s="7"/>
      <c r="E9" s="2"/>
      <c r="F9" s="2"/>
      <c r="G9" s="2"/>
      <c r="H9" s="2"/>
      <c r="I9" s="2"/>
    </row>
    <row r="10" spans="1:12" x14ac:dyDescent="0.55000000000000004">
      <c r="B10" s="2" t="s">
        <v>217</v>
      </c>
      <c r="C10" s="2"/>
      <c r="D10" s="7"/>
      <c r="E10" s="2"/>
      <c r="F10" s="2"/>
      <c r="G10" s="2"/>
      <c r="H10" s="2"/>
      <c r="I10" s="2"/>
    </row>
    <row r="11" spans="1:12" s="1" customFormat="1" x14ac:dyDescent="0.55000000000000004">
      <c r="B11" s="127" t="s">
        <v>214</v>
      </c>
      <c r="C11" s="127"/>
      <c r="D11" s="127"/>
      <c r="E11" s="127"/>
      <c r="F11" s="127"/>
      <c r="G11" s="127"/>
      <c r="H11" s="127"/>
      <c r="I11" s="127"/>
      <c r="J11" s="127"/>
      <c r="K11" s="6"/>
      <c r="L11" s="6"/>
    </row>
    <row r="12" spans="1:12" s="1" customFormat="1" x14ac:dyDescent="0.55000000000000004">
      <c r="B12" s="1" t="s">
        <v>215</v>
      </c>
      <c r="C12" s="13"/>
      <c r="D12" s="13"/>
      <c r="L12" s="6"/>
    </row>
    <row r="13" spans="1:12" s="1" customFormat="1" x14ac:dyDescent="0.55000000000000004">
      <c r="B13" s="3" t="s">
        <v>216</v>
      </c>
      <c r="C13" s="13"/>
      <c r="D13" s="13"/>
    </row>
    <row r="14" spans="1:12" s="1" customFormat="1" x14ac:dyDescent="0.55000000000000004">
      <c r="A14" s="13"/>
      <c r="B14" s="11" t="s">
        <v>250</v>
      </c>
      <c r="C14" s="11"/>
      <c r="D14" s="11"/>
      <c r="E14" s="11"/>
      <c r="F14" s="11"/>
      <c r="G14" s="11"/>
      <c r="H14" s="11"/>
      <c r="I14" s="11"/>
      <c r="L14" s="6"/>
    </row>
    <row r="15" spans="1:12" s="1" customFormat="1" x14ac:dyDescent="0.55000000000000004">
      <c r="B15" s="1" t="s">
        <v>218</v>
      </c>
      <c r="C15" s="13"/>
      <c r="D15" s="13"/>
      <c r="L15" s="6"/>
    </row>
    <row r="16" spans="1:12" s="1" customFormat="1" x14ac:dyDescent="0.55000000000000004">
      <c r="B16" s="1" t="s">
        <v>219</v>
      </c>
      <c r="C16" s="13"/>
      <c r="D16" s="13"/>
      <c r="L16" s="6" t="s">
        <v>212</v>
      </c>
    </row>
    <row r="17" spans="2:20" s="1" customFormat="1" x14ac:dyDescent="0.55000000000000004">
      <c r="B17" s="127" t="s">
        <v>251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6"/>
      <c r="M17" s="6"/>
    </row>
    <row r="18" spans="2:20" s="12" customFormat="1" ht="23.25" x14ac:dyDescent="0.55000000000000004">
      <c r="B18" s="134" t="s">
        <v>220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20" s="12" customFormat="1" ht="23.25" x14ac:dyDescent="0.55000000000000004">
      <c r="B19" s="128" t="s">
        <v>221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2:20" s="12" customFormat="1" ht="23.25" x14ac:dyDescent="0.55000000000000004">
      <c r="B20" s="123" t="s">
        <v>222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2:20" s="12" customFormat="1" ht="23.25" x14ac:dyDescent="0.55000000000000004">
      <c r="B21" s="123" t="s">
        <v>223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2:20" s="12" customFormat="1" ht="23.25" x14ac:dyDescent="0.55000000000000004">
      <c r="B22" s="12" t="s">
        <v>227</v>
      </c>
    </row>
    <row r="23" spans="2:20" s="12" customFormat="1" ht="23.25" x14ac:dyDescent="0.55000000000000004">
      <c r="B23" s="198">
        <v>5</v>
      </c>
      <c r="C23" s="198"/>
      <c r="D23" s="198"/>
      <c r="E23" s="198"/>
      <c r="F23" s="198"/>
      <c r="G23" s="198"/>
      <c r="H23" s="198"/>
      <c r="I23" s="198"/>
      <c r="J23" s="198"/>
    </row>
    <row r="24" spans="2:20" s="115" customFormat="1" ht="23.25" x14ac:dyDescent="0.55000000000000004">
      <c r="B24" s="115" t="s">
        <v>224</v>
      </c>
      <c r="S24" s="12"/>
      <c r="T24" s="12"/>
    </row>
    <row r="25" spans="2:20" s="115" customFormat="1" ht="23.25" x14ac:dyDescent="0.55000000000000004">
      <c r="B25" s="115" t="s">
        <v>225</v>
      </c>
      <c r="S25" s="12"/>
      <c r="T25" s="12"/>
    </row>
    <row r="26" spans="2:20" s="115" customFormat="1" ht="23.25" x14ac:dyDescent="0.55000000000000004">
      <c r="B26" s="114" t="s">
        <v>226</v>
      </c>
      <c r="C26" s="114"/>
      <c r="S26" s="12"/>
      <c r="T26" s="12"/>
    </row>
    <row r="27" spans="2:20" s="115" customFormat="1" ht="23.25" x14ac:dyDescent="0.55000000000000004">
      <c r="B27" s="114" t="s">
        <v>229</v>
      </c>
      <c r="C27" s="114"/>
      <c r="S27" s="12"/>
      <c r="T27" s="12"/>
    </row>
    <row r="28" spans="2:20" s="12" customFormat="1" ht="23.25" x14ac:dyDescent="0.55000000000000004">
      <c r="B28" s="116" t="s">
        <v>228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</row>
    <row r="29" spans="2:20" s="12" customFormat="1" ht="23.25" x14ac:dyDescent="0.55000000000000004">
      <c r="B29" s="116" t="s">
        <v>230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</row>
    <row r="30" spans="2:20" s="12" customFormat="1" ht="23.25" x14ac:dyDescent="0.55000000000000004">
      <c r="B30" s="116" t="s">
        <v>231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</row>
    <row r="31" spans="2:20" s="12" customFormat="1" ht="23.25" x14ac:dyDescent="0.55000000000000004">
      <c r="B31" s="116" t="s">
        <v>232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</row>
    <row r="32" spans="2:20" s="12" customFormat="1" ht="23.25" x14ac:dyDescent="0.55000000000000004">
      <c r="B32" s="116" t="s">
        <v>233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</row>
    <row r="33" spans="2:17" s="12" customFormat="1" ht="23.25" x14ac:dyDescent="0.55000000000000004">
      <c r="B33" s="116" t="s">
        <v>234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</row>
    <row r="34" spans="2:17" s="12" customFormat="1" ht="23.25" x14ac:dyDescent="0.55000000000000004">
      <c r="B34" s="116" t="s">
        <v>235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</row>
    <row r="35" spans="2:17" s="12" customFormat="1" ht="23.25" x14ac:dyDescent="0.55000000000000004">
      <c r="B35" s="116" t="s">
        <v>236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7"/>
    </row>
    <row r="36" spans="2:17" s="12" customFormat="1" ht="23.25" x14ac:dyDescent="0.55000000000000004">
      <c r="B36" s="116" t="s">
        <v>237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</row>
    <row r="37" spans="2:17" s="12" customFormat="1" ht="23.25" x14ac:dyDescent="0.55000000000000004">
      <c r="B37" s="120" t="s">
        <v>238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</row>
    <row r="38" spans="2:17" s="12" customFormat="1" ht="23.25" x14ac:dyDescent="0.55000000000000004">
      <c r="B38" s="120" t="s">
        <v>239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</row>
    <row r="39" spans="2:17" s="12" customFormat="1" ht="23.25" x14ac:dyDescent="0.55000000000000004">
      <c r="B39" s="116" t="s">
        <v>240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7"/>
    </row>
    <row r="40" spans="2:17" s="12" customFormat="1" ht="23.25" x14ac:dyDescent="0.55000000000000004">
      <c r="B40" s="116" t="s">
        <v>241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</row>
    <row r="41" spans="2:17" s="12" customFormat="1" ht="23.25" x14ac:dyDescent="0.55000000000000004">
      <c r="B41" s="116" t="s">
        <v>242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7"/>
    </row>
    <row r="42" spans="2:17" s="12" customFormat="1" ht="23.25" x14ac:dyDescent="0.55000000000000004">
      <c r="B42" s="116" t="s">
        <v>243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7"/>
    </row>
    <row r="43" spans="2:17" s="12" customFormat="1" ht="21" customHeight="1" x14ac:dyDescent="0.55000000000000004">
      <c r="B43" s="116" t="s">
        <v>189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7"/>
    </row>
    <row r="44" spans="2:17" s="12" customFormat="1" ht="23.25" x14ac:dyDescent="0.55000000000000004">
      <c r="B44" s="116" t="s">
        <v>244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7"/>
    </row>
    <row r="45" spans="2:17" s="12" customFormat="1" ht="23.25" x14ac:dyDescent="0.55000000000000004">
      <c r="B45" s="116" t="s">
        <v>245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7"/>
    </row>
    <row r="46" spans="2:17" s="12" customFormat="1" ht="23.25" x14ac:dyDescent="0.55000000000000004">
      <c r="B46" s="116" t="s">
        <v>246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7"/>
    </row>
    <row r="47" spans="2:17" s="12" customFormat="1" ht="23.25" x14ac:dyDescent="0.55000000000000004">
      <c r="B47" s="116" t="s">
        <v>247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7"/>
    </row>
    <row r="48" spans="2:17" s="12" customFormat="1" ht="23.25" x14ac:dyDescent="0.55000000000000004">
      <c r="B48" s="116" t="s">
        <v>248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</row>
    <row r="49" spans="2:17" x14ac:dyDescent="0.55000000000000004">
      <c r="B49" s="6">
        <v>4.25</v>
      </c>
    </row>
    <row r="50" spans="2:17" s="12" customFormat="1" ht="23.25" x14ac:dyDescent="0.55000000000000004">
      <c r="B50" s="121"/>
      <c r="C50" s="122" t="s">
        <v>252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s="1" customFormat="1" x14ac:dyDescent="0.55000000000000004">
      <c r="B51" s="167" t="s">
        <v>253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</row>
    <row r="52" spans="2:17" s="1" customFormat="1" x14ac:dyDescent="0.55000000000000004">
      <c r="B52" s="129" t="s">
        <v>254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s="1" customFormat="1" x14ac:dyDescent="0.55000000000000004">
      <c r="B53" s="129" t="s">
        <v>255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s="1" customFormat="1" x14ac:dyDescent="0.55000000000000004">
      <c r="B54" s="129" t="s">
        <v>262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s="1" customFormat="1" x14ac:dyDescent="0.55000000000000004">
      <c r="B55" s="1" t="s">
        <v>256</v>
      </c>
      <c r="M55" s="130"/>
      <c r="N55" s="130"/>
    </row>
    <row r="56" spans="2:17" s="1" customFormat="1" x14ac:dyDescent="0.55000000000000004">
      <c r="B56" s="1" t="s">
        <v>257</v>
      </c>
      <c r="M56" s="130"/>
      <c r="N56" s="130"/>
    </row>
    <row r="57" spans="2:17" s="11" customFormat="1" x14ac:dyDescent="0.55000000000000004">
      <c r="B57" s="11" t="s">
        <v>258</v>
      </c>
      <c r="M57" s="130"/>
      <c r="N57" s="130"/>
    </row>
    <row r="58" spans="2:17" s="11" customFormat="1" x14ac:dyDescent="0.55000000000000004">
      <c r="B58" s="11" t="s">
        <v>259</v>
      </c>
      <c r="M58" s="130"/>
      <c r="N58" s="130"/>
    </row>
    <row r="59" spans="2:17" s="115" customFormat="1" ht="23.25" x14ac:dyDescent="0.55000000000000004">
      <c r="B59" s="115" t="s">
        <v>260</v>
      </c>
    </row>
    <row r="60" spans="2:17" s="115" customFormat="1" ht="23.25" x14ac:dyDescent="0.55000000000000004">
      <c r="B60" s="115" t="s">
        <v>261</v>
      </c>
    </row>
    <row r="61" spans="2:17" s="12" customFormat="1" ht="23.25" x14ac:dyDescent="0.55000000000000004">
      <c r="B61" s="116" t="s">
        <v>263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7"/>
    </row>
    <row r="62" spans="2:17" s="12" customFormat="1" ht="23.25" x14ac:dyDescent="0.55000000000000004">
      <c r="B62" s="116" t="s">
        <v>264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7"/>
    </row>
    <row r="63" spans="2:17" s="12" customFormat="1" ht="23.25" x14ac:dyDescent="0.55000000000000004">
      <c r="B63" s="116" t="s">
        <v>265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7"/>
    </row>
    <row r="64" spans="2:17" s="12" customFormat="1" ht="23.25" x14ac:dyDescent="0.55000000000000004">
      <c r="B64" s="116" t="s">
        <v>266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</row>
    <row r="65" spans="2:17" s="12" customFormat="1" ht="23.25" x14ac:dyDescent="0.55000000000000004">
      <c r="B65" s="116" t="s">
        <v>267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7"/>
    </row>
    <row r="66" spans="2:17" s="12" customFormat="1" ht="23.25" x14ac:dyDescent="0.55000000000000004">
      <c r="B66" s="116" t="s">
        <v>268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7"/>
    </row>
    <row r="67" spans="2:17" s="12" customFormat="1" ht="23.25" x14ac:dyDescent="0.55000000000000004">
      <c r="B67" s="116" t="s">
        <v>269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7"/>
    </row>
    <row r="68" spans="2:17" s="12" customFormat="1" ht="23.25" x14ac:dyDescent="0.55000000000000004">
      <c r="B68" s="116" t="s">
        <v>270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7"/>
    </row>
    <row r="69" spans="2:17" s="12" customFormat="1" x14ac:dyDescent="0.55000000000000004">
      <c r="B69" s="116" t="s">
        <v>271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30"/>
      <c r="M69" s="130"/>
      <c r="N69" s="116"/>
      <c r="O69" s="116"/>
      <c r="P69" s="116"/>
      <c r="Q69" s="117"/>
    </row>
    <row r="70" spans="2:17" s="12" customFormat="1" x14ac:dyDescent="0.55000000000000004">
      <c r="B70" s="116" t="s">
        <v>272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30"/>
      <c r="M70" s="130"/>
      <c r="N70" s="116"/>
      <c r="O70" s="116"/>
      <c r="P70" s="116"/>
      <c r="Q70" s="117"/>
    </row>
    <row r="71" spans="2:17" s="12" customFormat="1" x14ac:dyDescent="0.55000000000000004">
      <c r="B71" s="116" t="s">
        <v>273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30"/>
      <c r="M71" s="130"/>
      <c r="N71" s="116"/>
      <c r="O71" s="116"/>
      <c r="P71" s="116"/>
      <c r="Q71" s="117"/>
    </row>
    <row r="72" spans="2:17" s="12" customFormat="1" x14ac:dyDescent="0.55000000000000004">
      <c r="B72" s="116" t="s">
        <v>274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30"/>
      <c r="M72" s="130"/>
      <c r="N72" s="116"/>
      <c r="O72" s="116"/>
      <c r="P72" s="116"/>
      <c r="Q72" s="117"/>
    </row>
    <row r="73" spans="2:17" s="12" customFormat="1" x14ac:dyDescent="0.55000000000000004">
      <c r="B73" s="116" t="s">
        <v>275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30"/>
      <c r="M73" s="130"/>
      <c r="N73" s="116"/>
      <c r="O73" s="116"/>
      <c r="P73" s="116"/>
      <c r="Q73" s="117"/>
    </row>
    <row r="74" spans="2:17" s="12" customFormat="1" ht="23.25" x14ac:dyDescent="0.55000000000000004">
      <c r="B74" s="116" t="s">
        <v>276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7"/>
    </row>
    <row r="75" spans="2:17" s="12" customFormat="1" ht="23.25" x14ac:dyDescent="0.55000000000000004">
      <c r="B75" s="116" t="s">
        <v>277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7"/>
    </row>
    <row r="76" spans="2:17" s="12" customFormat="1" ht="23.25" x14ac:dyDescent="0.55000000000000004">
      <c r="B76" s="116" t="s">
        <v>278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7"/>
    </row>
    <row r="77" spans="2:17" s="12" customFormat="1" ht="23.25" x14ac:dyDescent="0.55000000000000004">
      <c r="B77" s="116" t="s">
        <v>279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7"/>
    </row>
    <row r="78" spans="2:17" s="12" customFormat="1" ht="23.25" x14ac:dyDescent="0.55000000000000004">
      <c r="B78" s="116" t="s">
        <v>280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7"/>
    </row>
    <row r="79" spans="2:17" s="12" customFormat="1" ht="23.25" x14ac:dyDescent="0.55000000000000004">
      <c r="B79" s="116" t="s">
        <v>281</v>
      </c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7"/>
    </row>
    <row r="80" spans="2:17" s="12" customFormat="1" ht="23.25" x14ac:dyDescent="0.55000000000000004">
      <c r="B80" s="116" t="s">
        <v>282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7"/>
    </row>
  </sheetData>
  <mergeCells count="6">
    <mergeCell ref="B51:Q51"/>
    <mergeCell ref="B18:Q18"/>
    <mergeCell ref="B2:I2"/>
    <mergeCell ref="B3:I3"/>
    <mergeCell ref="B4:I4"/>
    <mergeCell ref="B6:J6"/>
  </mergeCells>
  <pageMargins left="0.7" right="0.7" top="0.75" bottom="0.75" header="0.3" footer="0.3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42"/>
  <sheetViews>
    <sheetView topLeftCell="A13" workbookViewId="0">
      <selection activeCell="B28" sqref="B28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39" t="s">
        <v>4</v>
      </c>
      <c r="C1" s="139"/>
      <c r="D1" s="139"/>
      <c r="E1" s="139"/>
      <c r="F1" s="139"/>
      <c r="G1" s="139"/>
      <c r="H1" s="139"/>
      <c r="I1" s="18"/>
    </row>
    <row r="2" spans="2:10" x14ac:dyDescent="0.55000000000000004">
      <c r="B2" s="18"/>
      <c r="C2" s="18"/>
      <c r="D2" s="18"/>
      <c r="E2" s="18"/>
      <c r="F2" s="18"/>
      <c r="G2" s="18"/>
      <c r="H2" s="18"/>
      <c r="I2" s="18"/>
    </row>
    <row r="3" spans="2:10" s="9" customFormat="1" ht="27.75" x14ac:dyDescent="0.65">
      <c r="B3" s="15" t="s">
        <v>23</v>
      </c>
      <c r="C3" s="15"/>
      <c r="D3" s="15"/>
      <c r="E3" s="15"/>
      <c r="F3" s="15"/>
      <c r="G3" s="15"/>
      <c r="H3" s="15"/>
      <c r="I3" s="15"/>
      <c r="J3" s="15"/>
    </row>
    <row r="4" spans="2:10" s="9" customFormat="1" ht="27.75" x14ac:dyDescent="0.65">
      <c r="B4" s="132" t="s">
        <v>139</v>
      </c>
      <c r="C4" s="132"/>
      <c r="D4" s="132"/>
      <c r="E4" s="132"/>
      <c r="F4" s="132"/>
      <c r="G4" s="132"/>
      <c r="H4" s="15"/>
      <c r="I4" s="15"/>
      <c r="J4" s="15"/>
    </row>
    <row r="5" spans="2:10" s="9" customFormat="1" ht="27.75" x14ac:dyDescent="0.65">
      <c r="B5" s="17"/>
      <c r="C5" s="17"/>
      <c r="D5" s="17"/>
      <c r="E5" s="17"/>
      <c r="F5" s="17"/>
      <c r="G5" s="16"/>
      <c r="H5" s="16"/>
      <c r="I5" s="16"/>
    </row>
    <row r="6" spans="2:10" x14ac:dyDescent="0.55000000000000004">
      <c r="B6" s="20" t="s">
        <v>122</v>
      </c>
      <c r="F6" s="13"/>
      <c r="G6" s="13"/>
      <c r="H6" s="13"/>
    </row>
    <row r="7" spans="2:10" x14ac:dyDescent="0.55000000000000004">
      <c r="B7" s="21" t="s">
        <v>123</v>
      </c>
      <c r="C7" s="32"/>
      <c r="D7" s="32"/>
      <c r="E7" s="32"/>
      <c r="F7" s="33"/>
      <c r="G7" s="33"/>
      <c r="H7" s="13"/>
    </row>
    <row r="8" spans="2:10" ht="24.75" thickBot="1" x14ac:dyDescent="0.6">
      <c r="B8" s="21"/>
      <c r="C8" s="135" t="s">
        <v>24</v>
      </c>
      <c r="D8" s="135"/>
      <c r="E8" s="135"/>
      <c r="F8" s="22" t="s">
        <v>2</v>
      </c>
      <c r="G8" s="22" t="s">
        <v>3</v>
      </c>
      <c r="H8" s="13"/>
    </row>
    <row r="9" spans="2:10" ht="24.75" thickTop="1" x14ac:dyDescent="0.55000000000000004">
      <c r="B9" s="21"/>
      <c r="C9" s="136" t="s">
        <v>15</v>
      </c>
      <c r="D9" s="137"/>
      <c r="E9" s="138"/>
      <c r="F9" s="23">
        <v>15</v>
      </c>
      <c r="G9" s="24">
        <f>F9*100/F$11</f>
        <v>44.117647058823529</v>
      </c>
      <c r="H9" s="13"/>
    </row>
    <row r="10" spans="2:10" x14ac:dyDescent="0.55000000000000004">
      <c r="B10" s="21"/>
      <c r="C10" s="140" t="s">
        <v>9</v>
      </c>
      <c r="D10" s="141"/>
      <c r="E10" s="142"/>
      <c r="F10" s="25">
        <v>19</v>
      </c>
      <c r="G10" s="26">
        <f>F10*100/F$11</f>
        <v>55.882352941176471</v>
      </c>
      <c r="H10" s="13"/>
    </row>
    <row r="11" spans="2:10" ht="24.75" thickBot="1" x14ac:dyDescent="0.6">
      <c r="B11" s="21"/>
      <c r="C11" s="135" t="s">
        <v>6</v>
      </c>
      <c r="D11" s="135"/>
      <c r="E11" s="135"/>
      <c r="F11" s="27">
        <f>SUM(F9:F10)</f>
        <v>34</v>
      </c>
      <c r="G11" s="28">
        <f>SUM(G9:G10)</f>
        <v>100</v>
      </c>
    </row>
    <row r="12" spans="2:10" ht="24.75" thickTop="1" x14ac:dyDescent="0.55000000000000004">
      <c r="B12" s="21"/>
      <c r="C12" s="29"/>
      <c r="D12" s="29"/>
      <c r="E12" s="29"/>
      <c r="F12" s="30"/>
      <c r="G12" s="31"/>
    </row>
    <row r="13" spans="2:10" x14ac:dyDescent="0.55000000000000004">
      <c r="B13" s="11" t="s">
        <v>124</v>
      </c>
      <c r="C13" s="11"/>
      <c r="D13" s="11"/>
    </row>
    <row r="14" spans="2:10" x14ac:dyDescent="0.55000000000000004">
      <c r="B14" s="1" t="s">
        <v>140</v>
      </c>
      <c r="C14" s="13"/>
      <c r="D14" s="13"/>
    </row>
    <row r="15" spans="2:10" x14ac:dyDescent="0.55000000000000004">
      <c r="C15" s="13"/>
      <c r="D15" s="13"/>
    </row>
    <row r="16" spans="2:10" x14ac:dyDescent="0.55000000000000004">
      <c r="B16" s="21" t="s">
        <v>142</v>
      </c>
      <c r="C16" s="32"/>
      <c r="D16" s="32"/>
      <c r="E16" s="32"/>
      <c r="F16" s="33"/>
      <c r="G16" s="33"/>
      <c r="H16" s="13"/>
    </row>
    <row r="17" spans="2:8" ht="24.75" thickBot="1" x14ac:dyDescent="0.6">
      <c r="B17" s="21"/>
      <c r="C17" s="135" t="s">
        <v>114</v>
      </c>
      <c r="D17" s="135"/>
      <c r="E17" s="135"/>
      <c r="F17" s="95" t="s">
        <v>2</v>
      </c>
      <c r="G17" s="95" t="s">
        <v>3</v>
      </c>
      <c r="H17" s="13"/>
    </row>
    <row r="18" spans="2:8" ht="24.75" thickTop="1" x14ac:dyDescent="0.55000000000000004">
      <c r="B18" s="21"/>
      <c r="C18" s="94" t="s">
        <v>176</v>
      </c>
      <c r="D18" s="96"/>
      <c r="E18" s="97"/>
      <c r="F18" s="25">
        <v>2</v>
      </c>
      <c r="G18" s="24">
        <f>F18*100/F$24</f>
        <v>5.882352941176471</v>
      </c>
      <c r="H18" s="13"/>
    </row>
    <row r="19" spans="2:8" x14ac:dyDescent="0.55000000000000004">
      <c r="B19" s="21"/>
      <c r="C19" s="98" t="s">
        <v>177</v>
      </c>
      <c r="D19" s="99"/>
      <c r="E19" s="100"/>
      <c r="F19" s="25">
        <v>7</v>
      </c>
      <c r="G19" s="24">
        <f t="shared" ref="G19:G22" si="0">F19*100/F$24</f>
        <v>20.588235294117649</v>
      </c>
      <c r="H19" s="13"/>
    </row>
    <row r="20" spans="2:8" x14ac:dyDescent="0.55000000000000004">
      <c r="B20" s="21"/>
      <c r="C20" s="98" t="s">
        <v>178</v>
      </c>
      <c r="D20" s="99"/>
      <c r="E20" s="100"/>
      <c r="F20" s="25">
        <v>4</v>
      </c>
      <c r="G20" s="24">
        <f t="shared" si="0"/>
        <v>11.764705882352942</v>
      </c>
      <c r="H20" s="13"/>
    </row>
    <row r="21" spans="2:8" x14ac:dyDescent="0.55000000000000004">
      <c r="B21" s="21"/>
      <c r="C21" s="98" t="s">
        <v>179</v>
      </c>
      <c r="D21" s="99"/>
      <c r="E21" s="100"/>
      <c r="F21" s="25">
        <v>1</v>
      </c>
      <c r="G21" s="24">
        <f t="shared" si="0"/>
        <v>2.9411764705882355</v>
      </c>
      <c r="H21" s="13"/>
    </row>
    <row r="22" spans="2:8" x14ac:dyDescent="0.55000000000000004">
      <c r="B22" s="21"/>
      <c r="C22" s="136" t="s">
        <v>180</v>
      </c>
      <c r="D22" s="137" t="e">
        <f>COUNTIF(#REF!,"บุคลากรสายวิชาการ")</f>
        <v>#REF!</v>
      </c>
      <c r="E22" s="138" t="s">
        <v>146</v>
      </c>
      <c r="F22" s="25">
        <v>16</v>
      </c>
      <c r="G22" s="24">
        <f t="shared" si="0"/>
        <v>47.058823529411768</v>
      </c>
      <c r="H22" s="13"/>
    </row>
    <row r="23" spans="2:8" x14ac:dyDescent="0.55000000000000004">
      <c r="B23" s="21"/>
      <c r="C23" s="136" t="s">
        <v>181</v>
      </c>
      <c r="D23" s="137" t="e">
        <f>COUNTIF(#REF!,"บุคลากรสายวิชาการ")</f>
        <v>#REF!</v>
      </c>
      <c r="E23" s="138" t="s">
        <v>146</v>
      </c>
      <c r="F23" s="25">
        <v>4</v>
      </c>
      <c r="G23" s="24">
        <f>F23*100/F$24</f>
        <v>11.764705882352942</v>
      </c>
      <c r="H23" s="13"/>
    </row>
    <row r="24" spans="2:8" ht="24.75" thickBot="1" x14ac:dyDescent="0.6">
      <c r="B24" s="21"/>
      <c r="C24" s="135" t="s">
        <v>6</v>
      </c>
      <c r="D24" s="135"/>
      <c r="E24" s="135"/>
      <c r="F24" s="27">
        <f>SUM(F18:F23)</f>
        <v>34</v>
      </c>
      <c r="G24" s="101">
        <f>F24*100/F$24</f>
        <v>100</v>
      </c>
    </row>
    <row r="25" spans="2:8" ht="24.75" thickTop="1" x14ac:dyDescent="0.55000000000000004">
      <c r="B25" s="21"/>
      <c r="C25" s="29"/>
      <c r="D25" s="29"/>
      <c r="E25" s="29"/>
      <c r="F25" s="30"/>
      <c r="G25" s="31"/>
    </row>
    <row r="26" spans="2:8" x14ac:dyDescent="0.55000000000000004">
      <c r="B26" s="11" t="s">
        <v>147</v>
      </c>
      <c r="C26" s="11"/>
      <c r="D26" s="11"/>
    </row>
    <row r="27" spans="2:8" x14ac:dyDescent="0.55000000000000004">
      <c r="B27" s="1" t="s">
        <v>190</v>
      </c>
      <c r="C27" s="13"/>
      <c r="D27" s="13"/>
    </row>
    <row r="28" spans="2:8" x14ac:dyDescent="0.55000000000000004">
      <c r="B28" s="1" t="s">
        <v>191</v>
      </c>
      <c r="C28" s="13"/>
      <c r="D28" s="13"/>
    </row>
    <row r="29" spans="2:8" x14ac:dyDescent="0.55000000000000004">
      <c r="C29" s="13"/>
      <c r="D29" s="13"/>
    </row>
    <row r="30" spans="2:8" x14ac:dyDescent="0.55000000000000004">
      <c r="C30" s="13"/>
      <c r="D30" s="13"/>
    </row>
    <row r="31" spans="2:8" x14ac:dyDescent="0.55000000000000004">
      <c r="B31" s="3"/>
      <c r="C31" s="3"/>
    </row>
    <row r="32" spans="2:8" x14ac:dyDescent="0.55000000000000004">
      <c r="B32" s="3"/>
      <c r="C32" s="3"/>
    </row>
    <row r="33" spans="2:3" x14ac:dyDescent="0.55000000000000004">
      <c r="B33" s="3"/>
      <c r="C33" s="3"/>
    </row>
    <row r="34" spans="2:3" x14ac:dyDescent="0.55000000000000004">
      <c r="B34" s="3"/>
      <c r="C34" s="3"/>
    </row>
    <row r="35" spans="2:3" x14ac:dyDescent="0.55000000000000004">
      <c r="B35" s="3"/>
      <c r="C35" s="3"/>
    </row>
    <row r="36" spans="2:3" x14ac:dyDescent="0.55000000000000004">
      <c r="B36" s="3"/>
      <c r="C36" s="3"/>
    </row>
    <row r="37" spans="2:3" x14ac:dyDescent="0.55000000000000004">
      <c r="B37" s="3"/>
      <c r="C37" s="3"/>
    </row>
    <row r="38" spans="2:3" x14ac:dyDescent="0.55000000000000004">
      <c r="B38" s="3"/>
      <c r="C38" s="3"/>
    </row>
    <row r="39" spans="2:3" x14ac:dyDescent="0.55000000000000004">
      <c r="B39" s="3"/>
      <c r="C39" s="3"/>
    </row>
    <row r="40" spans="2:3" x14ac:dyDescent="0.55000000000000004">
      <c r="B40" s="3"/>
      <c r="C40" s="3"/>
    </row>
    <row r="41" spans="2:3" x14ac:dyDescent="0.55000000000000004">
      <c r="B41" s="3"/>
      <c r="C41" s="3"/>
    </row>
    <row r="42" spans="2:3" x14ac:dyDescent="0.55000000000000004">
      <c r="B42" s="3"/>
      <c r="C42" s="3"/>
    </row>
  </sheetData>
  <mergeCells count="10">
    <mergeCell ref="B1:H1"/>
    <mergeCell ref="C8:E8"/>
    <mergeCell ref="C9:E9"/>
    <mergeCell ref="C10:E10"/>
    <mergeCell ref="C11:E11"/>
    <mergeCell ref="C17:E17"/>
    <mergeCell ref="C22:E22"/>
    <mergeCell ref="C23:E23"/>
    <mergeCell ref="C24:E24"/>
    <mergeCell ref="B4:G4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IU13"/>
  <sheetViews>
    <sheetView workbookViewId="0">
      <selection activeCell="B13" sqref="B13"/>
    </sheetView>
  </sheetViews>
  <sheetFormatPr defaultRowHeight="24" x14ac:dyDescent="0.55000000000000004"/>
  <cols>
    <col min="1" max="1" width="4.875" style="1" customWidth="1"/>
    <col min="2" max="2" width="31.75" style="1" customWidth="1"/>
    <col min="3" max="3" width="17.5" style="13" customWidth="1"/>
    <col min="4" max="4" width="21.625" style="13" customWidth="1"/>
    <col min="5" max="5" width="9" style="1"/>
    <col min="6" max="7" width="8" style="1" hidden="1" customWidth="1"/>
    <col min="8" max="256" width="9" style="1"/>
    <col min="257" max="257" width="4.875" style="1" customWidth="1"/>
    <col min="258" max="258" width="22.625" style="1" customWidth="1"/>
    <col min="259" max="259" width="26.375" style="1" customWidth="1"/>
    <col min="260" max="260" width="24.25" style="1" customWidth="1"/>
    <col min="261" max="261" width="9" style="1"/>
    <col min="262" max="263" width="0" style="1" hidden="1" customWidth="1"/>
    <col min="264" max="512" width="9" style="1"/>
    <col min="513" max="513" width="4.875" style="1" customWidth="1"/>
    <col min="514" max="514" width="22.625" style="1" customWidth="1"/>
    <col min="515" max="515" width="26.375" style="1" customWidth="1"/>
    <col min="516" max="516" width="24.25" style="1" customWidth="1"/>
    <col min="517" max="517" width="9" style="1"/>
    <col min="518" max="519" width="0" style="1" hidden="1" customWidth="1"/>
    <col min="520" max="768" width="9" style="1"/>
    <col min="769" max="769" width="4.875" style="1" customWidth="1"/>
    <col min="770" max="770" width="22.625" style="1" customWidth="1"/>
    <col min="771" max="771" width="26.375" style="1" customWidth="1"/>
    <col min="772" max="772" width="24.25" style="1" customWidth="1"/>
    <col min="773" max="773" width="9" style="1"/>
    <col min="774" max="775" width="0" style="1" hidden="1" customWidth="1"/>
    <col min="776" max="1024" width="9" style="1"/>
    <col min="1025" max="1025" width="4.875" style="1" customWidth="1"/>
    <col min="1026" max="1026" width="22.625" style="1" customWidth="1"/>
    <col min="1027" max="1027" width="26.375" style="1" customWidth="1"/>
    <col min="1028" max="1028" width="24.25" style="1" customWidth="1"/>
    <col min="1029" max="1029" width="9" style="1"/>
    <col min="1030" max="1031" width="0" style="1" hidden="1" customWidth="1"/>
    <col min="1032" max="1280" width="9" style="1"/>
    <col min="1281" max="1281" width="4.875" style="1" customWidth="1"/>
    <col min="1282" max="1282" width="22.625" style="1" customWidth="1"/>
    <col min="1283" max="1283" width="26.375" style="1" customWidth="1"/>
    <col min="1284" max="1284" width="24.25" style="1" customWidth="1"/>
    <col min="1285" max="1285" width="9" style="1"/>
    <col min="1286" max="1287" width="0" style="1" hidden="1" customWidth="1"/>
    <col min="1288" max="1536" width="9" style="1"/>
    <col min="1537" max="1537" width="4.875" style="1" customWidth="1"/>
    <col min="1538" max="1538" width="22.625" style="1" customWidth="1"/>
    <col min="1539" max="1539" width="26.375" style="1" customWidth="1"/>
    <col min="1540" max="1540" width="24.25" style="1" customWidth="1"/>
    <col min="1541" max="1541" width="9" style="1"/>
    <col min="1542" max="1543" width="0" style="1" hidden="1" customWidth="1"/>
    <col min="1544" max="1792" width="9" style="1"/>
    <col min="1793" max="1793" width="4.875" style="1" customWidth="1"/>
    <col min="1794" max="1794" width="22.625" style="1" customWidth="1"/>
    <col min="1795" max="1795" width="26.375" style="1" customWidth="1"/>
    <col min="1796" max="1796" width="24.25" style="1" customWidth="1"/>
    <col min="1797" max="1797" width="9" style="1"/>
    <col min="1798" max="1799" width="0" style="1" hidden="1" customWidth="1"/>
    <col min="1800" max="2048" width="9" style="1"/>
    <col min="2049" max="2049" width="4.875" style="1" customWidth="1"/>
    <col min="2050" max="2050" width="22.625" style="1" customWidth="1"/>
    <col min="2051" max="2051" width="26.375" style="1" customWidth="1"/>
    <col min="2052" max="2052" width="24.25" style="1" customWidth="1"/>
    <col min="2053" max="2053" width="9" style="1"/>
    <col min="2054" max="2055" width="0" style="1" hidden="1" customWidth="1"/>
    <col min="2056" max="2304" width="9" style="1"/>
    <col min="2305" max="2305" width="4.875" style="1" customWidth="1"/>
    <col min="2306" max="2306" width="22.625" style="1" customWidth="1"/>
    <col min="2307" max="2307" width="26.375" style="1" customWidth="1"/>
    <col min="2308" max="2308" width="24.25" style="1" customWidth="1"/>
    <col min="2309" max="2309" width="9" style="1"/>
    <col min="2310" max="2311" width="0" style="1" hidden="1" customWidth="1"/>
    <col min="2312" max="2560" width="9" style="1"/>
    <col min="2561" max="2561" width="4.875" style="1" customWidth="1"/>
    <col min="2562" max="2562" width="22.625" style="1" customWidth="1"/>
    <col min="2563" max="2563" width="26.375" style="1" customWidth="1"/>
    <col min="2564" max="2564" width="24.25" style="1" customWidth="1"/>
    <col min="2565" max="2565" width="9" style="1"/>
    <col min="2566" max="2567" width="0" style="1" hidden="1" customWidth="1"/>
    <col min="2568" max="2816" width="9" style="1"/>
    <col min="2817" max="2817" width="4.875" style="1" customWidth="1"/>
    <col min="2818" max="2818" width="22.625" style="1" customWidth="1"/>
    <col min="2819" max="2819" width="26.375" style="1" customWidth="1"/>
    <col min="2820" max="2820" width="24.25" style="1" customWidth="1"/>
    <col min="2821" max="2821" width="9" style="1"/>
    <col min="2822" max="2823" width="0" style="1" hidden="1" customWidth="1"/>
    <col min="2824" max="3072" width="9" style="1"/>
    <col min="3073" max="3073" width="4.875" style="1" customWidth="1"/>
    <col min="3074" max="3074" width="22.625" style="1" customWidth="1"/>
    <col min="3075" max="3075" width="26.375" style="1" customWidth="1"/>
    <col min="3076" max="3076" width="24.25" style="1" customWidth="1"/>
    <col min="3077" max="3077" width="9" style="1"/>
    <col min="3078" max="3079" width="0" style="1" hidden="1" customWidth="1"/>
    <col min="3080" max="3328" width="9" style="1"/>
    <col min="3329" max="3329" width="4.875" style="1" customWidth="1"/>
    <col min="3330" max="3330" width="22.625" style="1" customWidth="1"/>
    <col min="3331" max="3331" width="26.375" style="1" customWidth="1"/>
    <col min="3332" max="3332" width="24.25" style="1" customWidth="1"/>
    <col min="3333" max="3333" width="9" style="1"/>
    <col min="3334" max="3335" width="0" style="1" hidden="1" customWidth="1"/>
    <col min="3336" max="3584" width="9" style="1"/>
    <col min="3585" max="3585" width="4.875" style="1" customWidth="1"/>
    <col min="3586" max="3586" width="22.625" style="1" customWidth="1"/>
    <col min="3587" max="3587" width="26.375" style="1" customWidth="1"/>
    <col min="3588" max="3588" width="24.25" style="1" customWidth="1"/>
    <col min="3589" max="3589" width="9" style="1"/>
    <col min="3590" max="3591" width="0" style="1" hidden="1" customWidth="1"/>
    <col min="3592" max="3840" width="9" style="1"/>
    <col min="3841" max="3841" width="4.875" style="1" customWidth="1"/>
    <col min="3842" max="3842" width="22.625" style="1" customWidth="1"/>
    <col min="3843" max="3843" width="26.375" style="1" customWidth="1"/>
    <col min="3844" max="3844" width="24.25" style="1" customWidth="1"/>
    <col min="3845" max="3845" width="9" style="1"/>
    <col min="3846" max="3847" width="0" style="1" hidden="1" customWidth="1"/>
    <col min="3848" max="4096" width="9" style="1"/>
    <col min="4097" max="4097" width="4.875" style="1" customWidth="1"/>
    <col min="4098" max="4098" width="22.625" style="1" customWidth="1"/>
    <col min="4099" max="4099" width="26.375" style="1" customWidth="1"/>
    <col min="4100" max="4100" width="24.25" style="1" customWidth="1"/>
    <col min="4101" max="4101" width="9" style="1"/>
    <col min="4102" max="4103" width="0" style="1" hidden="1" customWidth="1"/>
    <col min="4104" max="4352" width="9" style="1"/>
    <col min="4353" max="4353" width="4.875" style="1" customWidth="1"/>
    <col min="4354" max="4354" width="22.625" style="1" customWidth="1"/>
    <col min="4355" max="4355" width="26.375" style="1" customWidth="1"/>
    <col min="4356" max="4356" width="24.25" style="1" customWidth="1"/>
    <col min="4357" max="4357" width="9" style="1"/>
    <col min="4358" max="4359" width="0" style="1" hidden="1" customWidth="1"/>
    <col min="4360" max="4608" width="9" style="1"/>
    <col min="4609" max="4609" width="4.875" style="1" customWidth="1"/>
    <col min="4610" max="4610" width="22.625" style="1" customWidth="1"/>
    <col min="4611" max="4611" width="26.375" style="1" customWidth="1"/>
    <col min="4612" max="4612" width="24.25" style="1" customWidth="1"/>
    <col min="4613" max="4613" width="9" style="1"/>
    <col min="4614" max="4615" width="0" style="1" hidden="1" customWidth="1"/>
    <col min="4616" max="4864" width="9" style="1"/>
    <col min="4865" max="4865" width="4.875" style="1" customWidth="1"/>
    <col min="4866" max="4866" width="22.625" style="1" customWidth="1"/>
    <col min="4867" max="4867" width="26.375" style="1" customWidth="1"/>
    <col min="4868" max="4868" width="24.25" style="1" customWidth="1"/>
    <col min="4869" max="4869" width="9" style="1"/>
    <col min="4870" max="4871" width="0" style="1" hidden="1" customWidth="1"/>
    <col min="4872" max="5120" width="9" style="1"/>
    <col min="5121" max="5121" width="4.875" style="1" customWidth="1"/>
    <col min="5122" max="5122" width="22.625" style="1" customWidth="1"/>
    <col min="5123" max="5123" width="26.375" style="1" customWidth="1"/>
    <col min="5124" max="5124" width="24.25" style="1" customWidth="1"/>
    <col min="5125" max="5125" width="9" style="1"/>
    <col min="5126" max="5127" width="0" style="1" hidden="1" customWidth="1"/>
    <col min="5128" max="5376" width="9" style="1"/>
    <col min="5377" max="5377" width="4.875" style="1" customWidth="1"/>
    <col min="5378" max="5378" width="22.625" style="1" customWidth="1"/>
    <col min="5379" max="5379" width="26.375" style="1" customWidth="1"/>
    <col min="5380" max="5380" width="24.25" style="1" customWidth="1"/>
    <col min="5381" max="5381" width="9" style="1"/>
    <col min="5382" max="5383" width="0" style="1" hidden="1" customWidth="1"/>
    <col min="5384" max="5632" width="9" style="1"/>
    <col min="5633" max="5633" width="4.875" style="1" customWidth="1"/>
    <col min="5634" max="5634" width="22.625" style="1" customWidth="1"/>
    <col min="5635" max="5635" width="26.375" style="1" customWidth="1"/>
    <col min="5636" max="5636" width="24.25" style="1" customWidth="1"/>
    <col min="5637" max="5637" width="9" style="1"/>
    <col min="5638" max="5639" width="0" style="1" hidden="1" customWidth="1"/>
    <col min="5640" max="5888" width="9" style="1"/>
    <col min="5889" max="5889" width="4.875" style="1" customWidth="1"/>
    <col min="5890" max="5890" width="22.625" style="1" customWidth="1"/>
    <col min="5891" max="5891" width="26.375" style="1" customWidth="1"/>
    <col min="5892" max="5892" width="24.25" style="1" customWidth="1"/>
    <col min="5893" max="5893" width="9" style="1"/>
    <col min="5894" max="5895" width="0" style="1" hidden="1" customWidth="1"/>
    <col min="5896" max="6144" width="9" style="1"/>
    <col min="6145" max="6145" width="4.875" style="1" customWidth="1"/>
    <col min="6146" max="6146" width="22.625" style="1" customWidth="1"/>
    <col min="6147" max="6147" width="26.375" style="1" customWidth="1"/>
    <col min="6148" max="6148" width="24.25" style="1" customWidth="1"/>
    <col min="6149" max="6149" width="9" style="1"/>
    <col min="6150" max="6151" width="0" style="1" hidden="1" customWidth="1"/>
    <col min="6152" max="6400" width="9" style="1"/>
    <col min="6401" max="6401" width="4.875" style="1" customWidth="1"/>
    <col min="6402" max="6402" width="22.625" style="1" customWidth="1"/>
    <col min="6403" max="6403" width="26.375" style="1" customWidth="1"/>
    <col min="6404" max="6404" width="24.25" style="1" customWidth="1"/>
    <col min="6405" max="6405" width="9" style="1"/>
    <col min="6406" max="6407" width="0" style="1" hidden="1" customWidth="1"/>
    <col min="6408" max="6656" width="9" style="1"/>
    <col min="6657" max="6657" width="4.875" style="1" customWidth="1"/>
    <col min="6658" max="6658" width="22.625" style="1" customWidth="1"/>
    <col min="6659" max="6659" width="26.375" style="1" customWidth="1"/>
    <col min="6660" max="6660" width="24.25" style="1" customWidth="1"/>
    <col min="6661" max="6661" width="9" style="1"/>
    <col min="6662" max="6663" width="0" style="1" hidden="1" customWidth="1"/>
    <col min="6664" max="6912" width="9" style="1"/>
    <col min="6913" max="6913" width="4.875" style="1" customWidth="1"/>
    <col min="6914" max="6914" width="22.625" style="1" customWidth="1"/>
    <col min="6915" max="6915" width="26.375" style="1" customWidth="1"/>
    <col min="6916" max="6916" width="24.25" style="1" customWidth="1"/>
    <col min="6917" max="6917" width="9" style="1"/>
    <col min="6918" max="6919" width="0" style="1" hidden="1" customWidth="1"/>
    <col min="6920" max="7168" width="9" style="1"/>
    <col min="7169" max="7169" width="4.875" style="1" customWidth="1"/>
    <col min="7170" max="7170" width="22.625" style="1" customWidth="1"/>
    <col min="7171" max="7171" width="26.375" style="1" customWidth="1"/>
    <col min="7172" max="7172" width="24.25" style="1" customWidth="1"/>
    <col min="7173" max="7173" width="9" style="1"/>
    <col min="7174" max="7175" width="0" style="1" hidden="1" customWidth="1"/>
    <col min="7176" max="7424" width="9" style="1"/>
    <col min="7425" max="7425" width="4.875" style="1" customWidth="1"/>
    <col min="7426" max="7426" width="22.625" style="1" customWidth="1"/>
    <col min="7427" max="7427" width="26.375" style="1" customWidth="1"/>
    <col min="7428" max="7428" width="24.25" style="1" customWidth="1"/>
    <col min="7429" max="7429" width="9" style="1"/>
    <col min="7430" max="7431" width="0" style="1" hidden="1" customWidth="1"/>
    <col min="7432" max="7680" width="9" style="1"/>
    <col min="7681" max="7681" width="4.875" style="1" customWidth="1"/>
    <col min="7682" max="7682" width="22.625" style="1" customWidth="1"/>
    <col min="7683" max="7683" width="26.375" style="1" customWidth="1"/>
    <col min="7684" max="7684" width="24.25" style="1" customWidth="1"/>
    <col min="7685" max="7685" width="9" style="1"/>
    <col min="7686" max="7687" width="0" style="1" hidden="1" customWidth="1"/>
    <col min="7688" max="7936" width="9" style="1"/>
    <col min="7937" max="7937" width="4.875" style="1" customWidth="1"/>
    <col min="7938" max="7938" width="22.625" style="1" customWidth="1"/>
    <col min="7939" max="7939" width="26.375" style="1" customWidth="1"/>
    <col min="7940" max="7940" width="24.25" style="1" customWidth="1"/>
    <col min="7941" max="7941" width="9" style="1"/>
    <col min="7942" max="7943" width="0" style="1" hidden="1" customWidth="1"/>
    <col min="7944" max="8192" width="9" style="1"/>
    <col min="8193" max="8193" width="4.875" style="1" customWidth="1"/>
    <col min="8194" max="8194" width="22.625" style="1" customWidth="1"/>
    <col min="8195" max="8195" width="26.375" style="1" customWidth="1"/>
    <col min="8196" max="8196" width="24.25" style="1" customWidth="1"/>
    <col min="8197" max="8197" width="9" style="1"/>
    <col min="8198" max="8199" width="0" style="1" hidden="1" customWidth="1"/>
    <col min="8200" max="8448" width="9" style="1"/>
    <col min="8449" max="8449" width="4.875" style="1" customWidth="1"/>
    <col min="8450" max="8450" width="22.625" style="1" customWidth="1"/>
    <col min="8451" max="8451" width="26.375" style="1" customWidth="1"/>
    <col min="8452" max="8452" width="24.25" style="1" customWidth="1"/>
    <col min="8453" max="8453" width="9" style="1"/>
    <col min="8454" max="8455" width="0" style="1" hidden="1" customWidth="1"/>
    <col min="8456" max="8704" width="9" style="1"/>
    <col min="8705" max="8705" width="4.875" style="1" customWidth="1"/>
    <col min="8706" max="8706" width="22.625" style="1" customWidth="1"/>
    <col min="8707" max="8707" width="26.375" style="1" customWidth="1"/>
    <col min="8708" max="8708" width="24.25" style="1" customWidth="1"/>
    <col min="8709" max="8709" width="9" style="1"/>
    <col min="8710" max="8711" width="0" style="1" hidden="1" customWidth="1"/>
    <col min="8712" max="8960" width="9" style="1"/>
    <col min="8961" max="8961" width="4.875" style="1" customWidth="1"/>
    <col min="8962" max="8962" width="22.625" style="1" customWidth="1"/>
    <col min="8963" max="8963" width="26.375" style="1" customWidth="1"/>
    <col min="8964" max="8964" width="24.25" style="1" customWidth="1"/>
    <col min="8965" max="8965" width="9" style="1"/>
    <col min="8966" max="8967" width="0" style="1" hidden="1" customWidth="1"/>
    <col min="8968" max="9216" width="9" style="1"/>
    <col min="9217" max="9217" width="4.875" style="1" customWidth="1"/>
    <col min="9218" max="9218" width="22.625" style="1" customWidth="1"/>
    <col min="9219" max="9219" width="26.375" style="1" customWidth="1"/>
    <col min="9220" max="9220" width="24.25" style="1" customWidth="1"/>
    <col min="9221" max="9221" width="9" style="1"/>
    <col min="9222" max="9223" width="0" style="1" hidden="1" customWidth="1"/>
    <col min="9224" max="9472" width="9" style="1"/>
    <col min="9473" max="9473" width="4.875" style="1" customWidth="1"/>
    <col min="9474" max="9474" width="22.625" style="1" customWidth="1"/>
    <col min="9475" max="9475" width="26.375" style="1" customWidth="1"/>
    <col min="9476" max="9476" width="24.25" style="1" customWidth="1"/>
    <col min="9477" max="9477" width="9" style="1"/>
    <col min="9478" max="9479" width="0" style="1" hidden="1" customWidth="1"/>
    <col min="9480" max="9728" width="9" style="1"/>
    <col min="9729" max="9729" width="4.875" style="1" customWidth="1"/>
    <col min="9730" max="9730" width="22.625" style="1" customWidth="1"/>
    <col min="9731" max="9731" width="26.375" style="1" customWidth="1"/>
    <col min="9732" max="9732" width="24.25" style="1" customWidth="1"/>
    <col min="9733" max="9733" width="9" style="1"/>
    <col min="9734" max="9735" width="0" style="1" hidden="1" customWidth="1"/>
    <col min="9736" max="9984" width="9" style="1"/>
    <col min="9985" max="9985" width="4.875" style="1" customWidth="1"/>
    <col min="9986" max="9986" width="22.625" style="1" customWidth="1"/>
    <col min="9987" max="9987" width="26.375" style="1" customWidth="1"/>
    <col min="9988" max="9988" width="24.25" style="1" customWidth="1"/>
    <col min="9989" max="9989" width="9" style="1"/>
    <col min="9990" max="9991" width="0" style="1" hidden="1" customWidth="1"/>
    <col min="9992" max="10240" width="9" style="1"/>
    <col min="10241" max="10241" width="4.875" style="1" customWidth="1"/>
    <col min="10242" max="10242" width="22.625" style="1" customWidth="1"/>
    <col min="10243" max="10243" width="26.375" style="1" customWidth="1"/>
    <col min="10244" max="10244" width="24.25" style="1" customWidth="1"/>
    <col min="10245" max="10245" width="9" style="1"/>
    <col min="10246" max="10247" width="0" style="1" hidden="1" customWidth="1"/>
    <col min="10248" max="10496" width="9" style="1"/>
    <col min="10497" max="10497" width="4.875" style="1" customWidth="1"/>
    <col min="10498" max="10498" width="22.625" style="1" customWidth="1"/>
    <col min="10499" max="10499" width="26.375" style="1" customWidth="1"/>
    <col min="10500" max="10500" width="24.25" style="1" customWidth="1"/>
    <col min="10501" max="10501" width="9" style="1"/>
    <col min="10502" max="10503" width="0" style="1" hidden="1" customWidth="1"/>
    <col min="10504" max="10752" width="9" style="1"/>
    <col min="10753" max="10753" width="4.875" style="1" customWidth="1"/>
    <col min="10754" max="10754" width="22.625" style="1" customWidth="1"/>
    <col min="10755" max="10755" width="26.375" style="1" customWidth="1"/>
    <col min="10756" max="10756" width="24.25" style="1" customWidth="1"/>
    <col min="10757" max="10757" width="9" style="1"/>
    <col min="10758" max="10759" width="0" style="1" hidden="1" customWidth="1"/>
    <col min="10760" max="11008" width="9" style="1"/>
    <col min="11009" max="11009" width="4.875" style="1" customWidth="1"/>
    <col min="11010" max="11010" width="22.625" style="1" customWidth="1"/>
    <col min="11011" max="11011" width="26.375" style="1" customWidth="1"/>
    <col min="11012" max="11012" width="24.25" style="1" customWidth="1"/>
    <col min="11013" max="11013" width="9" style="1"/>
    <col min="11014" max="11015" width="0" style="1" hidden="1" customWidth="1"/>
    <col min="11016" max="11264" width="9" style="1"/>
    <col min="11265" max="11265" width="4.875" style="1" customWidth="1"/>
    <col min="11266" max="11266" width="22.625" style="1" customWidth="1"/>
    <col min="11267" max="11267" width="26.375" style="1" customWidth="1"/>
    <col min="11268" max="11268" width="24.25" style="1" customWidth="1"/>
    <col min="11269" max="11269" width="9" style="1"/>
    <col min="11270" max="11271" width="0" style="1" hidden="1" customWidth="1"/>
    <col min="11272" max="11520" width="9" style="1"/>
    <col min="11521" max="11521" width="4.875" style="1" customWidth="1"/>
    <col min="11522" max="11522" width="22.625" style="1" customWidth="1"/>
    <col min="11523" max="11523" width="26.375" style="1" customWidth="1"/>
    <col min="11524" max="11524" width="24.25" style="1" customWidth="1"/>
    <col min="11525" max="11525" width="9" style="1"/>
    <col min="11526" max="11527" width="0" style="1" hidden="1" customWidth="1"/>
    <col min="11528" max="11776" width="9" style="1"/>
    <col min="11777" max="11777" width="4.875" style="1" customWidth="1"/>
    <col min="11778" max="11778" width="22.625" style="1" customWidth="1"/>
    <col min="11779" max="11779" width="26.375" style="1" customWidth="1"/>
    <col min="11780" max="11780" width="24.25" style="1" customWidth="1"/>
    <col min="11781" max="11781" width="9" style="1"/>
    <col min="11782" max="11783" width="0" style="1" hidden="1" customWidth="1"/>
    <col min="11784" max="12032" width="9" style="1"/>
    <col min="12033" max="12033" width="4.875" style="1" customWidth="1"/>
    <col min="12034" max="12034" width="22.625" style="1" customWidth="1"/>
    <col min="12035" max="12035" width="26.375" style="1" customWidth="1"/>
    <col min="12036" max="12036" width="24.25" style="1" customWidth="1"/>
    <col min="12037" max="12037" width="9" style="1"/>
    <col min="12038" max="12039" width="0" style="1" hidden="1" customWidth="1"/>
    <col min="12040" max="12288" width="9" style="1"/>
    <col min="12289" max="12289" width="4.875" style="1" customWidth="1"/>
    <col min="12290" max="12290" width="22.625" style="1" customWidth="1"/>
    <col min="12291" max="12291" width="26.375" style="1" customWidth="1"/>
    <col min="12292" max="12292" width="24.25" style="1" customWidth="1"/>
    <col min="12293" max="12293" width="9" style="1"/>
    <col min="12294" max="12295" width="0" style="1" hidden="1" customWidth="1"/>
    <col min="12296" max="12544" width="9" style="1"/>
    <col min="12545" max="12545" width="4.875" style="1" customWidth="1"/>
    <col min="12546" max="12546" width="22.625" style="1" customWidth="1"/>
    <col min="12547" max="12547" width="26.375" style="1" customWidth="1"/>
    <col min="12548" max="12548" width="24.25" style="1" customWidth="1"/>
    <col min="12549" max="12549" width="9" style="1"/>
    <col min="12550" max="12551" width="0" style="1" hidden="1" customWidth="1"/>
    <col min="12552" max="12800" width="9" style="1"/>
    <col min="12801" max="12801" width="4.875" style="1" customWidth="1"/>
    <col min="12802" max="12802" width="22.625" style="1" customWidth="1"/>
    <col min="12803" max="12803" width="26.375" style="1" customWidth="1"/>
    <col min="12804" max="12804" width="24.25" style="1" customWidth="1"/>
    <col min="12805" max="12805" width="9" style="1"/>
    <col min="12806" max="12807" width="0" style="1" hidden="1" customWidth="1"/>
    <col min="12808" max="13056" width="9" style="1"/>
    <col min="13057" max="13057" width="4.875" style="1" customWidth="1"/>
    <col min="13058" max="13058" width="22.625" style="1" customWidth="1"/>
    <col min="13059" max="13059" width="26.375" style="1" customWidth="1"/>
    <col min="13060" max="13060" width="24.25" style="1" customWidth="1"/>
    <col min="13061" max="13061" width="9" style="1"/>
    <col min="13062" max="13063" width="0" style="1" hidden="1" customWidth="1"/>
    <col min="13064" max="13312" width="9" style="1"/>
    <col min="13313" max="13313" width="4.875" style="1" customWidth="1"/>
    <col min="13314" max="13314" width="22.625" style="1" customWidth="1"/>
    <col min="13315" max="13315" width="26.375" style="1" customWidth="1"/>
    <col min="13316" max="13316" width="24.25" style="1" customWidth="1"/>
    <col min="13317" max="13317" width="9" style="1"/>
    <col min="13318" max="13319" width="0" style="1" hidden="1" customWidth="1"/>
    <col min="13320" max="13568" width="9" style="1"/>
    <col min="13569" max="13569" width="4.875" style="1" customWidth="1"/>
    <col min="13570" max="13570" width="22.625" style="1" customWidth="1"/>
    <col min="13571" max="13571" width="26.375" style="1" customWidth="1"/>
    <col min="13572" max="13572" width="24.25" style="1" customWidth="1"/>
    <col min="13573" max="13573" width="9" style="1"/>
    <col min="13574" max="13575" width="0" style="1" hidden="1" customWidth="1"/>
    <col min="13576" max="13824" width="9" style="1"/>
    <col min="13825" max="13825" width="4.875" style="1" customWidth="1"/>
    <col min="13826" max="13826" width="22.625" style="1" customWidth="1"/>
    <col min="13827" max="13827" width="26.375" style="1" customWidth="1"/>
    <col min="13828" max="13828" width="24.25" style="1" customWidth="1"/>
    <col min="13829" max="13829" width="9" style="1"/>
    <col min="13830" max="13831" width="0" style="1" hidden="1" customWidth="1"/>
    <col min="13832" max="14080" width="9" style="1"/>
    <col min="14081" max="14081" width="4.875" style="1" customWidth="1"/>
    <col min="14082" max="14082" width="22.625" style="1" customWidth="1"/>
    <col min="14083" max="14083" width="26.375" style="1" customWidth="1"/>
    <col min="14084" max="14084" width="24.25" style="1" customWidth="1"/>
    <col min="14085" max="14085" width="9" style="1"/>
    <col min="14086" max="14087" width="0" style="1" hidden="1" customWidth="1"/>
    <col min="14088" max="14336" width="9" style="1"/>
    <col min="14337" max="14337" width="4.875" style="1" customWidth="1"/>
    <col min="14338" max="14338" width="22.625" style="1" customWidth="1"/>
    <col min="14339" max="14339" width="26.375" style="1" customWidth="1"/>
    <col min="14340" max="14340" width="24.25" style="1" customWidth="1"/>
    <col min="14341" max="14341" width="9" style="1"/>
    <col min="14342" max="14343" width="0" style="1" hidden="1" customWidth="1"/>
    <col min="14344" max="14592" width="9" style="1"/>
    <col min="14593" max="14593" width="4.875" style="1" customWidth="1"/>
    <col min="14594" max="14594" width="22.625" style="1" customWidth="1"/>
    <col min="14595" max="14595" width="26.375" style="1" customWidth="1"/>
    <col min="14596" max="14596" width="24.25" style="1" customWidth="1"/>
    <col min="14597" max="14597" width="9" style="1"/>
    <col min="14598" max="14599" width="0" style="1" hidden="1" customWidth="1"/>
    <col min="14600" max="14848" width="9" style="1"/>
    <col min="14849" max="14849" width="4.875" style="1" customWidth="1"/>
    <col min="14850" max="14850" width="22.625" style="1" customWidth="1"/>
    <col min="14851" max="14851" width="26.375" style="1" customWidth="1"/>
    <col min="14852" max="14852" width="24.25" style="1" customWidth="1"/>
    <col min="14853" max="14853" width="9" style="1"/>
    <col min="14854" max="14855" width="0" style="1" hidden="1" customWidth="1"/>
    <col min="14856" max="15104" width="9" style="1"/>
    <col min="15105" max="15105" width="4.875" style="1" customWidth="1"/>
    <col min="15106" max="15106" width="22.625" style="1" customWidth="1"/>
    <col min="15107" max="15107" width="26.375" style="1" customWidth="1"/>
    <col min="15108" max="15108" width="24.25" style="1" customWidth="1"/>
    <col min="15109" max="15109" width="9" style="1"/>
    <col min="15110" max="15111" width="0" style="1" hidden="1" customWidth="1"/>
    <col min="15112" max="15360" width="9" style="1"/>
    <col min="15361" max="15361" width="4.875" style="1" customWidth="1"/>
    <col min="15362" max="15362" width="22.625" style="1" customWidth="1"/>
    <col min="15363" max="15363" width="26.375" style="1" customWidth="1"/>
    <col min="15364" max="15364" width="24.25" style="1" customWidth="1"/>
    <col min="15365" max="15365" width="9" style="1"/>
    <col min="15366" max="15367" width="0" style="1" hidden="1" customWidth="1"/>
    <col min="15368" max="15616" width="9" style="1"/>
    <col min="15617" max="15617" width="4.875" style="1" customWidth="1"/>
    <col min="15618" max="15618" width="22.625" style="1" customWidth="1"/>
    <col min="15619" max="15619" width="26.375" style="1" customWidth="1"/>
    <col min="15620" max="15620" width="24.25" style="1" customWidth="1"/>
    <col min="15621" max="15621" width="9" style="1"/>
    <col min="15622" max="15623" width="0" style="1" hidden="1" customWidth="1"/>
    <col min="15624" max="15872" width="9" style="1"/>
    <col min="15873" max="15873" width="4.875" style="1" customWidth="1"/>
    <col min="15874" max="15874" width="22.625" style="1" customWidth="1"/>
    <col min="15875" max="15875" width="26.375" style="1" customWidth="1"/>
    <col min="15876" max="15876" width="24.25" style="1" customWidth="1"/>
    <col min="15877" max="15877" width="9" style="1"/>
    <col min="15878" max="15879" width="0" style="1" hidden="1" customWidth="1"/>
    <col min="15880" max="16128" width="9" style="1"/>
    <col min="16129" max="16129" width="4.875" style="1" customWidth="1"/>
    <col min="16130" max="16130" width="22.625" style="1" customWidth="1"/>
    <col min="16131" max="16131" width="26.375" style="1" customWidth="1"/>
    <col min="16132" max="16132" width="24.25" style="1" customWidth="1"/>
    <col min="16133" max="16133" width="9" style="1"/>
    <col min="16134" max="16135" width="0" style="1" hidden="1" customWidth="1"/>
    <col min="16136" max="16384" width="9" style="1"/>
  </cols>
  <sheetData>
    <row r="1" spans="2:255" x14ac:dyDescent="0.55000000000000004">
      <c r="B1" s="143" t="s">
        <v>5</v>
      </c>
      <c r="C1" s="143"/>
      <c r="D1" s="143"/>
      <c r="E1" s="143"/>
      <c r="F1" s="143"/>
      <c r="G1" s="143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2:255" x14ac:dyDescent="0.55000000000000004">
      <c r="B2" s="34"/>
      <c r="C2" s="34"/>
      <c r="D2" s="34"/>
      <c r="E2" s="34"/>
      <c r="F2" s="34"/>
      <c r="G2" s="3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2:255" x14ac:dyDescent="0.55000000000000004">
      <c r="B3" s="10" t="s">
        <v>174</v>
      </c>
    </row>
    <row r="4" spans="2:255" s="36" customFormat="1" x14ac:dyDescent="0.2">
      <c r="B4" s="4" t="s">
        <v>26</v>
      </c>
      <c r="C4" s="35" t="s">
        <v>2</v>
      </c>
      <c r="D4" s="4" t="s">
        <v>3</v>
      </c>
    </row>
    <row r="5" spans="2:255" x14ac:dyDescent="0.55000000000000004">
      <c r="B5" s="37" t="s">
        <v>13</v>
      </c>
      <c r="C5" s="38">
        <v>5</v>
      </c>
      <c r="D5" s="5">
        <f>C5*100/$C$9</f>
        <v>14.705882352941176</v>
      </c>
    </row>
    <row r="6" spans="2:255" x14ac:dyDescent="0.55000000000000004">
      <c r="B6" s="37" t="s">
        <v>17</v>
      </c>
      <c r="C6" s="38">
        <v>3</v>
      </c>
      <c r="D6" s="5">
        <f t="shared" ref="D6:D7" si="0">C6*100/$C$9</f>
        <v>8.8235294117647065</v>
      </c>
    </row>
    <row r="7" spans="2:255" x14ac:dyDescent="0.55000000000000004">
      <c r="B7" s="37" t="s">
        <v>22</v>
      </c>
      <c r="C7" s="38">
        <v>6</v>
      </c>
      <c r="D7" s="5">
        <f t="shared" si="0"/>
        <v>17.647058823529413</v>
      </c>
    </row>
    <row r="8" spans="2:255" x14ac:dyDescent="0.55000000000000004">
      <c r="B8" s="37" t="s">
        <v>11</v>
      </c>
      <c r="C8" s="38">
        <v>20</v>
      </c>
      <c r="D8" s="5">
        <f>C8*100/$C$9</f>
        <v>58.823529411764703</v>
      </c>
    </row>
    <row r="9" spans="2:255" x14ac:dyDescent="0.55000000000000004">
      <c r="B9" s="14" t="s">
        <v>6</v>
      </c>
      <c r="C9" s="14">
        <f>SUM(C5:C8)</f>
        <v>34</v>
      </c>
      <c r="D9" s="39">
        <f>C9*100/$C$9</f>
        <v>100</v>
      </c>
    </row>
    <row r="11" spans="2:255" x14ac:dyDescent="0.55000000000000004">
      <c r="B11" s="3" t="s">
        <v>175</v>
      </c>
    </row>
    <row r="12" spans="2:255" x14ac:dyDescent="0.55000000000000004">
      <c r="B12" s="3" t="s">
        <v>125</v>
      </c>
    </row>
    <row r="13" spans="2:255" x14ac:dyDescent="0.55000000000000004">
      <c r="B13" s="3" t="s">
        <v>126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A04F-3D36-4AA8-80DC-489D0D7B3E98}">
  <sheetPr>
    <tabColor theme="9" tint="-0.249977111117893"/>
  </sheetPr>
  <dimension ref="B1:T37"/>
  <sheetViews>
    <sheetView topLeftCell="A13" zoomScaleNormal="100" workbookViewId="0">
      <selection activeCell="G22" sqref="G22"/>
    </sheetView>
  </sheetViews>
  <sheetFormatPr defaultRowHeight="23.25" x14ac:dyDescent="0.55000000000000004"/>
  <cols>
    <col min="1" max="1" width="7.125" style="12" customWidth="1"/>
    <col min="2" max="2" width="7.75" style="12" customWidth="1"/>
    <col min="3" max="3" width="9" style="12"/>
    <col min="4" max="4" width="15.375" style="12" customWidth="1"/>
    <col min="5" max="5" width="16.25" style="12" customWidth="1"/>
    <col min="6" max="7" width="9.125" style="12" customWidth="1"/>
    <col min="8" max="16" width="8.75" style="12" customWidth="1"/>
    <col min="17" max="17" width="9.625" style="71" customWidth="1"/>
    <col min="18" max="266" width="9" style="12"/>
    <col min="267" max="267" width="10.875" style="12" customWidth="1"/>
    <col min="268" max="268" width="9" style="12"/>
    <col min="269" max="269" width="15.375" style="12" customWidth="1"/>
    <col min="270" max="270" width="30.875" style="12" customWidth="1"/>
    <col min="271" max="271" width="6.875" style="12" customWidth="1"/>
    <col min="272" max="272" width="7" style="12" customWidth="1"/>
    <col min="273" max="273" width="13.75" style="12" customWidth="1"/>
    <col min="274" max="522" width="9" style="12"/>
    <col min="523" max="523" width="10.875" style="12" customWidth="1"/>
    <col min="524" max="524" width="9" style="12"/>
    <col min="525" max="525" width="15.375" style="12" customWidth="1"/>
    <col min="526" max="526" width="30.875" style="12" customWidth="1"/>
    <col min="527" max="527" width="6.875" style="12" customWidth="1"/>
    <col min="528" max="528" width="7" style="12" customWidth="1"/>
    <col min="529" max="529" width="13.75" style="12" customWidth="1"/>
    <col min="530" max="778" width="9" style="12"/>
    <col min="779" max="779" width="10.875" style="12" customWidth="1"/>
    <col min="780" max="780" width="9" style="12"/>
    <col min="781" max="781" width="15.375" style="12" customWidth="1"/>
    <col min="782" max="782" width="30.875" style="12" customWidth="1"/>
    <col min="783" max="783" width="6.875" style="12" customWidth="1"/>
    <col min="784" max="784" width="7" style="12" customWidth="1"/>
    <col min="785" max="785" width="13.75" style="12" customWidth="1"/>
    <col min="786" max="1034" width="9" style="12"/>
    <col min="1035" max="1035" width="10.875" style="12" customWidth="1"/>
    <col min="1036" max="1036" width="9" style="12"/>
    <col min="1037" max="1037" width="15.375" style="12" customWidth="1"/>
    <col min="1038" max="1038" width="30.875" style="12" customWidth="1"/>
    <col min="1039" max="1039" width="6.875" style="12" customWidth="1"/>
    <col min="1040" max="1040" width="7" style="12" customWidth="1"/>
    <col min="1041" max="1041" width="13.75" style="12" customWidth="1"/>
    <col min="1042" max="1290" width="9" style="12"/>
    <col min="1291" max="1291" width="10.875" style="12" customWidth="1"/>
    <col min="1292" max="1292" width="9" style="12"/>
    <col min="1293" max="1293" width="15.375" style="12" customWidth="1"/>
    <col min="1294" max="1294" width="30.875" style="12" customWidth="1"/>
    <col min="1295" max="1295" width="6.875" style="12" customWidth="1"/>
    <col min="1296" max="1296" width="7" style="12" customWidth="1"/>
    <col min="1297" max="1297" width="13.75" style="12" customWidth="1"/>
    <col min="1298" max="1546" width="9" style="12"/>
    <col min="1547" max="1547" width="10.875" style="12" customWidth="1"/>
    <col min="1548" max="1548" width="9" style="12"/>
    <col min="1549" max="1549" width="15.375" style="12" customWidth="1"/>
    <col min="1550" max="1550" width="30.875" style="12" customWidth="1"/>
    <col min="1551" max="1551" width="6.875" style="12" customWidth="1"/>
    <col min="1552" max="1552" width="7" style="12" customWidth="1"/>
    <col min="1553" max="1553" width="13.75" style="12" customWidth="1"/>
    <col min="1554" max="1802" width="9" style="12"/>
    <col min="1803" max="1803" width="10.875" style="12" customWidth="1"/>
    <col min="1804" max="1804" width="9" style="12"/>
    <col min="1805" max="1805" width="15.375" style="12" customWidth="1"/>
    <col min="1806" max="1806" width="30.875" style="12" customWidth="1"/>
    <col min="1807" max="1807" width="6.875" style="12" customWidth="1"/>
    <col min="1808" max="1808" width="7" style="12" customWidth="1"/>
    <col min="1809" max="1809" width="13.75" style="12" customWidth="1"/>
    <col min="1810" max="2058" width="9" style="12"/>
    <col min="2059" max="2059" width="10.875" style="12" customWidth="1"/>
    <col min="2060" max="2060" width="9" style="12"/>
    <col min="2061" max="2061" width="15.375" style="12" customWidth="1"/>
    <col min="2062" max="2062" width="30.875" style="12" customWidth="1"/>
    <col min="2063" max="2063" width="6.875" style="12" customWidth="1"/>
    <col min="2064" max="2064" width="7" style="12" customWidth="1"/>
    <col min="2065" max="2065" width="13.75" style="12" customWidth="1"/>
    <col min="2066" max="2314" width="9" style="12"/>
    <col min="2315" max="2315" width="10.875" style="12" customWidth="1"/>
    <col min="2316" max="2316" width="9" style="12"/>
    <col min="2317" max="2317" width="15.375" style="12" customWidth="1"/>
    <col min="2318" max="2318" width="30.875" style="12" customWidth="1"/>
    <col min="2319" max="2319" width="6.875" style="12" customWidth="1"/>
    <col min="2320" max="2320" width="7" style="12" customWidth="1"/>
    <col min="2321" max="2321" width="13.75" style="12" customWidth="1"/>
    <col min="2322" max="2570" width="9" style="12"/>
    <col min="2571" max="2571" width="10.875" style="12" customWidth="1"/>
    <col min="2572" max="2572" width="9" style="12"/>
    <col min="2573" max="2573" width="15.375" style="12" customWidth="1"/>
    <col min="2574" max="2574" width="30.875" style="12" customWidth="1"/>
    <col min="2575" max="2575" width="6.875" style="12" customWidth="1"/>
    <col min="2576" max="2576" width="7" style="12" customWidth="1"/>
    <col min="2577" max="2577" width="13.75" style="12" customWidth="1"/>
    <col min="2578" max="2826" width="9" style="12"/>
    <col min="2827" max="2827" width="10.875" style="12" customWidth="1"/>
    <col min="2828" max="2828" width="9" style="12"/>
    <col min="2829" max="2829" width="15.375" style="12" customWidth="1"/>
    <col min="2830" max="2830" width="30.875" style="12" customWidth="1"/>
    <col min="2831" max="2831" width="6.875" style="12" customWidth="1"/>
    <col min="2832" max="2832" width="7" style="12" customWidth="1"/>
    <col min="2833" max="2833" width="13.75" style="12" customWidth="1"/>
    <col min="2834" max="3082" width="9" style="12"/>
    <col min="3083" max="3083" width="10.875" style="12" customWidth="1"/>
    <col min="3084" max="3084" width="9" style="12"/>
    <col min="3085" max="3085" width="15.375" style="12" customWidth="1"/>
    <col min="3086" max="3086" width="30.875" style="12" customWidth="1"/>
    <col min="3087" max="3087" width="6.875" style="12" customWidth="1"/>
    <col min="3088" max="3088" width="7" style="12" customWidth="1"/>
    <col min="3089" max="3089" width="13.75" style="12" customWidth="1"/>
    <col min="3090" max="3338" width="9" style="12"/>
    <col min="3339" max="3339" width="10.875" style="12" customWidth="1"/>
    <col min="3340" max="3340" width="9" style="12"/>
    <col min="3341" max="3341" width="15.375" style="12" customWidth="1"/>
    <col min="3342" max="3342" width="30.875" style="12" customWidth="1"/>
    <col min="3343" max="3343" width="6.875" style="12" customWidth="1"/>
    <col min="3344" max="3344" width="7" style="12" customWidth="1"/>
    <col min="3345" max="3345" width="13.75" style="12" customWidth="1"/>
    <col min="3346" max="3594" width="9" style="12"/>
    <col min="3595" max="3595" width="10.875" style="12" customWidth="1"/>
    <col min="3596" max="3596" width="9" style="12"/>
    <col min="3597" max="3597" width="15.375" style="12" customWidth="1"/>
    <col min="3598" max="3598" width="30.875" style="12" customWidth="1"/>
    <col min="3599" max="3599" width="6.875" style="12" customWidth="1"/>
    <col min="3600" max="3600" width="7" style="12" customWidth="1"/>
    <col min="3601" max="3601" width="13.75" style="12" customWidth="1"/>
    <col min="3602" max="3850" width="9" style="12"/>
    <col min="3851" max="3851" width="10.875" style="12" customWidth="1"/>
    <col min="3852" max="3852" width="9" style="12"/>
    <col min="3853" max="3853" width="15.375" style="12" customWidth="1"/>
    <col min="3854" max="3854" width="30.875" style="12" customWidth="1"/>
    <col min="3855" max="3855" width="6.875" style="12" customWidth="1"/>
    <col min="3856" max="3856" width="7" style="12" customWidth="1"/>
    <col min="3857" max="3857" width="13.75" style="12" customWidth="1"/>
    <col min="3858" max="4106" width="9" style="12"/>
    <col min="4107" max="4107" width="10.875" style="12" customWidth="1"/>
    <col min="4108" max="4108" width="9" style="12"/>
    <col min="4109" max="4109" width="15.375" style="12" customWidth="1"/>
    <col min="4110" max="4110" width="30.875" style="12" customWidth="1"/>
    <col min="4111" max="4111" width="6.875" style="12" customWidth="1"/>
    <col min="4112" max="4112" width="7" style="12" customWidth="1"/>
    <col min="4113" max="4113" width="13.75" style="12" customWidth="1"/>
    <col min="4114" max="4362" width="9" style="12"/>
    <col min="4363" max="4363" width="10.875" style="12" customWidth="1"/>
    <col min="4364" max="4364" width="9" style="12"/>
    <col min="4365" max="4365" width="15.375" style="12" customWidth="1"/>
    <col min="4366" max="4366" width="30.875" style="12" customWidth="1"/>
    <col min="4367" max="4367" width="6.875" style="12" customWidth="1"/>
    <col min="4368" max="4368" width="7" style="12" customWidth="1"/>
    <col min="4369" max="4369" width="13.75" style="12" customWidth="1"/>
    <col min="4370" max="4618" width="9" style="12"/>
    <col min="4619" max="4619" width="10.875" style="12" customWidth="1"/>
    <col min="4620" max="4620" width="9" style="12"/>
    <col min="4621" max="4621" width="15.375" style="12" customWidth="1"/>
    <col min="4622" max="4622" width="30.875" style="12" customWidth="1"/>
    <col min="4623" max="4623" width="6.875" style="12" customWidth="1"/>
    <col min="4624" max="4624" width="7" style="12" customWidth="1"/>
    <col min="4625" max="4625" width="13.75" style="12" customWidth="1"/>
    <col min="4626" max="4874" width="9" style="12"/>
    <col min="4875" max="4875" width="10.875" style="12" customWidth="1"/>
    <col min="4876" max="4876" width="9" style="12"/>
    <col min="4877" max="4877" width="15.375" style="12" customWidth="1"/>
    <col min="4878" max="4878" width="30.875" style="12" customWidth="1"/>
    <col min="4879" max="4879" width="6.875" style="12" customWidth="1"/>
    <col min="4880" max="4880" width="7" style="12" customWidth="1"/>
    <col min="4881" max="4881" width="13.75" style="12" customWidth="1"/>
    <col min="4882" max="5130" width="9" style="12"/>
    <col min="5131" max="5131" width="10.875" style="12" customWidth="1"/>
    <col min="5132" max="5132" width="9" style="12"/>
    <col min="5133" max="5133" width="15.375" style="12" customWidth="1"/>
    <col min="5134" max="5134" width="30.875" style="12" customWidth="1"/>
    <col min="5135" max="5135" width="6.875" style="12" customWidth="1"/>
    <col min="5136" max="5136" width="7" style="12" customWidth="1"/>
    <col min="5137" max="5137" width="13.75" style="12" customWidth="1"/>
    <col min="5138" max="5386" width="9" style="12"/>
    <col min="5387" max="5387" width="10.875" style="12" customWidth="1"/>
    <col min="5388" max="5388" width="9" style="12"/>
    <col min="5389" max="5389" width="15.375" style="12" customWidth="1"/>
    <col min="5390" max="5390" width="30.875" style="12" customWidth="1"/>
    <col min="5391" max="5391" width="6.875" style="12" customWidth="1"/>
    <col min="5392" max="5392" width="7" style="12" customWidth="1"/>
    <col min="5393" max="5393" width="13.75" style="12" customWidth="1"/>
    <col min="5394" max="5642" width="9" style="12"/>
    <col min="5643" max="5643" width="10.875" style="12" customWidth="1"/>
    <col min="5644" max="5644" width="9" style="12"/>
    <col min="5645" max="5645" width="15.375" style="12" customWidth="1"/>
    <col min="5646" max="5646" width="30.875" style="12" customWidth="1"/>
    <col min="5647" max="5647" width="6.875" style="12" customWidth="1"/>
    <col min="5648" max="5648" width="7" style="12" customWidth="1"/>
    <col min="5649" max="5649" width="13.75" style="12" customWidth="1"/>
    <col min="5650" max="5898" width="9" style="12"/>
    <col min="5899" max="5899" width="10.875" style="12" customWidth="1"/>
    <col min="5900" max="5900" width="9" style="12"/>
    <col min="5901" max="5901" width="15.375" style="12" customWidth="1"/>
    <col min="5902" max="5902" width="30.875" style="12" customWidth="1"/>
    <col min="5903" max="5903" width="6.875" style="12" customWidth="1"/>
    <col min="5904" max="5904" width="7" style="12" customWidth="1"/>
    <col min="5905" max="5905" width="13.75" style="12" customWidth="1"/>
    <col min="5906" max="6154" width="9" style="12"/>
    <col min="6155" max="6155" width="10.875" style="12" customWidth="1"/>
    <col min="6156" max="6156" width="9" style="12"/>
    <col min="6157" max="6157" width="15.375" style="12" customWidth="1"/>
    <col min="6158" max="6158" width="30.875" style="12" customWidth="1"/>
    <col min="6159" max="6159" width="6.875" style="12" customWidth="1"/>
    <col min="6160" max="6160" width="7" style="12" customWidth="1"/>
    <col min="6161" max="6161" width="13.75" style="12" customWidth="1"/>
    <col min="6162" max="6410" width="9" style="12"/>
    <col min="6411" max="6411" width="10.875" style="12" customWidth="1"/>
    <col min="6412" max="6412" width="9" style="12"/>
    <col min="6413" max="6413" width="15.375" style="12" customWidth="1"/>
    <col min="6414" max="6414" width="30.875" style="12" customWidth="1"/>
    <col min="6415" max="6415" width="6.875" style="12" customWidth="1"/>
    <col min="6416" max="6416" width="7" style="12" customWidth="1"/>
    <col min="6417" max="6417" width="13.75" style="12" customWidth="1"/>
    <col min="6418" max="6666" width="9" style="12"/>
    <col min="6667" max="6667" width="10.875" style="12" customWidth="1"/>
    <col min="6668" max="6668" width="9" style="12"/>
    <col min="6669" max="6669" width="15.375" style="12" customWidth="1"/>
    <col min="6670" max="6670" width="30.875" style="12" customWidth="1"/>
    <col min="6671" max="6671" width="6.875" style="12" customWidth="1"/>
    <col min="6672" max="6672" width="7" style="12" customWidth="1"/>
    <col min="6673" max="6673" width="13.75" style="12" customWidth="1"/>
    <col min="6674" max="6922" width="9" style="12"/>
    <col min="6923" max="6923" width="10.875" style="12" customWidth="1"/>
    <col min="6924" max="6924" width="9" style="12"/>
    <col min="6925" max="6925" width="15.375" style="12" customWidth="1"/>
    <col min="6926" max="6926" width="30.875" style="12" customWidth="1"/>
    <col min="6927" max="6927" width="6.875" style="12" customWidth="1"/>
    <col min="6928" max="6928" width="7" style="12" customWidth="1"/>
    <col min="6929" max="6929" width="13.75" style="12" customWidth="1"/>
    <col min="6930" max="7178" width="9" style="12"/>
    <col min="7179" max="7179" width="10.875" style="12" customWidth="1"/>
    <col min="7180" max="7180" width="9" style="12"/>
    <col min="7181" max="7181" width="15.375" style="12" customWidth="1"/>
    <col min="7182" max="7182" width="30.875" style="12" customWidth="1"/>
    <col min="7183" max="7183" width="6.875" style="12" customWidth="1"/>
    <col min="7184" max="7184" width="7" style="12" customWidth="1"/>
    <col min="7185" max="7185" width="13.75" style="12" customWidth="1"/>
    <col min="7186" max="7434" width="9" style="12"/>
    <col min="7435" max="7435" width="10.875" style="12" customWidth="1"/>
    <col min="7436" max="7436" width="9" style="12"/>
    <col min="7437" max="7437" width="15.375" style="12" customWidth="1"/>
    <col min="7438" max="7438" width="30.875" style="12" customWidth="1"/>
    <col min="7439" max="7439" width="6.875" style="12" customWidth="1"/>
    <col min="7440" max="7440" width="7" style="12" customWidth="1"/>
    <col min="7441" max="7441" width="13.75" style="12" customWidth="1"/>
    <col min="7442" max="7690" width="9" style="12"/>
    <col min="7691" max="7691" width="10.875" style="12" customWidth="1"/>
    <col min="7692" max="7692" width="9" style="12"/>
    <col min="7693" max="7693" width="15.375" style="12" customWidth="1"/>
    <col min="7694" max="7694" width="30.875" style="12" customWidth="1"/>
    <col min="7695" max="7695" width="6.875" style="12" customWidth="1"/>
    <col min="7696" max="7696" width="7" style="12" customWidth="1"/>
    <col min="7697" max="7697" width="13.75" style="12" customWidth="1"/>
    <col min="7698" max="7946" width="9" style="12"/>
    <col min="7947" max="7947" width="10.875" style="12" customWidth="1"/>
    <col min="7948" max="7948" width="9" style="12"/>
    <col min="7949" max="7949" width="15.375" style="12" customWidth="1"/>
    <col min="7950" max="7950" width="30.875" style="12" customWidth="1"/>
    <col min="7951" max="7951" width="6.875" style="12" customWidth="1"/>
    <col min="7952" max="7952" width="7" style="12" customWidth="1"/>
    <col min="7953" max="7953" width="13.75" style="12" customWidth="1"/>
    <col min="7954" max="8202" width="9" style="12"/>
    <col min="8203" max="8203" width="10.875" style="12" customWidth="1"/>
    <col min="8204" max="8204" width="9" style="12"/>
    <col min="8205" max="8205" width="15.375" style="12" customWidth="1"/>
    <col min="8206" max="8206" width="30.875" style="12" customWidth="1"/>
    <col min="8207" max="8207" width="6.875" style="12" customWidth="1"/>
    <col min="8208" max="8208" width="7" style="12" customWidth="1"/>
    <col min="8209" max="8209" width="13.75" style="12" customWidth="1"/>
    <col min="8210" max="8458" width="9" style="12"/>
    <col min="8459" max="8459" width="10.875" style="12" customWidth="1"/>
    <col min="8460" max="8460" width="9" style="12"/>
    <col min="8461" max="8461" width="15.375" style="12" customWidth="1"/>
    <col min="8462" max="8462" width="30.875" style="12" customWidth="1"/>
    <col min="8463" max="8463" width="6.875" style="12" customWidth="1"/>
    <col min="8464" max="8464" width="7" style="12" customWidth="1"/>
    <col min="8465" max="8465" width="13.75" style="12" customWidth="1"/>
    <col min="8466" max="8714" width="9" style="12"/>
    <col min="8715" max="8715" width="10.875" style="12" customWidth="1"/>
    <col min="8716" max="8716" width="9" style="12"/>
    <col min="8717" max="8717" width="15.375" style="12" customWidth="1"/>
    <col min="8718" max="8718" width="30.875" style="12" customWidth="1"/>
    <col min="8719" max="8719" width="6.875" style="12" customWidth="1"/>
    <col min="8720" max="8720" width="7" style="12" customWidth="1"/>
    <col min="8721" max="8721" width="13.75" style="12" customWidth="1"/>
    <col min="8722" max="8970" width="9" style="12"/>
    <col min="8971" max="8971" width="10.875" style="12" customWidth="1"/>
    <col min="8972" max="8972" width="9" style="12"/>
    <col min="8973" max="8973" width="15.375" style="12" customWidth="1"/>
    <col min="8974" max="8974" width="30.875" style="12" customWidth="1"/>
    <col min="8975" max="8975" width="6.875" style="12" customWidth="1"/>
    <col min="8976" max="8976" width="7" style="12" customWidth="1"/>
    <col min="8977" max="8977" width="13.75" style="12" customWidth="1"/>
    <col min="8978" max="9226" width="9" style="12"/>
    <col min="9227" max="9227" width="10.875" style="12" customWidth="1"/>
    <col min="9228" max="9228" width="9" style="12"/>
    <col min="9229" max="9229" width="15.375" style="12" customWidth="1"/>
    <col min="9230" max="9230" width="30.875" style="12" customWidth="1"/>
    <col min="9231" max="9231" width="6.875" style="12" customWidth="1"/>
    <col min="9232" max="9232" width="7" style="12" customWidth="1"/>
    <col min="9233" max="9233" width="13.75" style="12" customWidth="1"/>
    <col min="9234" max="9482" width="9" style="12"/>
    <col min="9483" max="9483" width="10.875" style="12" customWidth="1"/>
    <col min="9484" max="9484" width="9" style="12"/>
    <col min="9485" max="9485" width="15.375" style="12" customWidth="1"/>
    <col min="9486" max="9486" width="30.875" style="12" customWidth="1"/>
    <col min="9487" max="9487" width="6.875" style="12" customWidth="1"/>
    <col min="9488" max="9488" width="7" style="12" customWidth="1"/>
    <col min="9489" max="9489" width="13.75" style="12" customWidth="1"/>
    <col min="9490" max="9738" width="9" style="12"/>
    <col min="9739" max="9739" width="10.875" style="12" customWidth="1"/>
    <col min="9740" max="9740" width="9" style="12"/>
    <col min="9741" max="9741" width="15.375" style="12" customWidth="1"/>
    <col min="9742" max="9742" width="30.875" style="12" customWidth="1"/>
    <col min="9743" max="9743" width="6.875" style="12" customWidth="1"/>
    <col min="9744" max="9744" width="7" style="12" customWidth="1"/>
    <col min="9745" max="9745" width="13.75" style="12" customWidth="1"/>
    <col min="9746" max="9994" width="9" style="12"/>
    <col min="9995" max="9995" width="10.875" style="12" customWidth="1"/>
    <col min="9996" max="9996" width="9" style="12"/>
    <col min="9997" max="9997" width="15.375" style="12" customWidth="1"/>
    <col min="9998" max="9998" width="30.875" style="12" customWidth="1"/>
    <col min="9999" max="9999" width="6.875" style="12" customWidth="1"/>
    <col min="10000" max="10000" width="7" style="12" customWidth="1"/>
    <col min="10001" max="10001" width="13.75" style="12" customWidth="1"/>
    <col min="10002" max="10250" width="9" style="12"/>
    <col min="10251" max="10251" width="10.875" style="12" customWidth="1"/>
    <col min="10252" max="10252" width="9" style="12"/>
    <col min="10253" max="10253" width="15.375" style="12" customWidth="1"/>
    <col min="10254" max="10254" width="30.875" style="12" customWidth="1"/>
    <col min="10255" max="10255" width="6.875" style="12" customWidth="1"/>
    <col min="10256" max="10256" width="7" style="12" customWidth="1"/>
    <col min="10257" max="10257" width="13.75" style="12" customWidth="1"/>
    <col min="10258" max="10506" width="9" style="12"/>
    <col min="10507" max="10507" width="10.875" style="12" customWidth="1"/>
    <col min="10508" max="10508" width="9" style="12"/>
    <col min="10509" max="10509" width="15.375" style="12" customWidth="1"/>
    <col min="10510" max="10510" width="30.875" style="12" customWidth="1"/>
    <col min="10511" max="10511" width="6.875" style="12" customWidth="1"/>
    <col min="10512" max="10512" width="7" style="12" customWidth="1"/>
    <col min="10513" max="10513" width="13.75" style="12" customWidth="1"/>
    <col min="10514" max="10762" width="9" style="12"/>
    <col min="10763" max="10763" width="10.875" style="12" customWidth="1"/>
    <col min="10764" max="10764" width="9" style="12"/>
    <col min="10765" max="10765" width="15.375" style="12" customWidth="1"/>
    <col min="10766" max="10766" width="30.875" style="12" customWidth="1"/>
    <col min="10767" max="10767" width="6.875" style="12" customWidth="1"/>
    <col min="10768" max="10768" width="7" style="12" customWidth="1"/>
    <col min="10769" max="10769" width="13.75" style="12" customWidth="1"/>
    <col min="10770" max="11018" width="9" style="12"/>
    <col min="11019" max="11019" width="10.875" style="12" customWidth="1"/>
    <col min="11020" max="11020" width="9" style="12"/>
    <col min="11021" max="11021" width="15.375" style="12" customWidth="1"/>
    <col min="11022" max="11022" width="30.875" style="12" customWidth="1"/>
    <col min="11023" max="11023" width="6.875" style="12" customWidth="1"/>
    <col min="11024" max="11024" width="7" style="12" customWidth="1"/>
    <col min="11025" max="11025" width="13.75" style="12" customWidth="1"/>
    <col min="11026" max="11274" width="9" style="12"/>
    <col min="11275" max="11275" width="10.875" style="12" customWidth="1"/>
    <col min="11276" max="11276" width="9" style="12"/>
    <col min="11277" max="11277" width="15.375" style="12" customWidth="1"/>
    <col min="11278" max="11278" width="30.875" style="12" customWidth="1"/>
    <col min="11279" max="11279" width="6.875" style="12" customWidth="1"/>
    <col min="11280" max="11280" width="7" style="12" customWidth="1"/>
    <col min="11281" max="11281" width="13.75" style="12" customWidth="1"/>
    <col min="11282" max="11530" width="9" style="12"/>
    <col min="11531" max="11531" width="10.875" style="12" customWidth="1"/>
    <col min="11532" max="11532" width="9" style="12"/>
    <col min="11533" max="11533" width="15.375" style="12" customWidth="1"/>
    <col min="11534" max="11534" width="30.875" style="12" customWidth="1"/>
    <col min="11535" max="11535" width="6.875" style="12" customWidth="1"/>
    <col min="11536" max="11536" width="7" style="12" customWidth="1"/>
    <col min="11537" max="11537" width="13.75" style="12" customWidth="1"/>
    <col min="11538" max="11786" width="9" style="12"/>
    <col min="11787" max="11787" width="10.875" style="12" customWidth="1"/>
    <col min="11788" max="11788" width="9" style="12"/>
    <col min="11789" max="11789" width="15.375" style="12" customWidth="1"/>
    <col min="11790" max="11790" width="30.875" style="12" customWidth="1"/>
    <col min="11791" max="11791" width="6.875" style="12" customWidth="1"/>
    <col min="11792" max="11792" width="7" style="12" customWidth="1"/>
    <col min="11793" max="11793" width="13.75" style="12" customWidth="1"/>
    <col min="11794" max="12042" width="9" style="12"/>
    <col min="12043" max="12043" width="10.875" style="12" customWidth="1"/>
    <col min="12044" max="12044" width="9" style="12"/>
    <col min="12045" max="12045" width="15.375" style="12" customWidth="1"/>
    <col min="12046" max="12046" width="30.875" style="12" customWidth="1"/>
    <col min="12047" max="12047" width="6.875" style="12" customWidth="1"/>
    <col min="12048" max="12048" width="7" style="12" customWidth="1"/>
    <col min="12049" max="12049" width="13.75" style="12" customWidth="1"/>
    <col min="12050" max="12298" width="9" style="12"/>
    <col min="12299" max="12299" width="10.875" style="12" customWidth="1"/>
    <col min="12300" max="12300" width="9" style="12"/>
    <col min="12301" max="12301" width="15.375" style="12" customWidth="1"/>
    <col min="12302" max="12302" width="30.875" style="12" customWidth="1"/>
    <col min="12303" max="12303" width="6.875" style="12" customWidth="1"/>
    <col min="12304" max="12304" width="7" style="12" customWidth="1"/>
    <col min="12305" max="12305" width="13.75" style="12" customWidth="1"/>
    <col min="12306" max="12554" width="9" style="12"/>
    <col min="12555" max="12555" width="10.875" style="12" customWidth="1"/>
    <col min="12556" max="12556" width="9" style="12"/>
    <col min="12557" max="12557" width="15.375" style="12" customWidth="1"/>
    <col min="12558" max="12558" width="30.875" style="12" customWidth="1"/>
    <col min="12559" max="12559" width="6.875" style="12" customWidth="1"/>
    <col min="12560" max="12560" width="7" style="12" customWidth="1"/>
    <col min="12561" max="12561" width="13.75" style="12" customWidth="1"/>
    <col min="12562" max="12810" width="9" style="12"/>
    <col min="12811" max="12811" width="10.875" style="12" customWidth="1"/>
    <col min="12812" max="12812" width="9" style="12"/>
    <col min="12813" max="12813" width="15.375" style="12" customWidth="1"/>
    <col min="12814" max="12814" width="30.875" style="12" customWidth="1"/>
    <col min="12815" max="12815" width="6.875" style="12" customWidth="1"/>
    <col min="12816" max="12816" width="7" style="12" customWidth="1"/>
    <col min="12817" max="12817" width="13.75" style="12" customWidth="1"/>
    <col min="12818" max="13066" width="9" style="12"/>
    <col min="13067" max="13067" width="10.875" style="12" customWidth="1"/>
    <col min="13068" max="13068" width="9" style="12"/>
    <col min="13069" max="13069" width="15.375" style="12" customWidth="1"/>
    <col min="13070" max="13070" width="30.875" style="12" customWidth="1"/>
    <col min="13071" max="13071" width="6.875" style="12" customWidth="1"/>
    <col min="13072" max="13072" width="7" style="12" customWidth="1"/>
    <col min="13073" max="13073" width="13.75" style="12" customWidth="1"/>
    <col min="13074" max="13322" width="9" style="12"/>
    <col min="13323" max="13323" width="10.875" style="12" customWidth="1"/>
    <col min="13324" max="13324" width="9" style="12"/>
    <col min="13325" max="13325" width="15.375" style="12" customWidth="1"/>
    <col min="13326" max="13326" width="30.875" style="12" customWidth="1"/>
    <col min="13327" max="13327" width="6.875" style="12" customWidth="1"/>
    <col min="13328" max="13328" width="7" style="12" customWidth="1"/>
    <col min="13329" max="13329" width="13.75" style="12" customWidth="1"/>
    <col min="13330" max="13578" width="9" style="12"/>
    <col min="13579" max="13579" width="10.875" style="12" customWidth="1"/>
    <col min="13580" max="13580" width="9" style="12"/>
    <col min="13581" max="13581" width="15.375" style="12" customWidth="1"/>
    <col min="13582" max="13582" width="30.875" style="12" customWidth="1"/>
    <col min="13583" max="13583" width="6.875" style="12" customWidth="1"/>
    <col min="13584" max="13584" width="7" style="12" customWidth="1"/>
    <col min="13585" max="13585" width="13.75" style="12" customWidth="1"/>
    <col min="13586" max="13834" width="9" style="12"/>
    <col min="13835" max="13835" width="10.875" style="12" customWidth="1"/>
    <col min="13836" max="13836" width="9" style="12"/>
    <col min="13837" max="13837" width="15.375" style="12" customWidth="1"/>
    <col min="13838" max="13838" width="30.875" style="12" customWidth="1"/>
    <col min="13839" max="13839" width="6.875" style="12" customWidth="1"/>
    <col min="13840" max="13840" width="7" style="12" customWidth="1"/>
    <col min="13841" max="13841" width="13.75" style="12" customWidth="1"/>
    <col min="13842" max="14090" width="9" style="12"/>
    <col min="14091" max="14091" width="10.875" style="12" customWidth="1"/>
    <col min="14092" max="14092" width="9" style="12"/>
    <col min="14093" max="14093" width="15.375" style="12" customWidth="1"/>
    <col min="14094" max="14094" width="30.875" style="12" customWidth="1"/>
    <col min="14095" max="14095" width="6.875" style="12" customWidth="1"/>
    <col min="14096" max="14096" width="7" style="12" customWidth="1"/>
    <col min="14097" max="14097" width="13.75" style="12" customWidth="1"/>
    <col min="14098" max="14346" width="9" style="12"/>
    <col min="14347" max="14347" width="10.875" style="12" customWidth="1"/>
    <col min="14348" max="14348" width="9" style="12"/>
    <col min="14349" max="14349" width="15.375" style="12" customWidth="1"/>
    <col min="14350" max="14350" width="30.875" style="12" customWidth="1"/>
    <col min="14351" max="14351" width="6.875" style="12" customWidth="1"/>
    <col min="14352" max="14352" width="7" style="12" customWidth="1"/>
    <col min="14353" max="14353" width="13.75" style="12" customWidth="1"/>
    <col min="14354" max="14602" width="9" style="12"/>
    <col min="14603" max="14603" width="10.875" style="12" customWidth="1"/>
    <col min="14604" max="14604" width="9" style="12"/>
    <col min="14605" max="14605" width="15.375" style="12" customWidth="1"/>
    <col min="14606" max="14606" width="30.875" style="12" customWidth="1"/>
    <col min="14607" max="14607" width="6.875" style="12" customWidth="1"/>
    <col min="14608" max="14608" width="7" style="12" customWidth="1"/>
    <col min="14609" max="14609" width="13.75" style="12" customWidth="1"/>
    <col min="14610" max="14858" width="9" style="12"/>
    <col min="14859" max="14859" width="10.875" style="12" customWidth="1"/>
    <col min="14860" max="14860" width="9" style="12"/>
    <col min="14861" max="14861" width="15.375" style="12" customWidth="1"/>
    <col min="14862" max="14862" width="30.875" style="12" customWidth="1"/>
    <col min="14863" max="14863" width="6.875" style="12" customWidth="1"/>
    <col min="14864" max="14864" width="7" style="12" customWidth="1"/>
    <col min="14865" max="14865" width="13.75" style="12" customWidth="1"/>
    <col min="14866" max="15114" width="9" style="12"/>
    <col min="15115" max="15115" width="10.875" style="12" customWidth="1"/>
    <col min="15116" max="15116" width="9" style="12"/>
    <col min="15117" max="15117" width="15.375" style="12" customWidth="1"/>
    <col min="15118" max="15118" width="30.875" style="12" customWidth="1"/>
    <col min="15119" max="15119" width="6.875" style="12" customWidth="1"/>
    <col min="15120" max="15120" width="7" style="12" customWidth="1"/>
    <col min="15121" max="15121" width="13.75" style="12" customWidth="1"/>
    <col min="15122" max="15370" width="9" style="12"/>
    <col min="15371" max="15371" width="10.875" style="12" customWidth="1"/>
    <col min="15372" max="15372" width="9" style="12"/>
    <col min="15373" max="15373" width="15.375" style="12" customWidth="1"/>
    <col min="15374" max="15374" width="30.875" style="12" customWidth="1"/>
    <col min="15375" max="15375" width="6.875" style="12" customWidth="1"/>
    <col min="15376" max="15376" width="7" style="12" customWidth="1"/>
    <col min="15377" max="15377" width="13.75" style="12" customWidth="1"/>
    <col min="15378" max="15626" width="9" style="12"/>
    <col min="15627" max="15627" width="10.875" style="12" customWidth="1"/>
    <col min="15628" max="15628" width="9" style="12"/>
    <col min="15629" max="15629" width="15.375" style="12" customWidth="1"/>
    <col min="15630" max="15630" width="30.875" style="12" customWidth="1"/>
    <col min="15631" max="15631" width="6.875" style="12" customWidth="1"/>
    <col min="15632" max="15632" width="7" style="12" customWidth="1"/>
    <col min="15633" max="15633" width="13.75" style="12" customWidth="1"/>
    <col min="15634" max="15882" width="9" style="12"/>
    <col min="15883" max="15883" width="10.875" style="12" customWidth="1"/>
    <col min="15884" max="15884" width="9" style="12"/>
    <col min="15885" max="15885" width="15.375" style="12" customWidth="1"/>
    <col min="15886" max="15886" width="30.875" style="12" customWidth="1"/>
    <col min="15887" max="15887" width="6.875" style="12" customWidth="1"/>
    <col min="15888" max="15888" width="7" style="12" customWidth="1"/>
    <col min="15889" max="15889" width="13.75" style="12" customWidth="1"/>
    <col min="15890" max="16138" width="9" style="12"/>
    <col min="16139" max="16139" width="10.875" style="12" customWidth="1"/>
    <col min="16140" max="16140" width="9" style="12"/>
    <col min="16141" max="16141" width="15.375" style="12" customWidth="1"/>
    <col min="16142" max="16142" width="30.875" style="12" customWidth="1"/>
    <col min="16143" max="16143" width="6.875" style="12" customWidth="1"/>
    <col min="16144" max="16144" width="7" style="12" customWidth="1"/>
    <col min="16145" max="16145" width="13.75" style="12" customWidth="1"/>
    <col min="16146" max="16384" width="9" style="12"/>
  </cols>
  <sheetData>
    <row r="1" spans="2:19" s="6" customFormat="1" ht="24" x14ac:dyDescent="0.55000000000000004">
      <c r="B1" s="144" t="s">
        <v>148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2:19" s="55" customFormat="1" ht="14.25" customHeight="1" x14ac:dyDescent="0.55000000000000004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2:19" s="55" customFormat="1" ht="24" thickBot="1" x14ac:dyDescent="0.6">
      <c r="B3" s="56" t="s">
        <v>156</v>
      </c>
      <c r="Q3" s="57"/>
    </row>
    <row r="4" spans="2:19" s="55" customFormat="1" ht="24" thickTop="1" x14ac:dyDescent="0.55000000000000004">
      <c r="B4" s="145" t="s">
        <v>0</v>
      </c>
      <c r="C4" s="146"/>
      <c r="D4" s="146"/>
      <c r="E4" s="147"/>
      <c r="F4" s="154" t="s">
        <v>182</v>
      </c>
      <c r="G4" s="155"/>
      <c r="H4" s="154" t="s">
        <v>182</v>
      </c>
      <c r="I4" s="155"/>
      <c r="J4" s="154" t="s">
        <v>182</v>
      </c>
      <c r="K4" s="155"/>
      <c r="L4" s="154" t="s">
        <v>182</v>
      </c>
      <c r="M4" s="155"/>
      <c r="N4" s="154" t="s">
        <v>183</v>
      </c>
      <c r="O4" s="155"/>
      <c r="P4" s="154" t="s">
        <v>183</v>
      </c>
      <c r="Q4" s="155"/>
    </row>
    <row r="5" spans="2:19" s="55" customFormat="1" x14ac:dyDescent="0.55000000000000004">
      <c r="B5" s="148"/>
      <c r="C5" s="149"/>
      <c r="D5" s="149"/>
      <c r="E5" s="150"/>
      <c r="F5" s="156" t="s">
        <v>149</v>
      </c>
      <c r="G5" s="157"/>
      <c r="H5" s="156" t="s">
        <v>150</v>
      </c>
      <c r="I5" s="157"/>
      <c r="J5" s="156" t="s">
        <v>151</v>
      </c>
      <c r="K5" s="157"/>
      <c r="L5" s="156" t="s">
        <v>152</v>
      </c>
      <c r="M5" s="157"/>
      <c r="N5" s="156" t="s">
        <v>153</v>
      </c>
      <c r="O5" s="157"/>
      <c r="P5" s="156" t="s">
        <v>152</v>
      </c>
      <c r="Q5" s="157"/>
    </row>
    <row r="6" spans="2:19" s="55" customFormat="1" ht="24" thickBot="1" x14ac:dyDescent="0.6">
      <c r="B6" s="151"/>
      <c r="C6" s="152"/>
      <c r="D6" s="152"/>
      <c r="E6" s="153"/>
      <c r="F6" s="109"/>
      <c r="G6" s="106" t="s">
        <v>80</v>
      </c>
      <c r="H6" s="109"/>
      <c r="I6" s="106" t="s">
        <v>80</v>
      </c>
      <c r="J6" s="109"/>
      <c r="K6" s="106" t="s">
        <v>80</v>
      </c>
      <c r="L6" s="109"/>
      <c r="M6" s="106" t="s">
        <v>80</v>
      </c>
      <c r="N6" s="109"/>
      <c r="O6" s="106" t="s">
        <v>80</v>
      </c>
      <c r="P6" s="110"/>
      <c r="Q6" s="106" t="s">
        <v>80</v>
      </c>
    </row>
    <row r="7" spans="2:19" s="55" customFormat="1" ht="24" thickTop="1" x14ac:dyDescent="0.55000000000000004">
      <c r="B7" s="158" t="s">
        <v>184</v>
      </c>
      <c r="C7" s="159"/>
      <c r="D7" s="159"/>
      <c r="E7" s="160"/>
      <c r="F7" s="111">
        <f>Sheet3!H4</f>
        <v>5</v>
      </c>
      <c r="G7" s="108">
        <v>0</v>
      </c>
      <c r="H7" s="111">
        <f>Sheet4!H9</f>
        <v>4.2857142857142856</v>
      </c>
      <c r="I7" s="108">
        <f>Sheet4!H10</f>
        <v>0.48795003647426449</v>
      </c>
      <c r="J7" s="108">
        <f>Sheet5!H6</f>
        <v>4.75</v>
      </c>
      <c r="K7" s="108">
        <f>Sheet5!H7</f>
        <v>0.5</v>
      </c>
      <c r="L7" s="108">
        <f>Sheet6!H3</f>
        <v>4</v>
      </c>
      <c r="M7" s="108">
        <v>0</v>
      </c>
      <c r="N7" s="108">
        <f>Sheet7!H18</f>
        <v>4.3125</v>
      </c>
      <c r="O7" s="108">
        <f>Sheet7!H19</f>
        <v>0.47871355387816905</v>
      </c>
      <c r="P7" s="108">
        <f>Sheet8!H6</f>
        <v>4.25</v>
      </c>
      <c r="Q7" s="58">
        <v>0</v>
      </c>
    </row>
    <row r="8" spans="2:19" s="55" customFormat="1" ht="23.25" customHeight="1" x14ac:dyDescent="0.55000000000000004">
      <c r="B8" s="158" t="s">
        <v>155</v>
      </c>
      <c r="C8" s="159"/>
      <c r="D8" s="159"/>
      <c r="E8" s="160"/>
      <c r="F8" s="58">
        <f>Sheet3!I4</f>
        <v>5</v>
      </c>
      <c r="G8" s="108">
        <v>0</v>
      </c>
      <c r="H8" s="58">
        <f>Sheet4!I9</f>
        <v>4.5714285714285712</v>
      </c>
      <c r="I8" s="108">
        <f>Sheet4!I10</f>
        <v>0.53452248382485001</v>
      </c>
      <c r="J8" s="108">
        <f>Sheet5!I6</f>
        <v>5</v>
      </c>
      <c r="K8" s="108">
        <f>Sheet5!I7</f>
        <v>0</v>
      </c>
      <c r="L8" s="108">
        <f>Sheet6!I3</f>
        <v>5</v>
      </c>
      <c r="M8" s="108">
        <v>0</v>
      </c>
      <c r="N8" s="108">
        <f>Sheet7!I18</f>
        <v>4.3125</v>
      </c>
      <c r="O8" s="108">
        <f>Sheet7!I19</f>
        <v>0.47871355387816905</v>
      </c>
      <c r="P8" s="108">
        <f>Sheet8!I6</f>
        <v>4.25</v>
      </c>
      <c r="Q8" s="58">
        <v>0</v>
      </c>
    </row>
    <row r="9" spans="2:19" s="55" customFormat="1" x14ac:dyDescent="0.55000000000000004">
      <c r="B9" s="158" t="s">
        <v>154</v>
      </c>
      <c r="C9" s="159"/>
      <c r="D9" s="159"/>
      <c r="E9" s="160"/>
      <c r="F9" s="112">
        <v>5</v>
      </c>
      <c r="G9" s="112">
        <v>0</v>
      </c>
      <c r="H9" s="112">
        <f>Sheet4!J9</f>
        <v>4.5714285714285712</v>
      </c>
      <c r="I9" s="112">
        <f>Sheet4!J10</f>
        <v>0.53452248382485001</v>
      </c>
      <c r="J9" s="112">
        <f>Sheet5!J6</f>
        <v>5</v>
      </c>
      <c r="K9" s="112">
        <v>0</v>
      </c>
      <c r="L9" s="112">
        <f>Sheet6!K3</f>
        <v>4</v>
      </c>
      <c r="M9" s="108">
        <v>0</v>
      </c>
      <c r="N9" s="112">
        <f>Sheet7!J18</f>
        <v>4.5</v>
      </c>
      <c r="O9" s="112">
        <f>Sheet7!J19</f>
        <v>0.5163977794943222</v>
      </c>
      <c r="P9" s="112">
        <f>Sheet8!J6</f>
        <v>4.25</v>
      </c>
      <c r="Q9" s="60">
        <v>0</v>
      </c>
    </row>
    <row r="10" spans="2:19" s="55" customFormat="1" x14ac:dyDescent="0.55000000000000004">
      <c r="B10" s="158" t="s">
        <v>157</v>
      </c>
      <c r="C10" s="159"/>
      <c r="D10" s="159"/>
      <c r="E10" s="160"/>
      <c r="F10" s="112">
        <v>5</v>
      </c>
      <c r="G10" s="112">
        <v>0</v>
      </c>
      <c r="H10" s="112">
        <f>Sheet4!K9</f>
        <v>4.5714285714285712</v>
      </c>
      <c r="I10" s="112">
        <f>Sheet4!K10</f>
        <v>0.53452248382485001</v>
      </c>
      <c r="J10" s="112">
        <f>Sheet5!K6</f>
        <v>5</v>
      </c>
      <c r="K10" s="112">
        <v>0</v>
      </c>
      <c r="L10" s="112">
        <f>Sheet6!L3</f>
        <v>4</v>
      </c>
      <c r="M10" s="108">
        <v>0</v>
      </c>
      <c r="N10" s="112">
        <f>Sheet7!K18</f>
        <v>4.625</v>
      </c>
      <c r="O10" s="112">
        <f>Sheet7!K19</f>
        <v>0.5</v>
      </c>
      <c r="P10" s="112">
        <f>Sheet8!L6</f>
        <v>4.25</v>
      </c>
      <c r="Q10" s="60">
        <v>0</v>
      </c>
    </row>
    <row r="11" spans="2:19" s="55" customFormat="1" ht="23.25" customHeight="1" x14ac:dyDescent="0.55000000000000004">
      <c r="B11" s="164" t="s">
        <v>158</v>
      </c>
      <c r="C11" s="165"/>
      <c r="D11" s="165"/>
      <c r="E11" s="166"/>
      <c r="F11" s="60">
        <v>5</v>
      </c>
      <c r="G11" s="60">
        <v>0</v>
      </c>
      <c r="H11" s="60">
        <f>Sheet4!L9</f>
        <v>3.5714285714285716</v>
      </c>
      <c r="I11" s="60">
        <f>Sheet4!L10</f>
        <v>1.8126539343499313</v>
      </c>
      <c r="J11" s="60">
        <f>Sheet5!L6</f>
        <v>5</v>
      </c>
      <c r="K11" s="60">
        <v>0</v>
      </c>
      <c r="L11" s="60">
        <f>Sheet6!L3</f>
        <v>4</v>
      </c>
      <c r="M11" s="108">
        <v>0</v>
      </c>
      <c r="N11" s="60">
        <f>Sheet7!L18</f>
        <v>3.4375</v>
      </c>
      <c r="O11" s="60">
        <f>Sheet7!L19</f>
        <v>1.5041608956491324</v>
      </c>
      <c r="P11" s="60">
        <v>4.25</v>
      </c>
      <c r="Q11" s="60">
        <v>0</v>
      </c>
    </row>
    <row r="12" spans="2:19" s="55" customFormat="1" ht="23.25" customHeight="1" x14ac:dyDescent="0.55000000000000004">
      <c r="B12" s="158" t="s">
        <v>159</v>
      </c>
      <c r="C12" s="159"/>
      <c r="D12" s="159"/>
      <c r="E12" s="160"/>
      <c r="F12" s="112">
        <v>5</v>
      </c>
      <c r="G12" s="112">
        <v>0</v>
      </c>
      <c r="H12" s="112">
        <f>Sheet4!M9</f>
        <v>4.2857142857142856</v>
      </c>
      <c r="I12" s="112">
        <f>Sheet4!M10</f>
        <v>0.48795003647426449</v>
      </c>
      <c r="J12" s="112">
        <f>Sheet5!M6</f>
        <v>4.75</v>
      </c>
      <c r="K12" s="112">
        <v>0</v>
      </c>
      <c r="L12" s="112">
        <v>4</v>
      </c>
      <c r="M12" s="108">
        <v>0</v>
      </c>
      <c r="N12" s="112">
        <f>Sheet7!M18</f>
        <v>4.1875</v>
      </c>
      <c r="O12" s="112">
        <f>Sheet7!M19</f>
        <v>0.75</v>
      </c>
      <c r="P12" s="112">
        <v>4.25</v>
      </c>
      <c r="Q12" s="60">
        <v>0</v>
      </c>
    </row>
    <row r="13" spans="2:19" s="55" customFormat="1" x14ac:dyDescent="0.55000000000000004">
      <c r="B13" s="158" t="s">
        <v>160</v>
      </c>
      <c r="C13" s="159"/>
      <c r="D13" s="159"/>
      <c r="E13" s="160"/>
      <c r="F13" s="112">
        <v>5</v>
      </c>
      <c r="G13" s="112">
        <v>0</v>
      </c>
      <c r="H13" s="112">
        <f>Sheet4!N9</f>
        <v>4.5714285714285712</v>
      </c>
      <c r="I13" s="112">
        <f>Sheet4!N10</f>
        <v>0.53452248382485001</v>
      </c>
      <c r="J13" s="112">
        <f>Sheet5!N6</f>
        <v>5</v>
      </c>
      <c r="K13" s="112">
        <v>0</v>
      </c>
      <c r="L13" s="112">
        <v>4</v>
      </c>
      <c r="M13" s="108">
        <v>0</v>
      </c>
      <c r="N13" s="112">
        <f>Sheet7!N18</f>
        <v>4.4375</v>
      </c>
      <c r="O13" s="112">
        <f>Sheet7!N19</f>
        <v>0.51234753829797997</v>
      </c>
      <c r="P13" s="112">
        <v>4.25</v>
      </c>
      <c r="Q13" s="60">
        <v>0</v>
      </c>
    </row>
    <row r="14" spans="2:19" s="55" customFormat="1" x14ac:dyDescent="0.55000000000000004">
      <c r="B14" s="158" t="s">
        <v>161</v>
      </c>
      <c r="C14" s="159"/>
      <c r="D14" s="159"/>
      <c r="E14" s="160"/>
      <c r="F14" s="112">
        <v>5</v>
      </c>
      <c r="G14" s="112">
        <v>0</v>
      </c>
      <c r="H14" s="112">
        <f>Sheet4!O9</f>
        <v>4.2857142857142856</v>
      </c>
      <c r="I14" s="112">
        <f>Sheet4!O10</f>
        <v>0.48795003647426449</v>
      </c>
      <c r="J14" s="112">
        <f>Sheet5!O6</f>
        <v>5</v>
      </c>
      <c r="K14" s="112">
        <v>0</v>
      </c>
      <c r="L14" s="112">
        <v>4</v>
      </c>
      <c r="M14" s="108">
        <v>0</v>
      </c>
      <c r="N14" s="112">
        <f>Sheet7!O18</f>
        <v>4.25</v>
      </c>
      <c r="O14" s="112">
        <f>Sheet7!O19</f>
        <v>0.44721359549995793</v>
      </c>
      <c r="P14" s="112">
        <v>4.25</v>
      </c>
      <c r="Q14" s="60">
        <v>0</v>
      </c>
    </row>
    <row r="15" spans="2:19" s="55" customFormat="1" x14ac:dyDescent="0.55000000000000004">
      <c r="B15" s="103" t="s">
        <v>162</v>
      </c>
      <c r="C15" s="104"/>
      <c r="D15" s="104"/>
      <c r="E15" s="105"/>
      <c r="F15" s="112">
        <v>5</v>
      </c>
      <c r="G15" s="112">
        <v>0</v>
      </c>
      <c r="H15" s="112">
        <f>Sheet4!P9</f>
        <v>4.5714285714285712</v>
      </c>
      <c r="I15" s="112">
        <f>Sheet4!P10</f>
        <v>0.53452248382485001</v>
      </c>
      <c r="J15" s="112">
        <f>Sheet5!P6</f>
        <v>5</v>
      </c>
      <c r="K15" s="112">
        <v>0</v>
      </c>
      <c r="L15" s="112">
        <v>4</v>
      </c>
      <c r="M15" s="108">
        <v>0</v>
      </c>
      <c r="N15" s="112">
        <f>Sheet7!P18</f>
        <v>4.1875</v>
      </c>
      <c r="O15" s="112">
        <f>Sheet7!P19</f>
        <v>0.75</v>
      </c>
      <c r="P15" s="112">
        <v>4.25</v>
      </c>
      <c r="Q15" s="60">
        <v>0</v>
      </c>
    </row>
    <row r="16" spans="2:19" s="55" customFormat="1" x14ac:dyDescent="0.55000000000000004">
      <c r="B16" s="161" t="s">
        <v>84</v>
      </c>
      <c r="C16" s="162"/>
      <c r="D16" s="162"/>
      <c r="E16" s="163"/>
      <c r="F16" s="113">
        <v>5</v>
      </c>
      <c r="G16" s="113">
        <v>0</v>
      </c>
      <c r="H16" s="113">
        <f>Sheet4!P12</f>
        <v>4.3650793650793647</v>
      </c>
      <c r="I16" s="113">
        <f>[1]Sheet3!U11</f>
        <v>0.47809144373375617</v>
      </c>
      <c r="J16" s="113">
        <f>Sheet5!P9</f>
        <v>4.9444444444444446</v>
      </c>
      <c r="K16" s="113">
        <f>Sheet5!P8</f>
        <v>0.23231068414572328</v>
      </c>
      <c r="L16" s="113">
        <f>Sheet6!P6</f>
        <v>4.1111111111111107</v>
      </c>
      <c r="M16" s="113">
        <v>0</v>
      </c>
      <c r="N16" s="113">
        <f>Sheet7!P21</f>
        <v>4.25</v>
      </c>
      <c r="O16" s="113">
        <f>[1]Sheet4!U8</f>
        <v>0.47434164902525683</v>
      </c>
      <c r="P16" s="113">
        <v>4.25</v>
      </c>
      <c r="Q16" s="62">
        <v>0</v>
      </c>
      <c r="S16" s="64"/>
    </row>
    <row r="17" spans="2:20" s="65" customFormat="1" ht="24" x14ac:dyDescent="0.55000000000000004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8"/>
    </row>
    <row r="18" spans="2:20" x14ac:dyDescent="0.55000000000000004">
      <c r="B18" s="121"/>
      <c r="C18" s="122" t="s">
        <v>203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2:20" x14ac:dyDescent="0.55000000000000004">
      <c r="B19" s="134" t="s">
        <v>186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20" x14ac:dyDescent="0.55000000000000004">
      <c r="B20" s="123" t="s">
        <v>187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2:20" x14ac:dyDescent="0.55000000000000004">
      <c r="B21" s="12" t="s">
        <v>197</v>
      </c>
      <c r="Q21" s="12"/>
    </row>
    <row r="22" spans="2:20" s="115" customFormat="1" x14ac:dyDescent="0.55000000000000004">
      <c r="B22" s="115" t="s">
        <v>192</v>
      </c>
      <c r="S22" s="12"/>
      <c r="T22" s="12"/>
    </row>
    <row r="23" spans="2:20" s="115" customFormat="1" x14ac:dyDescent="0.55000000000000004">
      <c r="B23" s="114" t="s">
        <v>198</v>
      </c>
      <c r="C23" s="114"/>
      <c r="S23" s="12"/>
      <c r="T23" s="12"/>
    </row>
    <row r="24" spans="2:20" x14ac:dyDescent="0.55000000000000004">
      <c r="B24" s="116" t="s">
        <v>199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7"/>
    </row>
    <row r="25" spans="2:20" x14ac:dyDescent="0.55000000000000004">
      <c r="B25" s="116" t="s">
        <v>193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2:20" x14ac:dyDescent="0.55000000000000004">
      <c r="B26" s="116" t="s">
        <v>200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</row>
    <row r="27" spans="2:20" x14ac:dyDescent="0.55000000000000004">
      <c r="B27" s="116" t="s">
        <v>201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</row>
    <row r="28" spans="2:20" x14ac:dyDescent="0.55000000000000004">
      <c r="B28" s="116" t="s">
        <v>194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</row>
    <row r="29" spans="2:20" x14ac:dyDescent="0.55000000000000004">
      <c r="B29" s="120" t="s">
        <v>188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</row>
    <row r="30" spans="2:20" x14ac:dyDescent="0.55000000000000004">
      <c r="B30" s="116" t="s">
        <v>202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</row>
    <row r="31" spans="2:20" x14ac:dyDescent="0.55000000000000004">
      <c r="B31" s="116" t="s">
        <v>195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</row>
    <row r="32" spans="2:20" x14ac:dyDescent="0.55000000000000004">
      <c r="B32" s="116" t="s">
        <v>189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</row>
    <row r="33" spans="2:17" x14ac:dyDescent="0.55000000000000004">
      <c r="B33" s="116" t="s">
        <v>196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</row>
    <row r="34" spans="2:17" x14ac:dyDescent="0.55000000000000004">
      <c r="B34" s="116" t="s">
        <v>208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</row>
    <row r="35" spans="2:17" x14ac:dyDescent="0.55000000000000004">
      <c r="B35" s="116" t="s">
        <v>209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7"/>
    </row>
    <row r="36" spans="2:17" x14ac:dyDescent="0.55000000000000004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</row>
    <row r="37" spans="2:17" x14ac:dyDescent="0.55000000000000004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</row>
  </sheetData>
  <mergeCells count="24">
    <mergeCell ref="B14:E14"/>
    <mergeCell ref="B16:E16"/>
    <mergeCell ref="B12:E12"/>
    <mergeCell ref="B7:E7"/>
    <mergeCell ref="B8:E8"/>
    <mergeCell ref="B9:E9"/>
    <mergeCell ref="B10:E10"/>
    <mergeCell ref="B11:E11"/>
    <mergeCell ref="B19:Q19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P5:Q5"/>
    <mergeCell ref="B13:E13"/>
  </mergeCells>
  <pageMargins left="0.51181102362204722" right="0" top="0.55118110236220474" bottom="0.74803149606299213" header="0.31496062992125984" footer="0.31496062992125984"/>
  <pageSetup paperSize="9" scale="6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89" r:id="rId4"/>
      </mc:Fallback>
    </mc:AlternateContent>
    <mc:AlternateContent xmlns:mc="http://schemas.openxmlformats.org/markup-compatibility/2006">
      <mc:Choice Requires="x14">
        <oleObject progId="Equation.3" shapeId="12290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2290" r:id="rId6"/>
      </mc:Fallback>
    </mc:AlternateContent>
    <mc:AlternateContent xmlns:mc="http://schemas.openxmlformats.org/markup-compatibility/2006">
      <mc:Choice Requires="x14">
        <oleObject progId="Equation.3" shapeId="12291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12291" r:id="rId7"/>
      </mc:Fallback>
    </mc:AlternateContent>
    <mc:AlternateContent xmlns:mc="http://schemas.openxmlformats.org/markup-compatibility/2006">
      <mc:Choice Requires="x14">
        <oleObject progId="Equation.3" shapeId="12292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12292" r:id="rId8"/>
      </mc:Fallback>
    </mc:AlternateContent>
    <mc:AlternateContent xmlns:mc="http://schemas.openxmlformats.org/markup-compatibility/2006">
      <mc:Choice Requires="x14">
        <oleObject progId="Equation.3" shapeId="12293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93" r:id="rId9"/>
      </mc:Fallback>
    </mc:AlternateContent>
    <mc:AlternateContent xmlns:mc="http://schemas.openxmlformats.org/markup-compatibility/2006">
      <mc:Choice Requires="x14">
        <oleObject progId="Equation.3" shapeId="12294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2294" r:id="rId10"/>
      </mc:Fallback>
    </mc:AlternateContent>
    <mc:AlternateContent xmlns:mc="http://schemas.openxmlformats.org/markup-compatibility/2006">
      <mc:Choice Requires="x14">
        <oleObject progId="Equation.3" shapeId="12295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95" r:id="rId11"/>
      </mc:Fallback>
    </mc:AlternateContent>
    <mc:AlternateContent xmlns:mc="http://schemas.openxmlformats.org/markup-compatibility/2006">
      <mc:Choice Requires="x14">
        <oleObject progId="Equation.3" shapeId="12296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12296" r:id="rId12"/>
      </mc:Fallback>
    </mc:AlternateContent>
    <mc:AlternateContent xmlns:mc="http://schemas.openxmlformats.org/markup-compatibility/2006">
      <mc:Choice Requires="x14">
        <oleObject progId="Equation.3" shapeId="12297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2297" r:id="rId13"/>
      </mc:Fallback>
    </mc:AlternateContent>
    <mc:AlternateContent xmlns:mc="http://schemas.openxmlformats.org/markup-compatibility/2006">
      <mc:Choice Requires="x14">
        <oleObject progId="Equation.3" shapeId="12298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2298" r:id="rId1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55C7-FEE6-4F53-BE77-A7EFDDF5D1F9}">
  <sheetPr>
    <tabColor rgb="FF00B0F0"/>
  </sheetPr>
  <dimension ref="B1:S38"/>
  <sheetViews>
    <sheetView zoomScaleNormal="100" workbookViewId="0">
      <selection activeCell="F25" sqref="F25"/>
    </sheetView>
  </sheetViews>
  <sheetFormatPr defaultRowHeight="23.25" x14ac:dyDescent="0.55000000000000004"/>
  <cols>
    <col min="1" max="1" width="7.125" style="12" customWidth="1"/>
    <col min="2" max="2" width="7.75" style="12" customWidth="1"/>
    <col min="3" max="3" width="9" style="12"/>
    <col min="4" max="4" width="15.375" style="12" customWidth="1"/>
    <col min="5" max="5" width="24.125" style="12" customWidth="1"/>
    <col min="6" max="7" width="9.125" style="12" customWidth="1"/>
    <col min="8" max="16" width="8.75" style="12" customWidth="1"/>
    <col min="17" max="17" width="9.625" style="71" customWidth="1"/>
    <col min="18" max="266" width="9" style="12"/>
    <col min="267" max="267" width="10.875" style="12" customWidth="1"/>
    <col min="268" max="268" width="9" style="12"/>
    <col min="269" max="269" width="15.375" style="12" customWidth="1"/>
    <col min="270" max="270" width="30.875" style="12" customWidth="1"/>
    <col min="271" max="271" width="6.875" style="12" customWidth="1"/>
    <col min="272" max="272" width="7" style="12" customWidth="1"/>
    <col min="273" max="273" width="13.75" style="12" customWidth="1"/>
    <col min="274" max="522" width="9" style="12"/>
    <col min="523" max="523" width="10.875" style="12" customWidth="1"/>
    <col min="524" max="524" width="9" style="12"/>
    <col min="525" max="525" width="15.375" style="12" customWidth="1"/>
    <col min="526" max="526" width="30.875" style="12" customWidth="1"/>
    <col min="527" max="527" width="6.875" style="12" customWidth="1"/>
    <col min="528" max="528" width="7" style="12" customWidth="1"/>
    <col min="529" max="529" width="13.75" style="12" customWidth="1"/>
    <col min="530" max="778" width="9" style="12"/>
    <col min="779" max="779" width="10.875" style="12" customWidth="1"/>
    <col min="780" max="780" width="9" style="12"/>
    <col min="781" max="781" width="15.375" style="12" customWidth="1"/>
    <col min="782" max="782" width="30.875" style="12" customWidth="1"/>
    <col min="783" max="783" width="6.875" style="12" customWidth="1"/>
    <col min="784" max="784" width="7" style="12" customWidth="1"/>
    <col min="785" max="785" width="13.75" style="12" customWidth="1"/>
    <col min="786" max="1034" width="9" style="12"/>
    <col min="1035" max="1035" width="10.875" style="12" customWidth="1"/>
    <col min="1036" max="1036" width="9" style="12"/>
    <col min="1037" max="1037" width="15.375" style="12" customWidth="1"/>
    <col min="1038" max="1038" width="30.875" style="12" customWidth="1"/>
    <col min="1039" max="1039" width="6.875" style="12" customWidth="1"/>
    <col min="1040" max="1040" width="7" style="12" customWidth="1"/>
    <col min="1041" max="1041" width="13.75" style="12" customWidth="1"/>
    <col min="1042" max="1290" width="9" style="12"/>
    <col min="1291" max="1291" width="10.875" style="12" customWidth="1"/>
    <col min="1292" max="1292" width="9" style="12"/>
    <col min="1293" max="1293" width="15.375" style="12" customWidth="1"/>
    <col min="1294" max="1294" width="30.875" style="12" customWidth="1"/>
    <col min="1295" max="1295" width="6.875" style="12" customWidth="1"/>
    <col min="1296" max="1296" width="7" style="12" customWidth="1"/>
    <col min="1297" max="1297" width="13.75" style="12" customWidth="1"/>
    <col min="1298" max="1546" width="9" style="12"/>
    <col min="1547" max="1547" width="10.875" style="12" customWidth="1"/>
    <col min="1548" max="1548" width="9" style="12"/>
    <col min="1549" max="1549" width="15.375" style="12" customWidth="1"/>
    <col min="1550" max="1550" width="30.875" style="12" customWidth="1"/>
    <col min="1551" max="1551" width="6.875" style="12" customWidth="1"/>
    <col min="1552" max="1552" width="7" style="12" customWidth="1"/>
    <col min="1553" max="1553" width="13.75" style="12" customWidth="1"/>
    <col min="1554" max="1802" width="9" style="12"/>
    <col min="1803" max="1803" width="10.875" style="12" customWidth="1"/>
    <col min="1804" max="1804" width="9" style="12"/>
    <col min="1805" max="1805" width="15.375" style="12" customWidth="1"/>
    <col min="1806" max="1806" width="30.875" style="12" customWidth="1"/>
    <col min="1807" max="1807" width="6.875" style="12" customWidth="1"/>
    <col min="1808" max="1808" width="7" style="12" customWidth="1"/>
    <col min="1809" max="1809" width="13.75" style="12" customWidth="1"/>
    <col min="1810" max="2058" width="9" style="12"/>
    <col min="2059" max="2059" width="10.875" style="12" customWidth="1"/>
    <col min="2060" max="2060" width="9" style="12"/>
    <col min="2061" max="2061" width="15.375" style="12" customWidth="1"/>
    <col min="2062" max="2062" width="30.875" style="12" customWidth="1"/>
    <col min="2063" max="2063" width="6.875" style="12" customWidth="1"/>
    <col min="2064" max="2064" width="7" style="12" customWidth="1"/>
    <col min="2065" max="2065" width="13.75" style="12" customWidth="1"/>
    <col min="2066" max="2314" width="9" style="12"/>
    <col min="2315" max="2315" width="10.875" style="12" customWidth="1"/>
    <col min="2316" max="2316" width="9" style="12"/>
    <col min="2317" max="2317" width="15.375" style="12" customWidth="1"/>
    <col min="2318" max="2318" width="30.875" style="12" customWidth="1"/>
    <col min="2319" max="2319" width="6.875" style="12" customWidth="1"/>
    <col min="2320" max="2320" width="7" style="12" customWidth="1"/>
    <col min="2321" max="2321" width="13.75" style="12" customWidth="1"/>
    <col min="2322" max="2570" width="9" style="12"/>
    <col min="2571" max="2571" width="10.875" style="12" customWidth="1"/>
    <col min="2572" max="2572" width="9" style="12"/>
    <col min="2573" max="2573" width="15.375" style="12" customWidth="1"/>
    <col min="2574" max="2574" width="30.875" style="12" customWidth="1"/>
    <col min="2575" max="2575" width="6.875" style="12" customWidth="1"/>
    <col min="2576" max="2576" width="7" style="12" customWidth="1"/>
    <col min="2577" max="2577" width="13.75" style="12" customWidth="1"/>
    <col min="2578" max="2826" width="9" style="12"/>
    <col min="2827" max="2827" width="10.875" style="12" customWidth="1"/>
    <col min="2828" max="2828" width="9" style="12"/>
    <col min="2829" max="2829" width="15.375" style="12" customWidth="1"/>
    <col min="2830" max="2830" width="30.875" style="12" customWidth="1"/>
    <col min="2831" max="2831" width="6.875" style="12" customWidth="1"/>
    <col min="2832" max="2832" width="7" style="12" customWidth="1"/>
    <col min="2833" max="2833" width="13.75" style="12" customWidth="1"/>
    <col min="2834" max="3082" width="9" style="12"/>
    <col min="3083" max="3083" width="10.875" style="12" customWidth="1"/>
    <col min="3084" max="3084" width="9" style="12"/>
    <col min="3085" max="3085" width="15.375" style="12" customWidth="1"/>
    <col min="3086" max="3086" width="30.875" style="12" customWidth="1"/>
    <col min="3087" max="3087" width="6.875" style="12" customWidth="1"/>
    <col min="3088" max="3088" width="7" style="12" customWidth="1"/>
    <col min="3089" max="3089" width="13.75" style="12" customWidth="1"/>
    <col min="3090" max="3338" width="9" style="12"/>
    <col min="3339" max="3339" width="10.875" style="12" customWidth="1"/>
    <col min="3340" max="3340" width="9" style="12"/>
    <col min="3341" max="3341" width="15.375" style="12" customWidth="1"/>
    <col min="3342" max="3342" width="30.875" style="12" customWidth="1"/>
    <col min="3343" max="3343" width="6.875" style="12" customWidth="1"/>
    <col min="3344" max="3344" width="7" style="12" customWidth="1"/>
    <col min="3345" max="3345" width="13.75" style="12" customWidth="1"/>
    <col min="3346" max="3594" width="9" style="12"/>
    <col min="3595" max="3595" width="10.875" style="12" customWidth="1"/>
    <col min="3596" max="3596" width="9" style="12"/>
    <col min="3597" max="3597" width="15.375" style="12" customWidth="1"/>
    <col min="3598" max="3598" width="30.875" style="12" customWidth="1"/>
    <col min="3599" max="3599" width="6.875" style="12" customWidth="1"/>
    <col min="3600" max="3600" width="7" style="12" customWidth="1"/>
    <col min="3601" max="3601" width="13.75" style="12" customWidth="1"/>
    <col min="3602" max="3850" width="9" style="12"/>
    <col min="3851" max="3851" width="10.875" style="12" customWidth="1"/>
    <col min="3852" max="3852" width="9" style="12"/>
    <col min="3853" max="3853" width="15.375" style="12" customWidth="1"/>
    <col min="3854" max="3854" width="30.875" style="12" customWidth="1"/>
    <col min="3855" max="3855" width="6.875" style="12" customWidth="1"/>
    <col min="3856" max="3856" width="7" style="12" customWidth="1"/>
    <col min="3857" max="3857" width="13.75" style="12" customWidth="1"/>
    <col min="3858" max="4106" width="9" style="12"/>
    <col min="4107" max="4107" width="10.875" style="12" customWidth="1"/>
    <col min="4108" max="4108" width="9" style="12"/>
    <col min="4109" max="4109" width="15.375" style="12" customWidth="1"/>
    <col min="4110" max="4110" width="30.875" style="12" customWidth="1"/>
    <col min="4111" max="4111" width="6.875" style="12" customWidth="1"/>
    <col min="4112" max="4112" width="7" style="12" customWidth="1"/>
    <col min="4113" max="4113" width="13.75" style="12" customWidth="1"/>
    <col min="4114" max="4362" width="9" style="12"/>
    <col min="4363" max="4363" width="10.875" style="12" customWidth="1"/>
    <col min="4364" max="4364" width="9" style="12"/>
    <col min="4365" max="4365" width="15.375" style="12" customWidth="1"/>
    <col min="4366" max="4366" width="30.875" style="12" customWidth="1"/>
    <col min="4367" max="4367" width="6.875" style="12" customWidth="1"/>
    <col min="4368" max="4368" width="7" style="12" customWidth="1"/>
    <col min="4369" max="4369" width="13.75" style="12" customWidth="1"/>
    <col min="4370" max="4618" width="9" style="12"/>
    <col min="4619" max="4619" width="10.875" style="12" customWidth="1"/>
    <col min="4620" max="4620" width="9" style="12"/>
    <col min="4621" max="4621" width="15.375" style="12" customWidth="1"/>
    <col min="4622" max="4622" width="30.875" style="12" customWidth="1"/>
    <col min="4623" max="4623" width="6.875" style="12" customWidth="1"/>
    <col min="4624" max="4624" width="7" style="12" customWidth="1"/>
    <col min="4625" max="4625" width="13.75" style="12" customWidth="1"/>
    <col min="4626" max="4874" width="9" style="12"/>
    <col min="4875" max="4875" width="10.875" style="12" customWidth="1"/>
    <col min="4876" max="4876" width="9" style="12"/>
    <col min="4877" max="4877" width="15.375" style="12" customWidth="1"/>
    <col min="4878" max="4878" width="30.875" style="12" customWidth="1"/>
    <col min="4879" max="4879" width="6.875" style="12" customWidth="1"/>
    <col min="4880" max="4880" width="7" style="12" customWidth="1"/>
    <col min="4881" max="4881" width="13.75" style="12" customWidth="1"/>
    <col min="4882" max="5130" width="9" style="12"/>
    <col min="5131" max="5131" width="10.875" style="12" customWidth="1"/>
    <col min="5132" max="5132" width="9" style="12"/>
    <col min="5133" max="5133" width="15.375" style="12" customWidth="1"/>
    <col min="5134" max="5134" width="30.875" style="12" customWidth="1"/>
    <col min="5135" max="5135" width="6.875" style="12" customWidth="1"/>
    <col min="5136" max="5136" width="7" style="12" customWidth="1"/>
    <col min="5137" max="5137" width="13.75" style="12" customWidth="1"/>
    <col min="5138" max="5386" width="9" style="12"/>
    <col min="5387" max="5387" width="10.875" style="12" customWidth="1"/>
    <col min="5388" max="5388" width="9" style="12"/>
    <col min="5389" max="5389" width="15.375" style="12" customWidth="1"/>
    <col min="5390" max="5390" width="30.875" style="12" customWidth="1"/>
    <col min="5391" max="5391" width="6.875" style="12" customWidth="1"/>
    <col min="5392" max="5392" width="7" style="12" customWidth="1"/>
    <col min="5393" max="5393" width="13.75" style="12" customWidth="1"/>
    <col min="5394" max="5642" width="9" style="12"/>
    <col min="5643" max="5643" width="10.875" style="12" customWidth="1"/>
    <col min="5644" max="5644" width="9" style="12"/>
    <col min="5645" max="5645" width="15.375" style="12" customWidth="1"/>
    <col min="5646" max="5646" width="30.875" style="12" customWidth="1"/>
    <col min="5647" max="5647" width="6.875" style="12" customWidth="1"/>
    <col min="5648" max="5648" width="7" style="12" customWidth="1"/>
    <col min="5649" max="5649" width="13.75" style="12" customWidth="1"/>
    <col min="5650" max="5898" width="9" style="12"/>
    <col min="5899" max="5899" width="10.875" style="12" customWidth="1"/>
    <col min="5900" max="5900" width="9" style="12"/>
    <col min="5901" max="5901" width="15.375" style="12" customWidth="1"/>
    <col min="5902" max="5902" width="30.875" style="12" customWidth="1"/>
    <col min="5903" max="5903" width="6.875" style="12" customWidth="1"/>
    <col min="5904" max="5904" width="7" style="12" customWidth="1"/>
    <col min="5905" max="5905" width="13.75" style="12" customWidth="1"/>
    <col min="5906" max="6154" width="9" style="12"/>
    <col min="6155" max="6155" width="10.875" style="12" customWidth="1"/>
    <col min="6156" max="6156" width="9" style="12"/>
    <col min="6157" max="6157" width="15.375" style="12" customWidth="1"/>
    <col min="6158" max="6158" width="30.875" style="12" customWidth="1"/>
    <col min="6159" max="6159" width="6.875" style="12" customWidth="1"/>
    <col min="6160" max="6160" width="7" style="12" customWidth="1"/>
    <col min="6161" max="6161" width="13.75" style="12" customWidth="1"/>
    <col min="6162" max="6410" width="9" style="12"/>
    <col min="6411" max="6411" width="10.875" style="12" customWidth="1"/>
    <col min="6412" max="6412" width="9" style="12"/>
    <col min="6413" max="6413" width="15.375" style="12" customWidth="1"/>
    <col min="6414" max="6414" width="30.875" style="12" customWidth="1"/>
    <col min="6415" max="6415" width="6.875" style="12" customWidth="1"/>
    <col min="6416" max="6416" width="7" style="12" customWidth="1"/>
    <col min="6417" max="6417" width="13.75" style="12" customWidth="1"/>
    <col min="6418" max="6666" width="9" style="12"/>
    <col min="6667" max="6667" width="10.875" style="12" customWidth="1"/>
    <col min="6668" max="6668" width="9" style="12"/>
    <col min="6669" max="6669" width="15.375" style="12" customWidth="1"/>
    <col min="6670" max="6670" width="30.875" style="12" customWidth="1"/>
    <col min="6671" max="6671" width="6.875" style="12" customWidth="1"/>
    <col min="6672" max="6672" width="7" style="12" customWidth="1"/>
    <col min="6673" max="6673" width="13.75" style="12" customWidth="1"/>
    <col min="6674" max="6922" width="9" style="12"/>
    <col min="6923" max="6923" width="10.875" style="12" customWidth="1"/>
    <col min="6924" max="6924" width="9" style="12"/>
    <col min="6925" max="6925" width="15.375" style="12" customWidth="1"/>
    <col min="6926" max="6926" width="30.875" style="12" customWidth="1"/>
    <col min="6927" max="6927" width="6.875" style="12" customWidth="1"/>
    <col min="6928" max="6928" width="7" style="12" customWidth="1"/>
    <col min="6929" max="6929" width="13.75" style="12" customWidth="1"/>
    <col min="6930" max="7178" width="9" style="12"/>
    <col min="7179" max="7179" width="10.875" style="12" customWidth="1"/>
    <col min="7180" max="7180" width="9" style="12"/>
    <col min="7181" max="7181" width="15.375" style="12" customWidth="1"/>
    <col min="7182" max="7182" width="30.875" style="12" customWidth="1"/>
    <col min="7183" max="7183" width="6.875" style="12" customWidth="1"/>
    <col min="7184" max="7184" width="7" style="12" customWidth="1"/>
    <col min="7185" max="7185" width="13.75" style="12" customWidth="1"/>
    <col min="7186" max="7434" width="9" style="12"/>
    <col min="7435" max="7435" width="10.875" style="12" customWidth="1"/>
    <col min="7436" max="7436" width="9" style="12"/>
    <col min="7437" max="7437" width="15.375" style="12" customWidth="1"/>
    <col min="7438" max="7438" width="30.875" style="12" customWidth="1"/>
    <col min="7439" max="7439" width="6.875" style="12" customWidth="1"/>
    <col min="7440" max="7440" width="7" style="12" customWidth="1"/>
    <col min="7441" max="7441" width="13.75" style="12" customWidth="1"/>
    <col min="7442" max="7690" width="9" style="12"/>
    <col min="7691" max="7691" width="10.875" style="12" customWidth="1"/>
    <col min="7692" max="7692" width="9" style="12"/>
    <col min="7693" max="7693" width="15.375" style="12" customWidth="1"/>
    <col min="7694" max="7694" width="30.875" style="12" customWidth="1"/>
    <col min="7695" max="7695" width="6.875" style="12" customWidth="1"/>
    <col min="7696" max="7696" width="7" style="12" customWidth="1"/>
    <col min="7697" max="7697" width="13.75" style="12" customWidth="1"/>
    <col min="7698" max="7946" width="9" style="12"/>
    <col min="7947" max="7947" width="10.875" style="12" customWidth="1"/>
    <col min="7948" max="7948" width="9" style="12"/>
    <col min="7949" max="7949" width="15.375" style="12" customWidth="1"/>
    <col min="7950" max="7950" width="30.875" style="12" customWidth="1"/>
    <col min="7951" max="7951" width="6.875" style="12" customWidth="1"/>
    <col min="7952" max="7952" width="7" style="12" customWidth="1"/>
    <col min="7953" max="7953" width="13.75" style="12" customWidth="1"/>
    <col min="7954" max="8202" width="9" style="12"/>
    <col min="8203" max="8203" width="10.875" style="12" customWidth="1"/>
    <col min="8204" max="8204" width="9" style="12"/>
    <col min="8205" max="8205" width="15.375" style="12" customWidth="1"/>
    <col min="8206" max="8206" width="30.875" style="12" customWidth="1"/>
    <col min="8207" max="8207" width="6.875" style="12" customWidth="1"/>
    <col min="8208" max="8208" width="7" style="12" customWidth="1"/>
    <col min="8209" max="8209" width="13.75" style="12" customWidth="1"/>
    <col min="8210" max="8458" width="9" style="12"/>
    <col min="8459" max="8459" width="10.875" style="12" customWidth="1"/>
    <col min="8460" max="8460" width="9" style="12"/>
    <col min="8461" max="8461" width="15.375" style="12" customWidth="1"/>
    <col min="8462" max="8462" width="30.875" style="12" customWidth="1"/>
    <col min="8463" max="8463" width="6.875" style="12" customWidth="1"/>
    <col min="8464" max="8464" width="7" style="12" customWidth="1"/>
    <col min="8465" max="8465" width="13.75" style="12" customWidth="1"/>
    <col min="8466" max="8714" width="9" style="12"/>
    <col min="8715" max="8715" width="10.875" style="12" customWidth="1"/>
    <col min="8716" max="8716" width="9" style="12"/>
    <col min="8717" max="8717" width="15.375" style="12" customWidth="1"/>
    <col min="8718" max="8718" width="30.875" style="12" customWidth="1"/>
    <col min="8719" max="8719" width="6.875" style="12" customWidth="1"/>
    <col min="8720" max="8720" width="7" style="12" customWidth="1"/>
    <col min="8721" max="8721" width="13.75" style="12" customWidth="1"/>
    <col min="8722" max="8970" width="9" style="12"/>
    <col min="8971" max="8971" width="10.875" style="12" customWidth="1"/>
    <col min="8972" max="8972" width="9" style="12"/>
    <col min="8973" max="8973" width="15.375" style="12" customWidth="1"/>
    <col min="8974" max="8974" width="30.875" style="12" customWidth="1"/>
    <col min="8975" max="8975" width="6.875" style="12" customWidth="1"/>
    <col min="8976" max="8976" width="7" style="12" customWidth="1"/>
    <col min="8977" max="8977" width="13.75" style="12" customWidth="1"/>
    <col min="8978" max="9226" width="9" style="12"/>
    <col min="9227" max="9227" width="10.875" style="12" customWidth="1"/>
    <col min="9228" max="9228" width="9" style="12"/>
    <col min="9229" max="9229" width="15.375" style="12" customWidth="1"/>
    <col min="9230" max="9230" width="30.875" style="12" customWidth="1"/>
    <col min="9231" max="9231" width="6.875" style="12" customWidth="1"/>
    <col min="9232" max="9232" width="7" style="12" customWidth="1"/>
    <col min="9233" max="9233" width="13.75" style="12" customWidth="1"/>
    <col min="9234" max="9482" width="9" style="12"/>
    <col min="9483" max="9483" width="10.875" style="12" customWidth="1"/>
    <col min="9484" max="9484" width="9" style="12"/>
    <col min="9485" max="9485" width="15.375" style="12" customWidth="1"/>
    <col min="9486" max="9486" width="30.875" style="12" customWidth="1"/>
    <col min="9487" max="9487" width="6.875" style="12" customWidth="1"/>
    <col min="9488" max="9488" width="7" style="12" customWidth="1"/>
    <col min="9489" max="9489" width="13.75" style="12" customWidth="1"/>
    <col min="9490" max="9738" width="9" style="12"/>
    <col min="9739" max="9739" width="10.875" style="12" customWidth="1"/>
    <col min="9740" max="9740" width="9" style="12"/>
    <col min="9741" max="9741" width="15.375" style="12" customWidth="1"/>
    <col min="9742" max="9742" width="30.875" style="12" customWidth="1"/>
    <col min="9743" max="9743" width="6.875" style="12" customWidth="1"/>
    <col min="9744" max="9744" width="7" style="12" customWidth="1"/>
    <col min="9745" max="9745" width="13.75" style="12" customWidth="1"/>
    <col min="9746" max="9994" width="9" style="12"/>
    <col min="9995" max="9995" width="10.875" style="12" customWidth="1"/>
    <col min="9996" max="9996" width="9" style="12"/>
    <col min="9997" max="9997" width="15.375" style="12" customWidth="1"/>
    <col min="9998" max="9998" width="30.875" style="12" customWidth="1"/>
    <col min="9999" max="9999" width="6.875" style="12" customWidth="1"/>
    <col min="10000" max="10000" width="7" style="12" customWidth="1"/>
    <col min="10001" max="10001" width="13.75" style="12" customWidth="1"/>
    <col min="10002" max="10250" width="9" style="12"/>
    <col min="10251" max="10251" width="10.875" style="12" customWidth="1"/>
    <col min="10252" max="10252" width="9" style="12"/>
    <col min="10253" max="10253" width="15.375" style="12" customWidth="1"/>
    <col min="10254" max="10254" width="30.875" style="12" customWidth="1"/>
    <col min="10255" max="10255" width="6.875" style="12" customWidth="1"/>
    <col min="10256" max="10256" width="7" style="12" customWidth="1"/>
    <col min="10257" max="10257" width="13.75" style="12" customWidth="1"/>
    <col min="10258" max="10506" width="9" style="12"/>
    <col min="10507" max="10507" width="10.875" style="12" customWidth="1"/>
    <col min="10508" max="10508" width="9" style="12"/>
    <col min="10509" max="10509" width="15.375" style="12" customWidth="1"/>
    <col min="10510" max="10510" width="30.875" style="12" customWidth="1"/>
    <col min="10511" max="10511" width="6.875" style="12" customWidth="1"/>
    <col min="10512" max="10512" width="7" style="12" customWidth="1"/>
    <col min="10513" max="10513" width="13.75" style="12" customWidth="1"/>
    <col min="10514" max="10762" width="9" style="12"/>
    <col min="10763" max="10763" width="10.875" style="12" customWidth="1"/>
    <col min="10764" max="10764" width="9" style="12"/>
    <col min="10765" max="10765" width="15.375" style="12" customWidth="1"/>
    <col min="10766" max="10766" width="30.875" style="12" customWidth="1"/>
    <col min="10767" max="10767" width="6.875" style="12" customWidth="1"/>
    <col min="10768" max="10768" width="7" style="12" customWidth="1"/>
    <col min="10769" max="10769" width="13.75" style="12" customWidth="1"/>
    <col min="10770" max="11018" width="9" style="12"/>
    <col min="11019" max="11019" width="10.875" style="12" customWidth="1"/>
    <col min="11020" max="11020" width="9" style="12"/>
    <col min="11021" max="11021" width="15.375" style="12" customWidth="1"/>
    <col min="11022" max="11022" width="30.875" style="12" customWidth="1"/>
    <col min="11023" max="11023" width="6.875" style="12" customWidth="1"/>
    <col min="11024" max="11024" width="7" style="12" customWidth="1"/>
    <col min="11025" max="11025" width="13.75" style="12" customWidth="1"/>
    <col min="11026" max="11274" width="9" style="12"/>
    <col min="11275" max="11275" width="10.875" style="12" customWidth="1"/>
    <col min="11276" max="11276" width="9" style="12"/>
    <col min="11277" max="11277" width="15.375" style="12" customWidth="1"/>
    <col min="11278" max="11278" width="30.875" style="12" customWidth="1"/>
    <col min="11279" max="11279" width="6.875" style="12" customWidth="1"/>
    <col min="11280" max="11280" width="7" style="12" customWidth="1"/>
    <col min="11281" max="11281" width="13.75" style="12" customWidth="1"/>
    <col min="11282" max="11530" width="9" style="12"/>
    <col min="11531" max="11531" width="10.875" style="12" customWidth="1"/>
    <col min="11532" max="11532" width="9" style="12"/>
    <col min="11533" max="11533" width="15.375" style="12" customWidth="1"/>
    <col min="11534" max="11534" width="30.875" style="12" customWidth="1"/>
    <col min="11535" max="11535" width="6.875" style="12" customWidth="1"/>
    <col min="11536" max="11536" width="7" style="12" customWidth="1"/>
    <col min="11537" max="11537" width="13.75" style="12" customWidth="1"/>
    <col min="11538" max="11786" width="9" style="12"/>
    <col min="11787" max="11787" width="10.875" style="12" customWidth="1"/>
    <col min="11788" max="11788" width="9" style="12"/>
    <col min="11789" max="11789" width="15.375" style="12" customWidth="1"/>
    <col min="11790" max="11790" width="30.875" style="12" customWidth="1"/>
    <col min="11791" max="11791" width="6.875" style="12" customWidth="1"/>
    <col min="11792" max="11792" width="7" style="12" customWidth="1"/>
    <col min="11793" max="11793" width="13.75" style="12" customWidth="1"/>
    <col min="11794" max="12042" width="9" style="12"/>
    <col min="12043" max="12043" width="10.875" style="12" customWidth="1"/>
    <col min="12044" max="12044" width="9" style="12"/>
    <col min="12045" max="12045" width="15.375" style="12" customWidth="1"/>
    <col min="12046" max="12046" width="30.875" style="12" customWidth="1"/>
    <col min="12047" max="12047" width="6.875" style="12" customWidth="1"/>
    <col min="12048" max="12048" width="7" style="12" customWidth="1"/>
    <col min="12049" max="12049" width="13.75" style="12" customWidth="1"/>
    <col min="12050" max="12298" width="9" style="12"/>
    <col min="12299" max="12299" width="10.875" style="12" customWidth="1"/>
    <col min="12300" max="12300" width="9" style="12"/>
    <col min="12301" max="12301" width="15.375" style="12" customWidth="1"/>
    <col min="12302" max="12302" width="30.875" style="12" customWidth="1"/>
    <col min="12303" max="12303" width="6.875" style="12" customWidth="1"/>
    <col min="12304" max="12304" width="7" style="12" customWidth="1"/>
    <col min="12305" max="12305" width="13.75" style="12" customWidth="1"/>
    <col min="12306" max="12554" width="9" style="12"/>
    <col min="12555" max="12555" width="10.875" style="12" customWidth="1"/>
    <col min="12556" max="12556" width="9" style="12"/>
    <col min="12557" max="12557" width="15.375" style="12" customWidth="1"/>
    <col min="12558" max="12558" width="30.875" style="12" customWidth="1"/>
    <col min="12559" max="12559" width="6.875" style="12" customWidth="1"/>
    <col min="12560" max="12560" width="7" style="12" customWidth="1"/>
    <col min="12561" max="12561" width="13.75" style="12" customWidth="1"/>
    <col min="12562" max="12810" width="9" style="12"/>
    <col min="12811" max="12811" width="10.875" style="12" customWidth="1"/>
    <col min="12812" max="12812" width="9" style="12"/>
    <col min="12813" max="12813" width="15.375" style="12" customWidth="1"/>
    <col min="12814" max="12814" width="30.875" style="12" customWidth="1"/>
    <col min="12815" max="12815" width="6.875" style="12" customWidth="1"/>
    <col min="12816" max="12816" width="7" style="12" customWidth="1"/>
    <col min="12817" max="12817" width="13.75" style="12" customWidth="1"/>
    <col min="12818" max="13066" width="9" style="12"/>
    <col min="13067" max="13067" width="10.875" style="12" customWidth="1"/>
    <col min="13068" max="13068" width="9" style="12"/>
    <col min="13069" max="13069" width="15.375" style="12" customWidth="1"/>
    <col min="13070" max="13070" width="30.875" style="12" customWidth="1"/>
    <col min="13071" max="13071" width="6.875" style="12" customWidth="1"/>
    <col min="13072" max="13072" width="7" style="12" customWidth="1"/>
    <col min="13073" max="13073" width="13.75" style="12" customWidth="1"/>
    <col min="13074" max="13322" width="9" style="12"/>
    <col min="13323" max="13323" width="10.875" style="12" customWidth="1"/>
    <col min="13324" max="13324" width="9" style="12"/>
    <col min="13325" max="13325" width="15.375" style="12" customWidth="1"/>
    <col min="13326" max="13326" width="30.875" style="12" customWidth="1"/>
    <col min="13327" max="13327" width="6.875" style="12" customWidth="1"/>
    <col min="13328" max="13328" width="7" style="12" customWidth="1"/>
    <col min="13329" max="13329" width="13.75" style="12" customWidth="1"/>
    <col min="13330" max="13578" width="9" style="12"/>
    <col min="13579" max="13579" width="10.875" style="12" customWidth="1"/>
    <col min="13580" max="13580" width="9" style="12"/>
    <col min="13581" max="13581" width="15.375" style="12" customWidth="1"/>
    <col min="13582" max="13582" width="30.875" style="12" customWidth="1"/>
    <col min="13583" max="13583" width="6.875" style="12" customWidth="1"/>
    <col min="13584" max="13584" width="7" style="12" customWidth="1"/>
    <col min="13585" max="13585" width="13.75" style="12" customWidth="1"/>
    <col min="13586" max="13834" width="9" style="12"/>
    <col min="13835" max="13835" width="10.875" style="12" customWidth="1"/>
    <col min="13836" max="13836" width="9" style="12"/>
    <col min="13837" max="13837" width="15.375" style="12" customWidth="1"/>
    <col min="13838" max="13838" width="30.875" style="12" customWidth="1"/>
    <col min="13839" max="13839" width="6.875" style="12" customWidth="1"/>
    <col min="13840" max="13840" width="7" style="12" customWidth="1"/>
    <col min="13841" max="13841" width="13.75" style="12" customWidth="1"/>
    <col min="13842" max="14090" width="9" style="12"/>
    <col min="14091" max="14091" width="10.875" style="12" customWidth="1"/>
    <col min="14092" max="14092" width="9" style="12"/>
    <col min="14093" max="14093" width="15.375" style="12" customWidth="1"/>
    <col min="14094" max="14094" width="30.875" style="12" customWidth="1"/>
    <col min="14095" max="14095" width="6.875" style="12" customWidth="1"/>
    <col min="14096" max="14096" width="7" style="12" customWidth="1"/>
    <col min="14097" max="14097" width="13.75" style="12" customWidth="1"/>
    <col min="14098" max="14346" width="9" style="12"/>
    <col min="14347" max="14347" width="10.875" style="12" customWidth="1"/>
    <col min="14348" max="14348" width="9" style="12"/>
    <col min="14349" max="14349" width="15.375" style="12" customWidth="1"/>
    <col min="14350" max="14350" width="30.875" style="12" customWidth="1"/>
    <col min="14351" max="14351" width="6.875" style="12" customWidth="1"/>
    <col min="14352" max="14352" width="7" style="12" customWidth="1"/>
    <col min="14353" max="14353" width="13.75" style="12" customWidth="1"/>
    <col min="14354" max="14602" width="9" style="12"/>
    <col min="14603" max="14603" width="10.875" style="12" customWidth="1"/>
    <col min="14604" max="14604" width="9" style="12"/>
    <col min="14605" max="14605" width="15.375" style="12" customWidth="1"/>
    <col min="14606" max="14606" width="30.875" style="12" customWidth="1"/>
    <col min="14607" max="14607" width="6.875" style="12" customWidth="1"/>
    <col min="14608" max="14608" width="7" style="12" customWidth="1"/>
    <col min="14609" max="14609" width="13.75" style="12" customWidth="1"/>
    <col min="14610" max="14858" width="9" style="12"/>
    <col min="14859" max="14859" width="10.875" style="12" customWidth="1"/>
    <col min="14860" max="14860" width="9" style="12"/>
    <col min="14861" max="14861" width="15.375" style="12" customWidth="1"/>
    <col min="14862" max="14862" width="30.875" style="12" customWidth="1"/>
    <col min="14863" max="14863" width="6.875" style="12" customWidth="1"/>
    <col min="14864" max="14864" width="7" style="12" customWidth="1"/>
    <col min="14865" max="14865" width="13.75" style="12" customWidth="1"/>
    <col min="14866" max="15114" width="9" style="12"/>
    <col min="15115" max="15115" width="10.875" style="12" customWidth="1"/>
    <col min="15116" max="15116" width="9" style="12"/>
    <col min="15117" max="15117" width="15.375" style="12" customWidth="1"/>
    <col min="15118" max="15118" width="30.875" style="12" customWidth="1"/>
    <col min="15119" max="15119" width="6.875" style="12" customWidth="1"/>
    <col min="15120" max="15120" width="7" style="12" customWidth="1"/>
    <col min="15121" max="15121" width="13.75" style="12" customWidth="1"/>
    <col min="15122" max="15370" width="9" style="12"/>
    <col min="15371" max="15371" width="10.875" style="12" customWidth="1"/>
    <col min="15372" max="15372" width="9" style="12"/>
    <col min="15373" max="15373" width="15.375" style="12" customWidth="1"/>
    <col min="15374" max="15374" width="30.875" style="12" customWidth="1"/>
    <col min="15375" max="15375" width="6.875" style="12" customWidth="1"/>
    <col min="15376" max="15376" width="7" style="12" customWidth="1"/>
    <col min="15377" max="15377" width="13.75" style="12" customWidth="1"/>
    <col min="15378" max="15626" width="9" style="12"/>
    <col min="15627" max="15627" width="10.875" style="12" customWidth="1"/>
    <col min="15628" max="15628" width="9" style="12"/>
    <col min="15629" max="15629" width="15.375" style="12" customWidth="1"/>
    <col min="15630" max="15630" width="30.875" style="12" customWidth="1"/>
    <col min="15631" max="15631" width="6.875" style="12" customWidth="1"/>
    <col min="15632" max="15632" width="7" style="12" customWidth="1"/>
    <col min="15633" max="15633" width="13.75" style="12" customWidth="1"/>
    <col min="15634" max="15882" width="9" style="12"/>
    <col min="15883" max="15883" width="10.875" style="12" customWidth="1"/>
    <col min="15884" max="15884" width="9" style="12"/>
    <col min="15885" max="15885" width="15.375" style="12" customWidth="1"/>
    <col min="15886" max="15886" width="30.875" style="12" customWidth="1"/>
    <col min="15887" max="15887" width="6.875" style="12" customWidth="1"/>
    <col min="15888" max="15888" width="7" style="12" customWidth="1"/>
    <col min="15889" max="15889" width="13.75" style="12" customWidth="1"/>
    <col min="15890" max="16138" width="9" style="12"/>
    <col min="16139" max="16139" width="10.875" style="12" customWidth="1"/>
    <col min="16140" max="16140" width="9" style="12"/>
    <col min="16141" max="16141" width="15.375" style="12" customWidth="1"/>
    <col min="16142" max="16142" width="30.875" style="12" customWidth="1"/>
    <col min="16143" max="16143" width="6.875" style="12" customWidth="1"/>
    <col min="16144" max="16144" width="7" style="12" customWidth="1"/>
    <col min="16145" max="16145" width="13.75" style="12" customWidth="1"/>
    <col min="16146" max="16384" width="9" style="12"/>
  </cols>
  <sheetData>
    <row r="1" spans="2:19" s="6" customFormat="1" ht="24" x14ac:dyDescent="0.55000000000000004">
      <c r="B1" s="144" t="s">
        <v>148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2:19" s="55" customFormat="1" x14ac:dyDescent="0.55000000000000004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2:19" s="55" customFormat="1" ht="24" thickBot="1" x14ac:dyDescent="0.6">
      <c r="B3" s="56" t="s">
        <v>166</v>
      </c>
      <c r="Q3" s="57"/>
    </row>
    <row r="4" spans="2:19" s="55" customFormat="1" ht="24" thickTop="1" x14ac:dyDescent="0.55000000000000004">
      <c r="B4" s="145" t="s">
        <v>0</v>
      </c>
      <c r="C4" s="146"/>
      <c r="D4" s="146"/>
      <c r="E4" s="147"/>
      <c r="F4" s="154" t="s">
        <v>182</v>
      </c>
      <c r="G4" s="155"/>
      <c r="H4" s="154" t="s">
        <v>182</v>
      </c>
      <c r="I4" s="155"/>
      <c r="J4" s="154" t="s">
        <v>182</v>
      </c>
      <c r="K4" s="155"/>
      <c r="L4" s="154" t="s">
        <v>182</v>
      </c>
      <c r="M4" s="155"/>
      <c r="N4" s="154" t="s">
        <v>183</v>
      </c>
      <c r="O4" s="155"/>
      <c r="P4" s="154" t="s">
        <v>183</v>
      </c>
      <c r="Q4" s="155"/>
    </row>
    <row r="5" spans="2:19" s="55" customFormat="1" x14ac:dyDescent="0.55000000000000004">
      <c r="B5" s="148"/>
      <c r="C5" s="149"/>
      <c r="D5" s="149"/>
      <c r="E5" s="150"/>
      <c r="F5" s="156" t="s">
        <v>149</v>
      </c>
      <c r="G5" s="157"/>
      <c r="H5" s="156" t="s">
        <v>150</v>
      </c>
      <c r="I5" s="157"/>
      <c r="J5" s="156" t="s">
        <v>151</v>
      </c>
      <c r="K5" s="157"/>
      <c r="L5" s="156" t="s">
        <v>152</v>
      </c>
      <c r="M5" s="157"/>
      <c r="N5" s="156" t="s">
        <v>153</v>
      </c>
      <c r="O5" s="157"/>
      <c r="P5" s="156" t="s">
        <v>152</v>
      </c>
      <c r="Q5" s="157"/>
    </row>
    <row r="6" spans="2:19" s="55" customFormat="1" ht="24" thickBot="1" x14ac:dyDescent="0.6">
      <c r="B6" s="151"/>
      <c r="C6" s="152"/>
      <c r="D6" s="152"/>
      <c r="E6" s="153"/>
      <c r="F6" s="109"/>
      <c r="G6" s="106" t="s">
        <v>80</v>
      </c>
      <c r="H6" s="109"/>
      <c r="I6" s="106" t="s">
        <v>80</v>
      </c>
      <c r="J6" s="109"/>
      <c r="K6" s="106" t="s">
        <v>80</v>
      </c>
      <c r="L6" s="109"/>
      <c r="M6" s="106" t="s">
        <v>80</v>
      </c>
      <c r="N6" s="109"/>
      <c r="O6" s="106" t="s">
        <v>80</v>
      </c>
      <c r="P6" s="110"/>
      <c r="Q6" s="106" t="s">
        <v>80</v>
      </c>
    </row>
    <row r="7" spans="2:19" s="55" customFormat="1" ht="24" thickTop="1" x14ac:dyDescent="0.55000000000000004">
      <c r="B7" s="158" t="s">
        <v>185</v>
      </c>
      <c r="C7" s="159"/>
      <c r="D7" s="159"/>
      <c r="E7" s="160"/>
      <c r="F7" s="111">
        <f>Sheet3!Q4</f>
        <v>4.5</v>
      </c>
      <c r="G7" s="108">
        <f>Sheet3!Q5</f>
        <v>0.70710678118654757</v>
      </c>
      <c r="H7" s="111">
        <f>Sheet4!Q9</f>
        <v>4.4285714285714288</v>
      </c>
      <c r="I7" s="108">
        <f>Sheet4!Q10</f>
        <v>0.53452248382485001</v>
      </c>
      <c r="J7" s="108">
        <f>Sheet5!H6</f>
        <v>4.75</v>
      </c>
      <c r="K7" s="108">
        <f>Sheet5!H7</f>
        <v>0.5</v>
      </c>
      <c r="L7" s="108">
        <f>Sheet6!H3</f>
        <v>4</v>
      </c>
      <c r="M7" s="108">
        <v>0</v>
      </c>
      <c r="N7" s="108">
        <f>Sheet7!Q18</f>
        <v>4.25</v>
      </c>
      <c r="O7" s="108">
        <f>Sheet7!Q19</f>
        <v>0.44721359549995793</v>
      </c>
      <c r="P7" s="108">
        <f>Sheet8!Q6</f>
        <v>4.25</v>
      </c>
      <c r="Q7" s="58">
        <f>Sheet8!Q7</f>
        <v>0.5</v>
      </c>
    </row>
    <row r="8" spans="2:19" s="55" customFormat="1" ht="23.25" customHeight="1" x14ac:dyDescent="0.55000000000000004">
      <c r="B8" s="158" t="s">
        <v>167</v>
      </c>
      <c r="C8" s="159"/>
      <c r="D8" s="159"/>
      <c r="E8" s="160"/>
      <c r="F8" s="58">
        <f>Sheet3!R4</f>
        <v>5</v>
      </c>
      <c r="G8" s="108">
        <f>Sheet3!R5</f>
        <v>0</v>
      </c>
      <c r="H8" s="58">
        <f>Sheet4!R9</f>
        <v>4.4285714285714288</v>
      </c>
      <c r="I8" s="108">
        <f>Sheet4!R10</f>
        <v>0.53452248382485001</v>
      </c>
      <c r="J8" s="108">
        <f>Sheet5!I6</f>
        <v>5</v>
      </c>
      <c r="K8" s="108">
        <f>Sheet5!I7</f>
        <v>0</v>
      </c>
      <c r="L8" s="108">
        <f>Sheet6!R3</f>
        <v>4</v>
      </c>
      <c r="M8" s="108">
        <v>0</v>
      </c>
      <c r="N8" s="108">
        <f>Sheet7!R18</f>
        <v>4.25</v>
      </c>
      <c r="O8" s="108">
        <f>Sheet7!R19</f>
        <v>0.44721359549995793</v>
      </c>
      <c r="P8" s="108">
        <f>Sheet8!R6</f>
        <v>4.25</v>
      </c>
      <c r="Q8" s="58">
        <f>Sheet8!R7</f>
        <v>0.5</v>
      </c>
    </row>
    <row r="9" spans="2:19" s="55" customFormat="1" x14ac:dyDescent="0.55000000000000004">
      <c r="B9" s="158" t="s">
        <v>168</v>
      </c>
      <c r="C9" s="159"/>
      <c r="D9" s="159"/>
      <c r="E9" s="160"/>
      <c r="F9" s="112">
        <f>Sheet3!S4</f>
        <v>5</v>
      </c>
      <c r="G9" s="112">
        <f>Sheet3!S5</f>
        <v>0</v>
      </c>
      <c r="H9" s="112">
        <f>Sheet4!S9</f>
        <v>4.2857142857142856</v>
      </c>
      <c r="I9" s="112">
        <f>Sheet4!S10</f>
        <v>0.48795003647426449</v>
      </c>
      <c r="J9" s="112">
        <f>Sheet5!J6</f>
        <v>5</v>
      </c>
      <c r="K9" s="112">
        <v>0</v>
      </c>
      <c r="L9" s="112">
        <v>4</v>
      </c>
      <c r="M9" s="112">
        <v>0</v>
      </c>
      <c r="N9" s="112">
        <f>Sheet7!S18</f>
        <v>4.25</v>
      </c>
      <c r="O9" s="112">
        <f>Sheet7!S19</f>
        <v>0.44721359549995793</v>
      </c>
      <c r="P9" s="112">
        <f>Sheet8!S6</f>
        <v>4.25</v>
      </c>
      <c r="Q9" s="60">
        <f>Sheet8!S7</f>
        <v>0.5</v>
      </c>
    </row>
    <row r="10" spans="2:19" s="55" customFormat="1" x14ac:dyDescent="0.55000000000000004">
      <c r="B10" s="158" t="s">
        <v>169</v>
      </c>
      <c r="C10" s="159"/>
      <c r="D10" s="159"/>
      <c r="E10" s="160"/>
      <c r="F10" s="112">
        <f>Sheet3!T4</f>
        <v>4.5</v>
      </c>
      <c r="G10" s="112">
        <f>Sheet3!T5</f>
        <v>0.70710678118654757</v>
      </c>
      <c r="H10" s="112">
        <f>Sheet4!T9</f>
        <v>4.5714285714285712</v>
      </c>
      <c r="I10" s="112">
        <f>Sheet4!T10</f>
        <v>0.53452248382485001</v>
      </c>
      <c r="J10" s="112">
        <f>Sheet5!K6</f>
        <v>5</v>
      </c>
      <c r="K10" s="112">
        <v>0</v>
      </c>
      <c r="L10" s="112">
        <v>4</v>
      </c>
      <c r="M10" s="112">
        <v>0</v>
      </c>
      <c r="N10" s="112">
        <f>Sheet7!T18</f>
        <v>4.0625</v>
      </c>
      <c r="O10" s="112">
        <f>Sheet7!T19</f>
        <v>0.68007352543677213</v>
      </c>
      <c r="P10" s="112">
        <f>Sheet8!T6</f>
        <v>4</v>
      </c>
      <c r="Q10" s="60">
        <f>Sheet8!T7</f>
        <v>0</v>
      </c>
    </row>
    <row r="11" spans="2:19" s="55" customFormat="1" ht="23.25" customHeight="1" x14ac:dyDescent="0.55000000000000004">
      <c r="B11" s="164" t="s">
        <v>170</v>
      </c>
      <c r="C11" s="165"/>
      <c r="D11" s="165"/>
      <c r="E11" s="166"/>
      <c r="F11" s="60">
        <f>Sheet3!U4</f>
        <v>5</v>
      </c>
      <c r="G11" s="60">
        <f>Sheet3!U5</f>
        <v>0</v>
      </c>
      <c r="H11" s="60">
        <f>Sheet4!U9</f>
        <v>4.4285714285714288</v>
      </c>
      <c r="I11" s="60">
        <f>Sheet4!U10</f>
        <v>0.53452248382485001</v>
      </c>
      <c r="J11" s="60">
        <f>Sheet5!L6</f>
        <v>5</v>
      </c>
      <c r="K11" s="60">
        <v>0</v>
      </c>
      <c r="L11" s="60">
        <v>4</v>
      </c>
      <c r="M11" s="60">
        <v>0</v>
      </c>
      <c r="N11" s="60">
        <f>Sheet7!U18</f>
        <v>4.3125</v>
      </c>
      <c r="O11" s="60">
        <f>Sheet7!U19</f>
        <v>0.47871355387816905</v>
      </c>
      <c r="P11" s="60">
        <f>Sheet8!U6</f>
        <v>4.5</v>
      </c>
      <c r="Q11" s="60">
        <f>Sheet8!U7</f>
        <v>0.57735026918962573</v>
      </c>
    </row>
    <row r="12" spans="2:19" s="55" customFormat="1" ht="23.25" customHeight="1" x14ac:dyDescent="0.55000000000000004">
      <c r="B12" s="158" t="s">
        <v>171</v>
      </c>
      <c r="C12" s="159"/>
      <c r="D12" s="159"/>
      <c r="E12" s="160"/>
      <c r="F12" s="112">
        <f>Sheet3!V4</f>
        <v>5</v>
      </c>
      <c r="G12" s="112">
        <f>Sheet3!V5</f>
        <v>0</v>
      </c>
      <c r="H12" s="112">
        <f>Sheet4!V9</f>
        <v>4.4285714285714288</v>
      </c>
      <c r="I12" s="112">
        <f>Sheet4!V10</f>
        <v>0.53452248382485001</v>
      </c>
      <c r="J12" s="112">
        <f>Sheet5!M6</f>
        <v>4.75</v>
      </c>
      <c r="K12" s="112">
        <v>0</v>
      </c>
      <c r="L12" s="112">
        <v>4</v>
      </c>
      <c r="M12" s="112">
        <v>0</v>
      </c>
      <c r="N12" s="112">
        <f>Sheet7!V18</f>
        <v>4.3125</v>
      </c>
      <c r="O12" s="112">
        <f>Sheet7!V19</f>
        <v>0.47871355387816905</v>
      </c>
      <c r="P12" s="112">
        <f>Sheet8!V6</f>
        <v>4.5</v>
      </c>
      <c r="Q12" s="60">
        <f>Sheet8!V7</f>
        <v>0.57735026918962573</v>
      </c>
    </row>
    <row r="13" spans="2:19" s="55" customFormat="1" x14ac:dyDescent="0.55000000000000004">
      <c r="B13" s="158" t="s">
        <v>172</v>
      </c>
      <c r="C13" s="159"/>
      <c r="D13" s="159"/>
      <c r="E13" s="160"/>
      <c r="F13" s="112">
        <f>Sheet3!W4</f>
        <v>5</v>
      </c>
      <c r="G13" s="112">
        <f>Sheet3!W5</f>
        <v>0</v>
      </c>
      <c r="H13" s="112">
        <f>Sheet4!W9</f>
        <v>4.2857142857142856</v>
      </c>
      <c r="I13" s="112">
        <f>Sheet4!W10</f>
        <v>0.48795003647426449</v>
      </c>
      <c r="J13" s="112">
        <f>Sheet5!N6</f>
        <v>5</v>
      </c>
      <c r="K13" s="112">
        <v>0</v>
      </c>
      <c r="L13" s="112">
        <v>4</v>
      </c>
      <c r="M13" s="112">
        <v>0</v>
      </c>
      <c r="N13" s="112">
        <f>Sheet7!W18</f>
        <v>4.25</v>
      </c>
      <c r="O13" s="112">
        <f>Sheet7!W19</f>
        <v>0.44721359549995793</v>
      </c>
      <c r="P13" s="112">
        <f>Sheet8!W6</f>
        <v>4.5</v>
      </c>
      <c r="Q13" s="60">
        <f>Sheet8!W7</f>
        <v>0.57735026918962573</v>
      </c>
    </row>
    <row r="14" spans="2:19" s="55" customFormat="1" x14ac:dyDescent="0.55000000000000004">
      <c r="B14" s="158" t="s">
        <v>173</v>
      </c>
      <c r="C14" s="159"/>
      <c r="D14" s="159"/>
      <c r="E14" s="160"/>
      <c r="F14" s="112">
        <f>Sheet3!X4</f>
        <v>5</v>
      </c>
      <c r="G14" s="112">
        <f>Sheet3!X5</f>
        <v>0</v>
      </c>
      <c r="H14" s="112">
        <f>Sheet4!X9</f>
        <v>4.4285714285714288</v>
      </c>
      <c r="I14" s="112">
        <f>Sheet4!X10</f>
        <v>0.53452248382485001</v>
      </c>
      <c r="J14" s="112">
        <f>Sheet5!P6</f>
        <v>5</v>
      </c>
      <c r="K14" s="112">
        <v>0</v>
      </c>
      <c r="L14" s="112">
        <v>4</v>
      </c>
      <c r="M14" s="112">
        <v>0</v>
      </c>
      <c r="N14" s="112">
        <f>Sheet7!X18</f>
        <v>4</v>
      </c>
      <c r="O14" s="112">
        <f>Sheet7!X19</f>
        <v>0.89442719099991586</v>
      </c>
      <c r="P14" s="112">
        <f>Sheet8!X6</f>
        <v>4.5</v>
      </c>
      <c r="Q14" s="60">
        <f>Sheet8!X7</f>
        <v>0.57735026918962573</v>
      </c>
    </row>
    <row r="15" spans="2:19" s="55" customFormat="1" x14ac:dyDescent="0.55000000000000004">
      <c r="B15" s="161" t="s">
        <v>105</v>
      </c>
      <c r="C15" s="162"/>
      <c r="D15" s="162"/>
      <c r="E15" s="163"/>
      <c r="F15" s="113">
        <f>Sheet3!X7</f>
        <v>4.875</v>
      </c>
      <c r="G15" s="113">
        <f>Sheet3!X6</f>
        <v>0.34156502553198659</v>
      </c>
      <c r="H15" s="113">
        <f>Sheet4!X12</f>
        <v>4.4107142857142856</v>
      </c>
      <c r="I15" s="113">
        <f>[1]Sheet3!U11</f>
        <v>0.47809144373375617</v>
      </c>
      <c r="J15" s="113">
        <f>Sheet5!P9</f>
        <v>4.9444444444444446</v>
      </c>
      <c r="K15" s="113">
        <f>Sheet5!P8</f>
        <v>0.23231068414572328</v>
      </c>
      <c r="L15" s="113">
        <v>4</v>
      </c>
      <c r="M15" s="113">
        <v>0</v>
      </c>
      <c r="N15" s="113">
        <f>Sheet7!X21</f>
        <v>4.2109375</v>
      </c>
      <c r="O15" s="113">
        <f>Sheet7!X20</f>
        <v>0.55631441500868617</v>
      </c>
      <c r="P15" s="113">
        <f>Sheet8!X9</f>
        <v>4.34375</v>
      </c>
      <c r="Q15" s="62">
        <f>Sheet8!X8</f>
        <v>0.48255870443481425</v>
      </c>
      <c r="S15" s="64"/>
    </row>
    <row r="16" spans="2:19" s="65" customFormat="1" ht="24" x14ac:dyDescent="0.55000000000000004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8"/>
    </row>
    <row r="17" spans="2:19" s="1" customFormat="1" ht="24" x14ac:dyDescent="0.55000000000000004">
      <c r="B17" s="29"/>
      <c r="C17" s="119" t="s">
        <v>204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</row>
    <row r="18" spans="2:19" s="1" customFormat="1" ht="24" x14ac:dyDescent="0.55000000000000004">
      <c r="B18" s="167" t="s">
        <v>205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</row>
    <row r="19" spans="2:19" s="1" customFormat="1" ht="24" x14ac:dyDescent="0.55000000000000004">
      <c r="B19" s="129" t="s">
        <v>206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2:19" s="1" customFormat="1" ht="24" x14ac:dyDescent="0.55000000000000004">
      <c r="B20" s="1" t="s">
        <v>283</v>
      </c>
    </row>
    <row r="21" spans="2:19" s="11" customFormat="1" ht="24" x14ac:dyDescent="0.55000000000000004">
      <c r="B21" s="11" t="s">
        <v>284</v>
      </c>
    </row>
    <row r="22" spans="2:19" s="11" customFormat="1" ht="24" x14ac:dyDescent="0.55000000000000004">
      <c r="B22" s="11" t="s">
        <v>285</v>
      </c>
    </row>
    <row r="23" spans="2:19" s="1" customFormat="1" ht="24" x14ac:dyDescent="0.55000000000000004">
      <c r="B23" s="125" t="s">
        <v>286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  <c r="R23" s="11"/>
      <c r="S23" s="11"/>
    </row>
    <row r="24" spans="2:19" s="1" customFormat="1" ht="24" x14ac:dyDescent="0.55000000000000004">
      <c r="B24" s="125" t="s">
        <v>287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6"/>
      <c r="R24" s="11"/>
      <c r="S24" s="11"/>
    </row>
    <row r="25" spans="2:19" s="1" customFormat="1" ht="24" x14ac:dyDescent="0.55000000000000004">
      <c r="B25" s="125" t="s">
        <v>288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6"/>
      <c r="R25" s="11"/>
      <c r="S25" s="11"/>
    </row>
    <row r="26" spans="2:19" s="1" customFormat="1" ht="24" x14ac:dyDescent="0.55000000000000004">
      <c r="B26" s="125" t="s">
        <v>289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  <c r="R26" s="11"/>
      <c r="S26" s="11"/>
    </row>
    <row r="27" spans="2:19" s="1" customFormat="1" ht="24" x14ac:dyDescent="0.55000000000000004">
      <c r="B27" s="125" t="s">
        <v>290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6"/>
      <c r="R27" s="11"/>
      <c r="S27" s="11"/>
    </row>
    <row r="28" spans="2:19" s="1" customFormat="1" ht="24" x14ac:dyDescent="0.55000000000000004">
      <c r="B28" s="125" t="s">
        <v>291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6"/>
      <c r="R28" s="11"/>
      <c r="S28" s="11"/>
    </row>
    <row r="29" spans="2:19" s="1" customFormat="1" ht="24" x14ac:dyDescent="0.55000000000000004">
      <c r="B29" s="125" t="s">
        <v>207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6"/>
    </row>
    <row r="30" spans="2:19" s="1" customFormat="1" ht="24" x14ac:dyDescent="0.55000000000000004">
      <c r="B30" s="125" t="s">
        <v>292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</row>
    <row r="31" spans="2:19" s="1" customFormat="1" ht="24" x14ac:dyDescent="0.55000000000000004">
      <c r="B31" s="125" t="s">
        <v>293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6"/>
    </row>
    <row r="32" spans="2:19" s="1" customFormat="1" ht="24" x14ac:dyDescent="0.55000000000000004">
      <c r="B32" s="125" t="s">
        <v>294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</row>
    <row r="33" spans="2:17" s="1" customFormat="1" ht="24" x14ac:dyDescent="0.55000000000000004">
      <c r="B33" s="125" t="s">
        <v>295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</row>
    <row r="34" spans="2:17" s="1" customFormat="1" ht="24" x14ac:dyDescent="0.55000000000000004">
      <c r="B34" s="125" t="s">
        <v>296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</row>
    <row r="35" spans="2:17" s="1" customFormat="1" ht="24" x14ac:dyDescent="0.55000000000000004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/>
    </row>
    <row r="36" spans="2:17" x14ac:dyDescent="0.55000000000000004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</row>
    <row r="37" spans="2:17" x14ac:dyDescent="0.55000000000000004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</row>
    <row r="38" spans="2:17" x14ac:dyDescent="0.55000000000000004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</row>
  </sheetData>
  <mergeCells count="24">
    <mergeCell ref="B14:E14"/>
    <mergeCell ref="B15:E15"/>
    <mergeCell ref="B18:Q18"/>
    <mergeCell ref="B12:E12"/>
    <mergeCell ref="J5:K5"/>
    <mergeCell ref="L5:M5"/>
    <mergeCell ref="N5:O5"/>
    <mergeCell ref="P5:Q5"/>
    <mergeCell ref="B13:E13"/>
    <mergeCell ref="B7:E7"/>
    <mergeCell ref="B8:E8"/>
    <mergeCell ref="B9:E9"/>
    <mergeCell ref="B10:E10"/>
    <mergeCell ref="B11:E11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</mergeCells>
  <pageMargins left="0.7" right="0.7" top="0.75" bottom="0.75" header="0.3" footer="0.3"/>
  <pageSetup paperSize="9" scale="6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1505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05" r:id="rId4"/>
      </mc:Fallback>
    </mc:AlternateContent>
    <mc:AlternateContent xmlns:mc="http://schemas.openxmlformats.org/markup-compatibility/2006">
      <mc:Choice Requires="x14">
        <oleObject progId="Equation.3" shapeId="21506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1506" r:id="rId6"/>
      </mc:Fallback>
    </mc:AlternateContent>
    <mc:AlternateContent xmlns:mc="http://schemas.openxmlformats.org/markup-compatibility/2006">
      <mc:Choice Requires="x14">
        <oleObject progId="Equation.3" shapeId="21507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1507" r:id="rId7"/>
      </mc:Fallback>
    </mc:AlternateContent>
    <mc:AlternateContent xmlns:mc="http://schemas.openxmlformats.org/markup-compatibility/2006">
      <mc:Choice Requires="x14">
        <oleObject progId="Equation.3" shapeId="21508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21508" r:id="rId8"/>
      </mc:Fallback>
    </mc:AlternateContent>
    <mc:AlternateContent xmlns:mc="http://schemas.openxmlformats.org/markup-compatibility/2006">
      <mc:Choice Requires="x14">
        <oleObject progId="Equation.3" shapeId="21509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09" r:id="rId9"/>
      </mc:Fallback>
    </mc:AlternateContent>
    <mc:AlternateContent xmlns:mc="http://schemas.openxmlformats.org/markup-compatibility/2006">
      <mc:Choice Requires="x14">
        <oleObject progId="Equation.3" shapeId="21510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1510" r:id="rId10"/>
      </mc:Fallback>
    </mc:AlternateContent>
    <mc:AlternateContent xmlns:mc="http://schemas.openxmlformats.org/markup-compatibility/2006">
      <mc:Choice Requires="x14">
        <oleObject progId="Equation.3" shapeId="21511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11" r:id="rId11"/>
      </mc:Fallback>
    </mc:AlternateContent>
    <mc:AlternateContent xmlns:mc="http://schemas.openxmlformats.org/markup-compatibility/2006">
      <mc:Choice Requires="x14">
        <oleObject progId="Equation.3" shapeId="21512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21512" r:id="rId12"/>
      </mc:Fallback>
    </mc:AlternateContent>
    <mc:AlternateContent xmlns:mc="http://schemas.openxmlformats.org/markup-compatibility/2006">
      <mc:Choice Requires="x14">
        <oleObject progId="Equation.3" shapeId="21513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13" r:id="rId13"/>
      </mc:Fallback>
    </mc:AlternateContent>
    <mc:AlternateContent xmlns:mc="http://schemas.openxmlformats.org/markup-compatibility/2006">
      <mc:Choice Requires="x14">
        <oleObject progId="Equation.3" shapeId="21514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151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83DC-2B1E-4D4A-BDC9-B73050C24F54}">
  <dimension ref="A1:Y148"/>
  <sheetViews>
    <sheetView zoomScale="77" zoomScaleNormal="77" workbookViewId="0">
      <selection activeCell="C17" sqref="C17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5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5" x14ac:dyDescent="0.55000000000000004">
      <c r="A2" s="41">
        <v>44752.406215277777</v>
      </c>
      <c r="B2" s="40" t="s">
        <v>15</v>
      </c>
      <c r="C2" s="40" t="s">
        <v>47</v>
      </c>
      <c r="D2" s="40" t="s">
        <v>10</v>
      </c>
      <c r="E2" s="40" t="s">
        <v>11</v>
      </c>
      <c r="F2" s="118" t="s">
        <v>143</v>
      </c>
      <c r="G2" s="40" t="s">
        <v>14</v>
      </c>
      <c r="H2" s="42">
        <v>5</v>
      </c>
      <c r="I2" s="42">
        <v>5</v>
      </c>
      <c r="J2" s="42">
        <v>5</v>
      </c>
      <c r="K2" s="42">
        <v>5</v>
      </c>
      <c r="L2" s="42">
        <v>5</v>
      </c>
      <c r="M2" s="42">
        <v>5</v>
      </c>
      <c r="N2" s="42">
        <v>5</v>
      </c>
      <c r="O2" s="42">
        <v>5</v>
      </c>
      <c r="P2" s="42">
        <v>5</v>
      </c>
      <c r="Q2" s="43">
        <v>5</v>
      </c>
      <c r="R2" s="43">
        <v>5</v>
      </c>
      <c r="S2" s="43">
        <v>5</v>
      </c>
      <c r="T2" s="43">
        <v>5</v>
      </c>
      <c r="U2" s="43">
        <v>5</v>
      </c>
      <c r="V2" s="43">
        <v>5</v>
      </c>
      <c r="W2" s="43">
        <v>5</v>
      </c>
      <c r="X2" s="43">
        <v>5</v>
      </c>
    </row>
    <row r="3" spans="1:25" x14ac:dyDescent="0.55000000000000004">
      <c r="A3" s="41"/>
      <c r="B3" s="40" t="s">
        <v>15</v>
      </c>
      <c r="C3" s="40" t="s">
        <v>47</v>
      </c>
      <c r="D3" s="40" t="s">
        <v>16</v>
      </c>
      <c r="E3" s="40" t="s">
        <v>11</v>
      </c>
      <c r="F3" s="118" t="s">
        <v>143</v>
      </c>
      <c r="G3" s="40" t="s">
        <v>21</v>
      </c>
      <c r="H3" s="42">
        <v>5</v>
      </c>
      <c r="I3" s="42">
        <v>5</v>
      </c>
      <c r="J3" s="42">
        <v>5</v>
      </c>
      <c r="K3" s="42">
        <v>5</v>
      </c>
      <c r="L3" s="42">
        <v>5</v>
      </c>
      <c r="M3" s="42">
        <v>5</v>
      </c>
      <c r="N3" s="42">
        <v>5</v>
      </c>
      <c r="O3" s="42">
        <v>5</v>
      </c>
      <c r="P3" s="42">
        <v>5</v>
      </c>
      <c r="Q3" s="43">
        <v>4</v>
      </c>
      <c r="R3" s="43">
        <v>5</v>
      </c>
      <c r="S3" s="43">
        <v>5</v>
      </c>
      <c r="T3" s="43">
        <v>4</v>
      </c>
      <c r="U3" s="43">
        <v>5</v>
      </c>
      <c r="V3" s="43">
        <v>5</v>
      </c>
      <c r="W3" s="43">
        <v>5</v>
      </c>
      <c r="X3" s="43">
        <v>5</v>
      </c>
    </row>
    <row r="4" spans="1:25" x14ac:dyDescent="0.55000000000000004">
      <c r="H4" s="44">
        <f t="shared" ref="H4:X4" si="0">AVERAGE(H2:H3)</f>
        <v>5</v>
      </c>
      <c r="I4" s="44">
        <f t="shared" si="0"/>
        <v>5</v>
      </c>
      <c r="J4" s="44">
        <f t="shared" si="0"/>
        <v>5</v>
      </c>
      <c r="K4" s="44">
        <f t="shared" si="0"/>
        <v>5</v>
      </c>
      <c r="L4" s="44">
        <f t="shared" si="0"/>
        <v>5</v>
      </c>
      <c r="M4" s="44">
        <f t="shared" si="0"/>
        <v>5</v>
      </c>
      <c r="N4" s="44">
        <f t="shared" si="0"/>
        <v>5</v>
      </c>
      <c r="O4" s="44">
        <f t="shared" si="0"/>
        <v>5</v>
      </c>
      <c r="P4" s="44">
        <f t="shared" si="0"/>
        <v>5</v>
      </c>
      <c r="Q4" s="44">
        <f t="shared" si="0"/>
        <v>4.5</v>
      </c>
      <c r="R4" s="44">
        <f t="shared" si="0"/>
        <v>5</v>
      </c>
      <c r="S4" s="44">
        <f t="shared" si="0"/>
        <v>5</v>
      </c>
      <c r="T4" s="44">
        <f t="shared" si="0"/>
        <v>4.5</v>
      </c>
      <c r="U4" s="44">
        <f t="shared" si="0"/>
        <v>5</v>
      </c>
      <c r="V4" s="44">
        <f t="shared" si="0"/>
        <v>5</v>
      </c>
      <c r="W4" s="44">
        <f t="shared" si="0"/>
        <v>5</v>
      </c>
      <c r="X4" s="44">
        <f t="shared" si="0"/>
        <v>5</v>
      </c>
      <c r="Y4" s="45">
        <f>AVERAGE(H2:X3)</f>
        <v>4.9411764705882355</v>
      </c>
    </row>
    <row r="5" spans="1:25" x14ac:dyDescent="0.55000000000000004">
      <c r="H5" s="46">
        <f t="shared" ref="H5:X5" si="1">STDEV(H2:H3)</f>
        <v>0</v>
      </c>
      <c r="I5" s="46">
        <f t="shared" si="1"/>
        <v>0</v>
      </c>
      <c r="J5" s="46">
        <f t="shared" si="1"/>
        <v>0</v>
      </c>
      <c r="K5" s="46">
        <f t="shared" si="1"/>
        <v>0</v>
      </c>
      <c r="L5" s="46">
        <f t="shared" si="1"/>
        <v>0</v>
      </c>
      <c r="M5" s="46">
        <f t="shared" si="1"/>
        <v>0</v>
      </c>
      <c r="N5" s="46">
        <f t="shared" si="1"/>
        <v>0</v>
      </c>
      <c r="O5" s="46">
        <f t="shared" si="1"/>
        <v>0</v>
      </c>
      <c r="P5" s="46">
        <f t="shared" si="1"/>
        <v>0</v>
      </c>
      <c r="Q5" s="46">
        <f t="shared" si="1"/>
        <v>0.70710678118654757</v>
      </c>
      <c r="R5" s="46">
        <f t="shared" si="1"/>
        <v>0</v>
      </c>
      <c r="S5" s="46">
        <f t="shared" si="1"/>
        <v>0</v>
      </c>
      <c r="T5" s="46">
        <f t="shared" si="1"/>
        <v>0.70710678118654757</v>
      </c>
      <c r="U5" s="46">
        <f t="shared" si="1"/>
        <v>0</v>
      </c>
      <c r="V5" s="46">
        <f t="shared" si="1"/>
        <v>0</v>
      </c>
      <c r="W5" s="46">
        <f t="shared" si="1"/>
        <v>0</v>
      </c>
      <c r="X5" s="46">
        <f t="shared" si="1"/>
        <v>0</v>
      </c>
      <c r="Y5" s="45">
        <f>STDEV(H2:X3)</f>
        <v>0.23883257361061286</v>
      </c>
    </row>
    <row r="6" spans="1:25" x14ac:dyDescent="0.55000000000000004">
      <c r="P6" s="47">
        <f>STDEV(H2:P3)</f>
        <v>0</v>
      </c>
      <c r="X6" s="47">
        <f>STDEV(Q2:X3)</f>
        <v>0.34156502553198659</v>
      </c>
    </row>
    <row r="7" spans="1:25" x14ac:dyDescent="0.55000000000000004">
      <c r="A7" s="48" t="s">
        <v>25</v>
      </c>
      <c r="B7" s="49"/>
      <c r="P7" s="50">
        <f>AVERAGE(H2:P3)</f>
        <v>5</v>
      </c>
      <c r="X7" s="50">
        <f>AVERAGE(Q2:X3)</f>
        <v>4.875</v>
      </c>
    </row>
    <row r="8" spans="1:25" x14ac:dyDescent="0.55000000000000004">
      <c r="A8" s="51" t="s">
        <v>39</v>
      </c>
      <c r="B8" s="52">
        <f>COUNTIF(B2:B3,"ชาย")</f>
        <v>2</v>
      </c>
    </row>
    <row r="9" spans="1:25" x14ac:dyDescent="0.55000000000000004">
      <c r="A9" s="51" t="s">
        <v>36</v>
      </c>
      <c r="B9" s="52">
        <f>COUNTIF(B2:B4,"หญิง")</f>
        <v>0</v>
      </c>
    </row>
    <row r="10" spans="1:25" x14ac:dyDescent="0.55000000000000004">
      <c r="A10" s="53" t="s">
        <v>6</v>
      </c>
      <c r="B10" s="53">
        <f>SUM(B7:B9)</f>
        <v>2</v>
      </c>
    </row>
    <row r="12" spans="1:25" x14ac:dyDescent="0.55000000000000004">
      <c r="A12" s="48" t="s">
        <v>114</v>
      </c>
      <c r="B12" s="49"/>
    </row>
    <row r="13" spans="1:25" x14ac:dyDescent="0.55000000000000004">
      <c r="A13" s="51" t="s">
        <v>111</v>
      </c>
      <c r="B13" s="52">
        <v>2</v>
      </c>
    </row>
    <row r="14" spans="1:25" x14ac:dyDescent="0.55000000000000004">
      <c r="A14" s="51" t="s">
        <v>110</v>
      </c>
      <c r="B14" s="52">
        <v>9</v>
      </c>
    </row>
    <row r="15" spans="1:25" x14ac:dyDescent="0.55000000000000004">
      <c r="A15" s="51" t="s">
        <v>112</v>
      </c>
      <c r="B15" s="52">
        <v>18</v>
      </c>
    </row>
    <row r="16" spans="1:25" x14ac:dyDescent="0.55000000000000004">
      <c r="A16" s="51" t="s">
        <v>113</v>
      </c>
      <c r="B16" s="52">
        <v>5</v>
      </c>
    </row>
    <row r="17" spans="1:2" x14ac:dyDescent="0.55000000000000004">
      <c r="A17" s="53" t="s">
        <v>6</v>
      </c>
      <c r="B17" s="53">
        <f>SUM(B12:B16)</f>
        <v>34</v>
      </c>
    </row>
    <row r="19" spans="1:2" x14ac:dyDescent="0.55000000000000004">
      <c r="A19" s="48" t="s">
        <v>25</v>
      </c>
      <c r="B19" s="49"/>
    </row>
    <row r="20" spans="1:2" x14ac:dyDescent="0.55000000000000004">
      <c r="A20" s="51" t="s">
        <v>48</v>
      </c>
      <c r="B20" s="52">
        <v>4</v>
      </c>
    </row>
    <row r="21" spans="1:2" x14ac:dyDescent="0.55000000000000004">
      <c r="A21" s="51" t="s">
        <v>40</v>
      </c>
      <c r="B21" s="52">
        <v>3</v>
      </c>
    </row>
    <row r="22" spans="1:2" x14ac:dyDescent="0.55000000000000004">
      <c r="A22" s="51" t="s">
        <v>45</v>
      </c>
      <c r="B22" s="52">
        <v>13</v>
      </c>
    </row>
    <row r="23" spans="1:2" x14ac:dyDescent="0.55000000000000004">
      <c r="A23" s="51" t="s">
        <v>47</v>
      </c>
      <c r="B23" s="52">
        <v>11</v>
      </c>
    </row>
    <row r="24" spans="1:2" x14ac:dyDescent="0.55000000000000004">
      <c r="A24" s="51" t="s">
        <v>37</v>
      </c>
      <c r="B24" s="52">
        <v>1</v>
      </c>
    </row>
    <row r="25" spans="1:2" x14ac:dyDescent="0.55000000000000004">
      <c r="A25" s="51" t="s">
        <v>127</v>
      </c>
      <c r="B25" s="52">
        <v>2</v>
      </c>
    </row>
    <row r="26" spans="1:2" x14ac:dyDescent="0.55000000000000004">
      <c r="A26" s="53" t="s">
        <v>6</v>
      </c>
      <c r="B26" s="53">
        <f>SUM(B19:B25)</f>
        <v>34</v>
      </c>
    </row>
    <row r="28" spans="1:2" x14ac:dyDescent="0.55000000000000004">
      <c r="A28" s="48" t="s">
        <v>25</v>
      </c>
      <c r="B28" s="49"/>
    </row>
    <row r="29" spans="1:2" x14ac:dyDescent="0.55000000000000004">
      <c r="A29" s="48"/>
      <c r="B29" s="49"/>
    </row>
    <row r="30" spans="1:2" x14ac:dyDescent="0.55000000000000004">
      <c r="A30" s="51" t="s">
        <v>46</v>
      </c>
      <c r="B30" s="52">
        <f>COUNTIF(D2:D2,"ต่ำกว่าปริญญาตรี")</f>
        <v>0</v>
      </c>
    </row>
    <row r="31" spans="1:2" x14ac:dyDescent="0.55000000000000004">
      <c r="A31" s="51" t="s">
        <v>16</v>
      </c>
      <c r="B31" s="52">
        <f>COUNTIF(D2:D4,"ปริญญาตรี")</f>
        <v>1</v>
      </c>
    </row>
    <row r="32" spans="1:2" x14ac:dyDescent="0.55000000000000004">
      <c r="A32" s="51" t="s">
        <v>10</v>
      </c>
      <c r="B32" s="52">
        <f>COUNTIF(D2:D5,"ปริญญาโท")</f>
        <v>1</v>
      </c>
    </row>
    <row r="33" spans="1:2" x14ac:dyDescent="0.55000000000000004">
      <c r="A33" s="53" t="s">
        <v>6</v>
      </c>
      <c r="B33" s="53">
        <f>SUM(B30:B32)</f>
        <v>2</v>
      </c>
    </row>
    <row r="34" spans="1:2" x14ac:dyDescent="0.55000000000000004">
      <c r="A34" s="48" t="s">
        <v>25</v>
      </c>
      <c r="B34" s="49"/>
    </row>
    <row r="35" spans="1:2" x14ac:dyDescent="0.55000000000000004">
      <c r="A35" s="51" t="s">
        <v>13</v>
      </c>
      <c r="B35" s="52">
        <f>COUNTIF(E2:E2,"น้อยกว่า 5 ปี")</f>
        <v>0</v>
      </c>
    </row>
    <row r="36" spans="1:2" x14ac:dyDescent="0.55000000000000004">
      <c r="A36" s="51" t="s">
        <v>17</v>
      </c>
      <c r="B36" s="52">
        <f>COUNTIF(E2:E4,"5 - 10 ปี")</f>
        <v>0</v>
      </c>
    </row>
    <row r="37" spans="1:2" x14ac:dyDescent="0.55000000000000004">
      <c r="A37" s="51" t="s">
        <v>22</v>
      </c>
      <c r="B37" s="52">
        <f>COUNTIF(E2:E4,"11 - 15 ปี")</f>
        <v>0</v>
      </c>
    </row>
    <row r="38" spans="1:2" x14ac:dyDescent="0.55000000000000004">
      <c r="A38" s="51" t="s">
        <v>11</v>
      </c>
      <c r="B38" s="52">
        <f>COUNTIF(E2:E6,"16 ปีขึ้นไป")</f>
        <v>2</v>
      </c>
    </row>
    <row r="39" spans="1:2" x14ac:dyDescent="0.55000000000000004">
      <c r="A39" s="53" t="s">
        <v>6</v>
      </c>
      <c r="B39" s="53">
        <f>SUM(B34:B38)</f>
        <v>2</v>
      </c>
    </row>
    <row r="40" spans="1:2" ht="15.75" customHeight="1" x14ac:dyDescent="0.55000000000000004"/>
    <row r="41" spans="1:2" x14ac:dyDescent="0.55000000000000004">
      <c r="A41" s="48" t="s">
        <v>25</v>
      </c>
      <c r="B41" s="49"/>
    </row>
    <row r="42" spans="1:2" ht="22.5" customHeight="1" x14ac:dyDescent="0.55000000000000004">
      <c r="A42" s="51" t="s">
        <v>115</v>
      </c>
      <c r="B42" s="52">
        <v>3</v>
      </c>
    </row>
    <row r="43" spans="1:2" ht="22.5" customHeight="1" x14ac:dyDescent="0.55000000000000004">
      <c r="A43" s="51" t="s">
        <v>116</v>
      </c>
      <c r="B43" s="52">
        <v>4</v>
      </c>
    </row>
    <row r="44" spans="1:2" ht="22.5" customHeight="1" x14ac:dyDescent="0.55000000000000004">
      <c r="A44" s="51" t="s">
        <v>117</v>
      </c>
      <c r="B44" s="52">
        <v>8</v>
      </c>
    </row>
    <row r="45" spans="1:2" ht="22.5" customHeight="1" x14ac:dyDescent="0.55000000000000004">
      <c r="A45" s="51" t="s">
        <v>118</v>
      </c>
      <c r="B45" s="52">
        <v>5</v>
      </c>
    </row>
    <row r="46" spans="1:2" ht="22.5" customHeight="1" x14ac:dyDescent="0.55000000000000004">
      <c r="A46" s="51" t="s">
        <v>119</v>
      </c>
      <c r="B46" s="52">
        <v>7</v>
      </c>
    </row>
    <row r="47" spans="1:2" ht="22.5" customHeight="1" x14ac:dyDescent="0.55000000000000004">
      <c r="A47" s="51" t="s">
        <v>120</v>
      </c>
      <c r="B47" s="52">
        <v>7</v>
      </c>
    </row>
    <row r="48" spans="1:2" ht="22.5" customHeight="1" x14ac:dyDescent="0.55000000000000004">
      <c r="A48" s="53" t="s">
        <v>6</v>
      </c>
      <c r="B48" s="53">
        <f>SUM(B42:B47)</f>
        <v>34</v>
      </c>
    </row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</sheetData>
  <autoFilter ref="F1:F148" xr:uid="{58DD1D47-E004-4BD4-9EBF-C3783DC9186E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3163-4033-43AE-8A36-62B91C8F15E7}">
  <dimension ref="A1:Y153"/>
  <sheetViews>
    <sheetView zoomScale="80" zoomScaleNormal="80" workbookViewId="0">
      <selection activeCell="B29" sqref="B29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29.5" style="40" bestFit="1" customWidth="1"/>
    <col min="7" max="7" width="27.5" style="40" bestFit="1" customWidth="1"/>
    <col min="8" max="24" width="7.625" style="40" customWidth="1"/>
    <col min="25" max="16384" width="12.625" style="40"/>
  </cols>
  <sheetData>
    <row r="1" spans="1:25" s="90" customFormat="1" x14ac:dyDescent="0.55000000000000004">
      <c r="A1" s="89" t="s">
        <v>7</v>
      </c>
      <c r="B1" s="89" t="s">
        <v>34</v>
      </c>
      <c r="C1" s="89" t="s">
        <v>35</v>
      </c>
      <c r="D1" s="89"/>
      <c r="E1" s="89"/>
      <c r="F1" s="89"/>
      <c r="G1" s="89"/>
      <c r="H1" s="89" t="s">
        <v>63</v>
      </c>
      <c r="I1" s="89" t="s">
        <v>64</v>
      </c>
      <c r="J1" s="89" t="s">
        <v>65</v>
      </c>
      <c r="K1" s="89" t="s">
        <v>66</v>
      </c>
      <c r="L1" s="89" t="s">
        <v>67</v>
      </c>
      <c r="M1" s="89" t="s">
        <v>79</v>
      </c>
      <c r="N1" s="89" t="s">
        <v>68</v>
      </c>
      <c r="O1" s="89" t="s">
        <v>69</v>
      </c>
      <c r="P1" s="89" t="s">
        <v>70</v>
      </c>
      <c r="Q1" s="90" t="s">
        <v>71</v>
      </c>
      <c r="R1" s="90" t="s">
        <v>72</v>
      </c>
      <c r="S1" s="90" t="s">
        <v>73</v>
      </c>
      <c r="T1" s="90" t="s">
        <v>74</v>
      </c>
      <c r="U1" s="90" t="s">
        <v>75</v>
      </c>
      <c r="V1" s="90" t="s">
        <v>76</v>
      </c>
      <c r="W1" s="90" t="s">
        <v>77</v>
      </c>
      <c r="X1" s="90" t="s">
        <v>78</v>
      </c>
    </row>
    <row r="2" spans="1:25" x14ac:dyDescent="0.55000000000000004">
      <c r="A2" s="41" t="s">
        <v>55</v>
      </c>
      <c r="B2" s="40" t="s">
        <v>9</v>
      </c>
      <c r="C2" s="40" t="s">
        <v>47</v>
      </c>
      <c r="D2" s="40" t="s">
        <v>16</v>
      </c>
      <c r="E2" s="40" t="s">
        <v>11</v>
      </c>
      <c r="F2" s="118" t="s">
        <v>163</v>
      </c>
      <c r="G2" s="40" t="s">
        <v>20</v>
      </c>
      <c r="H2" s="42">
        <v>5</v>
      </c>
      <c r="I2" s="42">
        <v>5</v>
      </c>
      <c r="J2" s="42">
        <v>5</v>
      </c>
      <c r="K2" s="42">
        <v>5</v>
      </c>
      <c r="L2" s="42">
        <v>4</v>
      </c>
      <c r="M2" s="42">
        <v>4</v>
      </c>
      <c r="N2" s="42">
        <v>5</v>
      </c>
      <c r="O2" s="42">
        <v>4</v>
      </c>
      <c r="P2" s="42">
        <v>5</v>
      </c>
      <c r="Q2" s="43">
        <v>5</v>
      </c>
      <c r="R2" s="43">
        <v>5</v>
      </c>
      <c r="S2" s="43">
        <v>5</v>
      </c>
      <c r="T2" s="43">
        <v>5</v>
      </c>
      <c r="U2" s="43">
        <v>5</v>
      </c>
      <c r="V2" s="43">
        <v>5</v>
      </c>
      <c r="W2" s="43">
        <v>5</v>
      </c>
      <c r="X2" s="43">
        <v>5</v>
      </c>
    </row>
    <row r="3" spans="1:25" x14ac:dyDescent="0.55000000000000004">
      <c r="A3" s="41" t="s">
        <v>58</v>
      </c>
      <c r="B3" s="40" t="s">
        <v>9</v>
      </c>
      <c r="C3" s="40" t="s">
        <v>40</v>
      </c>
      <c r="D3" s="40" t="s">
        <v>10</v>
      </c>
      <c r="E3" s="40" t="s">
        <v>22</v>
      </c>
      <c r="F3" s="118" t="s">
        <v>163</v>
      </c>
      <c r="G3" s="40" t="s">
        <v>19</v>
      </c>
      <c r="H3" s="42">
        <v>4</v>
      </c>
      <c r="I3" s="42">
        <v>4</v>
      </c>
      <c r="J3" s="42">
        <v>4</v>
      </c>
      <c r="K3" s="42">
        <v>4</v>
      </c>
      <c r="L3" s="42">
        <v>5</v>
      </c>
      <c r="M3" s="42">
        <v>4</v>
      </c>
      <c r="N3" s="42">
        <v>4</v>
      </c>
      <c r="O3" s="42">
        <v>4</v>
      </c>
      <c r="P3" s="42">
        <v>5</v>
      </c>
      <c r="Q3" s="43">
        <v>4</v>
      </c>
      <c r="R3" s="43">
        <v>4</v>
      </c>
      <c r="S3" s="43">
        <v>4</v>
      </c>
      <c r="T3" s="43">
        <v>4</v>
      </c>
      <c r="U3" s="43">
        <v>4</v>
      </c>
      <c r="V3" s="43">
        <v>4</v>
      </c>
      <c r="W3" s="43">
        <v>4</v>
      </c>
      <c r="X3" s="43">
        <v>4</v>
      </c>
    </row>
    <row r="4" spans="1:25" x14ac:dyDescent="0.55000000000000004">
      <c r="A4" s="41" t="s">
        <v>59</v>
      </c>
      <c r="B4" s="40" t="s">
        <v>9</v>
      </c>
      <c r="C4" s="40" t="s">
        <v>47</v>
      </c>
      <c r="D4" s="40" t="s">
        <v>10</v>
      </c>
      <c r="E4" s="40" t="s">
        <v>11</v>
      </c>
      <c r="F4" s="118" t="s">
        <v>163</v>
      </c>
      <c r="G4" s="40" t="s">
        <v>21</v>
      </c>
      <c r="H4" s="42">
        <v>5</v>
      </c>
      <c r="I4" s="42">
        <v>5</v>
      </c>
      <c r="J4" s="42">
        <v>5</v>
      </c>
      <c r="K4" s="42">
        <v>5</v>
      </c>
      <c r="L4" s="42">
        <v>4</v>
      </c>
      <c r="M4" s="42">
        <v>4</v>
      </c>
      <c r="N4" s="42">
        <v>5</v>
      </c>
      <c r="O4" s="42">
        <v>4</v>
      </c>
      <c r="P4" s="42">
        <v>4</v>
      </c>
      <c r="Q4" s="43">
        <v>5</v>
      </c>
      <c r="R4" s="43">
        <v>5</v>
      </c>
      <c r="S4" s="43">
        <v>4</v>
      </c>
      <c r="T4" s="43">
        <v>5</v>
      </c>
      <c r="U4" s="43">
        <v>5</v>
      </c>
      <c r="V4" s="43">
        <v>4</v>
      </c>
      <c r="W4" s="43">
        <v>4</v>
      </c>
      <c r="X4" s="43">
        <v>4</v>
      </c>
    </row>
    <row r="5" spans="1:25" x14ac:dyDescent="0.55000000000000004">
      <c r="A5" s="41" t="s">
        <v>61</v>
      </c>
      <c r="B5" s="40" t="s">
        <v>9</v>
      </c>
      <c r="C5" s="40" t="s">
        <v>47</v>
      </c>
      <c r="D5" s="40" t="s">
        <v>10</v>
      </c>
      <c r="E5" s="40" t="s">
        <v>17</v>
      </c>
      <c r="F5" s="118" t="s">
        <v>163</v>
      </c>
      <c r="G5" s="40" t="s">
        <v>19</v>
      </c>
      <c r="H5" s="42">
        <v>4</v>
      </c>
      <c r="I5" s="42">
        <v>4</v>
      </c>
      <c r="J5" s="42">
        <v>4</v>
      </c>
      <c r="K5" s="42">
        <v>4</v>
      </c>
      <c r="L5" s="42">
        <v>5</v>
      </c>
      <c r="M5" s="42">
        <v>4</v>
      </c>
      <c r="N5" s="42">
        <v>4</v>
      </c>
      <c r="O5" s="42">
        <v>4</v>
      </c>
      <c r="P5" s="42">
        <v>4</v>
      </c>
      <c r="Q5" s="43">
        <v>4</v>
      </c>
      <c r="R5" s="43">
        <v>4</v>
      </c>
      <c r="S5" s="43">
        <v>4</v>
      </c>
      <c r="T5" s="43">
        <v>4</v>
      </c>
      <c r="U5" s="43">
        <v>4</v>
      </c>
      <c r="V5" s="43">
        <v>4</v>
      </c>
      <c r="W5" s="43">
        <v>4</v>
      </c>
      <c r="X5" s="43">
        <v>4</v>
      </c>
    </row>
    <row r="6" spans="1:25" x14ac:dyDescent="0.55000000000000004">
      <c r="A6" s="41" t="s">
        <v>62</v>
      </c>
      <c r="B6" s="40" t="s">
        <v>9</v>
      </c>
      <c r="C6" s="40" t="s">
        <v>47</v>
      </c>
      <c r="D6" s="40" t="s">
        <v>10</v>
      </c>
      <c r="E6" s="40" t="s">
        <v>11</v>
      </c>
      <c r="F6" s="118" t="s">
        <v>163</v>
      </c>
      <c r="G6" s="40" t="s">
        <v>18</v>
      </c>
      <c r="H6" s="42">
        <v>4</v>
      </c>
      <c r="I6" s="42">
        <v>5</v>
      </c>
      <c r="J6" s="42">
        <v>5</v>
      </c>
      <c r="K6" s="42">
        <v>5</v>
      </c>
      <c r="L6" s="42">
        <v>1</v>
      </c>
      <c r="M6" s="42">
        <v>5</v>
      </c>
      <c r="N6" s="42">
        <v>5</v>
      </c>
      <c r="O6" s="42">
        <v>5</v>
      </c>
      <c r="P6" s="42">
        <v>5</v>
      </c>
      <c r="Q6" s="43">
        <v>5</v>
      </c>
      <c r="R6" s="43">
        <v>5</v>
      </c>
      <c r="S6" s="43">
        <v>5</v>
      </c>
      <c r="T6" s="43">
        <v>5</v>
      </c>
      <c r="U6" s="43">
        <v>5</v>
      </c>
      <c r="V6" s="43">
        <v>5</v>
      </c>
      <c r="W6" s="43">
        <v>5</v>
      </c>
      <c r="X6" s="43">
        <v>5</v>
      </c>
    </row>
    <row r="7" spans="1:25" x14ac:dyDescent="0.55000000000000004">
      <c r="A7" s="41">
        <v>44661.560555555552</v>
      </c>
      <c r="B7" s="40" t="s">
        <v>15</v>
      </c>
      <c r="C7" s="40" t="s">
        <v>40</v>
      </c>
      <c r="D7" s="40" t="s">
        <v>10</v>
      </c>
      <c r="E7" s="40" t="s">
        <v>13</v>
      </c>
      <c r="F7" s="118" t="s">
        <v>163</v>
      </c>
      <c r="G7" s="40" t="s">
        <v>14</v>
      </c>
      <c r="H7" s="42">
        <v>4</v>
      </c>
      <c r="I7" s="42">
        <v>5</v>
      </c>
      <c r="J7" s="42">
        <v>5</v>
      </c>
      <c r="K7" s="42">
        <v>4</v>
      </c>
      <c r="L7" s="42">
        <v>5</v>
      </c>
      <c r="M7" s="42">
        <v>5</v>
      </c>
      <c r="N7" s="42">
        <v>5</v>
      </c>
      <c r="O7" s="42">
        <v>5</v>
      </c>
      <c r="P7" s="42">
        <v>5</v>
      </c>
      <c r="Q7" s="43">
        <v>4</v>
      </c>
      <c r="R7" s="43">
        <v>4</v>
      </c>
      <c r="S7" s="43">
        <v>4</v>
      </c>
      <c r="T7" s="43">
        <v>5</v>
      </c>
      <c r="U7" s="43">
        <v>4</v>
      </c>
      <c r="V7" s="43">
        <v>5</v>
      </c>
      <c r="W7" s="43">
        <v>4</v>
      </c>
      <c r="X7" s="43">
        <v>5</v>
      </c>
    </row>
    <row r="8" spans="1:25" x14ac:dyDescent="0.55000000000000004">
      <c r="A8" s="41">
        <v>44661.627812500003</v>
      </c>
      <c r="B8" s="40" t="s">
        <v>9</v>
      </c>
      <c r="C8" s="40" t="s">
        <v>47</v>
      </c>
      <c r="D8" s="40" t="s">
        <v>10</v>
      </c>
      <c r="E8" s="40" t="s">
        <v>11</v>
      </c>
      <c r="F8" s="118" t="s">
        <v>163</v>
      </c>
      <c r="G8" s="40" t="s">
        <v>19</v>
      </c>
      <c r="H8" s="42">
        <v>4</v>
      </c>
      <c r="I8" s="42">
        <v>4</v>
      </c>
      <c r="J8" s="42">
        <v>4</v>
      </c>
      <c r="K8" s="42">
        <v>5</v>
      </c>
      <c r="L8" s="42">
        <v>1</v>
      </c>
      <c r="M8" s="42">
        <v>4</v>
      </c>
      <c r="N8" s="42">
        <v>4</v>
      </c>
      <c r="O8" s="42">
        <v>4</v>
      </c>
      <c r="P8" s="42">
        <v>4</v>
      </c>
      <c r="Q8" s="43">
        <v>4</v>
      </c>
      <c r="R8" s="43">
        <v>4</v>
      </c>
      <c r="S8" s="43">
        <v>4</v>
      </c>
      <c r="T8" s="43">
        <v>4</v>
      </c>
      <c r="U8" s="43">
        <v>4</v>
      </c>
      <c r="V8" s="43">
        <v>4</v>
      </c>
      <c r="W8" s="43">
        <v>4</v>
      </c>
      <c r="X8" s="43">
        <v>4</v>
      </c>
    </row>
    <row r="9" spans="1:25" x14ac:dyDescent="0.55000000000000004">
      <c r="H9" s="44">
        <f t="shared" ref="H9:X9" si="0">AVERAGE(H2:H8)</f>
        <v>4.2857142857142856</v>
      </c>
      <c r="I9" s="44">
        <f t="shared" si="0"/>
        <v>4.5714285714285712</v>
      </c>
      <c r="J9" s="44">
        <f t="shared" si="0"/>
        <v>4.5714285714285712</v>
      </c>
      <c r="K9" s="44">
        <f t="shared" si="0"/>
        <v>4.5714285714285712</v>
      </c>
      <c r="L9" s="44">
        <f t="shared" si="0"/>
        <v>3.5714285714285716</v>
      </c>
      <c r="M9" s="44">
        <f t="shared" si="0"/>
        <v>4.2857142857142856</v>
      </c>
      <c r="N9" s="44">
        <f t="shared" si="0"/>
        <v>4.5714285714285712</v>
      </c>
      <c r="O9" s="44">
        <f t="shared" si="0"/>
        <v>4.2857142857142856</v>
      </c>
      <c r="P9" s="44">
        <f t="shared" si="0"/>
        <v>4.5714285714285712</v>
      </c>
      <c r="Q9" s="44">
        <f t="shared" si="0"/>
        <v>4.4285714285714288</v>
      </c>
      <c r="R9" s="44">
        <f t="shared" si="0"/>
        <v>4.4285714285714288</v>
      </c>
      <c r="S9" s="44">
        <f t="shared" si="0"/>
        <v>4.2857142857142856</v>
      </c>
      <c r="T9" s="44">
        <f t="shared" si="0"/>
        <v>4.5714285714285712</v>
      </c>
      <c r="U9" s="44">
        <f t="shared" si="0"/>
        <v>4.4285714285714288</v>
      </c>
      <c r="V9" s="44">
        <f t="shared" si="0"/>
        <v>4.4285714285714288</v>
      </c>
      <c r="W9" s="44">
        <f t="shared" si="0"/>
        <v>4.2857142857142856</v>
      </c>
      <c r="X9" s="44">
        <f t="shared" si="0"/>
        <v>4.4285714285714288</v>
      </c>
      <c r="Y9" s="45">
        <f>AVERAGE(H2:X8)</f>
        <v>4.3865546218487399</v>
      </c>
    </row>
    <row r="10" spans="1:25" x14ac:dyDescent="0.55000000000000004">
      <c r="H10" s="46">
        <f t="shared" ref="H10:X10" si="1">STDEV(H2:H8)</f>
        <v>0.48795003647426449</v>
      </c>
      <c r="I10" s="46">
        <f t="shared" si="1"/>
        <v>0.53452248382485001</v>
      </c>
      <c r="J10" s="46">
        <f t="shared" si="1"/>
        <v>0.53452248382485001</v>
      </c>
      <c r="K10" s="46">
        <f t="shared" si="1"/>
        <v>0.53452248382485001</v>
      </c>
      <c r="L10" s="46">
        <f t="shared" si="1"/>
        <v>1.8126539343499313</v>
      </c>
      <c r="M10" s="46">
        <f t="shared" si="1"/>
        <v>0.48795003647426449</v>
      </c>
      <c r="N10" s="46">
        <f t="shared" si="1"/>
        <v>0.53452248382485001</v>
      </c>
      <c r="O10" s="46">
        <f t="shared" si="1"/>
        <v>0.48795003647426449</v>
      </c>
      <c r="P10" s="46">
        <f t="shared" si="1"/>
        <v>0.53452248382485001</v>
      </c>
      <c r="Q10" s="46">
        <f t="shared" si="1"/>
        <v>0.53452248382485001</v>
      </c>
      <c r="R10" s="46">
        <f t="shared" si="1"/>
        <v>0.53452248382485001</v>
      </c>
      <c r="S10" s="46">
        <f t="shared" si="1"/>
        <v>0.48795003647426449</v>
      </c>
      <c r="T10" s="46">
        <f t="shared" si="1"/>
        <v>0.53452248382485001</v>
      </c>
      <c r="U10" s="46">
        <f t="shared" si="1"/>
        <v>0.53452248382485001</v>
      </c>
      <c r="V10" s="46">
        <f t="shared" si="1"/>
        <v>0.53452248382485001</v>
      </c>
      <c r="W10" s="46">
        <f t="shared" si="1"/>
        <v>0.48795003647426449</v>
      </c>
      <c r="X10" s="46">
        <f t="shared" si="1"/>
        <v>0.53452248382485001</v>
      </c>
      <c r="Y10" s="45">
        <f>STDEV(H2:X8)</f>
        <v>0.66522894870454996</v>
      </c>
    </row>
    <row r="11" spans="1:25" x14ac:dyDescent="0.55000000000000004">
      <c r="P11" s="47">
        <f>STDEV(H2:P8)</f>
        <v>0.78907024303182383</v>
      </c>
      <c r="X11" s="47">
        <f>STDEV(Q2:X8)</f>
        <v>0.49641572439697118</v>
      </c>
    </row>
    <row r="12" spans="1:25" x14ac:dyDescent="0.55000000000000004">
      <c r="A12" s="48" t="s">
        <v>25</v>
      </c>
      <c r="B12" s="49"/>
      <c r="P12" s="50">
        <f>AVERAGE(H2:P8)</f>
        <v>4.3650793650793647</v>
      </c>
      <c r="X12" s="50">
        <f>AVERAGE(Q2:X8)</f>
        <v>4.4107142857142856</v>
      </c>
    </row>
    <row r="13" spans="1:25" x14ac:dyDescent="0.55000000000000004">
      <c r="A13" s="51" t="s">
        <v>39</v>
      </c>
      <c r="B13" s="52">
        <f>COUNTIF(B2:B8,"ชาย")</f>
        <v>1</v>
      </c>
    </row>
    <row r="14" spans="1:25" x14ac:dyDescent="0.55000000000000004">
      <c r="A14" s="51" t="s">
        <v>36</v>
      </c>
      <c r="B14" s="52">
        <f>COUNTIF(B2:B9,"หญิง")</f>
        <v>6</v>
      </c>
    </row>
    <row r="15" spans="1:25" x14ac:dyDescent="0.55000000000000004">
      <c r="A15" s="53" t="s">
        <v>6</v>
      </c>
      <c r="B15" s="53">
        <f>SUM(B12:B14)</f>
        <v>7</v>
      </c>
    </row>
    <row r="17" spans="1:2" x14ac:dyDescent="0.55000000000000004">
      <c r="A17" s="48" t="s">
        <v>114</v>
      </c>
      <c r="B17" s="49"/>
    </row>
    <row r="18" spans="1:2" x14ac:dyDescent="0.55000000000000004">
      <c r="A18" s="51" t="s">
        <v>111</v>
      </c>
      <c r="B18" s="52">
        <v>2</v>
      </c>
    </row>
    <row r="19" spans="1:2" x14ac:dyDescent="0.55000000000000004">
      <c r="A19" s="51" t="s">
        <v>110</v>
      </c>
      <c r="B19" s="52">
        <v>9</v>
      </c>
    </row>
    <row r="20" spans="1:2" x14ac:dyDescent="0.55000000000000004">
      <c r="A20" s="51" t="s">
        <v>112</v>
      </c>
      <c r="B20" s="52">
        <v>18</v>
      </c>
    </row>
    <row r="21" spans="1:2" x14ac:dyDescent="0.55000000000000004">
      <c r="A21" s="51" t="s">
        <v>113</v>
      </c>
      <c r="B21" s="52">
        <v>5</v>
      </c>
    </row>
    <row r="22" spans="1:2" x14ac:dyDescent="0.55000000000000004">
      <c r="A22" s="53" t="s">
        <v>6</v>
      </c>
      <c r="B22" s="53">
        <f>SUM(B17:B21)</f>
        <v>34</v>
      </c>
    </row>
    <row r="24" spans="1:2" x14ac:dyDescent="0.55000000000000004">
      <c r="A24" s="48" t="s">
        <v>25</v>
      </c>
      <c r="B24" s="49"/>
    </row>
    <row r="25" spans="1:2" x14ac:dyDescent="0.55000000000000004">
      <c r="A25" s="51" t="s">
        <v>48</v>
      </c>
      <c r="B25" s="52">
        <v>4</v>
      </c>
    </row>
    <row r="26" spans="1:2" x14ac:dyDescent="0.55000000000000004">
      <c r="A26" s="51" t="s">
        <v>40</v>
      </c>
      <c r="B26" s="52">
        <v>3</v>
      </c>
    </row>
    <row r="27" spans="1:2" x14ac:dyDescent="0.55000000000000004">
      <c r="A27" s="51" t="s">
        <v>45</v>
      </c>
      <c r="B27" s="52">
        <v>13</v>
      </c>
    </row>
    <row r="28" spans="1:2" x14ac:dyDescent="0.55000000000000004">
      <c r="A28" s="51" t="s">
        <v>47</v>
      </c>
      <c r="B28" s="52">
        <v>11</v>
      </c>
    </row>
    <row r="29" spans="1:2" x14ac:dyDescent="0.55000000000000004">
      <c r="A29" s="51" t="s">
        <v>37</v>
      </c>
      <c r="B29" s="52">
        <v>1</v>
      </c>
    </row>
    <row r="30" spans="1:2" x14ac:dyDescent="0.55000000000000004">
      <c r="A30" s="51" t="s">
        <v>127</v>
      </c>
      <c r="B30" s="52">
        <v>2</v>
      </c>
    </row>
    <row r="31" spans="1:2" x14ac:dyDescent="0.55000000000000004">
      <c r="A31" s="53" t="s">
        <v>6</v>
      </c>
      <c r="B31" s="53">
        <f>SUM(B24:B30)</f>
        <v>34</v>
      </c>
    </row>
    <row r="33" spans="1:2" x14ac:dyDescent="0.55000000000000004">
      <c r="A33" s="48" t="s">
        <v>25</v>
      </c>
      <c r="B33" s="49"/>
    </row>
    <row r="34" spans="1:2" x14ac:dyDescent="0.55000000000000004">
      <c r="A34" s="48"/>
      <c r="B34" s="49"/>
    </row>
    <row r="35" spans="1:2" x14ac:dyDescent="0.55000000000000004">
      <c r="A35" s="51" t="s">
        <v>46</v>
      </c>
      <c r="B35" s="52">
        <f>COUNTIF(D2:D8,"ต่ำกว่าปริญญาตรี")</f>
        <v>0</v>
      </c>
    </row>
    <row r="36" spans="1:2" x14ac:dyDescent="0.55000000000000004">
      <c r="A36" s="51" t="s">
        <v>16</v>
      </c>
      <c r="B36" s="52">
        <f>COUNTIF(D2:D9,"ปริญญาตรี")</f>
        <v>1</v>
      </c>
    </row>
    <row r="37" spans="1:2" x14ac:dyDescent="0.55000000000000004">
      <c r="A37" s="51" t="s">
        <v>10</v>
      </c>
      <c r="B37" s="52">
        <f>COUNTIF(D2:D10,"ปริญญาโท")</f>
        <v>6</v>
      </c>
    </row>
    <row r="38" spans="1:2" x14ac:dyDescent="0.55000000000000004">
      <c r="A38" s="53" t="s">
        <v>6</v>
      </c>
      <c r="B38" s="53">
        <f>SUM(B35:B37)</f>
        <v>7</v>
      </c>
    </row>
    <row r="39" spans="1:2" x14ac:dyDescent="0.55000000000000004">
      <c r="A39" s="48" t="s">
        <v>25</v>
      </c>
      <c r="B39" s="49"/>
    </row>
    <row r="40" spans="1:2" x14ac:dyDescent="0.55000000000000004">
      <c r="A40" s="51" t="s">
        <v>13</v>
      </c>
      <c r="B40" s="52">
        <f>COUNTIF(E2:E8,"น้อยกว่า 5 ปี")</f>
        <v>1</v>
      </c>
    </row>
    <row r="41" spans="1:2" x14ac:dyDescent="0.55000000000000004">
      <c r="A41" s="51" t="s">
        <v>17</v>
      </c>
      <c r="B41" s="52">
        <f>COUNTIF(E2:E9,"5 - 10 ปี")</f>
        <v>1</v>
      </c>
    </row>
    <row r="42" spans="1:2" x14ac:dyDescent="0.55000000000000004">
      <c r="A42" s="51" t="s">
        <v>22</v>
      </c>
      <c r="B42" s="52">
        <f>COUNTIF(E2:E9,"11 - 15 ปี")</f>
        <v>1</v>
      </c>
    </row>
    <row r="43" spans="1:2" x14ac:dyDescent="0.55000000000000004">
      <c r="A43" s="51" t="s">
        <v>11</v>
      </c>
      <c r="B43" s="52">
        <f>COUNTIF(E2:E11,"16 ปีขึ้นไป")</f>
        <v>4</v>
      </c>
    </row>
    <row r="44" spans="1:2" x14ac:dyDescent="0.55000000000000004">
      <c r="A44" s="53" t="s">
        <v>6</v>
      </c>
      <c r="B44" s="53">
        <f>SUM(B39:B43)</f>
        <v>7</v>
      </c>
    </row>
    <row r="45" spans="1:2" ht="15.75" customHeight="1" x14ac:dyDescent="0.55000000000000004"/>
    <row r="46" spans="1:2" x14ac:dyDescent="0.55000000000000004">
      <c r="A46" s="48" t="s">
        <v>25</v>
      </c>
      <c r="B46" s="49"/>
    </row>
    <row r="47" spans="1:2" ht="22.5" customHeight="1" x14ac:dyDescent="0.55000000000000004">
      <c r="A47" s="51" t="s">
        <v>115</v>
      </c>
      <c r="B47" s="52">
        <v>3</v>
      </c>
    </row>
    <row r="48" spans="1:2" ht="22.5" customHeight="1" x14ac:dyDescent="0.55000000000000004">
      <c r="A48" s="51" t="s">
        <v>116</v>
      </c>
      <c r="B48" s="52">
        <v>4</v>
      </c>
    </row>
    <row r="49" spans="1:2" ht="22.5" customHeight="1" x14ac:dyDescent="0.55000000000000004">
      <c r="A49" s="51" t="s">
        <v>117</v>
      </c>
      <c r="B49" s="52">
        <v>8</v>
      </c>
    </row>
    <row r="50" spans="1:2" ht="22.5" customHeight="1" x14ac:dyDescent="0.55000000000000004">
      <c r="A50" s="51" t="s">
        <v>118</v>
      </c>
      <c r="B50" s="52">
        <v>5</v>
      </c>
    </row>
    <row r="51" spans="1:2" ht="22.5" customHeight="1" x14ac:dyDescent="0.55000000000000004">
      <c r="A51" s="51" t="s">
        <v>119</v>
      </c>
      <c r="B51" s="52">
        <v>7</v>
      </c>
    </row>
    <row r="52" spans="1:2" ht="22.5" customHeight="1" x14ac:dyDescent="0.55000000000000004">
      <c r="A52" s="51" t="s">
        <v>120</v>
      </c>
      <c r="B52" s="52">
        <v>7</v>
      </c>
    </row>
    <row r="53" spans="1:2" ht="22.5" customHeight="1" x14ac:dyDescent="0.55000000000000004">
      <c r="A53" s="53" t="s">
        <v>6</v>
      </c>
      <c r="B53" s="53">
        <f>SUM(B47:B52)</f>
        <v>34</v>
      </c>
    </row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</sheetData>
  <autoFilter ref="F1:F153" xr:uid="{AA153608-C023-477A-8273-5224D5932B7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ข้อมูล</vt:lpstr>
      <vt:lpstr>DATA</vt:lpstr>
      <vt:lpstr>บทสรุป</vt:lpstr>
      <vt:lpstr>ตาราง 1-2</vt:lpstr>
      <vt:lpstr>ตาราง 3</vt:lpstr>
      <vt:lpstr>ช่วงที่ 1</vt:lpstr>
      <vt:lpstr>ช่วงที่ 2</vt:lpstr>
      <vt:lpstr>Sheet3</vt:lpstr>
      <vt:lpstr>Sheet4</vt:lpstr>
      <vt:lpstr>Sheet5</vt:lpstr>
      <vt:lpstr>Sheet6</vt:lpstr>
      <vt:lpstr>Sheet7</vt:lpstr>
      <vt:lpstr>Sheet8</vt:lpstr>
      <vt:lpstr>ความต้องการ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2023-02-28T02:25:53Z</cp:lastPrinted>
  <dcterms:created xsi:type="dcterms:W3CDTF">2014-09-09T02:48:38Z</dcterms:created>
  <dcterms:modified xsi:type="dcterms:W3CDTF">2023-02-28T03:03:40Z</dcterms:modified>
</cp:coreProperties>
</file>