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6.xml" ContentType="application/vnd.openxmlformats-officedocument.drawing+xml"/>
  <Override PartName="/xl/embeddings/oleObject1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C3862932-ECF9-4F64-8D5C-C2EB94AE5B65}" xr6:coauthVersionLast="36" xr6:coauthVersionMax="36" xr10:uidLastSave="{00000000-0000-0000-0000-000000000000}"/>
  <bookViews>
    <workbookView xWindow="0" yWindow="0" windowWidth="20490" windowHeight="7755" activeTab="5" xr2:uid="{00000000-000D-0000-FFFF-FFFF00000000}"/>
  </bookViews>
  <sheets>
    <sheet name="Chart3" sheetId="19" r:id="rId1"/>
    <sheet name="Chart2" sheetId="18" r:id="rId2"/>
    <sheet name="Chart1" sheetId="17" r:id="rId3"/>
    <sheet name="ข้อมูล" sheetId="22" r:id="rId4"/>
    <sheet name="DATA" sheetId="1" r:id="rId5"/>
    <sheet name="บทสรุป" sheetId="9" r:id="rId6"/>
    <sheet name="ตาราง1-3" sheetId="2" r:id="rId7"/>
    <sheet name="ช่วงอายุ" sheetId="23" r:id="rId8"/>
    <sheet name="Sheet7" sheetId="29" r:id="rId9"/>
    <sheet name="Sheet3" sheetId="25" r:id="rId10"/>
    <sheet name="Sheet4" sheetId="26" r:id="rId11"/>
    <sheet name="Sheet5" sheetId="27" r:id="rId12"/>
    <sheet name="Sheet6" sheetId="28" r:id="rId13"/>
    <sheet name="Sheet8" sheetId="30" r:id="rId14"/>
    <sheet name="Sheet2" sheetId="24" r:id="rId15"/>
    <sheet name="." sheetId="14" r:id="rId16"/>
  </sheets>
  <definedNames>
    <definedName name="_xlnm._FilterDatabase" localSheetId="4" hidden="1">DATA!$D$1:$D$171</definedName>
    <definedName name="_xlnm._FilterDatabase" localSheetId="9" hidden="1">Sheet3!$D$1:$D$145</definedName>
    <definedName name="_xlnm._FilterDatabase" localSheetId="10" hidden="1">Sheet4!$D$1:$D$142</definedName>
    <definedName name="_xlnm._FilterDatabase" localSheetId="11" hidden="1">Sheet5!$D$1:$D$139</definedName>
    <definedName name="_xlnm._FilterDatabase" localSheetId="12" hidden="1">Sheet6!$D$1:$D$153</definedName>
    <definedName name="_xlnm._FilterDatabase" localSheetId="8" hidden="1">Sheet7!$D$1:$D$140</definedName>
    <definedName name="_xlnm._FilterDatabase" localSheetId="13" hidden="1">Sheet8!$D$1:$D$142</definedName>
  </definedNames>
  <calcPr calcId="191029"/>
</workbook>
</file>

<file path=xl/calcChain.xml><?xml version="1.0" encoding="utf-8"?>
<calcChain xmlns="http://schemas.openxmlformats.org/spreadsheetml/2006/main">
  <c r="K16" i="23" l="1"/>
  <c r="K15" i="23"/>
  <c r="K14" i="23"/>
  <c r="K13" i="23"/>
  <c r="K12" i="23"/>
  <c r="K11" i="23"/>
  <c r="K10" i="23"/>
  <c r="K9" i="23"/>
  <c r="K8" i="23"/>
  <c r="K7" i="23"/>
  <c r="J16" i="23"/>
  <c r="J15" i="23"/>
  <c r="J14" i="23"/>
  <c r="J13" i="23"/>
  <c r="J12" i="23"/>
  <c r="J11" i="23"/>
  <c r="J10" i="23"/>
  <c r="J9" i="23"/>
  <c r="J8" i="23"/>
  <c r="J7" i="23"/>
  <c r="Q16" i="23" l="1"/>
  <c r="Q15" i="23"/>
  <c r="Q14" i="23"/>
  <c r="Q13" i="23"/>
  <c r="Q12" i="23"/>
  <c r="Q11" i="23"/>
  <c r="Q10" i="23"/>
  <c r="Q9" i="23"/>
  <c r="Q8" i="23"/>
  <c r="Q7" i="23"/>
  <c r="P16" i="23"/>
  <c r="P15" i="23"/>
  <c r="P14" i="23"/>
  <c r="P13" i="23"/>
  <c r="P12" i="23"/>
  <c r="P11" i="23"/>
  <c r="P10" i="23"/>
  <c r="P9" i="23"/>
  <c r="P8" i="23"/>
  <c r="P7" i="23"/>
  <c r="O16" i="23"/>
  <c r="O15" i="23"/>
  <c r="O14" i="23"/>
  <c r="O13" i="23"/>
  <c r="O12" i="23"/>
  <c r="O11" i="23"/>
  <c r="O10" i="23"/>
  <c r="O9" i="23"/>
  <c r="O8" i="23"/>
  <c r="O7" i="23"/>
  <c r="N16" i="23"/>
  <c r="N15" i="23"/>
  <c r="N14" i="23"/>
  <c r="N13" i="23"/>
  <c r="N12" i="23"/>
  <c r="N11" i="23"/>
  <c r="N10" i="23"/>
  <c r="N9" i="23"/>
  <c r="N8" i="23"/>
  <c r="N7" i="23"/>
  <c r="O4" i="27"/>
  <c r="L16" i="23"/>
  <c r="L15" i="23"/>
  <c r="L14" i="23"/>
  <c r="L13" i="23"/>
  <c r="L12" i="23"/>
  <c r="L11" i="23"/>
  <c r="L10" i="23"/>
  <c r="L9" i="23"/>
  <c r="L8" i="23"/>
  <c r="L7" i="23"/>
  <c r="I16" i="23"/>
  <c r="I15" i="23"/>
  <c r="I14" i="23"/>
  <c r="I13" i="23"/>
  <c r="I12" i="23"/>
  <c r="I11" i="23"/>
  <c r="I10" i="23"/>
  <c r="I9" i="23"/>
  <c r="I8" i="23"/>
  <c r="I7" i="23"/>
  <c r="H16" i="23"/>
  <c r="H15" i="23"/>
  <c r="H14" i="23"/>
  <c r="H13" i="23"/>
  <c r="H12" i="23"/>
  <c r="H11" i="23"/>
  <c r="H10" i="23"/>
  <c r="H9" i="23"/>
  <c r="H8" i="23"/>
  <c r="H7" i="23"/>
  <c r="G16" i="23"/>
  <c r="G15" i="23"/>
  <c r="G14" i="23"/>
  <c r="G13" i="23"/>
  <c r="G12" i="23"/>
  <c r="G11" i="23"/>
  <c r="G10" i="23"/>
  <c r="G7" i="23"/>
  <c r="G9" i="23"/>
  <c r="G8" i="23"/>
  <c r="F14" i="23"/>
  <c r="F12" i="23"/>
  <c r="F9" i="23"/>
  <c r="F8" i="23"/>
  <c r="F7" i="23"/>
  <c r="F16" i="14"/>
  <c r="G16" i="14"/>
  <c r="G41" i="2"/>
  <c r="F7" i="30"/>
  <c r="F6" i="30"/>
  <c r="F18" i="28"/>
  <c r="F17" i="28"/>
  <c r="F3" i="27"/>
  <c r="F7" i="26"/>
  <c r="F6" i="26"/>
  <c r="N9" i="25"/>
  <c r="O9" i="25"/>
  <c r="F10" i="25"/>
  <c r="F9" i="25"/>
  <c r="F5" i="29"/>
  <c r="F4" i="29"/>
  <c r="N5" i="29"/>
  <c r="M5" i="29"/>
  <c r="L5" i="29"/>
  <c r="K5" i="29"/>
  <c r="J5" i="29"/>
  <c r="I5" i="29"/>
  <c r="H5" i="29"/>
  <c r="G5" i="29"/>
  <c r="O4" i="29"/>
  <c r="F16" i="23" s="1"/>
  <c r="N4" i="29"/>
  <c r="F15" i="23" s="1"/>
  <c r="M4" i="29"/>
  <c r="L4" i="29"/>
  <c r="F13" i="23" s="1"/>
  <c r="K4" i="29"/>
  <c r="J4" i="29"/>
  <c r="F11" i="23" s="1"/>
  <c r="I4" i="29"/>
  <c r="F10" i="23" s="1"/>
  <c r="H4" i="29"/>
  <c r="G4" i="29"/>
  <c r="B25" i="30"/>
  <c r="B24" i="30"/>
  <c r="B23" i="30"/>
  <c r="B19" i="30"/>
  <c r="B18" i="30"/>
  <c r="B17" i="30"/>
  <c r="B16" i="30"/>
  <c r="B15" i="30"/>
  <c r="B11" i="30"/>
  <c r="B12" i="30" s="1"/>
  <c r="B10" i="30"/>
  <c r="N7" i="30"/>
  <c r="M7" i="30"/>
  <c r="L7" i="30"/>
  <c r="K7" i="30"/>
  <c r="J7" i="30"/>
  <c r="I7" i="30"/>
  <c r="H7" i="30"/>
  <c r="G7" i="30"/>
  <c r="O6" i="30"/>
  <c r="N6" i="30"/>
  <c r="M6" i="30"/>
  <c r="L6" i="30"/>
  <c r="K6" i="30"/>
  <c r="J6" i="30"/>
  <c r="I6" i="30"/>
  <c r="H6" i="30"/>
  <c r="G6" i="30"/>
  <c r="B36" i="28"/>
  <c r="B35" i="28"/>
  <c r="B34" i="28"/>
  <c r="B30" i="28"/>
  <c r="B29" i="28"/>
  <c r="B28" i="28"/>
  <c r="B27" i="28"/>
  <c r="B26" i="28"/>
  <c r="B22" i="28"/>
  <c r="B23" i="28" s="1"/>
  <c r="B21" i="28"/>
  <c r="N18" i="28"/>
  <c r="M18" i="28"/>
  <c r="L18" i="28"/>
  <c r="K18" i="28"/>
  <c r="J18" i="28"/>
  <c r="I18" i="28"/>
  <c r="H18" i="28"/>
  <c r="G18" i="28"/>
  <c r="O17" i="28"/>
  <c r="N17" i="28"/>
  <c r="M17" i="28"/>
  <c r="L17" i="28"/>
  <c r="K17" i="28"/>
  <c r="J17" i="28"/>
  <c r="I17" i="28"/>
  <c r="H17" i="28"/>
  <c r="G17" i="28"/>
  <c r="B22" i="27"/>
  <c r="B21" i="27"/>
  <c r="B20" i="27"/>
  <c r="B16" i="27"/>
  <c r="B15" i="27"/>
  <c r="B14" i="27"/>
  <c r="B13" i="27"/>
  <c r="B12" i="27"/>
  <c r="B8" i="27"/>
  <c r="B9" i="27" s="1"/>
  <c r="B7" i="27"/>
  <c r="O3" i="27"/>
  <c r="N3" i="27"/>
  <c r="M3" i="27"/>
  <c r="L3" i="27"/>
  <c r="K3" i="27"/>
  <c r="J3" i="27"/>
  <c r="I3" i="27"/>
  <c r="H3" i="27"/>
  <c r="G3" i="27"/>
  <c r="B25" i="26"/>
  <c r="B24" i="26"/>
  <c r="B23" i="26"/>
  <c r="B19" i="26"/>
  <c r="B18" i="26"/>
  <c r="B17" i="26"/>
  <c r="B16" i="26"/>
  <c r="B15" i="26"/>
  <c r="B11" i="26"/>
  <c r="B10" i="26"/>
  <c r="N7" i="26"/>
  <c r="M7" i="26"/>
  <c r="L7" i="26"/>
  <c r="K7" i="26"/>
  <c r="J7" i="26"/>
  <c r="I7" i="26"/>
  <c r="H7" i="26"/>
  <c r="G7" i="26"/>
  <c r="O6" i="26"/>
  <c r="N6" i="26"/>
  <c r="M6" i="26"/>
  <c r="L6" i="26"/>
  <c r="K6" i="26"/>
  <c r="J6" i="26"/>
  <c r="I6" i="26"/>
  <c r="H6" i="26"/>
  <c r="G6" i="26"/>
  <c r="B28" i="25"/>
  <c r="B27" i="25"/>
  <c r="B26" i="25"/>
  <c r="B22" i="25"/>
  <c r="B21" i="25"/>
  <c r="B20" i="25"/>
  <c r="B19" i="25"/>
  <c r="B18" i="25"/>
  <c r="B14" i="25"/>
  <c r="B13" i="25"/>
  <c r="N10" i="25"/>
  <c r="M10" i="25"/>
  <c r="L10" i="25"/>
  <c r="K10" i="25"/>
  <c r="J10" i="25"/>
  <c r="I10" i="25"/>
  <c r="H10" i="25"/>
  <c r="G10" i="25"/>
  <c r="M9" i="25"/>
  <c r="L9" i="25"/>
  <c r="K9" i="25"/>
  <c r="J9" i="25"/>
  <c r="I9" i="25"/>
  <c r="H9" i="25"/>
  <c r="G9" i="25"/>
  <c r="O7" i="30" l="1"/>
  <c r="B20" i="30"/>
  <c r="B26" i="30"/>
  <c r="O18" i="28"/>
  <c r="B31" i="28"/>
  <c r="B37" i="28"/>
  <c r="B17" i="27"/>
  <c r="B23" i="27"/>
  <c r="B12" i="26"/>
  <c r="O7" i="26"/>
  <c r="B20" i="26"/>
  <c r="B26" i="26"/>
  <c r="O5" i="29"/>
  <c r="B29" i="25"/>
  <c r="B15" i="25"/>
  <c r="O10" i="25"/>
  <c r="B23" i="25"/>
  <c r="F24" i="2"/>
  <c r="D23" i="2"/>
  <c r="D22" i="2"/>
  <c r="B48" i="1" l="1"/>
  <c r="B54" i="1"/>
  <c r="B53" i="1"/>
  <c r="F39" i="2" s="1"/>
  <c r="B52" i="1"/>
  <c r="F38" i="2" s="1"/>
  <c r="B45" i="1"/>
  <c r="B46" i="1"/>
  <c r="B47" i="1"/>
  <c r="B44" i="1"/>
  <c r="B40" i="1"/>
  <c r="B39" i="1"/>
  <c r="F9" i="2" s="1"/>
  <c r="B49" i="1" l="1"/>
  <c r="F41" i="2"/>
  <c r="B55" i="1"/>
  <c r="B41" i="1"/>
  <c r="G40" i="2" l="1"/>
  <c r="G39" i="2"/>
  <c r="G38" i="2"/>
  <c r="O35" i="1"/>
  <c r="N35" i="1"/>
  <c r="F15" i="14" s="1"/>
  <c r="G35" i="1"/>
  <c r="F8" i="14" s="1"/>
  <c r="H35" i="1"/>
  <c r="F9" i="14" s="1"/>
  <c r="I35" i="1"/>
  <c r="F10" i="14" s="1"/>
  <c r="J35" i="1"/>
  <c r="F11" i="14" s="1"/>
  <c r="K35" i="1"/>
  <c r="F12" i="14" s="1"/>
  <c r="L35" i="1"/>
  <c r="F13" i="14" s="1"/>
  <c r="M35" i="1"/>
  <c r="F14" i="14" s="1"/>
  <c r="G36" i="1"/>
  <c r="G8" i="14" s="1"/>
  <c r="H36" i="1"/>
  <c r="G9" i="14" s="1"/>
  <c r="I36" i="1"/>
  <c r="G10" i="14" s="1"/>
  <c r="J36" i="1"/>
  <c r="G11" i="14" s="1"/>
  <c r="K36" i="1"/>
  <c r="G12" i="14" s="1"/>
  <c r="L36" i="1"/>
  <c r="G13" i="14" s="1"/>
  <c r="M36" i="1"/>
  <c r="G14" i="14" s="1"/>
  <c r="N36" i="1"/>
  <c r="G15" i="14" s="1"/>
  <c r="F36" i="1"/>
  <c r="G7" i="14" s="1"/>
  <c r="F35" i="1"/>
  <c r="O36" i="1" l="1"/>
  <c r="F7" i="14"/>
  <c r="H8" i="14"/>
  <c r="H12" i="14"/>
  <c r="H13" i="14"/>
  <c r="H14" i="14"/>
  <c r="H15" i="14"/>
  <c r="F11" i="2" l="1"/>
  <c r="G9" i="2" s="1"/>
  <c r="G10" i="2" l="1"/>
  <c r="G11" i="2" s="1"/>
  <c r="H11" i="14" l="1"/>
  <c r="H10" i="14" l="1"/>
  <c r="H9" i="14"/>
  <c r="H7" i="14"/>
  <c r="H16" i="14" l="1"/>
  <c r="G23" i="2"/>
  <c r="G19" i="2"/>
  <c r="G18" i="2"/>
  <c r="G21" i="2"/>
  <c r="G20" i="2"/>
  <c r="G22" i="2"/>
  <c r="G24" i="2" s="1"/>
</calcChain>
</file>

<file path=xl/sharedStrings.xml><?xml version="1.0" encoding="utf-8"?>
<sst xmlns="http://schemas.openxmlformats.org/spreadsheetml/2006/main" count="1007" uniqueCount="146">
  <si>
    <t>- 1 -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</si>
  <si>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</si>
  <si>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</si>
  <si>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</si>
  <si>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</si>
  <si>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</si>
  <si>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</si>
  <si>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บทสรุปสำหรับผู้บริหาร</t>
  </si>
  <si>
    <t>- 2 -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</si>
  <si>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</si>
  <si>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</si>
  <si>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เพศ</t>
  </si>
  <si>
    <t>บุคลากรสายวิชาการ</t>
  </si>
  <si>
    <t xml:space="preserve">            จากตาราง 1 แสดงจำนวนร้อยละของผู้ตอบแบบสอบถาม จำแนกตามเพศ พบว่า ผู้ตอบแบบ</t>
  </si>
  <si>
    <t>เพศชาย</t>
  </si>
  <si>
    <t>เพศหญิง</t>
  </si>
  <si>
    <t xml:space="preserve"> </t>
  </si>
  <si>
    <t>ผลการตอบแบบประเมินความพึงพอใจที่มีต่อสภาพแวดล้อม และสิ่งอำนวยความสะดวก
ของบุคลากรบัณฑิตวิทยาลัย มหาวิทยาลัยนเรศวร
ประจำปี 2565</t>
  </si>
  <si>
    <t xml:space="preserve">ของบุคลากรบัณฑิตวิทยาลัย มหาวิทยาลัยนเรศวร ประจำปี 2565
</t>
  </si>
  <si>
    <t>ข้าราชการ</t>
  </si>
  <si>
    <t>ลูกจ้างประจำ</t>
  </si>
  <si>
    <t>พนักงานเงินรายได้</t>
  </si>
  <si>
    <t>พนักงานราชการ</t>
  </si>
  <si>
    <t>ประสบการณ์ในการทำงานบัณฑิตวิทยาลัย</t>
  </si>
  <si>
    <t>น้อยกว่า 5 ปี</t>
  </si>
  <si>
    <t>5 - 10 ปี</t>
  </si>
  <si>
    <t>11 ปีขึ้นไป</t>
  </si>
  <si>
    <t>ประเภท</t>
  </si>
  <si>
    <t xml:space="preserve">1. ด้านสภาพแวดล้อม และสิ่งอำนวยความสะดวก
</t>
  </si>
  <si>
    <t>เฉลี่ยรวมด้านด้านสภาพแวดล้อม และสิ่งอำนวยความสะดวก</t>
  </si>
  <si>
    <t xml:space="preserve">   1.1 ขนาดพื้นที่ทำงานเพียงพอและสะดวกในการปฏิบัติงาน</t>
  </si>
  <si>
    <t xml:space="preserve">   1.2 มีเครื่องมืออุปกรณ์ เทคโนโลยีที่ทันสมัยอย่างเพียงพอ และพร้อมใช้งาน</t>
  </si>
  <si>
    <t xml:space="preserve">   1.3 มีวัสดุอุปกรณ์สำนักงานที่เพียงพอและสนับสนุนการทำงานได้อย่างเหมาะสม</t>
  </si>
  <si>
    <t xml:space="preserve">   1.4 สถานที่ทำงานมีความสะอาด</t>
  </si>
  <si>
    <t xml:space="preserve">   1.5 สถานที่ทำงานมีสภาพแวดล้อมที่เอื้ออำนวยต่อการทำงาน</t>
  </si>
  <si>
    <t xml:space="preserve">   1.6 สถานที่ทำงานมีการแบ่งสัดส่วนได้อย่างเหมาะสม</t>
  </si>
  <si>
    <t xml:space="preserve">   1.7 สภาพแวดล้อมและสถานที่ในการทำงานมีความปลอดภัย</t>
  </si>
  <si>
    <t xml:space="preserve">   1.8 บรรยากาศที่ทำงานส่งเสริมให้เกิดการทำงาน</t>
  </si>
  <si>
    <t xml:space="preserve">   1.9 ความพึงพอใจในภาพรวมที่มีต่อสภาพแวดล้อมและสิ่งอำนวยความสะดวก</t>
  </si>
  <si>
    <t>จากตาราง 4 พบว่าผู้ตอบแบบสอบถามมีความคิดเห็นเกี่ยวกับการตอบแบบสอบถามความพึงพอใจที่มีต่อสภาพ</t>
  </si>
  <si>
    <t>-3-</t>
  </si>
  <si>
    <t>Timestamp</t>
  </si>
  <si>
    <t>ตอนที่ 1 ข้อมูลทั่วไปของผู้ตอบแบบประเมิน</t>
  </si>
  <si>
    <t xml:space="preserve">ประสบการณ์ในการทำงานในบัณฑิตวิทยาลัย </t>
  </si>
  <si>
    <t>ตอนที่ 2 ความพึงพอใจที่มีต่อสภาพแวดล้อมในการทำงาน และสิ่งอำนวยความสะดวก [ขนาดพื้นที่ทำงานเพียงพอและสะดวกในการปฏิบัติงาน]</t>
  </si>
  <si>
    <t>ตอนที่ 2 ความพึงพอใจที่มีต่อสภาพแวดล้อมในการทำงาน และสิ่งอำนวยความสะดวก [มีเครื่องมืออุปกรณ์ เทคโนโลยีที่ทันสมัยอย่างเพียงพอ และพร้อมใช้งาน]</t>
  </si>
  <si>
    <t>ตอนที่ 2 ความพึงพอใจที่มีต่อสภาพแวดล้อมในการทำงาน และสิ่งอำนวยความสะดวก [มีวัสดุอุปกรณ์สำนักงานที่เพียงพอและสนับสนุนการทำงานได้อย่างเหมาะสม]</t>
  </si>
  <si>
    <t>ตอนที่ 2 ความพึงพอใจที่มีต่อสภาพแวดล้อมในการทำงาน และสิ่งอำนวยความสะดวก [สถานที่ทำงานมีความสะอาด]</t>
  </si>
  <si>
    <t>ตอนที่ 2 ความพึงพอใจที่มีต่อสภาพแวดล้อมในการทำงาน และสิ่งอำนวยความสะดวก [สถานที่ทำงานมีสภาพแวดล้อมที่เอื้ออำนวยต่อการทำงาน]</t>
  </si>
  <si>
    <t>ตอนที่ 2 ความพึงพอใจที่มีต่อสภาพแวดล้อมในการทำงาน และสิ่งอำนวยความสะดวก [สถานที่ทำงานมีการแบ่งสัดส่วนได้อย่างเหมาะสม]</t>
  </si>
  <si>
    <t>ตอนที่ 2 ความพึงพอใจที่มีต่อสภาพแวดล้อมในการทำงาน และสิ่งอำนวยความสะดวก [สภาพแวดล้อมและสถานที่ในการทำงานมีความปลอดภัย]</t>
  </si>
  <si>
    <t>ตอนที่ 2 ความพึงพอใจที่มีต่อสภาพแวดล้อมในการทำงาน และสิ่งอำนวยความสะดวก [บรรยากาศที่ทำงานส่งเสริมให้เกิดการทำงาน]</t>
  </si>
  <si>
    <t>ตอนที่ 2 ความพึงพอใจที่มีต่อสภาพแวดล้อมในการทำงาน และสิ่งอำนวยความสะดวก [ความพึงพอใจในภาพรวมที่มีต่อสภาพแวดล้อมและสิ่งอำนวยความสะดวก]</t>
  </si>
  <si>
    <t>มากที่สุด</t>
  </si>
  <si>
    <t>พนักงานเงินแผ่นดิน</t>
  </si>
  <si>
    <t>ปานกลาง</t>
  </si>
  <si>
    <t>น้อย</t>
  </si>
  <si>
    <t>มาก</t>
  </si>
  <si>
    <t>5-10 ปี</t>
  </si>
  <si>
    <t>น้อยที่สุด</t>
  </si>
  <si>
    <t>2กว่า 5 ปี</t>
  </si>
  <si>
    <t>สถานภาพ</t>
  </si>
  <si>
    <t>จากตาราง 3  แสดงจำนวนร้อยละของผู้ตอบแบบสอบถาม จำแนกตามประสบการณ์ในการทำงาน</t>
  </si>
  <si>
    <t xml:space="preserve">บัณฑิตวิทยาลัย พบว่า ผู้ตอบแบบสอบถามส่วนใหญ่มีประสบการณ์ในการทำงานบัณฑิตวิทยาลัย 11 ปีขึ้นไป </t>
  </si>
  <si>
    <t>แวดล้อมในการทำงาน และสิ่งอำนวยความสะดวก ในภาพรวมพบว่า มีความคิดเห็นอยู่ในระดับมาก (ค่าเฉลี่ย 3.85)</t>
  </si>
  <si>
    <t xml:space="preserve">เมื่อพิจารณารายข้อแล้ว พบว่า สภาพแวดล้อมและสถานที่ในการทำงานมีความปลอดภัย มีค่าเฉลี่ยสูงสุด </t>
  </si>
  <si>
    <t>(ค่าเฉลี่ย 3.97) รองลงมาคือ มีวัสดุอุปกรณ์สำนักงานที่เพียงพอและสนับสนุนการทำงานได้อย่างเหมาะสม (ค่าเฉลี่ย 3.94)</t>
  </si>
  <si>
    <r>
      <rPr>
        <b/>
        <i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จำแนกตามประสบการณ์ในการทำงาน</t>
    </r>
  </si>
  <si>
    <t>บัณฑิตวิทยาลัย</t>
  </si>
  <si>
    <t xml:space="preserve">และบรรยากาศที่ทำงานส่งเสริมให้เกิดการทำงาน บรรยากาศที่ทำงานส่งเสริมให้เกิดการทำงาน (ค่าเฉลี่ย 3.88) 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</si>
  <si>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จำแนกตามช่วงอายุ</t>
    </r>
  </si>
  <si>
    <t>ประเมินเพศหญิง คิดเป็นร้อยละ 70.59 เพศชาย คิดเป็นร้อยละ 29.41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</si>
  <si>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</si>
  <si>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>บุคลากรเงินรายได้ ช่วงอายุน้อยกว่า 30 ปี</t>
  </si>
  <si>
    <t>บุคลากรเงินรายได้ ช่วงอายุ 31 - 40 ปี</t>
  </si>
  <si>
    <t>บุคลากรเงินรายได้ ช่วงอายุ 41-50 ปี</t>
  </si>
  <si>
    <t>บุคลากรเงินรายได้ ช่วงอายุ 51 ปีขึ้นไป</t>
  </si>
  <si>
    <t>บุคลากรเงินแผ่นดิน ช่วงอายุ 41-50 ปี</t>
  </si>
  <si>
    <t>บุคลากรเงินแผ่นดิน ช่วงอายุ 51 ปีขึ้นไป</t>
  </si>
  <si>
    <t>คิดเป็นร้อยละ 47.06 รองลงมาคือ บุคลากรเงินรายได้ ช่วงอายุ 31 - 40 ปี คิดเป็นร้อยละ 20.59</t>
  </si>
  <si>
    <t>ช่วงอายุน้อยกว่า 30 ปี</t>
  </si>
  <si>
    <t>ช่วงอายุ 31 - 40 ปี</t>
  </si>
  <si>
    <t>ช่วงอายุ 41 - 50 ปี</t>
  </si>
  <si>
    <t>ช่วงอายุ 51 ปีขึ้นไป</t>
  </si>
  <si>
    <t>บุคลากรเงินแผ่นดินช่วงอายุ 51 ปีขึ้นไป</t>
  </si>
  <si>
    <t>บุคลากรเงินรายได้อายุน้อยกว่า 30 ปี</t>
  </si>
  <si>
    <t>บุคลากรเงินรายได้ช่วงอายุ 31 - 40 ปี</t>
  </si>
  <si>
    <t>บุคลากรเงินรายได้ช่วงอายุ 41 - 50 ปี</t>
  </si>
  <si>
    <t>บุคลากรเงินรายได้ช่วงอายุ 51 ปีขึ้นไป</t>
  </si>
  <si>
    <t>บุคลากรเงินแผ่นดินช่วงอายุ 41 - 50 ปี</t>
  </si>
  <si>
    <t xml:space="preserve">จากตาราง 2 พบว่า ส่วนใหญ่ผู้ตอบแบบสอบถามเป็นบุคลากรเงินแผ่นดิน ช่วงอายุ 41 - 50 ปี </t>
  </si>
  <si>
    <t>เฉลี่ยรวมด้านสภาพแวดล้อม และสิ่งอำนวยความสะดวก</t>
  </si>
  <si>
    <t>บุคลากรเงินรายได้</t>
  </si>
  <si>
    <t>บุคลากรเงินแผ่นดิน</t>
  </si>
  <si>
    <t xml:space="preserve">ผลการตอบแบบประเมินความพึงพอใจที่มีต่อสภาพแวดล้อม และสิ่งอำนวยความสะดวก
</t>
  </si>
  <si>
    <t xml:space="preserve">              จากการผลการตอบแบบประเมินความพึงพอใจที่มีต่อสภาพแวดล้อม และสิ่งอำนวยความสะดวก</t>
  </si>
  <si>
    <t xml:space="preserve">              จากการวิเคราะห์ความพึงพอใจที่มีต่อสภาพแวดล้อม และสิ่งอำนวยความสะดวกของบุคลากรบัณฑิตวิทยาลัย </t>
  </si>
  <si>
    <t xml:space="preserve">(2) บุคลากรเงินงบประมาณรายได้ช่วงอายุ 31 - 40 ปี มีความคิดเห็นว่าสถานที่ทำงานมีสภาพแวดล้อมที่เอื้ออำนวยต่อการทำงาน </t>
  </si>
  <si>
    <t xml:space="preserve">                ของบุคลากรบัณฑิตวิทยาลัย มหาวิทยาลัยนเรศวร ประจำปี 2565 มีบุคลากรทั้งสิ้น 35 คน มีผู้ตอบแบบสอบถาม  </t>
  </si>
  <si>
    <t xml:space="preserve">จำนวนทั้งสิ้น 34 คน คิดเป็นร้อยละ 97.14 โดยผู้ตอบแบบประเมินประเมินเพศหญิง คิดเป็นร้อยละ 70.59 เพศชาย </t>
  </si>
  <si>
    <t xml:space="preserve">คิดเป็นร้อยละ 29.41 เป็นบุคลากรเงินแผ่นดิน ช่วงอายุ 41-50 ปี คิดเป็นร้อยละ 47.06 รองลงมาคือ บุคลากรเงินรายได้ </t>
  </si>
  <si>
    <t xml:space="preserve">ช่วงอายุ 31 - 40 ปี คิดเป็นร้อยละ 20.59 ส่วนใหญ่มีประสบการณ์ในการทำงานบัณฑิตวิทยาลัย 11 ปีขึ้นไป </t>
  </si>
  <si>
    <t>คิดเป็นร้อยละ 52.94 รองลงมาคือ 5-10 ปี คิดเป็นร้อยละ 26.47</t>
  </si>
  <si>
    <t>(4) บุคลากรเงินงบประมาณรายได้ช่วงอายุ 51 ปีขึ้นไป มีความคิดเห็นว่าขนาดพื้นที่ทำงานเพียงพอและสะดวกในการปฏิบัติงาน</t>
  </si>
  <si>
    <t>เทคโนโลยีที่ทันสมัยอย่างเพียงพอ และพร้อมใช้งาน สถานที่ทำงานมีความสะอาด สถานที่ทำงานมีสภาพแวดล้อมที่เอื้ออำนวยต่อการทำงาน สถานที่ทำงานมีการแบ่งสัดส่วนได้อย่างเหมาะสม สภาพแวดล้อมและสถานที่</t>
  </si>
  <si>
    <t>(5) บุคลากรเงินงบประมาณแผ่นดินช่วงอายุ 41 - 50 ปี มีความคิดเห็นว่ามีเครื่องมืออุปกรณ์ เทคโนโลยีที่ทันสมัยอย่างเพียงพอและพร้อมใช้งาน มีวัสดุอุปกรณ์สำนักงานที่เพียงพอและสนับสนุนการทำงาน</t>
  </si>
  <si>
    <t>จากตาราง 4  ผู้ตอบแบบสอบถามมีความคิดเห็นเกี่ยวกับการตอบแบบสอบถามด้านสภาพแวดล้อม และสิ่งอำนวยความสะดวก พบว่า</t>
  </si>
  <si>
    <t xml:space="preserve">รองลงมาคือ มีวัสดุอุปกรณ์สำนักงานที่เพียงพอและสนับสนุนการทำงานได้อย่างเหมาะสมสถานที่ทำงานมีการแบ่งสัดส่วนได้อย่างเหมาะสม          3.71 </t>
  </si>
  <si>
    <t xml:space="preserve">(2) บุคลากรเงินงบประมาณรายได้ช่วงอายุ 31 - 40 ปี มีความคิดเห็นว่าสถานที่ทำงานมีสภาพแวดล้อมที่เอื้ออำนวยต่อการทำงาน สภาพแวดล้อมและสถานที่ในการทำงานมีความปลอดภัยอยู่ในระดับสูงที่สุด            3.86 </t>
  </si>
  <si>
    <t>(3) บุคลากรเงินงบประมาณรายได้ช่วงอายุ 41 - 50 ปี มีความคิดเห็นว่าสถานที่ทำงานมีความสะอาด สถานที่ทำงานมีการแบ่งสัดส่วนได้อย่างเหมาะสม อยู่ในระดับสูงที่สุด           4.25 รองลงมาคือ ขนาดพื้นที่ทำงาน</t>
  </si>
  <si>
    <t xml:space="preserve">เพียงพอและสะดวกในการปฏิบัติงาน สถานที่ทำงานมีสภาพแวดล้อมที่เอื้ออำนวยต่อการทำงาน บรรยากาศที่ทำงานส่งเสริมให้เกิดการทำงานความพึงพอใจในภาพรวมที่มีต่อสภาพแวดล้อมและสิ่งอำนวยความสะดวก        4.00 </t>
  </si>
  <si>
    <t xml:space="preserve">(4) บุคลากรเงินงบประมาณรายได้ช่วงอายุ 51 ปีขึ้นไป มีความคิดเห็นว่าขนาดพื้นที่ทำงานเพียงพอและสะดวกในการปฏิบัติงานบรรยากาศที่ทำงานส่งเสริมให้เกิดการทำงานอยู่ในระดับสูงที่สุด       5.00 รองลงมาคือ มีเครื่องมืออุปกรณ์ </t>
  </si>
  <si>
    <t xml:space="preserve">ในการทำงานมีความปลอดภัย ความพึงพอใจในภาพรวมที่มีต่อสภาพแวดล้อมและสิ่งอำนวยความสะดวก             4.00 </t>
  </si>
  <si>
    <t xml:space="preserve">ได้อย่างเหมาะสมสภาพแวดล้อมและสถานที่ในการทำงานมีความปลอดภัยอยู่ในระดับสูงที่สุด            3.87 รองลงมาคือ บรรยากาศที่ทำงานส่งเสริมให้เกิดการทำงาน         3.73 </t>
  </si>
  <si>
    <t>6) บุคลากรเงินงบประมาณแผ่นดินช่วงอายุ 51 ปีขึ้นไป มีความคิดเห็นว่ามีวัสดุอุปกรณ์สำนักงานที่เพียงพอและสนับสนุนการทำงานได้อย่างเหมาะสม สถานที่ทำงานมีสภาพแวดล้อมที่เอื้ออำนวยต่อการทำงาน  สถานที่ทำงาน</t>
  </si>
  <si>
    <t>มีการแบ่งสัดส่วนได้อย่างเหมาะสมสภาพแวดล้อมและสถานที่ในการทำงานมีความปลอดภัย บรรยากาศที่ทำงานส่งเสริมให้เกิดการทำงาน ความพึงพอใจในภาพรวมที่มีต่อสภาพแวดล้อมและสิ่งอำนวยความสะดวก</t>
  </si>
  <si>
    <t>อยู่ในระดับสูงที่สุด         4.75 รองลงมาคือ ขนาดพื้นที่ทำงานเพียงพอและสะดวกในการปฏิบัติงาน มีเครื่องมืออุปกรณ์ เทคโนโลยีที่ทันสมัยอย่างเพียงพอ และพร้อมใช้งาน สถานที่ทำงานมีความสะอาด        4.50</t>
  </si>
  <si>
    <t>มหาวิทยาลัยนเรศวร ประจำปี 2565 ในภาพรวม พบว่า ผู้ตอบแบบประเมินมีความคิดเห็นโดยรวมอยู่ในระดับมาก</t>
  </si>
  <si>
    <t>คิดเป็นร้อยละ 52.94 รองลงมาคือ 5 - 10 ปี คิดเป็นร้อยละ 26.47</t>
  </si>
  <si>
    <t xml:space="preserve">ในภาพรวมที่มีต่อสภาพแวดล้อมและสิ่งอำนวยความสะดวกอยู่ในระดับสูงที่สุด            3.50 รองลงมาคือ มีเครื่องมืออุปกรณ์ เทคโนโลยีที่ทันสมัยอย่างเพียงพอ และพร้อมใช้งาน บรรยากาศที่ทำงานส่งเสริมให้เกิดการทำงาน         4.00 </t>
  </si>
  <si>
    <t xml:space="preserve">ที่เพียงพอและสนับสนุนการทำงานได้อย่างเหมาะสมสถานที่ทำงานมีการแบ่งสัดส่วนได้อย่างเหมาะสม          3.71 </t>
  </si>
  <si>
    <t>(3) บุคลากรเงินงบประมาณรายได้ช่วงอายุ 41 - 50 ปี มีความคิดเห็นว่าสถานที่ทำงานมีความสะอาด สถานที่ทำงานมีการแบ่ง</t>
  </si>
  <si>
    <t>สัดส่วนได้อย่างเหมาะสม อยู่ในระดับสูงที่สุด           4.25 รองลงมาคือ ขนาดพื้นที่ทำงานเพียงพอและสะดวกในการปฏิบัติงาน</t>
  </si>
  <si>
    <t>สถานที่ทำงานมีสภาพแวดล้อมที่เอื้ออำนวยต่อการทำงาน บรรยากาศที่ทำงานส่งเสริมให้เกิดการทำงานความพึงพอใจในภาพรวม</t>
  </si>
  <si>
    <t xml:space="preserve">ที่มีต่อสภาพแวดล้อมและสิ่งอำนวยความสะดวก        4.00 </t>
  </si>
  <si>
    <t xml:space="preserve">บรรยากาศที่ทำงานส่งเสริมให้เกิดการทำงานอยู่ในระดับสูงที่สุด       5.00 รองลงมาคือ มีเครื่องมืออุปกรณ์เทคโนโลยีที่ทันสมัย </t>
  </si>
  <si>
    <t xml:space="preserve">อย่างเพียงพอ และพร้อมใช้งาน สถานที่ทำงานมีความสะอาด สถานที่ทำงานมีสภาพแวดล้อมที่เอื้ออำนวยต่อการทำงาน </t>
  </si>
  <si>
    <t>(5) บุคลากรเงินงบประมาณแผ่นดินช่วงอายุ 41 - 50 ปี มีความคิดเห็นว่ามีเครื่องมืออุปกรณ์ เทคโนโลยีที่ทันสมัยอย่างเพียงพอ</t>
  </si>
  <si>
    <t>(6) บุคลากรเงินงบประมาณแผ่นดินช่วงอายุ 51 ปีขึ้นไป มีความคิดเห็นว่ามีวัสดุอุปกรณ์สำนักงานที่เพียงพอและสนับสนุน</t>
  </si>
  <si>
    <t>การทำงานได้อย่างเหมาะสม สถานที่ทำงานมีสภาพแวดล้อมที่เอื้ออำนวยต่อการทำงาน  สถานที่ทำงานมีการแบ่งสัดส่วนได้</t>
  </si>
  <si>
    <t xml:space="preserve">อย่างเหมาะสมสภาพแวดล้อมและสถานที่ในการทำงานมีความปลอดภัย บรรยากาศที่ทำงานส่งเสริมให้เกิดการทำงาน </t>
  </si>
  <si>
    <t>ความพึงพอใจในภาพรวมที่มีต่อสภาพแวดล้อมและสิ่งอำนวยความสะดวกอยู่ในระดับสูงที่สุด         4.75 รองลงมาคือ ขนาดพื้นที่</t>
  </si>
  <si>
    <t>สถานที่ทำงานมีความสะอาด        4.50</t>
  </si>
  <si>
    <t xml:space="preserve">ทำงานเพียงพอและสะดวกในการปฏิบัติงาน มีเครื่องมืออุปกรณ์ เทคโนโลยีที่ทันสมัยอย่างเพียงพอ และพร้อมใช้งาน </t>
  </si>
  <si>
    <t xml:space="preserve">ผู้ตอบแบบสอบถามมีความคิดเห็นเกี่ยวกับการตอบแบบสอบถามด้านสภาพแวดล้อม และสิ่งอำนวยความสะดวก </t>
  </si>
  <si>
    <t>พบว่า</t>
  </si>
  <si>
    <t xml:space="preserve">ทำงานได้อย่างเหมาะสม สถานที่ทำงานมีความสะอาด สถานที่ทำงานมีสภาพแวดล้อมที่เอื้ออำนวยต่อการทำงาน </t>
  </si>
  <si>
    <t xml:space="preserve">และความพึงพอใจในภาพรวมที่มีต่อสภาพแวดล้อมและสิ่งอำนวยความสะดวกอยู่ในระดับสูงที่สุด       3.50 รองลงมาคือ </t>
  </si>
  <si>
    <t xml:space="preserve">มีเครื่องมืออุปกรณ์เทคโนโลยีที่ทันสมัยอย่างเพียงพอ และพร้อมใช้งาน บรรยากาศที่ทำงานส่งเสริมให้เกิดการทำงาน         4.00 </t>
  </si>
  <si>
    <t>สภาพแวดล้อมและสถานที่ในการทำงานมีความปลอดภัยอยู่ในระดับสูงที่สุด          3.86 รองลงมาคือ มีวัสดุอุปกรณ์สำนักงาน</t>
  </si>
  <si>
    <t>สถานที่ทำงานมีการแบ่งสัดส่วนได้อย่างเหมาะสม สภาพแวดล้อมและสถานที่ในการทำงานมีความปลอดภัย ความพึงพอใจ</t>
  </si>
  <si>
    <t xml:space="preserve">ในภาพรวมที่มีต่อสภาพแวดล้อมและสิ่งอำนวยความสะดวก          4.00 </t>
  </si>
  <si>
    <t>และพร้อมใช้งาน มีวัสดุอุปกรณ์สำนักงานที่เพียงพอและสนับสนุนการทำงานได้อย่างเหมาะสมสภาพแวดล้อมและสถานที่</t>
  </si>
  <si>
    <t xml:space="preserve">ในการทำงานมีความปลอดภัยอยู่ในระดับสูงที่สุด         3.87 รองลงมาคือ บรรยากาศที่ทำงานส่งเสริมให้เกิดการทำงาน         3.73 </t>
  </si>
  <si>
    <t>(1) บุคลากรเงินรายได้ช่วงอายุน้อยกว่า 30 ปี มีวัสดุอุปกรณ์สำนักงานที่เพียงพอและสนับสนุนการทำงานได้อย่างเหมาะสม สถานที่ทำงานมีความสะอาด สถานที่ทำงานมีสภาพแวดล้อมที่เอื้ออำนวยต่อการทำงาน และความพึงพอใจ</t>
  </si>
  <si>
    <t>(1) บุคลากรเงินรายได้ช่วงอายุน้อยกว่า 30 ปี มีความคิดเห็นว่ามีวัสดุอุปกรณ์สำนักงานที่เพียงพอและสนับสนุนการ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</si>
</sst>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4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0"/>
      <color theme="1"/>
      <name val="Arial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color theme="1"/>
      <name val="Arial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 applyAlignment="1"/>
    <xf numFmtId="0" fontId="9" fillId="0" borderId="0" xfId="0" applyFont="1"/>
    <xf numFmtId="0" fontId="3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left" indent="5"/>
    </xf>
    <xf numFmtId="0" fontId="15" fillId="0" borderId="0" xfId="0" applyFont="1"/>
    <xf numFmtId="0" fontId="1" fillId="0" borderId="0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/>
    <xf numFmtId="49" fontId="2" fillId="0" borderId="0" xfId="0" applyNumberFormat="1" applyFont="1" applyAlignment="1"/>
    <xf numFmtId="0" fontId="1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5" xfId="0" applyFont="1" applyBorder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Alignment="1"/>
    <xf numFmtId="0" fontId="0" fillId="0" borderId="0" xfId="0" applyFont="1" applyAlignme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1" xfId="0" applyFont="1" applyBorder="1"/>
    <xf numFmtId="0" fontId="19" fillId="0" borderId="8" xfId="0" applyFont="1" applyBorder="1" applyAlignment="1">
      <alignment horizontal="center"/>
    </xf>
    <xf numFmtId="2" fontId="17" fillId="0" borderId="0" xfId="0" applyNumberFormat="1" applyFont="1"/>
    <xf numFmtId="0" fontId="1" fillId="0" borderId="0" xfId="0" applyFont="1" applyAlignment="1">
      <alignment horizontal="center"/>
    </xf>
    <xf numFmtId="0" fontId="21" fillId="0" borderId="0" xfId="0" applyFont="1"/>
    <xf numFmtId="187" fontId="21" fillId="0" borderId="0" xfId="0" applyNumberFormat="1" applyFont="1" applyAlignment="1"/>
    <xf numFmtId="0" fontId="21" fillId="0" borderId="0" xfId="0" applyFont="1" applyAlignment="1"/>
    <xf numFmtId="2" fontId="22" fillId="4" borderId="0" xfId="0" applyNumberFormat="1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2" fontId="22" fillId="2" borderId="0" xfId="0" applyNumberFormat="1" applyFont="1" applyFill="1" applyAlignment="1">
      <alignment horizontal="center"/>
    </xf>
    <xf numFmtId="2" fontId="22" fillId="3" borderId="0" xfId="0" applyNumberFormat="1" applyFont="1" applyFill="1" applyAlignment="1">
      <alignment horizontal="center"/>
    </xf>
    <xf numFmtId="0" fontId="8" fillId="5" borderId="0" xfId="0" applyFont="1" applyFill="1" applyAlignment="1"/>
    <xf numFmtId="0" fontId="1" fillId="5" borderId="0" xfId="0" applyFont="1" applyFill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3" fillId="0" borderId="11" xfId="0" applyFont="1" applyBorder="1"/>
    <xf numFmtId="0" fontId="7" fillId="0" borderId="26" xfId="0" applyFont="1" applyFill="1" applyBorder="1" applyAlignment="1">
      <alignment horizontal="center"/>
    </xf>
    <xf numFmtId="0" fontId="17" fillId="0" borderId="13" xfId="0" applyFont="1" applyBorder="1" applyAlignment="1">
      <alignment horizontal="left" vertical="top"/>
    </xf>
    <xf numFmtId="0" fontId="20" fillId="0" borderId="7" xfId="0" applyFont="1" applyFill="1" applyBorder="1" applyAlignment="1">
      <alignment vertical="center"/>
    </xf>
    <xf numFmtId="0" fontId="16" fillId="0" borderId="0" xfId="0" applyFont="1"/>
    <xf numFmtId="2" fontId="17" fillId="0" borderId="14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 vertical="top"/>
    </xf>
    <xf numFmtId="2" fontId="19" fillId="0" borderId="15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DADE4"/>
      <color rgb="FFA4F6E8"/>
      <color rgb="FFC1DAEF"/>
      <color rgb="FF66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3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202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14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14</xdr:row>
      <xdr:rowOff>0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14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14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14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13</xdr:row>
      <xdr:rowOff>0</xdr:rowOff>
    </xdr:from>
    <xdr:ext cx="590152" cy="301625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 flipV="1">
          <a:off x="513161" y="3817938"/>
          <a:ext cx="590152" cy="301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14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14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14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14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14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482600" y="1038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14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4210050" y="1038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14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450850" y="1038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14</xdr:row>
      <xdr:rowOff>0</xdr:rowOff>
    </xdr:from>
    <xdr:ext cx="156036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921669" y="10382250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14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4788692" y="1038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14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2552701" y="1038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14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1696640" y="1038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1860551</xdr:colOff>
      <xdr:row>14</xdr:row>
      <xdr:rowOff>0</xdr:rowOff>
    </xdr:from>
    <xdr:ext cx="5600698" cy="13870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5308601" y="10382250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14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1175146" y="1038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14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8060531" y="1038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14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7959328" y="1038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14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7959328" y="1038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14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BC32966-5CD3-4B2A-BEA0-7DC43664CF48}"/>
            </a:ext>
          </a:extLst>
        </xdr:cNvPr>
        <xdr:cNvSpPr txBox="1"/>
      </xdr:nvSpPr>
      <xdr:spPr>
        <a:xfrm>
          <a:off x="48260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14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03798EC-4E92-4196-8857-8A1A6279D561}"/>
            </a:ext>
          </a:extLst>
        </xdr:cNvPr>
        <xdr:cNvSpPr txBox="1"/>
      </xdr:nvSpPr>
      <xdr:spPr>
        <a:xfrm>
          <a:off x="4210050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14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9C9BAEB-B362-4846-BB6C-1B9CCA818823}"/>
            </a:ext>
          </a:extLst>
        </xdr:cNvPr>
        <xdr:cNvSpPr txBox="1"/>
      </xdr:nvSpPr>
      <xdr:spPr>
        <a:xfrm>
          <a:off x="4508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14</xdr:row>
      <xdr:rowOff>0</xdr:rowOff>
    </xdr:from>
    <xdr:ext cx="156036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905513F-A10A-44D6-A1B3-0A6814D2303A}"/>
            </a:ext>
          </a:extLst>
        </xdr:cNvPr>
        <xdr:cNvSpPr txBox="1"/>
      </xdr:nvSpPr>
      <xdr:spPr>
        <a:xfrm>
          <a:off x="1921669" y="8115300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14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3C1AEA25-0824-4CEE-9C08-1B375DB95AFC}"/>
            </a:ext>
          </a:extLst>
        </xdr:cNvPr>
        <xdr:cNvSpPr txBox="1"/>
      </xdr:nvSpPr>
      <xdr:spPr>
        <a:xfrm>
          <a:off x="4788692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14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A9B34B7-682F-42A9-9243-CD287671E9E2}"/>
            </a:ext>
          </a:extLst>
        </xdr:cNvPr>
        <xdr:cNvSpPr txBox="1"/>
      </xdr:nvSpPr>
      <xdr:spPr>
        <a:xfrm>
          <a:off x="255270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14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4233DCC-AA2E-4D35-940B-53421EB3D9C2}"/>
            </a:ext>
          </a:extLst>
        </xdr:cNvPr>
        <xdr:cNvSpPr txBox="1"/>
      </xdr:nvSpPr>
      <xdr:spPr>
        <a:xfrm>
          <a:off x="1696640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2098676</xdr:colOff>
      <xdr:row>12</xdr:row>
      <xdr:rowOff>293687</xdr:rowOff>
    </xdr:from>
    <xdr:ext cx="2203449" cy="33337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F982B64-926E-49FD-99DD-4A17E1B605B3}"/>
            </a:ext>
          </a:extLst>
        </xdr:cNvPr>
        <xdr:cNvSpPr txBox="1"/>
      </xdr:nvSpPr>
      <xdr:spPr>
        <a:xfrm flipV="1">
          <a:off x="5551489" y="3810000"/>
          <a:ext cx="2203449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14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024936F-FE0E-43E7-B294-ABA15732C0E4}"/>
            </a:ext>
          </a:extLst>
        </xdr:cNvPr>
        <xdr:cNvSpPr txBox="1"/>
      </xdr:nvSpPr>
      <xdr:spPr>
        <a:xfrm>
          <a:off x="11751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14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C55B45-0FE0-4F71-8303-CF3FBDC9C031}"/>
            </a:ext>
          </a:extLst>
        </xdr:cNvPr>
        <xdr:cNvSpPr txBox="1"/>
      </xdr:nvSpPr>
      <xdr:spPr>
        <a:xfrm>
          <a:off x="806053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14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962D666-01FD-4C1E-8325-2DEA3FB1B624}"/>
            </a:ext>
          </a:extLst>
        </xdr:cNvPr>
        <xdr:cNvSpPr txBox="1"/>
      </xdr:nvSpPr>
      <xdr:spPr>
        <a:xfrm>
          <a:off x="7959328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14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4304151-310B-482F-9D37-0D65E558FC3E}"/>
            </a:ext>
          </a:extLst>
        </xdr:cNvPr>
        <xdr:cNvSpPr txBox="1"/>
      </xdr:nvSpPr>
      <xdr:spPr>
        <a:xfrm>
          <a:off x="7959328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1586344</xdr:colOff>
      <xdr:row>7</xdr:row>
      <xdr:rowOff>75334</xdr:rowOff>
    </xdr:from>
    <xdr:ext cx="65" cy="17023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A131E6D7-32C0-4AA0-B19B-BD6F766AB7AD}"/>
            </a:ext>
          </a:extLst>
        </xdr:cNvPr>
        <xdr:cNvSpPr txBox="1"/>
      </xdr:nvSpPr>
      <xdr:spPr>
        <a:xfrm>
          <a:off x="5034394" y="209463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3629889</xdr:colOff>
      <xdr:row>7</xdr:row>
      <xdr:rowOff>83993</xdr:rowOff>
    </xdr:from>
    <xdr:ext cx="65" cy="17023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9726E29C-0BDE-4698-AA9F-51ED06F868F3}"/>
            </a:ext>
          </a:extLst>
        </xdr:cNvPr>
        <xdr:cNvSpPr txBox="1"/>
      </xdr:nvSpPr>
      <xdr:spPr>
        <a:xfrm>
          <a:off x="7077939" y="210329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2876551</xdr:colOff>
      <xdr:row>7</xdr:row>
      <xdr:rowOff>75333</xdr:rowOff>
    </xdr:from>
    <xdr:ext cx="65" cy="17023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B53C669B-73C5-45E2-B22D-C717A545CAFC}"/>
            </a:ext>
          </a:extLst>
        </xdr:cNvPr>
        <xdr:cNvSpPr txBox="1"/>
      </xdr:nvSpPr>
      <xdr:spPr>
        <a:xfrm>
          <a:off x="6324601" y="20946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2755322</xdr:colOff>
      <xdr:row>7</xdr:row>
      <xdr:rowOff>75333</xdr:rowOff>
    </xdr:from>
    <xdr:ext cx="65" cy="17023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7866C8E6-B363-4D7B-A622-3A9918884B15}"/>
            </a:ext>
          </a:extLst>
        </xdr:cNvPr>
        <xdr:cNvSpPr txBox="1"/>
      </xdr:nvSpPr>
      <xdr:spPr>
        <a:xfrm>
          <a:off x="6203372" y="20946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382730</xdr:colOff>
      <xdr:row>8</xdr:row>
      <xdr:rowOff>49355</xdr:rowOff>
    </xdr:from>
    <xdr:ext cx="45719" cy="167123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50169FC-C368-4A7E-9C49-7E15A2129A0C}"/>
            </a:ext>
          </a:extLst>
        </xdr:cNvPr>
        <xdr:cNvSpPr txBox="1"/>
      </xdr:nvSpPr>
      <xdr:spPr>
        <a:xfrm>
          <a:off x="3135455" y="2373455"/>
          <a:ext cx="45719" cy="167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252842</xdr:colOff>
      <xdr:row>8</xdr:row>
      <xdr:rowOff>58014</xdr:rowOff>
    </xdr:from>
    <xdr:ext cx="65" cy="17023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4081FBD-9124-4651-AC72-29AD81945443}"/>
            </a:ext>
          </a:extLst>
        </xdr:cNvPr>
        <xdr:cNvSpPr txBox="1"/>
      </xdr:nvSpPr>
      <xdr:spPr>
        <a:xfrm>
          <a:off x="3005567" y="2382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10391</xdr:colOff>
      <xdr:row>9</xdr:row>
      <xdr:rowOff>109968</xdr:rowOff>
    </xdr:from>
    <xdr:ext cx="214746" cy="210418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9C152AD-0F6B-4071-930A-608030F5E096}"/>
            </a:ext>
          </a:extLst>
        </xdr:cNvPr>
        <xdr:cNvSpPr txBox="1"/>
      </xdr:nvSpPr>
      <xdr:spPr>
        <a:xfrm>
          <a:off x="7249391" y="2738868"/>
          <a:ext cx="214746" cy="210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45026</xdr:colOff>
      <xdr:row>9</xdr:row>
      <xdr:rowOff>66674</xdr:rowOff>
    </xdr:from>
    <xdr:ext cx="65" cy="17023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30F418F-D94C-4E84-83FF-5CBA6D25EE2C}"/>
            </a:ext>
          </a:extLst>
        </xdr:cNvPr>
        <xdr:cNvSpPr txBox="1"/>
      </xdr:nvSpPr>
      <xdr:spPr>
        <a:xfrm>
          <a:off x="730826" y="269557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945572</xdr:colOff>
      <xdr:row>9</xdr:row>
      <xdr:rowOff>66674</xdr:rowOff>
    </xdr:from>
    <xdr:ext cx="65" cy="17023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55AC058-3713-4198-909A-7B0DBFF78A6B}"/>
            </a:ext>
          </a:extLst>
        </xdr:cNvPr>
        <xdr:cNvSpPr txBox="1"/>
      </xdr:nvSpPr>
      <xdr:spPr>
        <a:xfrm>
          <a:off x="4393622" y="269557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850320</xdr:colOff>
      <xdr:row>9</xdr:row>
      <xdr:rowOff>58015</xdr:rowOff>
    </xdr:from>
    <xdr:ext cx="65" cy="170239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DAF705D-1B44-4B0E-B945-F8ED33119A9B}"/>
            </a:ext>
          </a:extLst>
        </xdr:cNvPr>
        <xdr:cNvSpPr txBox="1"/>
      </xdr:nvSpPr>
      <xdr:spPr>
        <a:xfrm>
          <a:off x="4298370" y="268691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122958</xdr:colOff>
      <xdr:row>10</xdr:row>
      <xdr:rowOff>58015</xdr:rowOff>
    </xdr:from>
    <xdr:ext cx="65" cy="17023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3BD81EA-3043-4DD5-B2CA-1ECFEE7C2CD3}"/>
            </a:ext>
          </a:extLst>
        </xdr:cNvPr>
        <xdr:cNvSpPr txBox="1"/>
      </xdr:nvSpPr>
      <xdr:spPr>
        <a:xfrm>
          <a:off x="2180358" y="299171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677140</xdr:colOff>
      <xdr:row>10</xdr:row>
      <xdr:rowOff>58015</xdr:rowOff>
    </xdr:from>
    <xdr:ext cx="65" cy="17023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73215CC7-3E9C-4734-A92D-B2FB5D432489}"/>
            </a:ext>
          </a:extLst>
        </xdr:cNvPr>
        <xdr:cNvSpPr txBox="1"/>
      </xdr:nvSpPr>
      <xdr:spPr>
        <a:xfrm>
          <a:off x="2039215" y="299171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183572</xdr:colOff>
      <xdr:row>13</xdr:row>
      <xdr:rowOff>75333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13ACD13B-C483-4AF3-9664-303681C7C3C5}"/>
                </a:ext>
              </a:extLst>
            </xdr:cNvPr>
            <xdr:cNvSpPr txBox="1"/>
          </xdr:nvSpPr>
          <xdr:spPr>
            <a:xfrm>
              <a:off x="869372" y="39234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13ACD13B-C483-4AF3-9664-303681C7C3C5}"/>
                </a:ext>
              </a:extLst>
            </xdr:cNvPr>
            <xdr:cNvSpPr txBox="1"/>
          </xdr:nvSpPr>
          <xdr:spPr>
            <a:xfrm>
              <a:off x="869372" y="39234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36366</xdr:colOff>
      <xdr:row>13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4F3F7921-0E82-4293-A58B-05160183CA56}"/>
                </a:ext>
              </a:extLst>
            </xdr:cNvPr>
            <xdr:cNvSpPr txBox="1"/>
          </xdr:nvSpPr>
          <xdr:spPr>
            <a:xfrm>
              <a:off x="722166" y="39147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4F3F7921-0E82-4293-A58B-05160183CA56}"/>
                </a:ext>
              </a:extLst>
            </xdr:cNvPr>
            <xdr:cNvSpPr txBox="1"/>
          </xdr:nvSpPr>
          <xdr:spPr>
            <a:xfrm>
              <a:off x="722166" y="39147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374072</xdr:colOff>
      <xdr:row>14</xdr:row>
      <xdr:rowOff>0</xdr:rowOff>
    </xdr:from>
    <xdr:ext cx="65" cy="17023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8AFCE704-29A6-4598-A5F8-609B46D02815}"/>
            </a:ext>
          </a:extLst>
        </xdr:cNvPr>
        <xdr:cNvSpPr txBox="1"/>
      </xdr:nvSpPr>
      <xdr:spPr>
        <a:xfrm>
          <a:off x="1731385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200890</xdr:colOff>
      <xdr:row>14</xdr:row>
      <xdr:rowOff>0</xdr:rowOff>
    </xdr:from>
    <xdr:ext cx="65" cy="17023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1A9976DC-5D86-46CA-8BF8-B7DC52688D08}"/>
            </a:ext>
          </a:extLst>
        </xdr:cNvPr>
        <xdr:cNvSpPr txBox="1"/>
      </xdr:nvSpPr>
      <xdr:spPr>
        <a:xfrm>
          <a:off x="1558203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1</xdr:col>
      <xdr:colOff>200890</xdr:colOff>
      <xdr:row>14</xdr:row>
      <xdr:rowOff>0</xdr:rowOff>
    </xdr:from>
    <xdr:ext cx="65" cy="17023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62A842C2-3E13-40AC-8F0E-E785D5CE0907}"/>
            </a:ext>
          </a:extLst>
        </xdr:cNvPr>
        <xdr:cNvSpPr txBox="1"/>
      </xdr:nvSpPr>
      <xdr:spPr>
        <a:xfrm>
          <a:off x="883515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1</xdr:col>
      <xdr:colOff>77498</xdr:colOff>
      <xdr:row>14</xdr:row>
      <xdr:rowOff>0</xdr:rowOff>
    </xdr:from>
    <xdr:ext cx="65" cy="17023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7916A38-3E50-4E16-92F5-A03BE460049D}"/>
            </a:ext>
          </a:extLst>
        </xdr:cNvPr>
        <xdr:cNvSpPr txBox="1"/>
      </xdr:nvSpPr>
      <xdr:spPr>
        <a:xfrm>
          <a:off x="760123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5</xdr:col>
      <xdr:colOff>2007754</xdr:colOff>
      <xdr:row>14</xdr:row>
      <xdr:rowOff>0</xdr:rowOff>
    </xdr:from>
    <xdr:ext cx="65" cy="17023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625A2DE-B8B8-4515-81FB-547B1CE110B2}"/>
            </a:ext>
          </a:extLst>
        </xdr:cNvPr>
        <xdr:cNvSpPr txBox="1"/>
      </xdr:nvSpPr>
      <xdr:spPr>
        <a:xfrm>
          <a:off x="5460567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5</xdr:col>
      <xdr:colOff>1781897</xdr:colOff>
      <xdr:row>14</xdr:row>
      <xdr:rowOff>0</xdr:rowOff>
    </xdr:from>
    <xdr:ext cx="65" cy="17023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B6669798-6A40-4DA2-89B3-1E5243B36025}"/>
            </a:ext>
          </a:extLst>
        </xdr:cNvPr>
        <xdr:cNvSpPr txBox="1"/>
      </xdr:nvSpPr>
      <xdr:spPr>
        <a:xfrm>
          <a:off x="5234710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396442</xdr:colOff>
      <xdr:row>14</xdr:row>
      <xdr:rowOff>0</xdr:rowOff>
    </xdr:from>
    <xdr:ext cx="65" cy="17023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E92B1AC4-3596-46D7-AE37-8D77B85CEE2F}"/>
            </a:ext>
          </a:extLst>
        </xdr:cNvPr>
        <xdr:cNvSpPr txBox="1"/>
      </xdr:nvSpPr>
      <xdr:spPr>
        <a:xfrm>
          <a:off x="1753755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216043</xdr:colOff>
      <xdr:row>14</xdr:row>
      <xdr:rowOff>0</xdr:rowOff>
    </xdr:from>
    <xdr:ext cx="65" cy="17023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0696F1C-A5FA-444B-A196-AA4C75454AF3}"/>
            </a:ext>
          </a:extLst>
        </xdr:cNvPr>
        <xdr:cNvSpPr txBox="1"/>
      </xdr:nvSpPr>
      <xdr:spPr>
        <a:xfrm>
          <a:off x="1573356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313458</xdr:colOff>
      <xdr:row>14</xdr:row>
      <xdr:rowOff>0</xdr:rowOff>
    </xdr:from>
    <xdr:ext cx="65" cy="17023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2693ABE-F0F0-447C-872E-F95F16A183AD}"/>
            </a:ext>
          </a:extLst>
        </xdr:cNvPr>
        <xdr:cNvSpPr txBox="1"/>
      </xdr:nvSpPr>
      <xdr:spPr>
        <a:xfrm>
          <a:off x="1670771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200889</xdr:colOff>
      <xdr:row>14</xdr:row>
      <xdr:rowOff>0</xdr:rowOff>
    </xdr:from>
    <xdr:ext cx="65" cy="17023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35983CA-C4F2-40CE-BCC7-FC7DF89192C7}"/>
            </a:ext>
          </a:extLst>
        </xdr:cNvPr>
        <xdr:cNvSpPr txBox="1"/>
      </xdr:nvSpPr>
      <xdr:spPr>
        <a:xfrm>
          <a:off x="1558202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1</xdr:col>
      <xdr:colOff>226868</xdr:colOff>
      <xdr:row>14</xdr:row>
      <xdr:rowOff>0</xdr:rowOff>
    </xdr:from>
    <xdr:ext cx="65" cy="17023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B9486A6-DB90-4DDB-AE9D-4D47CF570FAF}"/>
            </a:ext>
          </a:extLst>
        </xdr:cNvPr>
        <xdr:cNvSpPr txBox="1"/>
      </xdr:nvSpPr>
      <xdr:spPr>
        <a:xfrm>
          <a:off x="909493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1</xdr:col>
      <xdr:colOff>62343</xdr:colOff>
      <xdr:row>14</xdr:row>
      <xdr:rowOff>0</xdr:rowOff>
    </xdr:from>
    <xdr:ext cx="65" cy="17023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6A647BA9-95AB-4E6E-93A2-8E0A908D3E1E}"/>
            </a:ext>
          </a:extLst>
        </xdr:cNvPr>
        <xdr:cNvSpPr txBox="1"/>
      </xdr:nvSpPr>
      <xdr:spPr>
        <a:xfrm>
          <a:off x="744968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6</xdr:col>
      <xdr:colOff>313458</xdr:colOff>
      <xdr:row>14</xdr:row>
      <xdr:rowOff>0</xdr:rowOff>
    </xdr:from>
    <xdr:ext cx="65" cy="17023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09384DD-609A-49B0-B473-53954F5AB2BA}"/>
            </a:ext>
          </a:extLst>
        </xdr:cNvPr>
        <xdr:cNvSpPr txBox="1"/>
      </xdr:nvSpPr>
      <xdr:spPr>
        <a:xfrm>
          <a:off x="7552458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270162</xdr:colOff>
      <xdr:row>14</xdr:row>
      <xdr:rowOff>0</xdr:rowOff>
    </xdr:from>
    <xdr:ext cx="65" cy="17023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886F9AC-E52F-4C30-85FF-D00C9E123807}"/>
            </a:ext>
          </a:extLst>
        </xdr:cNvPr>
        <xdr:cNvSpPr txBox="1"/>
      </xdr:nvSpPr>
      <xdr:spPr>
        <a:xfrm>
          <a:off x="8204487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267739</xdr:colOff>
      <xdr:row>14</xdr:row>
      <xdr:rowOff>0</xdr:rowOff>
    </xdr:from>
    <xdr:ext cx="45719" cy="172483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DA0D3869-663B-4D4F-B6FF-60C7FF5DA494}"/>
            </a:ext>
          </a:extLst>
        </xdr:cNvPr>
        <xdr:cNvSpPr txBox="1"/>
      </xdr:nvSpPr>
      <xdr:spPr>
        <a:xfrm flipH="1">
          <a:off x="7506739" y="8115300"/>
          <a:ext cx="45719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270162</xdr:colOff>
      <xdr:row>14</xdr:row>
      <xdr:rowOff>0</xdr:rowOff>
    </xdr:from>
    <xdr:ext cx="65" cy="17023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708850F-8D5D-43D7-9A19-1704B4B87064}"/>
            </a:ext>
          </a:extLst>
        </xdr:cNvPr>
        <xdr:cNvSpPr txBox="1"/>
      </xdr:nvSpPr>
      <xdr:spPr>
        <a:xfrm>
          <a:off x="8204487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313458</xdr:colOff>
      <xdr:row>14</xdr:row>
      <xdr:rowOff>0</xdr:rowOff>
    </xdr:from>
    <xdr:ext cx="65" cy="17023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3D9933B-EB22-4CBE-AA58-11EA9505D68E}"/>
            </a:ext>
          </a:extLst>
        </xdr:cNvPr>
        <xdr:cNvSpPr txBox="1"/>
      </xdr:nvSpPr>
      <xdr:spPr>
        <a:xfrm>
          <a:off x="7552458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270162</xdr:colOff>
      <xdr:row>14</xdr:row>
      <xdr:rowOff>0</xdr:rowOff>
    </xdr:from>
    <xdr:ext cx="65" cy="17023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524B8E11-1B45-40B7-906E-052E53B87BC4}"/>
            </a:ext>
          </a:extLst>
        </xdr:cNvPr>
        <xdr:cNvSpPr txBox="1"/>
      </xdr:nvSpPr>
      <xdr:spPr>
        <a:xfrm>
          <a:off x="8204487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597044</xdr:colOff>
      <xdr:row>24</xdr:row>
      <xdr:rowOff>66676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55D884C8-DE13-40DA-8661-8585E17811C1}"/>
                </a:ext>
              </a:extLst>
            </xdr:cNvPr>
            <xdr:cNvSpPr txBox="1"/>
          </xdr:nvSpPr>
          <xdr:spPr>
            <a:xfrm>
              <a:off x="3351357" y="690086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55D884C8-DE13-40DA-8661-8585E17811C1}"/>
                </a:ext>
              </a:extLst>
            </xdr:cNvPr>
            <xdr:cNvSpPr txBox="1"/>
          </xdr:nvSpPr>
          <xdr:spPr>
            <a:xfrm>
              <a:off x="3351357" y="690086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339435</xdr:colOff>
      <xdr:row>20</xdr:row>
      <xdr:rowOff>248515</xdr:rowOff>
    </xdr:from>
    <xdr:ext cx="65" cy="17023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945DABB4-5CCD-425B-B51A-6242ADFDE8E9}"/>
            </a:ext>
          </a:extLst>
        </xdr:cNvPr>
        <xdr:cNvSpPr txBox="1"/>
      </xdr:nvSpPr>
      <xdr:spPr>
        <a:xfrm>
          <a:off x="8969085" y="9249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32037</xdr:colOff>
      <xdr:row>26</xdr:row>
      <xdr:rowOff>64511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242ED9F8-C004-452C-9899-4C1D2493FC1B}"/>
                </a:ext>
              </a:extLst>
            </xdr:cNvPr>
            <xdr:cNvSpPr txBox="1"/>
          </xdr:nvSpPr>
          <xdr:spPr>
            <a:xfrm>
              <a:off x="3484850" y="750194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242ED9F8-C004-452C-9899-4C1D2493FC1B}"/>
                </a:ext>
              </a:extLst>
            </xdr:cNvPr>
            <xdr:cNvSpPr txBox="1"/>
          </xdr:nvSpPr>
          <xdr:spPr>
            <a:xfrm>
              <a:off x="3484850" y="750194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677140</xdr:colOff>
      <xdr:row>25</xdr:row>
      <xdr:rowOff>58016</xdr:rowOff>
    </xdr:from>
    <xdr:ext cx="65" cy="17023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40B74C74-1F4C-4B0D-B4FF-49E5F3F43792}"/>
            </a:ext>
          </a:extLst>
        </xdr:cNvPr>
        <xdr:cNvSpPr txBox="1"/>
      </xdr:nvSpPr>
      <xdr:spPr>
        <a:xfrm>
          <a:off x="3429865" y="994496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690852</xdr:colOff>
      <xdr:row>31</xdr:row>
      <xdr:rowOff>74614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2" name="TextBox 81">
              <a:extLst>
                <a:ext uri="{FF2B5EF4-FFF2-40B4-BE49-F238E27FC236}">
                  <a16:creationId xmlns:a16="http://schemas.microsoft.com/office/drawing/2014/main" id="{3CCB4101-CC17-4F36-8782-FAA85911FAEC}"/>
                </a:ext>
              </a:extLst>
            </xdr:cNvPr>
            <xdr:cNvSpPr txBox="1"/>
          </xdr:nvSpPr>
          <xdr:spPr>
            <a:xfrm>
              <a:off x="4143665" y="932180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82" name="TextBox 81">
              <a:extLst>
                <a:ext uri="{FF2B5EF4-FFF2-40B4-BE49-F238E27FC236}">
                  <a16:creationId xmlns:a16="http://schemas.microsoft.com/office/drawing/2014/main" id="{3CCB4101-CC17-4F36-8782-FAA85911FAEC}"/>
                </a:ext>
              </a:extLst>
            </xdr:cNvPr>
            <xdr:cNvSpPr txBox="1"/>
          </xdr:nvSpPr>
          <xdr:spPr>
            <a:xfrm>
              <a:off x="4143665" y="932180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348095</xdr:colOff>
      <xdr:row>22</xdr:row>
      <xdr:rowOff>118631</xdr:rowOff>
    </xdr:from>
    <xdr:ext cx="65" cy="17023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986248D7-78AF-4025-9EB6-A5C8283C69E5}"/>
            </a:ext>
          </a:extLst>
        </xdr:cNvPr>
        <xdr:cNvSpPr txBox="1"/>
      </xdr:nvSpPr>
      <xdr:spPr>
        <a:xfrm>
          <a:off x="8282420" y="941503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99146</xdr:colOff>
      <xdr:row>29</xdr:row>
      <xdr:rowOff>11835</xdr:rowOff>
    </xdr:from>
    <xdr:ext cx="65" cy="17023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D9B88C2-BFFE-4852-A1CF-841887F1765D}"/>
            </a:ext>
          </a:extLst>
        </xdr:cNvPr>
        <xdr:cNvSpPr txBox="1"/>
      </xdr:nvSpPr>
      <xdr:spPr>
        <a:xfrm>
          <a:off x="10140084" y="835414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8</xdr:col>
      <xdr:colOff>27709</xdr:colOff>
      <xdr:row>20</xdr:row>
      <xdr:rowOff>291811</xdr:rowOff>
    </xdr:from>
    <xdr:ext cx="65" cy="17023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4F2A841-E310-4F0D-870E-4C8FC41F5EF0}"/>
            </a:ext>
          </a:extLst>
        </xdr:cNvPr>
        <xdr:cNvSpPr txBox="1"/>
      </xdr:nvSpPr>
      <xdr:spPr>
        <a:xfrm>
          <a:off x="8657359" y="92929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27710</xdr:colOff>
      <xdr:row>34</xdr:row>
      <xdr:rowOff>81827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6" name="TextBox 85">
              <a:extLst>
                <a:ext uri="{FF2B5EF4-FFF2-40B4-BE49-F238E27FC236}">
                  <a16:creationId xmlns:a16="http://schemas.microsoft.com/office/drawing/2014/main" id="{A2C27B1C-426C-407B-91F1-6A043EE9366D}"/>
                </a:ext>
              </a:extLst>
            </xdr:cNvPr>
            <xdr:cNvSpPr txBox="1"/>
          </xdr:nvSpPr>
          <xdr:spPr>
            <a:xfrm>
              <a:off x="7274648" y="1023389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86" name="TextBox 85">
              <a:extLst>
                <a:ext uri="{FF2B5EF4-FFF2-40B4-BE49-F238E27FC236}">
                  <a16:creationId xmlns:a16="http://schemas.microsoft.com/office/drawing/2014/main" id="{A2C27B1C-426C-407B-91F1-6A043EE9366D}"/>
                </a:ext>
              </a:extLst>
            </xdr:cNvPr>
            <xdr:cNvSpPr txBox="1"/>
          </xdr:nvSpPr>
          <xdr:spPr>
            <a:xfrm>
              <a:off x="7274648" y="1023389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1610592</xdr:colOff>
      <xdr:row>34</xdr:row>
      <xdr:rowOff>40697</xdr:rowOff>
    </xdr:from>
    <xdr:ext cx="99248" cy="17578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D1BD23CC-A746-46EB-B0A9-C3E09B9FA993}"/>
            </a:ext>
          </a:extLst>
        </xdr:cNvPr>
        <xdr:cNvSpPr txBox="1"/>
      </xdr:nvSpPr>
      <xdr:spPr>
        <a:xfrm>
          <a:off x="5058642" y="11404022"/>
          <a:ext cx="99248" cy="175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53685</xdr:colOff>
      <xdr:row>40</xdr:row>
      <xdr:rowOff>0</xdr:rowOff>
    </xdr:from>
    <xdr:ext cx="65" cy="17023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12092DF1-D429-4A0C-B4F7-DA53AD5C4095}"/>
            </a:ext>
          </a:extLst>
        </xdr:cNvPr>
        <xdr:cNvSpPr txBox="1"/>
      </xdr:nvSpPr>
      <xdr:spPr>
        <a:xfrm>
          <a:off x="2109498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460663</xdr:colOff>
      <xdr:row>40</xdr:row>
      <xdr:rowOff>0</xdr:rowOff>
    </xdr:from>
    <xdr:ext cx="65" cy="17023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61EB3F5E-FD8A-42F0-B7DB-AB9B4AB38247}"/>
            </a:ext>
          </a:extLst>
        </xdr:cNvPr>
        <xdr:cNvSpPr txBox="1"/>
      </xdr:nvSpPr>
      <xdr:spPr>
        <a:xfrm>
          <a:off x="1817976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296140</xdr:colOff>
      <xdr:row>40</xdr:row>
      <xdr:rowOff>0</xdr:rowOff>
    </xdr:from>
    <xdr:ext cx="65" cy="17023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2425470-3AF7-4526-BD30-F281526DE0A8}"/>
            </a:ext>
          </a:extLst>
        </xdr:cNvPr>
        <xdr:cNvSpPr txBox="1"/>
      </xdr:nvSpPr>
      <xdr:spPr>
        <a:xfrm>
          <a:off x="1658215" y="131929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2460913</xdr:colOff>
      <xdr:row>40</xdr:row>
      <xdr:rowOff>0</xdr:rowOff>
    </xdr:from>
    <xdr:ext cx="65" cy="17023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B60C3D7-05A1-4397-ADC1-35CA3EDC5C53}"/>
            </a:ext>
          </a:extLst>
        </xdr:cNvPr>
        <xdr:cNvSpPr txBox="1"/>
      </xdr:nvSpPr>
      <xdr:spPr>
        <a:xfrm>
          <a:off x="5913726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7</xdr:col>
      <xdr:colOff>443344</xdr:colOff>
      <xdr:row>39</xdr:row>
      <xdr:rowOff>291811</xdr:rowOff>
    </xdr:from>
    <xdr:ext cx="65" cy="17023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7A337F0-FB87-43E6-89C3-840961471B34}"/>
            </a:ext>
          </a:extLst>
        </xdr:cNvPr>
        <xdr:cNvSpPr txBox="1"/>
      </xdr:nvSpPr>
      <xdr:spPr>
        <a:xfrm>
          <a:off x="8377669" y="1254096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417368</xdr:colOff>
      <xdr:row>40</xdr:row>
      <xdr:rowOff>0</xdr:rowOff>
    </xdr:from>
    <xdr:ext cx="65" cy="17023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9933EE3-78FB-4F08-9497-77345079D06C}"/>
            </a:ext>
          </a:extLst>
        </xdr:cNvPr>
        <xdr:cNvSpPr txBox="1"/>
      </xdr:nvSpPr>
      <xdr:spPr>
        <a:xfrm>
          <a:off x="1774681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7</xdr:col>
      <xdr:colOff>365413</xdr:colOff>
      <xdr:row>40</xdr:row>
      <xdr:rowOff>0</xdr:rowOff>
    </xdr:from>
    <xdr:ext cx="65" cy="17023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858AB88-3FC2-46E7-805C-31F2E23445B0}"/>
            </a:ext>
          </a:extLst>
        </xdr:cNvPr>
        <xdr:cNvSpPr txBox="1"/>
      </xdr:nvSpPr>
      <xdr:spPr>
        <a:xfrm>
          <a:off x="8299738" y="126543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226868</xdr:colOff>
      <xdr:row>40</xdr:row>
      <xdr:rowOff>0</xdr:rowOff>
    </xdr:from>
    <xdr:ext cx="65" cy="17023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5235D98F-7B61-4906-A0EE-91A8AC7F445B}"/>
            </a:ext>
          </a:extLst>
        </xdr:cNvPr>
        <xdr:cNvSpPr txBox="1"/>
      </xdr:nvSpPr>
      <xdr:spPr>
        <a:xfrm>
          <a:off x="1584181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5</xdr:col>
      <xdr:colOff>452004</xdr:colOff>
      <xdr:row>40</xdr:row>
      <xdr:rowOff>0</xdr:rowOff>
    </xdr:from>
    <xdr:ext cx="65" cy="17023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2F36FAA-CFE4-4632-8843-B2C3924BA637}"/>
            </a:ext>
          </a:extLst>
        </xdr:cNvPr>
        <xdr:cNvSpPr txBox="1"/>
      </xdr:nvSpPr>
      <xdr:spPr>
        <a:xfrm>
          <a:off x="3900054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339436</xdr:colOff>
      <xdr:row>40</xdr:row>
      <xdr:rowOff>0</xdr:rowOff>
    </xdr:from>
    <xdr:ext cx="65" cy="17023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9BCCC64-840D-408E-A8D4-A4CDF22A9EB9}"/>
            </a:ext>
          </a:extLst>
        </xdr:cNvPr>
        <xdr:cNvSpPr txBox="1"/>
      </xdr:nvSpPr>
      <xdr:spPr>
        <a:xfrm>
          <a:off x="3787486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226868</xdr:colOff>
      <xdr:row>40</xdr:row>
      <xdr:rowOff>0</xdr:rowOff>
    </xdr:from>
    <xdr:ext cx="65" cy="17023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2BFB9CF-8080-4DCF-AA34-7E761BF81F51}"/>
            </a:ext>
          </a:extLst>
        </xdr:cNvPr>
        <xdr:cNvSpPr txBox="1"/>
      </xdr:nvSpPr>
      <xdr:spPr>
        <a:xfrm>
          <a:off x="226868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79663</xdr:colOff>
      <xdr:row>40</xdr:row>
      <xdr:rowOff>0</xdr:rowOff>
    </xdr:from>
    <xdr:ext cx="65" cy="17023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FBE52DF5-9920-4590-9F09-33F88A0C3368}"/>
            </a:ext>
          </a:extLst>
        </xdr:cNvPr>
        <xdr:cNvSpPr txBox="1"/>
      </xdr:nvSpPr>
      <xdr:spPr>
        <a:xfrm>
          <a:off x="79663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573230</xdr:colOff>
      <xdr:row>40</xdr:row>
      <xdr:rowOff>0</xdr:rowOff>
    </xdr:from>
    <xdr:ext cx="65" cy="17023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8FF90150-E820-4ABA-92C4-78A386B1BAE7}"/>
            </a:ext>
          </a:extLst>
        </xdr:cNvPr>
        <xdr:cNvSpPr txBox="1"/>
      </xdr:nvSpPr>
      <xdr:spPr>
        <a:xfrm>
          <a:off x="2630630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426026</xdr:colOff>
      <xdr:row>40</xdr:row>
      <xdr:rowOff>0</xdr:rowOff>
    </xdr:from>
    <xdr:ext cx="65" cy="17023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928E13D8-11E9-4FAC-A665-ECEEED474AA1}"/>
            </a:ext>
          </a:extLst>
        </xdr:cNvPr>
        <xdr:cNvSpPr txBox="1"/>
      </xdr:nvSpPr>
      <xdr:spPr>
        <a:xfrm>
          <a:off x="2483426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1646958</xdr:colOff>
      <xdr:row>40</xdr:row>
      <xdr:rowOff>0</xdr:rowOff>
    </xdr:from>
    <xdr:ext cx="65" cy="17023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2F16EE6B-94E8-4EC1-89F8-00FBF0A20AF1}"/>
            </a:ext>
          </a:extLst>
        </xdr:cNvPr>
        <xdr:cNvSpPr txBox="1"/>
      </xdr:nvSpPr>
      <xdr:spPr>
        <a:xfrm>
          <a:off x="5095008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1525731</xdr:colOff>
      <xdr:row>40</xdr:row>
      <xdr:rowOff>0</xdr:rowOff>
    </xdr:from>
    <xdr:ext cx="65" cy="17023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D8FFC42-0BF8-40B3-8CA7-4CC728C49EF2}"/>
            </a:ext>
          </a:extLst>
        </xdr:cNvPr>
        <xdr:cNvSpPr txBox="1"/>
      </xdr:nvSpPr>
      <xdr:spPr>
        <a:xfrm>
          <a:off x="4973781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148936</xdr:colOff>
      <xdr:row>40</xdr:row>
      <xdr:rowOff>0</xdr:rowOff>
    </xdr:from>
    <xdr:ext cx="65" cy="17023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E1ABB825-A2E1-4016-A909-B9C4B633C323}"/>
            </a:ext>
          </a:extLst>
        </xdr:cNvPr>
        <xdr:cNvSpPr txBox="1"/>
      </xdr:nvSpPr>
      <xdr:spPr>
        <a:xfrm>
          <a:off x="834736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36367</xdr:colOff>
      <xdr:row>40</xdr:row>
      <xdr:rowOff>0</xdr:rowOff>
    </xdr:from>
    <xdr:ext cx="65" cy="17023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BDC6C3E0-EB50-47CB-8A88-BCB0EA003454}"/>
            </a:ext>
          </a:extLst>
        </xdr:cNvPr>
        <xdr:cNvSpPr txBox="1"/>
      </xdr:nvSpPr>
      <xdr:spPr>
        <a:xfrm>
          <a:off x="722167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1802822</xdr:colOff>
      <xdr:row>40</xdr:row>
      <xdr:rowOff>0</xdr:rowOff>
    </xdr:from>
    <xdr:ext cx="65" cy="17023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D408984-E352-4303-B2F9-E8D9BE4BF02C}"/>
            </a:ext>
          </a:extLst>
        </xdr:cNvPr>
        <xdr:cNvSpPr txBox="1"/>
      </xdr:nvSpPr>
      <xdr:spPr>
        <a:xfrm>
          <a:off x="5250872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1508413</xdr:colOff>
      <xdr:row>40</xdr:row>
      <xdr:rowOff>0</xdr:rowOff>
    </xdr:from>
    <xdr:ext cx="65" cy="17023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7AD49344-177E-4987-AE19-547DB09EBF71}"/>
            </a:ext>
          </a:extLst>
        </xdr:cNvPr>
        <xdr:cNvSpPr txBox="1"/>
      </xdr:nvSpPr>
      <xdr:spPr>
        <a:xfrm>
          <a:off x="4956463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2175163</xdr:colOff>
      <xdr:row>40</xdr:row>
      <xdr:rowOff>0</xdr:rowOff>
    </xdr:from>
    <xdr:ext cx="65" cy="17023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1288AF2-8EDE-4CF0-B57C-CEE27831D5FA}"/>
            </a:ext>
          </a:extLst>
        </xdr:cNvPr>
        <xdr:cNvSpPr txBox="1"/>
      </xdr:nvSpPr>
      <xdr:spPr>
        <a:xfrm>
          <a:off x="5623213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1872094</xdr:colOff>
      <xdr:row>40</xdr:row>
      <xdr:rowOff>0</xdr:rowOff>
    </xdr:from>
    <xdr:ext cx="65" cy="17023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98021DA9-3F78-4B86-80DB-678007F6BAC5}"/>
            </a:ext>
          </a:extLst>
        </xdr:cNvPr>
        <xdr:cNvSpPr txBox="1"/>
      </xdr:nvSpPr>
      <xdr:spPr>
        <a:xfrm>
          <a:off x="5320144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677140</xdr:colOff>
      <xdr:row>40</xdr:row>
      <xdr:rowOff>0</xdr:rowOff>
    </xdr:from>
    <xdr:ext cx="65" cy="17023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4D43C01-42DD-4179-BDE2-EA086E664308}"/>
            </a:ext>
          </a:extLst>
        </xdr:cNvPr>
        <xdr:cNvSpPr txBox="1"/>
      </xdr:nvSpPr>
      <xdr:spPr>
        <a:xfrm>
          <a:off x="2734540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529935</xdr:colOff>
      <xdr:row>40</xdr:row>
      <xdr:rowOff>0</xdr:rowOff>
    </xdr:from>
    <xdr:ext cx="65" cy="17023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5D8120FF-40B4-4BE6-8B5F-B040E3BC86BA}"/>
            </a:ext>
          </a:extLst>
        </xdr:cNvPr>
        <xdr:cNvSpPr txBox="1"/>
      </xdr:nvSpPr>
      <xdr:spPr>
        <a:xfrm>
          <a:off x="2587335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735329</xdr:colOff>
      <xdr:row>40</xdr:row>
      <xdr:rowOff>0</xdr:rowOff>
    </xdr:from>
    <xdr:ext cx="45719" cy="129886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FF7F4360-6403-4AA0-812A-F5759A8C8D48}"/>
            </a:ext>
          </a:extLst>
        </xdr:cNvPr>
        <xdr:cNvSpPr txBox="1"/>
      </xdr:nvSpPr>
      <xdr:spPr>
        <a:xfrm flipH="1">
          <a:off x="4183379" y="14316075"/>
          <a:ext cx="45719" cy="1298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322117</xdr:colOff>
      <xdr:row>40</xdr:row>
      <xdr:rowOff>0</xdr:rowOff>
    </xdr:from>
    <xdr:ext cx="65" cy="17023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85D6B884-D244-42A3-A47E-AC9DAA98387C}"/>
            </a:ext>
          </a:extLst>
        </xdr:cNvPr>
        <xdr:cNvSpPr txBox="1"/>
      </xdr:nvSpPr>
      <xdr:spPr>
        <a:xfrm>
          <a:off x="3770167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322117</xdr:colOff>
      <xdr:row>40</xdr:row>
      <xdr:rowOff>0</xdr:rowOff>
    </xdr:from>
    <xdr:ext cx="65" cy="17023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AD6EF8DE-D10D-4396-8115-5B332884BB5F}"/>
            </a:ext>
          </a:extLst>
        </xdr:cNvPr>
        <xdr:cNvSpPr txBox="1"/>
      </xdr:nvSpPr>
      <xdr:spPr>
        <a:xfrm>
          <a:off x="2379517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96981</xdr:colOff>
      <xdr:row>40</xdr:row>
      <xdr:rowOff>0</xdr:rowOff>
    </xdr:from>
    <xdr:ext cx="65" cy="17023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066E4C-658E-42A4-893F-01D1205D86BB}"/>
            </a:ext>
          </a:extLst>
        </xdr:cNvPr>
        <xdr:cNvSpPr txBox="1"/>
      </xdr:nvSpPr>
      <xdr:spPr>
        <a:xfrm>
          <a:off x="96981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426026</xdr:colOff>
      <xdr:row>40</xdr:row>
      <xdr:rowOff>0</xdr:rowOff>
    </xdr:from>
    <xdr:ext cx="65" cy="17023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05F5609-AE47-4458-8808-AEEA8DDF28B9}"/>
            </a:ext>
          </a:extLst>
        </xdr:cNvPr>
        <xdr:cNvSpPr txBox="1"/>
      </xdr:nvSpPr>
      <xdr:spPr>
        <a:xfrm>
          <a:off x="2483426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1508413</xdr:colOff>
      <xdr:row>40</xdr:row>
      <xdr:rowOff>0</xdr:rowOff>
    </xdr:from>
    <xdr:ext cx="65" cy="17023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F7B3D71-D7F8-4EF0-8AD2-01E504B7C21F}"/>
            </a:ext>
          </a:extLst>
        </xdr:cNvPr>
        <xdr:cNvSpPr txBox="1"/>
      </xdr:nvSpPr>
      <xdr:spPr>
        <a:xfrm>
          <a:off x="4956463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27709</xdr:colOff>
      <xdr:row>40</xdr:row>
      <xdr:rowOff>0</xdr:rowOff>
    </xdr:from>
    <xdr:ext cx="65" cy="17023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2A51689C-5F02-44FB-B317-1D1C145225AB}"/>
            </a:ext>
          </a:extLst>
        </xdr:cNvPr>
        <xdr:cNvSpPr txBox="1"/>
      </xdr:nvSpPr>
      <xdr:spPr>
        <a:xfrm>
          <a:off x="713509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2053936</xdr:colOff>
      <xdr:row>40</xdr:row>
      <xdr:rowOff>0</xdr:rowOff>
    </xdr:from>
    <xdr:ext cx="65" cy="17023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2E069DA-DA6E-4288-B71E-340669276039}"/>
            </a:ext>
          </a:extLst>
        </xdr:cNvPr>
        <xdr:cNvSpPr txBox="1"/>
      </xdr:nvSpPr>
      <xdr:spPr>
        <a:xfrm>
          <a:off x="5501986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547254</xdr:colOff>
      <xdr:row>40</xdr:row>
      <xdr:rowOff>0</xdr:rowOff>
    </xdr:from>
    <xdr:ext cx="65" cy="17023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381EB0C1-B9C0-443A-867B-5F82D0825A43}"/>
            </a:ext>
          </a:extLst>
        </xdr:cNvPr>
        <xdr:cNvSpPr txBox="1"/>
      </xdr:nvSpPr>
      <xdr:spPr>
        <a:xfrm>
          <a:off x="2604654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1681595</xdr:colOff>
      <xdr:row>40</xdr:row>
      <xdr:rowOff>0</xdr:rowOff>
    </xdr:from>
    <xdr:ext cx="65" cy="17023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741746FD-24A4-43A7-9DA6-5D5C2091CBF9}"/>
            </a:ext>
          </a:extLst>
        </xdr:cNvPr>
        <xdr:cNvSpPr txBox="1"/>
      </xdr:nvSpPr>
      <xdr:spPr>
        <a:xfrm>
          <a:off x="5129645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192230</xdr:colOff>
      <xdr:row>40</xdr:row>
      <xdr:rowOff>0</xdr:rowOff>
    </xdr:from>
    <xdr:ext cx="65" cy="17023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270C8BDC-DFFC-41F5-BDDE-BA1502C0CF68}"/>
            </a:ext>
          </a:extLst>
        </xdr:cNvPr>
        <xdr:cNvSpPr txBox="1"/>
      </xdr:nvSpPr>
      <xdr:spPr>
        <a:xfrm>
          <a:off x="2249630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659822</xdr:colOff>
      <xdr:row>40</xdr:row>
      <xdr:rowOff>0</xdr:rowOff>
    </xdr:from>
    <xdr:ext cx="65" cy="17023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DEE1013B-96BE-4A71-817A-F91C7B10C6CC}"/>
            </a:ext>
          </a:extLst>
        </xdr:cNvPr>
        <xdr:cNvSpPr txBox="1"/>
      </xdr:nvSpPr>
      <xdr:spPr>
        <a:xfrm>
          <a:off x="4107872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1820140</xdr:colOff>
      <xdr:row>40</xdr:row>
      <xdr:rowOff>0</xdr:rowOff>
    </xdr:from>
    <xdr:ext cx="65" cy="17023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60804E4-1673-4FA4-919A-9B3C6715C334}"/>
            </a:ext>
          </a:extLst>
        </xdr:cNvPr>
        <xdr:cNvSpPr txBox="1"/>
      </xdr:nvSpPr>
      <xdr:spPr>
        <a:xfrm>
          <a:off x="5268190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2027959</xdr:colOff>
      <xdr:row>40</xdr:row>
      <xdr:rowOff>0</xdr:rowOff>
    </xdr:from>
    <xdr:ext cx="65" cy="17023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C40CAC6B-07EB-4798-9B6C-E69A77EF605A}"/>
            </a:ext>
          </a:extLst>
        </xdr:cNvPr>
        <xdr:cNvSpPr txBox="1"/>
      </xdr:nvSpPr>
      <xdr:spPr>
        <a:xfrm>
          <a:off x="5476009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226867</xdr:colOff>
      <xdr:row>40</xdr:row>
      <xdr:rowOff>0</xdr:rowOff>
    </xdr:from>
    <xdr:ext cx="65" cy="17023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F453B1A-BB25-43AA-93ED-7C1B200BAF54}"/>
            </a:ext>
          </a:extLst>
        </xdr:cNvPr>
        <xdr:cNvSpPr txBox="1"/>
      </xdr:nvSpPr>
      <xdr:spPr>
        <a:xfrm>
          <a:off x="2979592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235526</xdr:colOff>
      <xdr:row>40</xdr:row>
      <xdr:rowOff>0</xdr:rowOff>
    </xdr:from>
    <xdr:ext cx="65" cy="17023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3A58184-2CB5-4175-91AB-223C910654F2}"/>
            </a:ext>
          </a:extLst>
        </xdr:cNvPr>
        <xdr:cNvSpPr txBox="1"/>
      </xdr:nvSpPr>
      <xdr:spPr>
        <a:xfrm>
          <a:off x="3683576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235527</xdr:colOff>
      <xdr:row>40</xdr:row>
      <xdr:rowOff>0</xdr:rowOff>
    </xdr:from>
    <xdr:ext cx="65" cy="17023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44892F0-8ECA-44AD-883B-AA684F26C2CE}"/>
            </a:ext>
          </a:extLst>
        </xdr:cNvPr>
        <xdr:cNvSpPr txBox="1"/>
      </xdr:nvSpPr>
      <xdr:spPr>
        <a:xfrm>
          <a:off x="3683577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235528</xdr:colOff>
      <xdr:row>40</xdr:row>
      <xdr:rowOff>0</xdr:rowOff>
    </xdr:from>
    <xdr:ext cx="65" cy="17023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719B1B60-409E-4094-B4AE-C59972DB4028}"/>
            </a:ext>
          </a:extLst>
        </xdr:cNvPr>
        <xdr:cNvSpPr txBox="1"/>
      </xdr:nvSpPr>
      <xdr:spPr>
        <a:xfrm>
          <a:off x="3683578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668481</xdr:colOff>
      <xdr:row>40</xdr:row>
      <xdr:rowOff>0</xdr:rowOff>
    </xdr:from>
    <xdr:ext cx="65" cy="17023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F8312ED9-CDC9-4430-9170-DD59B5BDBA14}"/>
            </a:ext>
          </a:extLst>
        </xdr:cNvPr>
        <xdr:cNvSpPr txBox="1"/>
      </xdr:nvSpPr>
      <xdr:spPr>
        <a:xfrm>
          <a:off x="4116531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1889414</xdr:colOff>
      <xdr:row>40</xdr:row>
      <xdr:rowOff>0</xdr:rowOff>
    </xdr:from>
    <xdr:ext cx="65" cy="17023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BECF6EAD-2AB2-4495-AB2D-F117116FBB55}"/>
            </a:ext>
          </a:extLst>
        </xdr:cNvPr>
        <xdr:cNvSpPr txBox="1"/>
      </xdr:nvSpPr>
      <xdr:spPr>
        <a:xfrm>
          <a:off x="5337464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88322</xdr:colOff>
      <xdr:row>40</xdr:row>
      <xdr:rowOff>0</xdr:rowOff>
    </xdr:from>
    <xdr:ext cx="65" cy="17023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61690AD5-BB50-40D8-AB47-948B584913B3}"/>
            </a:ext>
          </a:extLst>
        </xdr:cNvPr>
        <xdr:cNvSpPr txBox="1"/>
      </xdr:nvSpPr>
      <xdr:spPr>
        <a:xfrm>
          <a:off x="2841047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105640</xdr:colOff>
      <xdr:row>40</xdr:row>
      <xdr:rowOff>0</xdr:rowOff>
    </xdr:from>
    <xdr:ext cx="65" cy="17023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91C6ECA-034A-453C-9CA5-C9D6331B8119}"/>
            </a:ext>
          </a:extLst>
        </xdr:cNvPr>
        <xdr:cNvSpPr txBox="1"/>
      </xdr:nvSpPr>
      <xdr:spPr>
        <a:xfrm>
          <a:off x="3553690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71004</xdr:colOff>
      <xdr:row>40</xdr:row>
      <xdr:rowOff>0</xdr:rowOff>
    </xdr:from>
    <xdr:ext cx="65" cy="17023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AF935A3F-5F01-473E-AC9D-4B2DDFCD7AFC}"/>
            </a:ext>
          </a:extLst>
        </xdr:cNvPr>
        <xdr:cNvSpPr txBox="1"/>
      </xdr:nvSpPr>
      <xdr:spPr>
        <a:xfrm>
          <a:off x="3519054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71004</xdr:colOff>
      <xdr:row>40</xdr:row>
      <xdr:rowOff>0</xdr:rowOff>
    </xdr:from>
    <xdr:ext cx="65" cy="17023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362EE481-4BAB-491F-A66F-DC9AF01BA7AB}"/>
            </a:ext>
          </a:extLst>
        </xdr:cNvPr>
        <xdr:cNvSpPr txBox="1"/>
      </xdr:nvSpPr>
      <xdr:spPr>
        <a:xfrm>
          <a:off x="3519054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555913</xdr:colOff>
      <xdr:row>40</xdr:row>
      <xdr:rowOff>0</xdr:rowOff>
    </xdr:from>
    <xdr:ext cx="65" cy="17023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6D596E2F-FDC1-45EE-A593-7C3ABA928F0E}"/>
            </a:ext>
          </a:extLst>
        </xdr:cNvPr>
        <xdr:cNvSpPr txBox="1"/>
      </xdr:nvSpPr>
      <xdr:spPr>
        <a:xfrm>
          <a:off x="4003963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1690255</xdr:colOff>
      <xdr:row>40</xdr:row>
      <xdr:rowOff>0</xdr:rowOff>
    </xdr:from>
    <xdr:ext cx="65" cy="17023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DB1E252-9D4C-45BF-AEF9-39F64044D917}"/>
            </a:ext>
          </a:extLst>
        </xdr:cNvPr>
        <xdr:cNvSpPr txBox="1"/>
      </xdr:nvSpPr>
      <xdr:spPr>
        <a:xfrm>
          <a:off x="5138305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304800</xdr:colOff>
      <xdr:row>25</xdr:row>
      <xdr:rowOff>58015</xdr:rowOff>
    </xdr:from>
    <xdr:ext cx="65" cy="17023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1CE890B-13F0-44BD-9C88-6B6674711A76}"/>
            </a:ext>
          </a:extLst>
        </xdr:cNvPr>
        <xdr:cNvSpPr txBox="1"/>
      </xdr:nvSpPr>
      <xdr:spPr>
        <a:xfrm>
          <a:off x="7543800" y="994496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3641434</xdr:colOff>
      <xdr:row>34</xdr:row>
      <xdr:rowOff>82549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9" name="TextBox 138">
              <a:extLst>
                <a:ext uri="{FF2B5EF4-FFF2-40B4-BE49-F238E27FC236}">
                  <a16:creationId xmlns:a16="http://schemas.microsoft.com/office/drawing/2014/main" id="{D4452954-9449-4D79-9A8C-9227D349CC13}"/>
                </a:ext>
              </a:extLst>
            </xdr:cNvPr>
            <xdr:cNvSpPr txBox="1"/>
          </xdr:nvSpPr>
          <xdr:spPr>
            <a:xfrm>
              <a:off x="7094247" y="1023461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39" name="TextBox 138">
              <a:extLst>
                <a:ext uri="{FF2B5EF4-FFF2-40B4-BE49-F238E27FC236}">
                  <a16:creationId xmlns:a16="http://schemas.microsoft.com/office/drawing/2014/main" id="{D4452954-9449-4D79-9A8C-9227D349CC13}"/>
                </a:ext>
              </a:extLst>
            </xdr:cNvPr>
            <xdr:cNvSpPr txBox="1"/>
          </xdr:nvSpPr>
          <xdr:spPr>
            <a:xfrm>
              <a:off x="7094247" y="1023461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304800</xdr:colOff>
      <xdr:row>27</xdr:row>
      <xdr:rowOff>58015</xdr:rowOff>
    </xdr:from>
    <xdr:ext cx="65" cy="17023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2F73371-F525-4EBC-B34D-3DBAA743E93B}"/>
            </a:ext>
          </a:extLst>
        </xdr:cNvPr>
        <xdr:cNvSpPr txBox="1"/>
      </xdr:nvSpPr>
      <xdr:spPr>
        <a:xfrm>
          <a:off x="7543800" y="10240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163367</xdr:colOff>
      <xdr:row>28</xdr:row>
      <xdr:rowOff>296861</xdr:rowOff>
    </xdr:from>
    <xdr:ext cx="65" cy="17023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92948D10-A5D4-470C-87D1-CD99DBCCE749}"/>
            </a:ext>
          </a:extLst>
        </xdr:cNvPr>
        <xdr:cNvSpPr txBox="1"/>
      </xdr:nvSpPr>
      <xdr:spPr>
        <a:xfrm>
          <a:off x="8807305" y="8337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6</xdr:col>
      <xdr:colOff>304800</xdr:colOff>
      <xdr:row>29</xdr:row>
      <xdr:rowOff>58015</xdr:rowOff>
    </xdr:from>
    <xdr:ext cx="65" cy="17023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6ACF396-C67C-4B55-8965-9521603D5558}"/>
            </a:ext>
          </a:extLst>
        </xdr:cNvPr>
        <xdr:cNvSpPr txBox="1"/>
      </xdr:nvSpPr>
      <xdr:spPr>
        <a:xfrm>
          <a:off x="7543800" y="1053551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501071</xdr:colOff>
      <xdr:row>31</xdr:row>
      <xdr:rowOff>83271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3" name="TextBox 142">
              <a:extLst>
                <a:ext uri="{FF2B5EF4-FFF2-40B4-BE49-F238E27FC236}">
                  <a16:creationId xmlns:a16="http://schemas.microsoft.com/office/drawing/2014/main" id="{ADE4E8DE-0F2C-4EC3-8708-3E8728DD51CD}"/>
                </a:ext>
              </a:extLst>
            </xdr:cNvPr>
            <xdr:cNvSpPr txBox="1"/>
          </xdr:nvSpPr>
          <xdr:spPr>
            <a:xfrm>
              <a:off x="3953884" y="933045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43" name="TextBox 142">
              <a:extLst>
                <a:ext uri="{FF2B5EF4-FFF2-40B4-BE49-F238E27FC236}">
                  <a16:creationId xmlns:a16="http://schemas.microsoft.com/office/drawing/2014/main" id="{ADE4E8DE-0F2C-4EC3-8708-3E8728DD51CD}"/>
                </a:ext>
              </a:extLst>
            </xdr:cNvPr>
            <xdr:cNvSpPr txBox="1"/>
          </xdr:nvSpPr>
          <xdr:spPr>
            <a:xfrm>
              <a:off x="3953884" y="933045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304800</xdr:colOff>
      <xdr:row>31</xdr:row>
      <xdr:rowOff>58015</xdr:rowOff>
    </xdr:from>
    <xdr:ext cx="65" cy="17023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1C05863-0C0D-4F56-889F-78E043E17C5C}"/>
            </a:ext>
          </a:extLst>
        </xdr:cNvPr>
        <xdr:cNvSpPr txBox="1"/>
      </xdr:nvSpPr>
      <xdr:spPr>
        <a:xfrm>
          <a:off x="7543800" y="1083079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379123</xdr:colOff>
      <xdr:row>24</xdr:row>
      <xdr:rowOff>66674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5" name="TextBox 144">
              <a:extLst>
                <a:ext uri="{FF2B5EF4-FFF2-40B4-BE49-F238E27FC236}">
                  <a16:creationId xmlns:a16="http://schemas.microsoft.com/office/drawing/2014/main" id="{05D577F1-46CF-4295-85F9-33AF7F9CCBAE}"/>
                </a:ext>
              </a:extLst>
            </xdr:cNvPr>
            <xdr:cNvSpPr txBox="1"/>
          </xdr:nvSpPr>
          <xdr:spPr>
            <a:xfrm>
              <a:off x="3133436" y="69008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45" name="TextBox 144">
              <a:extLst>
                <a:ext uri="{FF2B5EF4-FFF2-40B4-BE49-F238E27FC236}">
                  <a16:creationId xmlns:a16="http://schemas.microsoft.com/office/drawing/2014/main" id="{05D577F1-46CF-4295-85F9-33AF7F9CCBAE}"/>
                </a:ext>
              </a:extLst>
            </xdr:cNvPr>
            <xdr:cNvSpPr txBox="1"/>
          </xdr:nvSpPr>
          <xdr:spPr>
            <a:xfrm>
              <a:off x="3133436" y="69008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591993</xdr:colOff>
      <xdr:row>26</xdr:row>
      <xdr:rowOff>57294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6" name="TextBox 145">
              <a:extLst>
                <a:ext uri="{FF2B5EF4-FFF2-40B4-BE49-F238E27FC236}">
                  <a16:creationId xmlns:a16="http://schemas.microsoft.com/office/drawing/2014/main" id="{EE50C40C-1E00-4327-A396-77C09867BA07}"/>
                </a:ext>
              </a:extLst>
            </xdr:cNvPr>
            <xdr:cNvSpPr txBox="1"/>
          </xdr:nvSpPr>
          <xdr:spPr>
            <a:xfrm>
              <a:off x="3346306" y="749473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46" name="TextBox 145">
              <a:extLst>
                <a:ext uri="{FF2B5EF4-FFF2-40B4-BE49-F238E27FC236}">
                  <a16:creationId xmlns:a16="http://schemas.microsoft.com/office/drawing/2014/main" id="{EE50C40C-1E00-4327-A396-77C09867BA07}"/>
                </a:ext>
              </a:extLst>
            </xdr:cNvPr>
            <xdr:cNvSpPr txBox="1"/>
          </xdr:nvSpPr>
          <xdr:spPr>
            <a:xfrm>
              <a:off x="3346306" y="749473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304800</xdr:colOff>
      <xdr:row>34</xdr:row>
      <xdr:rowOff>58015</xdr:rowOff>
    </xdr:from>
    <xdr:ext cx="65" cy="17023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8530416-5384-47AE-A0CD-E0B2E04A21CA}"/>
            </a:ext>
          </a:extLst>
        </xdr:cNvPr>
        <xdr:cNvSpPr txBox="1"/>
      </xdr:nvSpPr>
      <xdr:spPr>
        <a:xfrm>
          <a:off x="7543800" y="11421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287481</xdr:colOff>
      <xdr:row>40</xdr:row>
      <xdr:rowOff>0</xdr:rowOff>
    </xdr:from>
    <xdr:ext cx="65" cy="17023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C0345C3-4E1A-426F-9A3E-E52300D5802B}"/>
            </a:ext>
          </a:extLst>
        </xdr:cNvPr>
        <xdr:cNvSpPr txBox="1"/>
      </xdr:nvSpPr>
      <xdr:spPr>
        <a:xfrm>
          <a:off x="1644794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6</xdr:col>
      <xdr:colOff>304801</xdr:colOff>
      <xdr:row>35</xdr:row>
      <xdr:rowOff>58016</xdr:rowOff>
    </xdr:from>
    <xdr:ext cx="136814" cy="172483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AE515AA-0DCE-4DFA-9E49-D48667EA236C}"/>
            </a:ext>
          </a:extLst>
        </xdr:cNvPr>
        <xdr:cNvSpPr txBox="1"/>
      </xdr:nvSpPr>
      <xdr:spPr>
        <a:xfrm>
          <a:off x="7543801" y="11716616"/>
          <a:ext cx="136814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304800</xdr:colOff>
      <xdr:row>37</xdr:row>
      <xdr:rowOff>0</xdr:rowOff>
    </xdr:from>
    <xdr:ext cx="65" cy="17023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FA614067-280B-4EEF-A691-5FB0DC21D57B}"/>
            </a:ext>
          </a:extLst>
        </xdr:cNvPr>
        <xdr:cNvSpPr txBox="1"/>
      </xdr:nvSpPr>
      <xdr:spPr>
        <a:xfrm>
          <a:off x="7543800" y="119538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296140</xdr:colOff>
      <xdr:row>40</xdr:row>
      <xdr:rowOff>0</xdr:rowOff>
    </xdr:from>
    <xdr:ext cx="65" cy="17023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BC20B3A-2EDF-452A-9C91-8AF4AF90D74B}"/>
            </a:ext>
          </a:extLst>
        </xdr:cNvPr>
        <xdr:cNvSpPr txBox="1"/>
      </xdr:nvSpPr>
      <xdr:spPr>
        <a:xfrm>
          <a:off x="1653453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6</xdr:col>
      <xdr:colOff>304800</xdr:colOff>
      <xdr:row>37</xdr:row>
      <xdr:rowOff>0</xdr:rowOff>
    </xdr:from>
    <xdr:ext cx="65" cy="170239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931B21A-E7B4-4504-B46B-863E78D9FF2A}"/>
            </a:ext>
          </a:extLst>
        </xdr:cNvPr>
        <xdr:cNvSpPr txBox="1"/>
      </xdr:nvSpPr>
      <xdr:spPr>
        <a:xfrm>
          <a:off x="7543800" y="119538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2203304</xdr:colOff>
      <xdr:row>38</xdr:row>
      <xdr:rowOff>73892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4" name="TextBox 153">
              <a:extLst>
                <a:ext uri="{FF2B5EF4-FFF2-40B4-BE49-F238E27FC236}">
                  <a16:creationId xmlns:a16="http://schemas.microsoft.com/office/drawing/2014/main" id="{7EF0A736-9DCF-43CA-80E4-CE4DB6357B98}"/>
                </a:ext>
              </a:extLst>
            </xdr:cNvPr>
            <xdr:cNvSpPr txBox="1"/>
          </xdr:nvSpPr>
          <xdr:spPr>
            <a:xfrm>
              <a:off x="5656117" y="1143245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54" name="TextBox 153">
              <a:extLst>
                <a:ext uri="{FF2B5EF4-FFF2-40B4-BE49-F238E27FC236}">
                  <a16:creationId xmlns:a16="http://schemas.microsoft.com/office/drawing/2014/main" id="{7EF0A736-9DCF-43CA-80E4-CE4DB6357B98}"/>
                </a:ext>
              </a:extLst>
            </xdr:cNvPr>
            <xdr:cNvSpPr txBox="1"/>
          </xdr:nvSpPr>
          <xdr:spPr>
            <a:xfrm>
              <a:off x="5656117" y="1143245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79663</xdr:colOff>
      <xdr:row>40</xdr:row>
      <xdr:rowOff>0</xdr:rowOff>
    </xdr:from>
    <xdr:ext cx="65" cy="17023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42C2F150-E12E-4FF6-83FF-38A638092849}"/>
            </a:ext>
          </a:extLst>
        </xdr:cNvPr>
        <xdr:cNvSpPr txBox="1"/>
      </xdr:nvSpPr>
      <xdr:spPr>
        <a:xfrm>
          <a:off x="1436976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6</xdr:col>
      <xdr:colOff>304799</xdr:colOff>
      <xdr:row>40</xdr:row>
      <xdr:rowOff>0</xdr:rowOff>
    </xdr:from>
    <xdr:ext cx="65" cy="170239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C72E89C8-8153-46A7-A85D-21DADEFEE603}"/>
            </a:ext>
          </a:extLst>
        </xdr:cNvPr>
        <xdr:cNvSpPr txBox="1"/>
      </xdr:nvSpPr>
      <xdr:spPr>
        <a:xfrm>
          <a:off x="7543799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382731</xdr:colOff>
      <xdr:row>40</xdr:row>
      <xdr:rowOff>0</xdr:rowOff>
    </xdr:from>
    <xdr:ext cx="65" cy="170239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4EFBAF8-30BA-4340-8B0C-EA51A1B20FD4}"/>
            </a:ext>
          </a:extLst>
        </xdr:cNvPr>
        <xdr:cNvSpPr txBox="1"/>
      </xdr:nvSpPr>
      <xdr:spPr>
        <a:xfrm>
          <a:off x="7621731" y="14316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634566</xdr:colOff>
      <xdr:row>35</xdr:row>
      <xdr:rowOff>50078</xdr:rowOff>
    </xdr:from>
    <xdr:ext cx="65" cy="17023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10742142-5189-4AE6-990A-363D77FBE866}"/>
            </a:ext>
          </a:extLst>
        </xdr:cNvPr>
        <xdr:cNvSpPr txBox="1"/>
      </xdr:nvSpPr>
      <xdr:spPr>
        <a:xfrm>
          <a:off x="7881504" y="102021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7</xdr:col>
      <xdr:colOff>139554</xdr:colOff>
      <xdr:row>34</xdr:row>
      <xdr:rowOff>295418</xdr:rowOff>
    </xdr:from>
    <xdr:ext cx="65" cy="17023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507DEB82-C620-46E1-8B81-083D24DEA806}"/>
            </a:ext>
          </a:extLst>
        </xdr:cNvPr>
        <xdr:cNvSpPr txBox="1"/>
      </xdr:nvSpPr>
      <xdr:spPr>
        <a:xfrm>
          <a:off x="8084992" y="1014585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5</xdr:col>
      <xdr:colOff>1628918</xdr:colOff>
      <xdr:row>14</xdr:row>
      <xdr:rowOff>0</xdr:rowOff>
    </xdr:from>
    <xdr:ext cx="65" cy="17023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75B8518-7951-43CA-8B6D-BDAF7CBA2094}"/>
            </a:ext>
          </a:extLst>
        </xdr:cNvPr>
        <xdr:cNvSpPr txBox="1"/>
      </xdr:nvSpPr>
      <xdr:spPr>
        <a:xfrm>
          <a:off x="5081731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5</xdr:col>
      <xdr:colOff>1483156</xdr:colOff>
      <xdr:row>14</xdr:row>
      <xdr:rowOff>0</xdr:rowOff>
    </xdr:from>
    <xdr:ext cx="65" cy="17023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E85CC2D-63C2-40ED-A986-BBB5CAC1A53F}"/>
            </a:ext>
          </a:extLst>
        </xdr:cNvPr>
        <xdr:cNvSpPr txBox="1"/>
      </xdr:nvSpPr>
      <xdr:spPr>
        <a:xfrm>
          <a:off x="4935969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651163</xdr:colOff>
      <xdr:row>14</xdr:row>
      <xdr:rowOff>0</xdr:rowOff>
    </xdr:from>
    <xdr:ext cx="65" cy="17023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603505EC-F43C-424A-BC42-D6BD6CF49155}"/>
            </a:ext>
          </a:extLst>
        </xdr:cNvPr>
        <xdr:cNvSpPr txBox="1"/>
      </xdr:nvSpPr>
      <xdr:spPr>
        <a:xfrm>
          <a:off x="2008476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521277</xdr:colOff>
      <xdr:row>14</xdr:row>
      <xdr:rowOff>0</xdr:rowOff>
    </xdr:from>
    <xdr:ext cx="65" cy="17023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36EBAAE-C57F-4A3B-8F70-A9EC0DFE5C6D}"/>
            </a:ext>
          </a:extLst>
        </xdr:cNvPr>
        <xdr:cNvSpPr txBox="1"/>
      </xdr:nvSpPr>
      <xdr:spPr>
        <a:xfrm>
          <a:off x="1878590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278822</xdr:colOff>
      <xdr:row>14</xdr:row>
      <xdr:rowOff>0</xdr:rowOff>
    </xdr:from>
    <xdr:ext cx="65" cy="17023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76ED731-105F-4299-929E-048F4E8F9D21}"/>
            </a:ext>
          </a:extLst>
        </xdr:cNvPr>
        <xdr:cNvSpPr txBox="1"/>
      </xdr:nvSpPr>
      <xdr:spPr>
        <a:xfrm>
          <a:off x="1636135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183572</xdr:colOff>
      <xdr:row>14</xdr:row>
      <xdr:rowOff>0</xdr:rowOff>
    </xdr:from>
    <xdr:ext cx="65" cy="17023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910D63F-17EE-49E3-A1AE-3F43664332E3}"/>
            </a:ext>
          </a:extLst>
        </xdr:cNvPr>
        <xdr:cNvSpPr txBox="1"/>
      </xdr:nvSpPr>
      <xdr:spPr>
        <a:xfrm>
          <a:off x="1540885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4</xdr:col>
      <xdr:colOff>304799</xdr:colOff>
      <xdr:row>14</xdr:row>
      <xdr:rowOff>0</xdr:rowOff>
    </xdr:from>
    <xdr:ext cx="65" cy="17023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BDDC2DA-ACE5-439E-9F85-15F850F2411A}"/>
            </a:ext>
          </a:extLst>
        </xdr:cNvPr>
        <xdr:cNvSpPr txBox="1"/>
      </xdr:nvSpPr>
      <xdr:spPr>
        <a:xfrm>
          <a:off x="3059112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4</xdr:col>
      <xdr:colOff>174912</xdr:colOff>
      <xdr:row>14</xdr:row>
      <xdr:rowOff>0</xdr:rowOff>
    </xdr:from>
    <xdr:ext cx="65" cy="17023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7016115-410C-442B-8918-54B9D001EC69}"/>
            </a:ext>
          </a:extLst>
        </xdr:cNvPr>
        <xdr:cNvSpPr txBox="1"/>
      </xdr:nvSpPr>
      <xdr:spPr>
        <a:xfrm>
          <a:off x="2929225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401493</xdr:colOff>
      <xdr:row>14</xdr:row>
      <xdr:rowOff>0</xdr:rowOff>
    </xdr:from>
    <xdr:ext cx="65" cy="17023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E5D1C3C3-FAE6-47BE-B97E-80A5C84305CE}"/>
            </a:ext>
          </a:extLst>
        </xdr:cNvPr>
        <xdr:cNvSpPr txBox="1"/>
      </xdr:nvSpPr>
      <xdr:spPr>
        <a:xfrm>
          <a:off x="1758806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192231</xdr:colOff>
      <xdr:row>14</xdr:row>
      <xdr:rowOff>0</xdr:rowOff>
    </xdr:from>
    <xdr:ext cx="65" cy="17023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79101FD-AA21-43A4-9052-9399E0CF5BA1}"/>
            </a:ext>
          </a:extLst>
        </xdr:cNvPr>
        <xdr:cNvSpPr txBox="1"/>
      </xdr:nvSpPr>
      <xdr:spPr>
        <a:xfrm>
          <a:off x="1549544" y="411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6</xdr:col>
      <xdr:colOff>382731</xdr:colOff>
      <xdr:row>14</xdr:row>
      <xdr:rowOff>0</xdr:rowOff>
    </xdr:from>
    <xdr:ext cx="65" cy="17023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DA5ED4B-8708-4101-9DAD-15ECE7398F91}"/>
            </a:ext>
          </a:extLst>
        </xdr:cNvPr>
        <xdr:cNvSpPr txBox="1"/>
      </xdr:nvSpPr>
      <xdr:spPr>
        <a:xfrm>
          <a:off x="7621731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365412</xdr:colOff>
      <xdr:row>14</xdr:row>
      <xdr:rowOff>0</xdr:rowOff>
    </xdr:from>
    <xdr:ext cx="65" cy="17023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19CC516-5FA7-4FA6-A7EF-B5E7685DEAED}"/>
            </a:ext>
          </a:extLst>
        </xdr:cNvPr>
        <xdr:cNvSpPr txBox="1"/>
      </xdr:nvSpPr>
      <xdr:spPr>
        <a:xfrm>
          <a:off x="8299737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252846</xdr:colOff>
      <xdr:row>40</xdr:row>
      <xdr:rowOff>0</xdr:rowOff>
    </xdr:from>
    <xdr:ext cx="65" cy="17023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1FAD9C1-13C7-4BED-88B6-170608A4C7FC}"/>
            </a:ext>
          </a:extLst>
        </xdr:cNvPr>
        <xdr:cNvSpPr txBox="1"/>
      </xdr:nvSpPr>
      <xdr:spPr>
        <a:xfrm>
          <a:off x="935471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1</xdr:col>
      <xdr:colOff>71006</xdr:colOff>
      <xdr:row>40</xdr:row>
      <xdr:rowOff>0</xdr:rowOff>
    </xdr:from>
    <xdr:ext cx="65" cy="17023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FCAF1BD-B033-4B1E-99CC-EC2775E5B318}"/>
            </a:ext>
          </a:extLst>
        </xdr:cNvPr>
        <xdr:cNvSpPr txBox="1"/>
      </xdr:nvSpPr>
      <xdr:spPr>
        <a:xfrm>
          <a:off x="753631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4</xdr:col>
      <xdr:colOff>71003</xdr:colOff>
      <xdr:row>40</xdr:row>
      <xdr:rowOff>0</xdr:rowOff>
    </xdr:from>
    <xdr:ext cx="65" cy="17023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59C65291-634F-4EE7-8F25-8FF349038849}"/>
            </a:ext>
          </a:extLst>
        </xdr:cNvPr>
        <xdr:cNvSpPr txBox="1"/>
      </xdr:nvSpPr>
      <xdr:spPr>
        <a:xfrm>
          <a:off x="2825316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3</xdr:col>
      <xdr:colOff>616527</xdr:colOff>
      <xdr:row>40</xdr:row>
      <xdr:rowOff>0</xdr:rowOff>
    </xdr:from>
    <xdr:ext cx="65" cy="17023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2B5F059-E0CF-4B66-8385-AF0F506C11D4}"/>
            </a:ext>
          </a:extLst>
        </xdr:cNvPr>
        <xdr:cNvSpPr txBox="1"/>
      </xdr:nvSpPr>
      <xdr:spPr>
        <a:xfrm>
          <a:off x="2672340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3</xdr:col>
      <xdr:colOff>400049</xdr:colOff>
      <xdr:row>40</xdr:row>
      <xdr:rowOff>0</xdr:rowOff>
    </xdr:from>
    <xdr:ext cx="65" cy="17023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E7830B7-2B15-45CF-BDAD-B5F4B902791B}"/>
            </a:ext>
          </a:extLst>
        </xdr:cNvPr>
        <xdr:cNvSpPr txBox="1"/>
      </xdr:nvSpPr>
      <xdr:spPr>
        <a:xfrm>
          <a:off x="2455862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3</xdr:col>
      <xdr:colOff>296140</xdr:colOff>
      <xdr:row>40</xdr:row>
      <xdr:rowOff>0</xdr:rowOff>
    </xdr:from>
    <xdr:ext cx="65" cy="17023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C95D4B5-1D1C-4C18-867D-46F897923307}"/>
            </a:ext>
          </a:extLst>
        </xdr:cNvPr>
        <xdr:cNvSpPr txBox="1"/>
      </xdr:nvSpPr>
      <xdr:spPr>
        <a:xfrm>
          <a:off x="2351953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339437</xdr:colOff>
      <xdr:row>40</xdr:row>
      <xdr:rowOff>0</xdr:rowOff>
    </xdr:from>
    <xdr:ext cx="65" cy="17023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8A08B97-C7B7-45FB-819C-84EE333ACAED}"/>
            </a:ext>
          </a:extLst>
        </xdr:cNvPr>
        <xdr:cNvSpPr txBox="1"/>
      </xdr:nvSpPr>
      <xdr:spPr>
        <a:xfrm>
          <a:off x="1696750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4</xdr:col>
      <xdr:colOff>10390</xdr:colOff>
      <xdr:row>40</xdr:row>
      <xdr:rowOff>0</xdr:rowOff>
    </xdr:from>
    <xdr:ext cx="65" cy="17023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22048D30-4EF3-458E-BF69-AAB5AA59F056}"/>
            </a:ext>
          </a:extLst>
        </xdr:cNvPr>
        <xdr:cNvSpPr txBox="1"/>
      </xdr:nvSpPr>
      <xdr:spPr>
        <a:xfrm>
          <a:off x="2764703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3</xdr:col>
      <xdr:colOff>547254</xdr:colOff>
      <xdr:row>40</xdr:row>
      <xdr:rowOff>0</xdr:rowOff>
    </xdr:from>
    <xdr:ext cx="65" cy="17023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9044CC43-3652-44AC-9D4B-F965ADC08ACE}"/>
            </a:ext>
          </a:extLst>
        </xdr:cNvPr>
        <xdr:cNvSpPr txBox="1"/>
      </xdr:nvSpPr>
      <xdr:spPr>
        <a:xfrm>
          <a:off x="2603067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270164</xdr:colOff>
      <xdr:row>40</xdr:row>
      <xdr:rowOff>0</xdr:rowOff>
    </xdr:from>
    <xdr:ext cx="65" cy="17023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30D1AD82-8126-4946-89A2-607C8662B547}"/>
            </a:ext>
          </a:extLst>
        </xdr:cNvPr>
        <xdr:cNvSpPr txBox="1"/>
      </xdr:nvSpPr>
      <xdr:spPr>
        <a:xfrm>
          <a:off x="1627477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495300</xdr:colOff>
      <xdr:row>40</xdr:row>
      <xdr:rowOff>0</xdr:rowOff>
    </xdr:from>
    <xdr:ext cx="65" cy="17023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19928C77-60A9-46B3-88B6-3407C6CB692B}"/>
            </a:ext>
          </a:extLst>
        </xdr:cNvPr>
        <xdr:cNvSpPr txBox="1"/>
      </xdr:nvSpPr>
      <xdr:spPr>
        <a:xfrm>
          <a:off x="1852613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4</xdr:col>
      <xdr:colOff>452004</xdr:colOff>
      <xdr:row>40</xdr:row>
      <xdr:rowOff>1</xdr:rowOff>
    </xdr:from>
    <xdr:ext cx="55996" cy="12700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9DC659F1-389B-4CB7-AB33-E54DBC5F1575}"/>
            </a:ext>
          </a:extLst>
        </xdr:cNvPr>
        <xdr:cNvSpPr txBox="1"/>
      </xdr:nvSpPr>
      <xdr:spPr>
        <a:xfrm>
          <a:off x="3206317" y="11660189"/>
          <a:ext cx="55996" cy="127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7</xdr:col>
      <xdr:colOff>209550</xdr:colOff>
      <xdr:row>40</xdr:row>
      <xdr:rowOff>0</xdr:rowOff>
    </xdr:from>
    <xdr:ext cx="65" cy="17023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4FDE23F5-1B3B-421B-A746-C74BDC4EC7B3}"/>
            </a:ext>
          </a:extLst>
        </xdr:cNvPr>
        <xdr:cNvSpPr txBox="1"/>
      </xdr:nvSpPr>
      <xdr:spPr>
        <a:xfrm>
          <a:off x="8143875" y="1611456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2357004</xdr:colOff>
      <xdr:row>40</xdr:row>
      <xdr:rowOff>0</xdr:rowOff>
    </xdr:from>
    <xdr:ext cx="65" cy="17023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8EFA1CB2-157A-4312-9354-0A7F0328F8BB}"/>
            </a:ext>
          </a:extLst>
        </xdr:cNvPr>
        <xdr:cNvSpPr txBox="1"/>
      </xdr:nvSpPr>
      <xdr:spPr>
        <a:xfrm>
          <a:off x="5809817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4</xdr:col>
      <xdr:colOff>174913</xdr:colOff>
      <xdr:row>40</xdr:row>
      <xdr:rowOff>0</xdr:rowOff>
    </xdr:from>
    <xdr:ext cx="65" cy="17023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11D09643-B641-4DF0-B6E3-83A47741EA7E}"/>
            </a:ext>
          </a:extLst>
        </xdr:cNvPr>
        <xdr:cNvSpPr txBox="1"/>
      </xdr:nvSpPr>
      <xdr:spPr>
        <a:xfrm>
          <a:off x="2929226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5</xdr:col>
      <xdr:colOff>2218459</xdr:colOff>
      <xdr:row>40</xdr:row>
      <xdr:rowOff>0</xdr:rowOff>
    </xdr:from>
    <xdr:ext cx="65" cy="17023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C825B33B-EBCE-44F8-9CF7-186EA80387D7}"/>
            </a:ext>
          </a:extLst>
        </xdr:cNvPr>
        <xdr:cNvSpPr txBox="1"/>
      </xdr:nvSpPr>
      <xdr:spPr>
        <a:xfrm>
          <a:off x="5671272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4</xdr:col>
      <xdr:colOff>599208</xdr:colOff>
      <xdr:row>40</xdr:row>
      <xdr:rowOff>0</xdr:rowOff>
    </xdr:from>
    <xdr:ext cx="65" cy="17023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89465589-146B-4F1F-86D2-8857C9E83782}"/>
            </a:ext>
          </a:extLst>
        </xdr:cNvPr>
        <xdr:cNvSpPr txBox="1"/>
      </xdr:nvSpPr>
      <xdr:spPr>
        <a:xfrm>
          <a:off x="3353521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2</xdr:col>
      <xdr:colOff>460663</xdr:colOff>
      <xdr:row>40</xdr:row>
      <xdr:rowOff>0</xdr:rowOff>
    </xdr:from>
    <xdr:ext cx="65" cy="17023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C204B3F8-6146-4F76-8729-FF1854DDD610}"/>
            </a:ext>
          </a:extLst>
        </xdr:cNvPr>
        <xdr:cNvSpPr txBox="1"/>
      </xdr:nvSpPr>
      <xdr:spPr>
        <a:xfrm>
          <a:off x="1817976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7</xdr:col>
      <xdr:colOff>209550</xdr:colOff>
      <xdr:row>40</xdr:row>
      <xdr:rowOff>0</xdr:rowOff>
    </xdr:from>
    <xdr:ext cx="65" cy="17023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7E1D855-0844-43DF-9F16-4350F4D01210}"/>
            </a:ext>
          </a:extLst>
        </xdr:cNvPr>
        <xdr:cNvSpPr txBox="1"/>
      </xdr:nvSpPr>
      <xdr:spPr>
        <a:xfrm>
          <a:off x="8143875" y="1641936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209550</xdr:colOff>
      <xdr:row>40</xdr:row>
      <xdr:rowOff>0</xdr:rowOff>
    </xdr:from>
    <xdr:ext cx="65" cy="17023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FEC0D85D-C385-4A15-9926-1ECAC1BA6F8D}"/>
            </a:ext>
          </a:extLst>
        </xdr:cNvPr>
        <xdr:cNvSpPr txBox="1"/>
      </xdr:nvSpPr>
      <xdr:spPr>
        <a:xfrm>
          <a:off x="8143875" y="1641936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209550</xdr:colOff>
      <xdr:row>40</xdr:row>
      <xdr:rowOff>0</xdr:rowOff>
    </xdr:from>
    <xdr:ext cx="65" cy="17023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159AA07E-BF3D-4707-9EF7-3D7D120EFDCF}"/>
            </a:ext>
          </a:extLst>
        </xdr:cNvPr>
        <xdr:cNvSpPr txBox="1"/>
      </xdr:nvSpPr>
      <xdr:spPr>
        <a:xfrm>
          <a:off x="8143875" y="1672416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209550</xdr:colOff>
      <xdr:row>40</xdr:row>
      <xdr:rowOff>0</xdr:rowOff>
    </xdr:from>
    <xdr:ext cx="65" cy="17023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1AA5B045-90E3-4E59-9BDE-081955F1C4E0}"/>
            </a:ext>
          </a:extLst>
        </xdr:cNvPr>
        <xdr:cNvSpPr txBox="1"/>
      </xdr:nvSpPr>
      <xdr:spPr>
        <a:xfrm>
          <a:off x="8143875" y="1672416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209550</xdr:colOff>
      <xdr:row>40</xdr:row>
      <xdr:rowOff>0</xdr:rowOff>
    </xdr:from>
    <xdr:ext cx="65" cy="17023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4CFD686-F05C-40FF-A794-200BB11AE8C7}"/>
            </a:ext>
          </a:extLst>
        </xdr:cNvPr>
        <xdr:cNvSpPr txBox="1"/>
      </xdr:nvSpPr>
      <xdr:spPr>
        <a:xfrm>
          <a:off x="8143875" y="1702896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573231</xdr:colOff>
      <xdr:row>40</xdr:row>
      <xdr:rowOff>0</xdr:rowOff>
    </xdr:from>
    <xdr:ext cx="65" cy="17023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3CE4182-8CC4-47F9-9DD0-F17A184FBF37}"/>
            </a:ext>
          </a:extLst>
        </xdr:cNvPr>
        <xdr:cNvSpPr txBox="1"/>
      </xdr:nvSpPr>
      <xdr:spPr>
        <a:xfrm>
          <a:off x="2629044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4</xdr:col>
      <xdr:colOff>322117</xdr:colOff>
      <xdr:row>40</xdr:row>
      <xdr:rowOff>0</xdr:rowOff>
    </xdr:from>
    <xdr:ext cx="65" cy="170239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01B49F9-45C5-4D81-BA7A-3F733FD37144}"/>
            </a:ext>
          </a:extLst>
        </xdr:cNvPr>
        <xdr:cNvSpPr txBox="1"/>
      </xdr:nvSpPr>
      <xdr:spPr>
        <a:xfrm>
          <a:off x="3076430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4</xdr:col>
      <xdr:colOff>195839</xdr:colOff>
      <xdr:row>40</xdr:row>
      <xdr:rowOff>0</xdr:rowOff>
    </xdr:from>
    <xdr:ext cx="65" cy="170239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FDE312E-D576-495D-A426-BFE290B43EC9}"/>
            </a:ext>
          </a:extLst>
        </xdr:cNvPr>
        <xdr:cNvSpPr txBox="1"/>
      </xdr:nvSpPr>
      <xdr:spPr>
        <a:xfrm>
          <a:off x="2950152" y="116601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5</xdr:col>
      <xdr:colOff>2535237</xdr:colOff>
      <xdr:row>18</xdr:row>
      <xdr:rowOff>64027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8" name="TextBox 197">
              <a:extLst>
                <a:ext uri="{FF2B5EF4-FFF2-40B4-BE49-F238E27FC236}">
                  <a16:creationId xmlns:a16="http://schemas.microsoft.com/office/drawing/2014/main" id="{82D565CA-9081-4209-84AF-8E89A6E66235}"/>
                </a:ext>
              </a:extLst>
            </xdr:cNvPr>
            <xdr:cNvSpPr txBox="1"/>
          </xdr:nvSpPr>
          <xdr:spPr>
            <a:xfrm>
              <a:off x="5988050" y="539009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98" name="TextBox 197">
              <a:extLst>
                <a:ext uri="{FF2B5EF4-FFF2-40B4-BE49-F238E27FC236}">
                  <a16:creationId xmlns:a16="http://schemas.microsoft.com/office/drawing/2014/main" id="{82D565CA-9081-4209-84AF-8E89A6E66235}"/>
                </a:ext>
              </a:extLst>
            </xdr:cNvPr>
            <xdr:cNvSpPr txBox="1"/>
          </xdr:nvSpPr>
          <xdr:spPr>
            <a:xfrm>
              <a:off x="5988050" y="539009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2397123</xdr:colOff>
      <xdr:row>18</xdr:row>
      <xdr:rowOff>64027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9" name="TextBox 198">
              <a:extLst>
                <a:ext uri="{FF2B5EF4-FFF2-40B4-BE49-F238E27FC236}">
                  <a16:creationId xmlns:a16="http://schemas.microsoft.com/office/drawing/2014/main" id="{62426EDE-D3AA-4AE9-8C07-61191C98748C}"/>
                </a:ext>
              </a:extLst>
            </xdr:cNvPr>
            <xdr:cNvSpPr txBox="1"/>
          </xdr:nvSpPr>
          <xdr:spPr>
            <a:xfrm>
              <a:off x="5849936" y="539009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99" name="TextBox 198">
              <a:extLst>
                <a:ext uri="{FF2B5EF4-FFF2-40B4-BE49-F238E27FC236}">
                  <a16:creationId xmlns:a16="http://schemas.microsoft.com/office/drawing/2014/main" id="{62426EDE-D3AA-4AE9-8C07-61191C98748C}"/>
                </a:ext>
              </a:extLst>
            </xdr:cNvPr>
            <xdr:cNvSpPr txBox="1"/>
          </xdr:nvSpPr>
          <xdr:spPr>
            <a:xfrm>
              <a:off x="5849936" y="539009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3590925</xdr:colOff>
      <xdr:row>19</xdr:row>
      <xdr:rowOff>71964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0" name="TextBox 199">
              <a:extLst>
                <a:ext uri="{FF2B5EF4-FFF2-40B4-BE49-F238E27FC236}">
                  <a16:creationId xmlns:a16="http://schemas.microsoft.com/office/drawing/2014/main" id="{76486F8C-10B8-4F7A-BC31-EB27806E4C8C}"/>
                </a:ext>
              </a:extLst>
            </xdr:cNvPr>
            <xdr:cNvSpPr txBox="1"/>
          </xdr:nvSpPr>
          <xdr:spPr>
            <a:xfrm>
              <a:off x="7043738" y="569965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0" name="TextBox 199">
              <a:extLst>
                <a:ext uri="{FF2B5EF4-FFF2-40B4-BE49-F238E27FC236}">
                  <a16:creationId xmlns:a16="http://schemas.microsoft.com/office/drawing/2014/main" id="{76486F8C-10B8-4F7A-BC31-EB27806E4C8C}"/>
                </a:ext>
              </a:extLst>
            </xdr:cNvPr>
            <xdr:cNvSpPr txBox="1"/>
          </xdr:nvSpPr>
          <xdr:spPr>
            <a:xfrm>
              <a:off x="7043738" y="569965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3392488</xdr:colOff>
      <xdr:row>19</xdr:row>
      <xdr:rowOff>66673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1" name="TextBox 200">
              <a:extLst>
                <a:ext uri="{FF2B5EF4-FFF2-40B4-BE49-F238E27FC236}">
                  <a16:creationId xmlns:a16="http://schemas.microsoft.com/office/drawing/2014/main" id="{A1557D4C-6640-4265-96CB-092C380628F2}"/>
                </a:ext>
              </a:extLst>
            </xdr:cNvPr>
            <xdr:cNvSpPr txBox="1"/>
          </xdr:nvSpPr>
          <xdr:spPr>
            <a:xfrm>
              <a:off x="6845301" y="569436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1" name="TextBox 200">
              <a:extLst>
                <a:ext uri="{FF2B5EF4-FFF2-40B4-BE49-F238E27FC236}">
                  <a16:creationId xmlns:a16="http://schemas.microsoft.com/office/drawing/2014/main" id="{A1557D4C-6640-4265-96CB-092C380628F2}"/>
                </a:ext>
              </a:extLst>
            </xdr:cNvPr>
            <xdr:cNvSpPr txBox="1"/>
          </xdr:nvSpPr>
          <xdr:spPr>
            <a:xfrm>
              <a:off x="6845301" y="569436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2908300</xdr:colOff>
      <xdr:row>22</xdr:row>
      <xdr:rowOff>77257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2" name="TextBox 201">
              <a:extLst>
                <a:ext uri="{FF2B5EF4-FFF2-40B4-BE49-F238E27FC236}">
                  <a16:creationId xmlns:a16="http://schemas.microsoft.com/office/drawing/2014/main" id="{F3840DF8-9989-408B-966B-EE3B5DDE604F}"/>
                </a:ext>
              </a:extLst>
            </xdr:cNvPr>
            <xdr:cNvSpPr txBox="1"/>
          </xdr:nvSpPr>
          <xdr:spPr>
            <a:xfrm>
              <a:off x="6361113" y="630819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2" name="TextBox 201">
              <a:extLst>
                <a:ext uri="{FF2B5EF4-FFF2-40B4-BE49-F238E27FC236}">
                  <a16:creationId xmlns:a16="http://schemas.microsoft.com/office/drawing/2014/main" id="{F3840DF8-9989-408B-966B-EE3B5DDE604F}"/>
                </a:ext>
              </a:extLst>
            </xdr:cNvPr>
            <xdr:cNvSpPr txBox="1"/>
          </xdr:nvSpPr>
          <xdr:spPr>
            <a:xfrm>
              <a:off x="6361113" y="630819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2715154</xdr:colOff>
      <xdr:row>22</xdr:row>
      <xdr:rowOff>74611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3" name="TextBox 202">
              <a:extLst>
                <a:ext uri="{FF2B5EF4-FFF2-40B4-BE49-F238E27FC236}">
                  <a16:creationId xmlns:a16="http://schemas.microsoft.com/office/drawing/2014/main" id="{80A11EE4-832C-4F2F-BF6A-E49C24EB534C}"/>
                </a:ext>
              </a:extLst>
            </xdr:cNvPr>
            <xdr:cNvSpPr txBox="1"/>
          </xdr:nvSpPr>
          <xdr:spPr>
            <a:xfrm>
              <a:off x="6167967" y="63055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3" name="TextBox 202">
              <a:extLst>
                <a:ext uri="{FF2B5EF4-FFF2-40B4-BE49-F238E27FC236}">
                  <a16:creationId xmlns:a16="http://schemas.microsoft.com/office/drawing/2014/main" id="{80A11EE4-832C-4F2F-BF6A-E49C24EB534C}"/>
                </a:ext>
              </a:extLst>
            </xdr:cNvPr>
            <xdr:cNvSpPr txBox="1"/>
          </xdr:nvSpPr>
          <xdr:spPr>
            <a:xfrm>
              <a:off x="6167967" y="63055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1463675</xdr:colOff>
      <xdr:row>21</xdr:row>
      <xdr:rowOff>74612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4" name="TextBox 203">
              <a:extLst>
                <a:ext uri="{FF2B5EF4-FFF2-40B4-BE49-F238E27FC236}">
                  <a16:creationId xmlns:a16="http://schemas.microsoft.com/office/drawing/2014/main" id="{228C3ADF-4018-427F-B6AF-804FEEAA5202}"/>
                </a:ext>
              </a:extLst>
            </xdr:cNvPr>
            <xdr:cNvSpPr txBox="1"/>
          </xdr:nvSpPr>
          <xdr:spPr>
            <a:xfrm>
              <a:off x="4916488" y="6305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4" name="TextBox 203">
              <a:extLst>
                <a:ext uri="{FF2B5EF4-FFF2-40B4-BE49-F238E27FC236}">
                  <a16:creationId xmlns:a16="http://schemas.microsoft.com/office/drawing/2014/main" id="{228C3ADF-4018-427F-B6AF-804FEEAA5202}"/>
                </a:ext>
              </a:extLst>
            </xdr:cNvPr>
            <xdr:cNvSpPr txBox="1"/>
          </xdr:nvSpPr>
          <xdr:spPr>
            <a:xfrm>
              <a:off x="4916488" y="6305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1334029</xdr:colOff>
      <xdr:row>21</xdr:row>
      <xdr:rowOff>64029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5" name="TextBox 204">
              <a:extLst>
                <a:ext uri="{FF2B5EF4-FFF2-40B4-BE49-F238E27FC236}">
                  <a16:creationId xmlns:a16="http://schemas.microsoft.com/office/drawing/2014/main" id="{0627CC37-32E5-4B09-BE64-CB06186399A0}"/>
                </a:ext>
              </a:extLst>
            </xdr:cNvPr>
            <xdr:cNvSpPr txBox="1"/>
          </xdr:nvSpPr>
          <xdr:spPr>
            <a:xfrm>
              <a:off x="4786842" y="599334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5" name="TextBox 204">
              <a:extLst>
                <a:ext uri="{FF2B5EF4-FFF2-40B4-BE49-F238E27FC236}">
                  <a16:creationId xmlns:a16="http://schemas.microsoft.com/office/drawing/2014/main" id="{0627CC37-32E5-4B09-BE64-CB06186399A0}"/>
                </a:ext>
              </a:extLst>
            </xdr:cNvPr>
            <xdr:cNvSpPr txBox="1"/>
          </xdr:nvSpPr>
          <xdr:spPr>
            <a:xfrm>
              <a:off x="4786842" y="599334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773112</xdr:colOff>
      <xdr:row>28</xdr:row>
      <xdr:rowOff>45507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6" name="TextBox 205">
              <a:extLst>
                <a:ext uri="{FF2B5EF4-FFF2-40B4-BE49-F238E27FC236}">
                  <a16:creationId xmlns:a16="http://schemas.microsoft.com/office/drawing/2014/main" id="{B1D48C13-77C7-40D3-9F9B-C89F4C0B47A8}"/>
                </a:ext>
              </a:extLst>
            </xdr:cNvPr>
            <xdr:cNvSpPr txBox="1"/>
          </xdr:nvSpPr>
          <xdr:spPr>
            <a:xfrm>
              <a:off x="4225925" y="808619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6" name="TextBox 205">
              <a:extLst>
                <a:ext uri="{FF2B5EF4-FFF2-40B4-BE49-F238E27FC236}">
                  <a16:creationId xmlns:a16="http://schemas.microsoft.com/office/drawing/2014/main" id="{B1D48C13-77C7-40D3-9F9B-C89F4C0B47A8}"/>
                </a:ext>
              </a:extLst>
            </xdr:cNvPr>
            <xdr:cNvSpPr txBox="1"/>
          </xdr:nvSpPr>
          <xdr:spPr>
            <a:xfrm>
              <a:off x="4225925" y="808619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643466</xdr:colOff>
      <xdr:row>28</xdr:row>
      <xdr:rowOff>66674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7" name="TextBox 206">
              <a:extLst>
                <a:ext uri="{FF2B5EF4-FFF2-40B4-BE49-F238E27FC236}">
                  <a16:creationId xmlns:a16="http://schemas.microsoft.com/office/drawing/2014/main" id="{D4AEF13F-60AA-466F-920C-2477E812CA3C}"/>
                </a:ext>
              </a:extLst>
            </xdr:cNvPr>
            <xdr:cNvSpPr txBox="1"/>
          </xdr:nvSpPr>
          <xdr:spPr>
            <a:xfrm>
              <a:off x="4096279" y="81073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7" name="TextBox 206">
              <a:extLst>
                <a:ext uri="{FF2B5EF4-FFF2-40B4-BE49-F238E27FC236}">
                  <a16:creationId xmlns:a16="http://schemas.microsoft.com/office/drawing/2014/main" id="{D4AEF13F-60AA-466F-920C-2477E812CA3C}"/>
                </a:ext>
              </a:extLst>
            </xdr:cNvPr>
            <xdr:cNvSpPr txBox="1"/>
          </xdr:nvSpPr>
          <xdr:spPr>
            <a:xfrm>
              <a:off x="4096279" y="81073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230717</xdr:colOff>
      <xdr:row>25</xdr:row>
      <xdr:rowOff>71965</xdr:rowOff>
    </xdr:from>
    <xdr:ext cx="65" cy="17023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2511462D-C8C6-494F-B02C-3555A5F456EC}"/>
            </a:ext>
          </a:extLst>
        </xdr:cNvPr>
        <xdr:cNvSpPr txBox="1"/>
      </xdr:nvSpPr>
      <xdr:spPr>
        <a:xfrm>
          <a:off x="13764155" y="720777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124883</xdr:colOff>
      <xdr:row>25</xdr:row>
      <xdr:rowOff>82549</xdr:rowOff>
    </xdr:from>
    <xdr:ext cx="65" cy="17023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A1751E45-D71A-4789-9948-E5756B85B5FE}"/>
            </a:ext>
          </a:extLst>
        </xdr:cNvPr>
        <xdr:cNvSpPr txBox="1"/>
      </xdr:nvSpPr>
      <xdr:spPr>
        <a:xfrm>
          <a:off x="13658321" y="72183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400050</xdr:colOff>
      <xdr:row>27</xdr:row>
      <xdr:rowOff>82549</xdr:rowOff>
    </xdr:from>
    <xdr:ext cx="65" cy="17023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CFF1599-5923-4B16-845A-E4167ACD970F}"/>
            </a:ext>
          </a:extLst>
        </xdr:cNvPr>
        <xdr:cNvSpPr txBox="1"/>
      </xdr:nvSpPr>
      <xdr:spPr>
        <a:xfrm>
          <a:off x="12536488" y="782161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294217</xdr:colOff>
      <xdr:row>27</xdr:row>
      <xdr:rowOff>71966</xdr:rowOff>
    </xdr:from>
    <xdr:ext cx="65" cy="17023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94672D0E-34A8-48EE-B442-F7EFC6218F2C}"/>
            </a:ext>
          </a:extLst>
        </xdr:cNvPr>
        <xdr:cNvSpPr txBox="1"/>
      </xdr:nvSpPr>
      <xdr:spPr>
        <a:xfrm>
          <a:off x="12430655" y="78110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251883</xdr:colOff>
      <xdr:row>34</xdr:row>
      <xdr:rowOff>82549</xdr:rowOff>
    </xdr:from>
    <xdr:ext cx="65" cy="170239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F3789083-B4C9-414B-B84C-447CDA8CB04E}"/>
            </a:ext>
          </a:extLst>
        </xdr:cNvPr>
        <xdr:cNvSpPr txBox="1"/>
      </xdr:nvSpPr>
      <xdr:spPr>
        <a:xfrm>
          <a:off x="7498821" y="993298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593195</xdr:colOff>
      <xdr:row>34</xdr:row>
      <xdr:rowOff>58737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3" name="TextBox 212">
              <a:extLst>
                <a:ext uri="{FF2B5EF4-FFF2-40B4-BE49-F238E27FC236}">
                  <a16:creationId xmlns:a16="http://schemas.microsoft.com/office/drawing/2014/main" id="{38F78998-865E-40F0-97AA-90287579EFE4}"/>
                </a:ext>
              </a:extLst>
            </xdr:cNvPr>
            <xdr:cNvSpPr txBox="1"/>
          </xdr:nvSpPr>
          <xdr:spPr>
            <a:xfrm>
              <a:off x="3347508" y="10210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13" name="TextBox 212">
              <a:extLst>
                <a:ext uri="{FF2B5EF4-FFF2-40B4-BE49-F238E27FC236}">
                  <a16:creationId xmlns:a16="http://schemas.microsoft.com/office/drawing/2014/main" id="{38F78998-865E-40F0-97AA-90287579EFE4}"/>
                </a:ext>
              </a:extLst>
            </xdr:cNvPr>
            <xdr:cNvSpPr txBox="1"/>
          </xdr:nvSpPr>
          <xdr:spPr>
            <a:xfrm>
              <a:off x="3347508" y="10210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579967</xdr:colOff>
      <xdr:row>34</xdr:row>
      <xdr:rowOff>71965</xdr:rowOff>
    </xdr:from>
    <xdr:ext cx="65" cy="17023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A37BF5C8-0921-41BB-B037-99E008A4685C}"/>
            </a:ext>
          </a:extLst>
        </xdr:cNvPr>
        <xdr:cNvSpPr txBox="1"/>
      </xdr:nvSpPr>
      <xdr:spPr>
        <a:xfrm>
          <a:off x="11319405" y="992240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61384</xdr:colOff>
      <xdr:row>34</xdr:row>
      <xdr:rowOff>82549</xdr:rowOff>
    </xdr:from>
    <xdr:ext cx="65" cy="17023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2E84294-C8DB-49A0-A070-21D0B3B7EC5B}"/>
            </a:ext>
          </a:extLst>
        </xdr:cNvPr>
        <xdr:cNvSpPr txBox="1"/>
      </xdr:nvSpPr>
      <xdr:spPr>
        <a:xfrm>
          <a:off x="7308322" y="993298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79905</xdr:colOff>
      <xdr:row>34</xdr:row>
      <xdr:rowOff>58738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6" name="TextBox 215">
              <a:extLst>
                <a:ext uri="{FF2B5EF4-FFF2-40B4-BE49-F238E27FC236}">
                  <a16:creationId xmlns:a16="http://schemas.microsoft.com/office/drawing/2014/main" id="{55B9793B-C0F1-447F-BE16-F11C0EF3D5E3}"/>
                </a:ext>
              </a:extLst>
            </xdr:cNvPr>
            <xdr:cNvSpPr txBox="1"/>
          </xdr:nvSpPr>
          <xdr:spPr>
            <a:xfrm>
              <a:off x="3532718" y="1021080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16" name="TextBox 215">
              <a:extLst>
                <a:ext uri="{FF2B5EF4-FFF2-40B4-BE49-F238E27FC236}">
                  <a16:creationId xmlns:a16="http://schemas.microsoft.com/office/drawing/2014/main" id="{55B9793B-C0F1-447F-BE16-F11C0EF3D5E3}"/>
                </a:ext>
              </a:extLst>
            </xdr:cNvPr>
            <xdr:cNvSpPr txBox="1"/>
          </xdr:nvSpPr>
          <xdr:spPr>
            <a:xfrm>
              <a:off x="3532718" y="1021080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442384</xdr:colOff>
      <xdr:row>34</xdr:row>
      <xdr:rowOff>71965</xdr:rowOff>
    </xdr:from>
    <xdr:ext cx="65" cy="170239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7300DCA-BEF7-494D-82A8-520C558D27E1}"/>
            </a:ext>
          </a:extLst>
        </xdr:cNvPr>
        <xdr:cNvSpPr txBox="1"/>
      </xdr:nvSpPr>
      <xdr:spPr>
        <a:xfrm>
          <a:off x="11181822" y="992240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2368549</xdr:colOff>
      <xdr:row>38</xdr:row>
      <xdr:rowOff>71966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8" name="TextBox 217">
              <a:extLst>
                <a:ext uri="{FF2B5EF4-FFF2-40B4-BE49-F238E27FC236}">
                  <a16:creationId xmlns:a16="http://schemas.microsoft.com/office/drawing/2014/main" id="{63BBE6DE-1D58-4C9B-A839-6CC517150365}"/>
                </a:ext>
              </a:extLst>
            </xdr:cNvPr>
            <xdr:cNvSpPr txBox="1"/>
          </xdr:nvSpPr>
          <xdr:spPr>
            <a:xfrm>
              <a:off x="5821362" y="1112890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18" name="TextBox 217">
              <a:extLst>
                <a:ext uri="{FF2B5EF4-FFF2-40B4-BE49-F238E27FC236}">
                  <a16:creationId xmlns:a16="http://schemas.microsoft.com/office/drawing/2014/main" id="{63BBE6DE-1D58-4C9B-A839-6CC517150365}"/>
                </a:ext>
              </a:extLst>
            </xdr:cNvPr>
            <xdr:cNvSpPr txBox="1"/>
          </xdr:nvSpPr>
          <xdr:spPr>
            <a:xfrm>
              <a:off x="5821362" y="1112890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471486</xdr:colOff>
      <xdr:row>35</xdr:row>
      <xdr:rowOff>291569</xdr:rowOff>
    </xdr:from>
    <xdr:ext cx="65" cy="170239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EDEE1A3C-36BC-476E-BBA7-0495C60F72DC}"/>
            </a:ext>
          </a:extLst>
        </xdr:cNvPr>
        <xdr:cNvSpPr txBox="1"/>
      </xdr:nvSpPr>
      <xdr:spPr>
        <a:xfrm>
          <a:off x="9115424" y="104436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294217</xdr:colOff>
      <xdr:row>39</xdr:row>
      <xdr:rowOff>71964</xdr:rowOff>
    </xdr:from>
    <xdr:ext cx="65" cy="170239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9094674-389D-46B5-934C-9B0FAB9AB253}"/>
            </a:ext>
          </a:extLst>
        </xdr:cNvPr>
        <xdr:cNvSpPr txBox="1"/>
      </xdr:nvSpPr>
      <xdr:spPr>
        <a:xfrm>
          <a:off x="13129155" y="114305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146050</xdr:colOff>
      <xdr:row>39</xdr:row>
      <xdr:rowOff>61382</xdr:rowOff>
    </xdr:from>
    <xdr:ext cx="65" cy="170239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448925C7-62AD-4E85-ABB4-BCE6B0910311}"/>
            </a:ext>
          </a:extLst>
        </xdr:cNvPr>
        <xdr:cNvSpPr txBox="1"/>
      </xdr:nvSpPr>
      <xdr:spPr>
        <a:xfrm>
          <a:off x="12980988" y="114199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332581</xdr:colOff>
      <xdr:row>40</xdr:row>
      <xdr:rowOff>58738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E45A3A28-1174-4C2F-A8AC-122230B29285}"/>
                </a:ext>
              </a:extLst>
            </xdr:cNvPr>
            <xdr:cNvSpPr txBox="1"/>
          </xdr:nvSpPr>
          <xdr:spPr>
            <a:xfrm>
              <a:off x="2388394" y="1171892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E45A3A28-1174-4C2F-A8AC-122230B29285}"/>
                </a:ext>
              </a:extLst>
            </xdr:cNvPr>
            <xdr:cNvSpPr txBox="1"/>
          </xdr:nvSpPr>
          <xdr:spPr>
            <a:xfrm>
              <a:off x="2388394" y="1171892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3396456</xdr:colOff>
      <xdr:row>39</xdr:row>
      <xdr:rowOff>209550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85DA36F-C5AB-43F0-9B85-2C83274A2C3D}"/>
            </a:ext>
          </a:extLst>
        </xdr:cNvPr>
        <xdr:cNvSpPr txBox="1"/>
      </xdr:nvSpPr>
      <xdr:spPr>
        <a:xfrm>
          <a:off x="6849269" y="115681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197644</xdr:colOff>
      <xdr:row>40</xdr:row>
      <xdr:rowOff>58737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959A2124-6543-4CE9-A65D-B6CD8389397C}"/>
                </a:ext>
              </a:extLst>
            </xdr:cNvPr>
            <xdr:cNvSpPr txBox="1"/>
          </xdr:nvSpPr>
          <xdr:spPr>
            <a:xfrm>
              <a:off x="2253457" y="12020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959A2124-6543-4CE9-A65D-B6CD8389397C}"/>
                </a:ext>
              </a:extLst>
            </xdr:cNvPr>
            <xdr:cNvSpPr txBox="1"/>
          </xdr:nvSpPr>
          <xdr:spPr>
            <a:xfrm>
              <a:off x="2253457" y="12020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7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7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14345" name="Object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7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14347" name="Object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7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14348" name="Object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7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14349" name="Object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7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14350" name="Object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7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14351" name="Object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7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14355" name="Object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7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5</xdr:row>
          <xdr:rowOff>104775</xdr:rowOff>
        </xdr:from>
        <xdr:to>
          <xdr:col>9</xdr:col>
          <xdr:colOff>409575</xdr:colOff>
          <xdr:row>5</xdr:row>
          <xdr:rowOff>219075</xdr:rowOff>
        </xdr:to>
        <xdr:sp macro="" textlink="">
          <xdr:nvSpPr>
            <xdr:cNvPr id="14356" name="Object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7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146050</xdr:colOff>
      <xdr:row>19</xdr:row>
      <xdr:rowOff>71965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EA02B96-DB5C-4E79-812B-966365AEB33E}"/>
                </a:ext>
              </a:extLst>
            </xdr:cNvPr>
            <xdr:cNvSpPr txBox="1"/>
          </xdr:nvSpPr>
          <xdr:spPr>
            <a:xfrm>
              <a:off x="4823883" y="54271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EA02B96-DB5C-4E79-812B-966365AEB33E}"/>
                </a:ext>
              </a:extLst>
            </xdr:cNvPr>
            <xdr:cNvSpPr txBox="1"/>
          </xdr:nvSpPr>
          <xdr:spPr>
            <a:xfrm>
              <a:off x="4823883" y="54271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1670049</xdr:colOff>
      <xdr:row>19</xdr:row>
      <xdr:rowOff>71965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E59EDDF-1285-4BA2-9274-D9B144EDDAD6}"/>
                </a:ext>
              </a:extLst>
            </xdr:cNvPr>
            <xdr:cNvSpPr txBox="1"/>
          </xdr:nvSpPr>
          <xdr:spPr>
            <a:xfrm>
              <a:off x="4665132" y="542713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E59EDDF-1285-4BA2-9274-D9B144EDDAD6}"/>
                </a:ext>
              </a:extLst>
            </xdr:cNvPr>
            <xdr:cNvSpPr txBox="1"/>
          </xdr:nvSpPr>
          <xdr:spPr>
            <a:xfrm>
              <a:off x="4665132" y="542713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16</xdr:col>
      <xdr:colOff>114300</xdr:colOff>
      <xdr:row>19</xdr:row>
      <xdr:rowOff>71965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4883E679-9F0A-4BE8-9BA7-7B69F94328B9}"/>
                </a:ext>
              </a:extLst>
            </xdr:cNvPr>
            <xdr:cNvSpPr txBox="1"/>
          </xdr:nvSpPr>
          <xdr:spPr>
            <a:xfrm>
              <a:off x="12189883" y="54271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4883E679-9F0A-4BE8-9BA7-7B69F94328B9}"/>
                </a:ext>
              </a:extLst>
            </xdr:cNvPr>
            <xdr:cNvSpPr txBox="1"/>
          </xdr:nvSpPr>
          <xdr:spPr>
            <a:xfrm>
              <a:off x="12189883" y="54271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654051</xdr:colOff>
      <xdr:row>19</xdr:row>
      <xdr:rowOff>82549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E0165C63-60B7-44FE-A1ED-A6BA03A09DC3}"/>
                </a:ext>
              </a:extLst>
            </xdr:cNvPr>
            <xdr:cNvSpPr txBox="1"/>
          </xdr:nvSpPr>
          <xdr:spPr>
            <a:xfrm>
              <a:off x="12062884" y="543771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E0165C63-60B7-44FE-A1ED-A6BA03A09DC3}"/>
                </a:ext>
              </a:extLst>
            </xdr:cNvPr>
            <xdr:cNvSpPr txBox="1"/>
          </xdr:nvSpPr>
          <xdr:spPr>
            <a:xfrm>
              <a:off x="12062884" y="543771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495300</xdr:colOff>
      <xdr:row>21</xdr:row>
      <xdr:rowOff>93132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A9ECF9F8-4DEB-4DC6-A003-80C19EE1751E}"/>
                </a:ext>
              </a:extLst>
            </xdr:cNvPr>
            <xdr:cNvSpPr txBox="1"/>
          </xdr:nvSpPr>
          <xdr:spPr>
            <a:xfrm>
              <a:off x="7903633" y="60621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A9ECF9F8-4DEB-4DC6-A003-80C19EE1751E}"/>
                </a:ext>
              </a:extLst>
            </xdr:cNvPr>
            <xdr:cNvSpPr txBox="1"/>
          </xdr:nvSpPr>
          <xdr:spPr>
            <a:xfrm>
              <a:off x="7903633" y="60621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357717</xdr:colOff>
      <xdr:row>21</xdr:row>
      <xdr:rowOff>82549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4CF7D0E8-8568-4DC5-97B3-AFA7D8DD66F8}"/>
                </a:ext>
              </a:extLst>
            </xdr:cNvPr>
            <xdr:cNvSpPr txBox="1"/>
          </xdr:nvSpPr>
          <xdr:spPr>
            <a:xfrm>
              <a:off x="7766050" y="60515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4CF7D0E8-8568-4DC5-97B3-AFA7D8DD66F8}"/>
                </a:ext>
              </a:extLst>
            </xdr:cNvPr>
            <xdr:cNvSpPr txBox="1"/>
          </xdr:nvSpPr>
          <xdr:spPr>
            <a:xfrm>
              <a:off x="7766050" y="60515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622300</xdr:colOff>
      <xdr:row>20</xdr:row>
      <xdr:rowOff>82549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BDEFE3A8-F19C-40A7-8AD7-824DE56B7BD5}"/>
                </a:ext>
              </a:extLst>
            </xdr:cNvPr>
            <xdr:cNvSpPr txBox="1"/>
          </xdr:nvSpPr>
          <xdr:spPr>
            <a:xfrm>
              <a:off x="11364383" y="57446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BDEFE3A8-F19C-40A7-8AD7-824DE56B7BD5}"/>
                </a:ext>
              </a:extLst>
            </xdr:cNvPr>
            <xdr:cNvSpPr txBox="1"/>
          </xdr:nvSpPr>
          <xdr:spPr>
            <a:xfrm>
              <a:off x="11364383" y="57446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421217</xdr:colOff>
      <xdr:row>20</xdr:row>
      <xdr:rowOff>71966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796622D5-B973-4EAB-8A0F-220184AA7EB3}"/>
                </a:ext>
              </a:extLst>
            </xdr:cNvPr>
            <xdr:cNvSpPr txBox="1"/>
          </xdr:nvSpPr>
          <xdr:spPr>
            <a:xfrm>
              <a:off x="11163300" y="57340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796622D5-B973-4EAB-8A0F-220184AA7EB3}"/>
                </a:ext>
              </a:extLst>
            </xdr:cNvPr>
            <xdr:cNvSpPr txBox="1"/>
          </xdr:nvSpPr>
          <xdr:spPr>
            <a:xfrm>
              <a:off x="11163300" y="57340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146050</xdr:colOff>
      <xdr:row>22</xdr:row>
      <xdr:rowOff>61382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F3255BDC-A129-4CF7-99E6-F14FE1CFEDCF}"/>
                </a:ext>
              </a:extLst>
            </xdr:cNvPr>
            <xdr:cNvSpPr txBox="1"/>
          </xdr:nvSpPr>
          <xdr:spPr>
            <a:xfrm>
              <a:off x="9554633" y="6337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F3255BDC-A129-4CF7-99E6-F14FE1CFEDCF}"/>
                </a:ext>
              </a:extLst>
            </xdr:cNvPr>
            <xdr:cNvSpPr txBox="1"/>
          </xdr:nvSpPr>
          <xdr:spPr>
            <a:xfrm>
              <a:off x="9554633" y="6337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643466</xdr:colOff>
      <xdr:row>22</xdr:row>
      <xdr:rowOff>82549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9A2DBB2B-4A15-42D8-A98C-56D0FF7937B4}"/>
                </a:ext>
              </a:extLst>
            </xdr:cNvPr>
            <xdr:cNvSpPr txBox="1"/>
          </xdr:nvSpPr>
          <xdr:spPr>
            <a:xfrm>
              <a:off x="9385299" y="635846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9A2DBB2B-4A15-42D8-A98C-56D0FF7937B4}"/>
                </a:ext>
              </a:extLst>
            </xdr:cNvPr>
            <xdr:cNvSpPr txBox="1"/>
          </xdr:nvSpPr>
          <xdr:spPr>
            <a:xfrm>
              <a:off x="9385299" y="635846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230717</xdr:colOff>
      <xdr:row>23</xdr:row>
      <xdr:rowOff>71965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C50DB8FD-0CBB-4C24-A276-F3E49DE10738}"/>
                </a:ext>
              </a:extLst>
            </xdr:cNvPr>
            <xdr:cNvSpPr txBox="1"/>
          </xdr:nvSpPr>
          <xdr:spPr>
            <a:xfrm>
              <a:off x="11639550" y="665479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C50DB8FD-0CBB-4C24-A276-F3E49DE10738}"/>
                </a:ext>
              </a:extLst>
            </xdr:cNvPr>
            <xdr:cNvSpPr txBox="1"/>
          </xdr:nvSpPr>
          <xdr:spPr>
            <a:xfrm>
              <a:off x="11639550" y="665479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124883</xdr:colOff>
      <xdr:row>23</xdr:row>
      <xdr:rowOff>82549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F8DB626A-61C5-4F70-AAD3-699E8E7DABF4}"/>
                </a:ext>
              </a:extLst>
            </xdr:cNvPr>
            <xdr:cNvSpPr txBox="1"/>
          </xdr:nvSpPr>
          <xdr:spPr>
            <a:xfrm>
              <a:off x="11533716" y="666538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F8DB626A-61C5-4F70-AAD3-699E8E7DABF4}"/>
                </a:ext>
              </a:extLst>
            </xdr:cNvPr>
            <xdr:cNvSpPr txBox="1"/>
          </xdr:nvSpPr>
          <xdr:spPr>
            <a:xfrm>
              <a:off x="11533716" y="666538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400050</xdr:colOff>
      <xdr:row>24</xdr:row>
      <xdr:rowOff>82549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CC15981-85AB-44F9-939B-651F40EE4BB4}"/>
                </a:ext>
              </a:extLst>
            </xdr:cNvPr>
            <xdr:cNvSpPr txBox="1"/>
          </xdr:nvSpPr>
          <xdr:spPr>
            <a:xfrm>
              <a:off x="10475383" y="6972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CC15981-85AB-44F9-939B-651F40EE4BB4}"/>
                </a:ext>
              </a:extLst>
            </xdr:cNvPr>
            <xdr:cNvSpPr txBox="1"/>
          </xdr:nvSpPr>
          <xdr:spPr>
            <a:xfrm>
              <a:off x="10475383" y="6972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294217</xdr:colOff>
      <xdr:row>24</xdr:row>
      <xdr:rowOff>71966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58373031-E180-4F20-8E94-AA0A1E3EF71B}"/>
                </a:ext>
              </a:extLst>
            </xdr:cNvPr>
            <xdr:cNvSpPr txBox="1"/>
          </xdr:nvSpPr>
          <xdr:spPr>
            <a:xfrm>
              <a:off x="10369550" y="696171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58373031-E180-4F20-8E94-AA0A1E3EF71B}"/>
                </a:ext>
              </a:extLst>
            </xdr:cNvPr>
            <xdr:cNvSpPr txBox="1"/>
          </xdr:nvSpPr>
          <xdr:spPr>
            <a:xfrm>
              <a:off x="10369550" y="696171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251883</xdr:colOff>
      <xdr:row>28</xdr:row>
      <xdr:rowOff>82549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DC906DD8-BFB9-4BFD-AB32-D37DC2E1DEAB}"/>
                </a:ext>
              </a:extLst>
            </xdr:cNvPr>
            <xdr:cNvSpPr txBox="1"/>
          </xdr:nvSpPr>
          <xdr:spPr>
            <a:xfrm>
              <a:off x="5628216" y="819996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DC906DD8-BFB9-4BFD-AB32-D37DC2E1DEAB}"/>
                </a:ext>
              </a:extLst>
            </xdr:cNvPr>
            <xdr:cNvSpPr txBox="1"/>
          </xdr:nvSpPr>
          <xdr:spPr>
            <a:xfrm>
              <a:off x="5628216" y="819996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632883</xdr:colOff>
      <xdr:row>26</xdr:row>
      <xdr:rowOff>82550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12B88CD-0C12-44DF-A4BD-3D7FA33F2314}"/>
                </a:ext>
              </a:extLst>
            </xdr:cNvPr>
            <xdr:cNvSpPr txBox="1"/>
          </xdr:nvSpPr>
          <xdr:spPr>
            <a:xfrm>
              <a:off x="6009216" y="758613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12B88CD-0C12-44DF-A4BD-3D7FA33F2314}"/>
                </a:ext>
              </a:extLst>
            </xdr:cNvPr>
            <xdr:cNvSpPr txBox="1"/>
          </xdr:nvSpPr>
          <xdr:spPr>
            <a:xfrm>
              <a:off x="6009216" y="758613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579967</xdr:colOff>
      <xdr:row>28</xdr:row>
      <xdr:rowOff>71965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CC26E69B-4D2B-4634-90F4-C88493FE298C}"/>
                </a:ext>
              </a:extLst>
            </xdr:cNvPr>
            <xdr:cNvSpPr txBox="1"/>
          </xdr:nvSpPr>
          <xdr:spPr>
            <a:xfrm>
              <a:off x="9321800" y="818938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CC26E69B-4D2B-4634-90F4-C88493FE298C}"/>
                </a:ext>
              </a:extLst>
            </xdr:cNvPr>
            <xdr:cNvSpPr txBox="1"/>
          </xdr:nvSpPr>
          <xdr:spPr>
            <a:xfrm>
              <a:off x="9321800" y="818938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61384</xdr:colOff>
      <xdr:row>28</xdr:row>
      <xdr:rowOff>82549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75BDE615-6FC5-4020-9A3A-EC005B1DA342}"/>
                </a:ext>
              </a:extLst>
            </xdr:cNvPr>
            <xdr:cNvSpPr txBox="1"/>
          </xdr:nvSpPr>
          <xdr:spPr>
            <a:xfrm>
              <a:off x="5437717" y="819996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75BDE615-6FC5-4020-9A3A-EC005B1DA342}"/>
                </a:ext>
              </a:extLst>
            </xdr:cNvPr>
            <xdr:cNvSpPr txBox="1"/>
          </xdr:nvSpPr>
          <xdr:spPr>
            <a:xfrm>
              <a:off x="5437717" y="819996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135467</xdr:colOff>
      <xdr:row>26</xdr:row>
      <xdr:rowOff>82549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BDFC17F7-A599-4C65-BD43-9FB41040C364}"/>
                </a:ext>
              </a:extLst>
            </xdr:cNvPr>
            <xdr:cNvSpPr txBox="1"/>
          </xdr:nvSpPr>
          <xdr:spPr>
            <a:xfrm>
              <a:off x="6210300" y="75861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BDFC17F7-A599-4C65-BD43-9FB41040C364}"/>
                </a:ext>
              </a:extLst>
            </xdr:cNvPr>
            <xdr:cNvSpPr txBox="1"/>
          </xdr:nvSpPr>
          <xdr:spPr>
            <a:xfrm>
              <a:off x="6210300" y="75861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442384</xdr:colOff>
      <xdr:row>28</xdr:row>
      <xdr:rowOff>71965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B3E3C339-1DB5-4424-8CD4-1D19A86E52A1}"/>
                </a:ext>
              </a:extLst>
            </xdr:cNvPr>
            <xdr:cNvSpPr txBox="1"/>
          </xdr:nvSpPr>
          <xdr:spPr>
            <a:xfrm>
              <a:off x="9184217" y="818938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B3E3C339-1DB5-4424-8CD4-1D19A86E52A1}"/>
                </a:ext>
              </a:extLst>
            </xdr:cNvPr>
            <xdr:cNvSpPr txBox="1"/>
          </xdr:nvSpPr>
          <xdr:spPr>
            <a:xfrm>
              <a:off x="9184217" y="818938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558799</xdr:colOff>
      <xdr:row>31</xdr:row>
      <xdr:rowOff>71966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47740027-C8BD-40DA-8C70-CE1727A24EC0}"/>
                </a:ext>
              </a:extLst>
            </xdr:cNvPr>
            <xdr:cNvSpPr txBox="1"/>
          </xdr:nvSpPr>
          <xdr:spPr>
            <a:xfrm>
              <a:off x="1691216" y="91101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47740027-C8BD-40DA-8C70-CE1727A24EC0}"/>
                </a:ext>
              </a:extLst>
            </xdr:cNvPr>
            <xdr:cNvSpPr txBox="1"/>
          </xdr:nvSpPr>
          <xdr:spPr>
            <a:xfrm>
              <a:off x="1691216" y="91101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463549</xdr:colOff>
      <xdr:row>31</xdr:row>
      <xdr:rowOff>61382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F5ECC02B-79EF-454E-824A-2AD5502F61D9}"/>
                </a:ext>
              </a:extLst>
            </xdr:cNvPr>
            <xdr:cNvSpPr txBox="1"/>
          </xdr:nvSpPr>
          <xdr:spPr>
            <a:xfrm>
              <a:off x="1595966" y="90995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F5ECC02B-79EF-454E-824A-2AD5502F61D9}"/>
                </a:ext>
              </a:extLst>
            </xdr:cNvPr>
            <xdr:cNvSpPr txBox="1"/>
          </xdr:nvSpPr>
          <xdr:spPr>
            <a:xfrm>
              <a:off x="1595966" y="90995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294217</xdr:colOff>
      <xdr:row>31</xdr:row>
      <xdr:rowOff>71964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D13E68F4-8053-43B1-971E-C7BAF8566993}"/>
                </a:ext>
              </a:extLst>
            </xdr:cNvPr>
            <xdr:cNvSpPr txBox="1"/>
          </xdr:nvSpPr>
          <xdr:spPr>
            <a:xfrm>
              <a:off x="11036300" y="911013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D13E68F4-8053-43B1-971E-C7BAF8566993}"/>
                </a:ext>
              </a:extLst>
            </xdr:cNvPr>
            <xdr:cNvSpPr txBox="1"/>
          </xdr:nvSpPr>
          <xdr:spPr>
            <a:xfrm>
              <a:off x="11036300" y="911013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146050</xdr:colOff>
      <xdr:row>31</xdr:row>
      <xdr:rowOff>61382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BF488EE1-FEE5-477A-A7F5-B8F7D6913791}"/>
                </a:ext>
              </a:extLst>
            </xdr:cNvPr>
            <xdr:cNvSpPr txBox="1"/>
          </xdr:nvSpPr>
          <xdr:spPr>
            <a:xfrm>
              <a:off x="10888133" y="90995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BF488EE1-FEE5-477A-A7F5-B8F7D6913791}"/>
                </a:ext>
              </a:extLst>
            </xdr:cNvPr>
            <xdr:cNvSpPr txBox="1"/>
          </xdr:nvSpPr>
          <xdr:spPr>
            <a:xfrm>
              <a:off x="10888133" y="90995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</xdr:row>
          <xdr:rowOff>171450</xdr:rowOff>
        </xdr:from>
        <xdr:to>
          <xdr:col>5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F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M167"/>
  <sheetViews>
    <sheetView topLeftCell="A4" zoomScale="110" zoomScaleNormal="110" workbookViewId="0">
      <selection activeCell="C43" sqref="C43"/>
    </sheetView>
  </sheetViews>
  <sheetFormatPr defaultColWidth="12.625" defaultRowHeight="14.25" x14ac:dyDescent="0.2"/>
  <cols>
    <col min="1" max="19" width="18.875" style="43" customWidth="1"/>
    <col min="20" max="16384" width="12.625" style="43"/>
  </cols>
  <sheetData>
    <row r="1" spans="1:13" x14ac:dyDescent="0.2">
      <c r="A1" s="66" t="s">
        <v>41</v>
      </c>
      <c r="B1" s="66" t="s">
        <v>42</v>
      </c>
      <c r="C1" s="66" t="s">
        <v>27</v>
      </c>
      <c r="D1" s="66" t="s">
        <v>43</v>
      </c>
      <c r="E1" s="66" t="s">
        <v>44</v>
      </c>
      <c r="F1" s="66" t="s">
        <v>45</v>
      </c>
      <c r="G1" s="66" t="s">
        <v>46</v>
      </c>
      <c r="H1" s="66" t="s">
        <v>47</v>
      </c>
      <c r="I1" s="66" t="s">
        <v>48</v>
      </c>
      <c r="J1" s="66" t="s">
        <v>49</v>
      </c>
      <c r="K1" s="66" t="s">
        <v>50</v>
      </c>
      <c r="L1" s="66" t="s">
        <v>51</v>
      </c>
      <c r="M1" s="66" t="s">
        <v>52</v>
      </c>
    </row>
    <row r="2" spans="1:13" x14ac:dyDescent="0.2">
      <c r="A2" s="67">
        <v>44627.422311562499</v>
      </c>
      <c r="B2" s="68" t="s">
        <v>15</v>
      </c>
      <c r="C2" s="68" t="s">
        <v>19</v>
      </c>
      <c r="D2" s="68" t="s">
        <v>24</v>
      </c>
      <c r="E2" s="68" t="s">
        <v>53</v>
      </c>
      <c r="F2" s="68" t="s">
        <v>53</v>
      </c>
      <c r="G2" s="68" t="s">
        <v>53</v>
      </c>
      <c r="H2" s="68" t="s">
        <v>53</v>
      </c>
      <c r="I2" s="68" t="s">
        <v>53</v>
      </c>
      <c r="J2" s="68" t="s">
        <v>53</v>
      </c>
      <c r="K2" s="68" t="s">
        <v>53</v>
      </c>
      <c r="L2" s="68" t="s">
        <v>53</v>
      </c>
      <c r="M2" s="68" t="s">
        <v>53</v>
      </c>
    </row>
    <row r="3" spans="1:13" x14ac:dyDescent="0.2">
      <c r="A3" s="67">
        <v>44627.422320451384</v>
      </c>
      <c r="B3" s="68" t="s">
        <v>14</v>
      </c>
      <c r="C3" s="68" t="s">
        <v>54</v>
      </c>
      <c r="D3" s="68" t="s">
        <v>26</v>
      </c>
      <c r="E3" s="68" t="s">
        <v>53</v>
      </c>
      <c r="F3" s="68" t="s">
        <v>53</v>
      </c>
      <c r="G3" s="68" t="s">
        <v>53</v>
      </c>
      <c r="H3" s="68" t="s">
        <v>53</v>
      </c>
      <c r="I3" s="68" t="s">
        <v>53</v>
      </c>
      <c r="J3" s="68" t="s">
        <v>53</v>
      </c>
      <c r="K3" s="68" t="s">
        <v>53</v>
      </c>
      <c r="L3" s="68" t="s">
        <v>53</v>
      </c>
      <c r="M3" s="68" t="s">
        <v>53</v>
      </c>
    </row>
    <row r="4" spans="1:13" x14ac:dyDescent="0.2">
      <c r="A4" s="67">
        <v>44627.42401318287</v>
      </c>
      <c r="B4" s="68" t="s">
        <v>15</v>
      </c>
      <c r="C4" s="68" t="s">
        <v>54</v>
      </c>
      <c r="D4" s="68" t="s">
        <v>26</v>
      </c>
      <c r="E4" s="68" t="s">
        <v>55</v>
      </c>
      <c r="F4" s="68" t="s">
        <v>56</v>
      </c>
      <c r="G4" s="68" t="s">
        <v>56</v>
      </c>
      <c r="H4" s="68" t="s">
        <v>55</v>
      </c>
      <c r="I4" s="68" t="s">
        <v>57</v>
      </c>
      <c r="J4" s="68" t="s">
        <v>57</v>
      </c>
      <c r="K4" s="68" t="s">
        <v>55</v>
      </c>
      <c r="L4" s="68" t="s">
        <v>55</v>
      </c>
      <c r="M4" s="68" t="s">
        <v>55</v>
      </c>
    </row>
    <row r="5" spans="1:13" x14ac:dyDescent="0.2">
      <c r="A5" s="67">
        <v>44627.424233310187</v>
      </c>
      <c r="B5" s="68" t="s">
        <v>15</v>
      </c>
      <c r="C5" s="68" t="s">
        <v>54</v>
      </c>
      <c r="D5" s="68" t="s">
        <v>26</v>
      </c>
      <c r="E5" s="68" t="s">
        <v>57</v>
      </c>
      <c r="F5" s="68" t="s">
        <v>53</v>
      </c>
      <c r="G5" s="68" t="s">
        <v>53</v>
      </c>
      <c r="H5" s="68" t="s">
        <v>57</v>
      </c>
      <c r="I5" s="68" t="s">
        <v>57</v>
      </c>
      <c r="J5" s="68" t="s">
        <v>57</v>
      </c>
      <c r="K5" s="68" t="s">
        <v>57</v>
      </c>
      <c r="L5" s="68" t="s">
        <v>57</v>
      </c>
      <c r="M5" s="68" t="s">
        <v>57</v>
      </c>
    </row>
    <row r="6" spans="1:13" x14ac:dyDescent="0.2">
      <c r="A6" s="67">
        <v>44627.425754722222</v>
      </c>
      <c r="B6" s="68" t="s">
        <v>15</v>
      </c>
      <c r="C6" s="68" t="s">
        <v>19</v>
      </c>
      <c r="D6" s="68" t="s">
        <v>26</v>
      </c>
      <c r="E6" s="68" t="s">
        <v>57</v>
      </c>
      <c r="F6" s="68" t="s">
        <v>53</v>
      </c>
      <c r="G6" s="68" t="s">
        <v>53</v>
      </c>
      <c r="H6" s="68" t="s">
        <v>57</v>
      </c>
      <c r="I6" s="68" t="s">
        <v>57</v>
      </c>
      <c r="J6" s="68" t="s">
        <v>57</v>
      </c>
      <c r="K6" s="68" t="s">
        <v>57</v>
      </c>
      <c r="L6" s="68" t="s">
        <v>57</v>
      </c>
      <c r="M6" s="68" t="s">
        <v>57</v>
      </c>
    </row>
    <row r="7" spans="1:13" x14ac:dyDescent="0.2">
      <c r="A7" s="67">
        <v>44627.426395335649</v>
      </c>
      <c r="B7" s="68" t="s">
        <v>15</v>
      </c>
      <c r="C7" s="68" t="s">
        <v>54</v>
      </c>
      <c r="D7" s="68" t="s">
        <v>26</v>
      </c>
      <c r="E7" s="68" t="s">
        <v>55</v>
      </c>
      <c r="F7" s="68" t="s">
        <v>57</v>
      </c>
      <c r="G7" s="68" t="s">
        <v>57</v>
      </c>
      <c r="H7" s="68" t="s">
        <v>57</v>
      </c>
      <c r="I7" s="68" t="s">
        <v>57</v>
      </c>
      <c r="J7" s="68" t="s">
        <v>57</v>
      </c>
      <c r="K7" s="68" t="s">
        <v>55</v>
      </c>
      <c r="L7" s="68" t="s">
        <v>55</v>
      </c>
      <c r="M7" s="68" t="s">
        <v>55</v>
      </c>
    </row>
    <row r="8" spans="1:13" x14ac:dyDescent="0.2">
      <c r="A8" s="67">
        <v>44627.430099849538</v>
      </c>
      <c r="B8" s="68" t="s">
        <v>14</v>
      </c>
      <c r="C8" s="68" t="s">
        <v>21</v>
      </c>
      <c r="D8" s="68" t="s">
        <v>24</v>
      </c>
      <c r="E8" s="68" t="s">
        <v>55</v>
      </c>
      <c r="F8" s="68" t="s">
        <v>55</v>
      </c>
      <c r="G8" s="68" t="s">
        <v>55</v>
      </c>
      <c r="H8" s="68" t="s">
        <v>57</v>
      </c>
      <c r="I8" s="68" t="s">
        <v>57</v>
      </c>
      <c r="J8" s="68" t="s">
        <v>57</v>
      </c>
      <c r="K8" s="68" t="s">
        <v>57</v>
      </c>
      <c r="L8" s="68" t="s">
        <v>57</v>
      </c>
      <c r="M8" s="68" t="s">
        <v>57</v>
      </c>
    </row>
    <row r="9" spans="1:13" x14ac:dyDescent="0.2">
      <c r="A9" s="67">
        <v>44627.433540428239</v>
      </c>
      <c r="B9" s="68" t="s">
        <v>15</v>
      </c>
      <c r="C9" s="68" t="s">
        <v>22</v>
      </c>
      <c r="D9" s="68" t="s">
        <v>58</v>
      </c>
      <c r="E9" s="68" t="s">
        <v>55</v>
      </c>
      <c r="F9" s="68" t="s">
        <v>55</v>
      </c>
      <c r="G9" s="68" t="s">
        <v>55</v>
      </c>
      <c r="H9" s="68" t="s">
        <v>55</v>
      </c>
      <c r="I9" s="68" t="s">
        <v>57</v>
      </c>
      <c r="J9" s="68" t="s">
        <v>55</v>
      </c>
      <c r="K9" s="68" t="s">
        <v>57</v>
      </c>
      <c r="L9" s="68" t="s">
        <v>57</v>
      </c>
      <c r="M9" s="68" t="s">
        <v>55</v>
      </c>
    </row>
    <row r="10" spans="1:13" x14ac:dyDescent="0.2">
      <c r="A10" s="67">
        <v>44627.433596250004</v>
      </c>
      <c r="B10" s="68" t="s">
        <v>15</v>
      </c>
      <c r="C10" s="68" t="s">
        <v>54</v>
      </c>
      <c r="D10" s="68" t="s">
        <v>58</v>
      </c>
      <c r="E10" s="68" t="s">
        <v>57</v>
      </c>
      <c r="F10" s="68" t="s">
        <v>55</v>
      </c>
      <c r="G10" s="68" t="s">
        <v>55</v>
      </c>
      <c r="H10" s="68" t="s">
        <v>55</v>
      </c>
      <c r="I10" s="68" t="s">
        <v>57</v>
      </c>
      <c r="J10" s="68" t="s">
        <v>57</v>
      </c>
      <c r="K10" s="68" t="s">
        <v>57</v>
      </c>
      <c r="L10" s="68" t="s">
        <v>57</v>
      </c>
      <c r="M10" s="68" t="s">
        <v>57</v>
      </c>
    </row>
    <row r="11" spans="1:13" x14ac:dyDescent="0.2">
      <c r="A11" s="67">
        <v>44627.451597743056</v>
      </c>
      <c r="B11" s="68" t="s">
        <v>14</v>
      </c>
      <c r="C11" s="68" t="s">
        <v>21</v>
      </c>
      <c r="D11" s="68" t="s">
        <v>58</v>
      </c>
      <c r="E11" s="68" t="s">
        <v>55</v>
      </c>
      <c r="F11" s="68" t="s">
        <v>59</v>
      </c>
      <c r="G11" s="68" t="s">
        <v>53</v>
      </c>
      <c r="H11" s="68" t="s">
        <v>55</v>
      </c>
      <c r="I11" s="68" t="s">
        <v>55</v>
      </c>
      <c r="J11" s="68" t="s">
        <v>55</v>
      </c>
      <c r="K11" s="68" t="s">
        <v>57</v>
      </c>
      <c r="L11" s="68" t="s">
        <v>59</v>
      </c>
      <c r="M11" s="68" t="s">
        <v>55</v>
      </c>
    </row>
    <row r="12" spans="1:13" x14ac:dyDescent="0.2">
      <c r="A12" s="67">
        <v>44627.457349340279</v>
      </c>
      <c r="B12" s="68" t="s">
        <v>14</v>
      </c>
      <c r="C12" s="68" t="s">
        <v>21</v>
      </c>
      <c r="D12" s="68" t="s">
        <v>24</v>
      </c>
      <c r="E12" s="68" t="s">
        <v>57</v>
      </c>
      <c r="F12" s="68" t="s">
        <v>55</v>
      </c>
      <c r="G12" s="68" t="s">
        <v>55</v>
      </c>
      <c r="H12" s="68" t="s">
        <v>57</v>
      </c>
      <c r="I12" s="68" t="s">
        <v>57</v>
      </c>
      <c r="J12" s="68" t="s">
        <v>53</v>
      </c>
      <c r="K12" s="68" t="s">
        <v>57</v>
      </c>
      <c r="L12" s="68" t="s">
        <v>57</v>
      </c>
      <c r="M12" s="68" t="s">
        <v>57</v>
      </c>
    </row>
    <row r="13" spans="1:13" x14ac:dyDescent="0.2">
      <c r="A13" s="67">
        <v>44627.467117789347</v>
      </c>
      <c r="B13" s="68" t="s">
        <v>15</v>
      </c>
      <c r="C13" s="68" t="s">
        <v>19</v>
      </c>
      <c r="D13" s="68" t="s">
        <v>26</v>
      </c>
      <c r="E13" s="68" t="s">
        <v>53</v>
      </c>
      <c r="F13" s="68" t="s">
        <v>57</v>
      </c>
      <c r="G13" s="68" t="s">
        <v>57</v>
      </c>
      <c r="H13" s="68" t="s">
        <v>53</v>
      </c>
      <c r="I13" s="68" t="s">
        <v>57</v>
      </c>
      <c r="J13" s="68" t="s">
        <v>57</v>
      </c>
      <c r="K13" s="68" t="s">
        <v>57</v>
      </c>
      <c r="L13" s="68" t="s">
        <v>53</v>
      </c>
      <c r="M13" s="68" t="s">
        <v>53</v>
      </c>
    </row>
    <row r="14" spans="1:13" x14ac:dyDescent="0.2">
      <c r="A14" s="67">
        <v>44627.473691145831</v>
      </c>
      <c r="B14" s="68" t="s">
        <v>15</v>
      </c>
      <c r="C14" s="68" t="s">
        <v>21</v>
      </c>
      <c r="D14" s="68" t="s">
        <v>24</v>
      </c>
      <c r="E14" s="68" t="s">
        <v>53</v>
      </c>
      <c r="F14" s="68" t="s">
        <v>57</v>
      </c>
      <c r="G14" s="68" t="s">
        <v>55</v>
      </c>
      <c r="H14" s="68" t="s">
        <v>57</v>
      </c>
      <c r="I14" s="68" t="s">
        <v>57</v>
      </c>
      <c r="J14" s="68" t="s">
        <v>57</v>
      </c>
      <c r="K14" s="68" t="s">
        <v>57</v>
      </c>
      <c r="L14" s="68" t="s">
        <v>53</v>
      </c>
      <c r="M14" s="68" t="s">
        <v>57</v>
      </c>
    </row>
    <row r="15" spans="1:13" x14ac:dyDescent="0.2">
      <c r="A15" s="67">
        <v>44627.485979259262</v>
      </c>
      <c r="B15" s="68" t="s">
        <v>15</v>
      </c>
      <c r="C15" s="68" t="s">
        <v>21</v>
      </c>
      <c r="D15" s="68" t="s">
        <v>58</v>
      </c>
      <c r="E15" s="68" t="s">
        <v>57</v>
      </c>
      <c r="F15" s="68" t="s">
        <v>53</v>
      </c>
      <c r="G15" s="68" t="s">
        <v>53</v>
      </c>
      <c r="H15" s="68" t="s">
        <v>57</v>
      </c>
      <c r="I15" s="68" t="s">
        <v>57</v>
      </c>
      <c r="J15" s="68" t="s">
        <v>57</v>
      </c>
      <c r="K15" s="68" t="s">
        <v>57</v>
      </c>
      <c r="L15" s="68" t="s">
        <v>53</v>
      </c>
      <c r="M15" s="68" t="s">
        <v>57</v>
      </c>
    </row>
    <row r="16" spans="1:13" x14ac:dyDescent="0.2">
      <c r="A16" s="67">
        <v>44627.502698900462</v>
      </c>
      <c r="B16" s="68" t="s">
        <v>15</v>
      </c>
      <c r="C16" s="68" t="s">
        <v>22</v>
      </c>
      <c r="D16" s="68" t="s">
        <v>26</v>
      </c>
      <c r="E16" s="68" t="s">
        <v>57</v>
      </c>
      <c r="F16" s="68" t="s">
        <v>57</v>
      </c>
      <c r="G16" s="68" t="s">
        <v>57</v>
      </c>
      <c r="H16" s="68" t="s">
        <v>57</v>
      </c>
      <c r="I16" s="68" t="s">
        <v>57</v>
      </c>
      <c r="J16" s="68" t="s">
        <v>57</v>
      </c>
      <c r="K16" s="68" t="s">
        <v>57</v>
      </c>
      <c r="L16" s="68" t="s">
        <v>57</v>
      </c>
      <c r="M16" s="68" t="s">
        <v>57</v>
      </c>
    </row>
    <row r="17" spans="1:13" x14ac:dyDescent="0.2">
      <c r="A17" s="67">
        <v>44627.57568736111</v>
      </c>
      <c r="B17" s="68" t="s">
        <v>15</v>
      </c>
      <c r="C17" s="68" t="s">
        <v>54</v>
      </c>
      <c r="D17" s="68" t="s">
        <v>26</v>
      </c>
      <c r="E17" s="68" t="s">
        <v>55</v>
      </c>
      <c r="F17" s="68" t="s">
        <v>55</v>
      </c>
      <c r="G17" s="68" t="s">
        <v>57</v>
      </c>
      <c r="H17" s="68" t="s">
        <v>55</v>
      </c>
      <c r="I17" s="68" t="s">
        <v>57</v>
      </c>
      <c r="J17" s="68" t="s">
        <v>57</v>
      </c>
      <c r="K17" s="68" t="s">
        <v>57</v>
      </c>
      <c r="L17" s="68" t="s">
        <v>57</v>
      </c>
      <c r="M17" s="68" t="s">
        <v>57</v>
      </c>
    </row>
    <row r="18" spans="1:13" x14ac:dyDescent="0.2">
      <c r="A18" s="67">
        <v>44627.576033657402</v>
      </c>
      <c r="B18" s="68" t="s">
        <v>14</v>
      </c>
      <c r="C18" s="68" t="s">
        <v>21</v>
      </c>
      <c r="D18" s="68" t="s">
        <v>24</v>
      </c>
      <c r="E18" s="68" t="s">
        <v>57</v>
      </c>
      <c r="F18" s="68" t="s">
        <v>57</v>
      </c>
      <c r="G18" s="68" t="s">
        <v>57</v>
      </c>
      <c r="H18" s="68" t="s">
        <v>57</v>
      </c>
      <c r="I18" s="68" t="s">
        <v>57</v>
      </c>
      <c r="J18" s="68" t="s">
        <v>57</v>
      </c>
      <c r="K18" s="68" t="s">
        <v>57</v>
      </c>
      <c r="L18" s="68" t="s">
        <v>57</v>
      </c>
      <c r="M18" s="68" t="s">
        <v>57</v>
      </c>
    </row>
    <row r="19" spans="1:13" x14ac:dyDescent="0.2">
      <c r="A19" s="67">
        <v>44628.435446770833</v>
      </c>
      <c r="B19" s="68" t="s">
        <v>15</v>
      </c>
      <c r="C19" s="68" t="s">
        <v>54</v>
      </c>
      <c r="D19" s="68" t="s">
        <v>26</v>
      </c>
      <c r="E19" s="68" t="s">
        <v>55</v>
      </c>
      <c r="F19" s="68" t="s">
        <v>55</v>
      </c>
      <c r="G19" s="68" t="s">
        <v>55</v>
      </c>
      <c r="H19" s="68" t="s">
        <v>56</v>
      </c>
      <c r="I19" s="68" t="s">
        <v>55</v>
      </c>
      <c r="J19" s="68" t="s">
        <v>55</v>
      </c>
      <c r="K19" s="68" t="s">
        <v>57</v>
      </c>
      <c r="L19" s="68" t="s">
        <v>55</v>
      </c>
      <c r="M19" s="68" t="s">
        <v>55</v>
      </c>
    </row>
    <row r="20" spans="1:13" x14ac:dyDescent="0.2">
      <c r="A20" s="67">
        <v>44628.436309456018</v>
      </c>
      <c r="B20" s="68" t="s">
        <v>15</v>
      </c>
      <c r="C20" s="68" t="s">
        <v>54</v>
      </c>
      <c r="D20" s="68" t="s">
        <v>26</v>
      </c>
      <c r="E20" s="68" t="s">
        <v>55</v>
      </c>
      <c r="F20" s="68" t="s">
        <v>57</v>
      </c>
      <c r="G20" s="68" t="s">
        <v>57</v>
      </c>
      <c r="H20" s="68" t="s">
        <v>57</v>
      </c>
      <c r="I20" s="68" t="s">
        <v>57</v>
      </c>
      <c r="J20" s="68" t="s">
        <v>57</v>
      </c>
      <c r="K20" s="68" t="s">
        <v>55</v>
      </c>
      <c r="L20" s="68" t="s">
        <v>55</v>
      </c>
      <c r="M20" s="68" t="s">
        <v>55</v>
      </c>
    </row>
    <row r="21" spans="1:13" x14ac:dyDescent="0.2">
      <c r="A21" s="67">
        <v>44628.436641261578</v>
      </c>
      <c r="B21" s="68" t="s">
        <v>15</v>
      </c>
      <c r="C21" s="68" t="s">
        <v>22</v>
      </c>
      <c r="D21" s="68" t="s">
        <v>26</v>
      </c>
      <c r="E21" s="68" t="s">
        <v>56</v>
      </c>
      <c r="F21" s="68" t="s">
        <v>57</v>
      </c>
      <c r="G21" s="68" t="s">
        <v>57</v>
      </c>
      <c r="H21" s="68" t="s">
        <v>55</v>
      </c>
      <c r="I21" s="68" t="s">
        <v>55</v>
      </c>
      <c r="J21" s="68" t="s">
        <v>55</v>
      </c>
      <c r="K21" s="68" t="s">
        <v>55</v>
      </c>
      <c r="L21" s="68" t="s">
        <v>55</v>
      </c>
      <c r="M21" s="68" t="s">
        <v>55</v>
      </c>
    </row>
    <row r="22" spans="1:13" x14ac:dyDescent="0.2">
      <c r="A22" s="67">
        <v>44628.436795150468</v>
      </c>
      <c r="B22" s="68" t="s">
        <v>15</v>
      </c>
      <c r="C22" s="68" t="s">
        <v>21</v>
      </c>
      <c r="D22" s="68" t="s">
        <v>58</v>
      </c>
      <c r="E22" s="68" t="s">
        <v>57</v>
      </c>
      <c r="F22" s="68" t="s">
        <v>57</v>
      </c>
      <c r="G22" s="68" t="s">
        <v>57</v>
      </c>
      <c r="H22" s="68" t="s">
        <v>57</v>
      </c>
      <c r="I22" s="68" t="s">
        <v>57</v>
      </c>
      <c r="J22" s="68" t="s">
        <v>57</v>
      </c>
      <c r="K22" s="68" t="s">
        <v>57</v>
      </c>
      <c r="L22" s="68" t="s">
        <v>57</v>
      </c>
      <c r="M22" s="68" t="s">
        <v>57</v>
      </c>
    </row>
    <row r="23" spans="1:13" x14ac:dyDescent="0.2">
      <c r="A23" s="67">
        <v>44628.43739071759</v>
      </c>
      <c r="B23" s="68" t="s">
        <v>14</v>
      </c>
      <c r="C23" s="68" t="s">
        <v>22</v>
      </c>
      <c r="D23" s="68" t="s">
        <v>24</v>
      </c>
      <c r="E23" s="68" t="s">
        <v>55</v>
      </c>
      <c r="F23" s="68" t="s">
        <v>56</v>
      </c>
      <c r="G23" s="68" t="s">
        <v>56</v>
      </c>
      <c r="H23" s="68" t="s">
        <v>55</v>
      </c>
      <c r="I23" s="68" t="s">
        <v>59</v>
      </c>
      <c r="J23" s="68" t="s">
        <v>56</v>
      </c>
      <c r="K23" s="68" t="s">
        <v>55</v>
      </c>
      <c r="L23" s="68" t="s">
        <v>56</v>
      </c>
      <c r="M23" s="68" t="s">
        <v>56</v>
      </c>
    </row>
    <row r="24" spans="1:13" x14ac:dyDescent="0.2">
      <c r="A24" s="67">
        <v>44628.437747638891</v>
      </c>
      <c r="B24" s="68" t="s">
        <v>15</v>
      </c>
      <c r="C24" s="68" t="s">
        <v>19</v>
      </c>
      <c r="D24" s="68" t="s">
        <v>26</v>
      </c>
      <c r="E24" s="68" t="s">
        <v>57</v>
      </c>
      <c r="F24" s="68" t="s">
        <v>57</v>
      </c>
      <c r="G24" s="68" t="s">
        <v>57</v>
      </c>
      <c r="H24" s="68" t="s">
        <v>57</v>
      </c>
      <c r="I24" s="68" t="s">
        <v>57</v>
      </c>
      <c r="J24" s="68" t="s">
        <v>53</v>
      </c>
      <c r="K24" s="68" t="s">
        <v>53</v>
      </c>
      <c r="L24" s="68" t="s">
        <v>57</v>
      </c>
      <c r="M24" s="68" t="s">
        <v>57</v>
      </c>
    </row>
    <row r="25" spans="1:13" x14ac:dyDescent="0.2">
      <c r="A25" s="67">
        <v>44628.437931296299</v>
      </c>
      <c r="B25" s="68" t="s">
        <v>15</v>
      </c>
      <c r="C25" s="68" t="s">
        <v>21</v>
      </c>
      <c r="D25" s="68" t="s">
        <v>24</v>
      </c>
      <c r="E25" s="68" t="s">
        <v>55</v>
      </c>
      <c r="F25" s="68" t="s">
        <v>55</v>
      </c>
      <c r="G25" s="68" t="s">
        <v>55</v>
      </c>
      <c r="H25" s="68" t="s">
        <v>55</v>
      </c>
      <c r="I25" s="68" t="s">
        <v>55</v>
      </c>
      <c r="J25" s="68" t="s">
        <v>55</v>
      </c>
      <c r="K25" s="68" t="s">
        <v>55</v>
      </c>
      <c r="L25" s="68" t="s">
        <v>55</v>
      </c>
      <c r="M25" s="68" t="s">
        <v>55</v>
      </c>
    </row>
    <row r="26" spans="1:13" x14ac:dyDescent="0.2">
      <c r="A26" s="67">
        <v>44628.438049814817</v>
      </c>
      <c r="B26" s="68" t="s">
        <v>15</v>
      </c>
      <c r="C26" s="68" t="s">
        <v>54</v>
      </c>
      <c r="D26" s="68" t="s">
        <v>58</v>
      </c>
      <c r="E26" s="68" t="s">
        <v>57</v>
      </c>
      <c r="F26" s="68" t="s">
        <v>57</v>
      </c>
      <c r="G26" s="68" t="s">
        <v>57</v>
      </c>
      <c r="H26" s="68" t="s">
        <v>57</v>
      </c>
      <c r="I26" s="68" t="s">
        <v>57</v>
      </c>
      <c r="J26" s="68" t="s">
        <v>57</v>
      </c>
      <c r="K26" s="68" t="s">
        <v>57</v>
      </c>
      <c r="L26" s="68" t="s">
        <v>57</v>
      </c>
      <c r="M26" s="68" t="s">
        <v>57</v>
      </c>
    </row>
    <row r="27" spans="1:13" x14ac:dyDescent="0.2">
      <c r="A27" s="67">
        <v>44628.438750439818</v>
      </c>
      <c r="B27" s="68" t="s">
        <v>14</v>
      </c>
      <c r="C27" s="68" t="s">
        <v>54</v>
      </c>
      <c r="D27" s="68" t="s">
        <v>58</v>
      </c>
      <c r="E27" s="68" t="s">
        <v>55</v>
      </c>
      <c r="F27" s="68" t="s">
        <v>55</v>
      </c>
      <c r="G27" s="68" t="s">
        <v>55</v>
      </c>
      <c r="H27" s="68" t="s">
        <v>55</v>
      </c>
      <c r="I27" s="68" t="s">
        <v>55</v>
      </c>
      <c r="J27" s="68" t="s">
        <v>57</v>
      </c>
      <c r="K27" s="68" t="s">
        <v>57</v>
      </c>
      <c r="L27" s="68" t="s">
        <v>57</v>
      </c>
      <c r="M27" s="68" t="s">
        <v>57</v>
      </c>
    </row>
    <row r="28" spans="1:13" x14ac:dyDescent="0.2">
      <c r="A28" s="67">
        <v>44628.43895585648</v>
      </c>
      <c r="B28" s="68" t="s">
        <v>15</v>
      </c>
      <c r="C28" s="68" t="s">
        <v>54</v>
      </c>
      <c r="D28" s="68" t="s">
        <v>26</v>
      </c>
      <c r="E28" s="68" t="s">
        <v>57</v>
      </c>
      <c r="F28" s="68" t="s">
        <v>53</v>
      </c>
      <c r="G28" s="68" t="s">
        <v>53</v>
      </c>
      <c r="H28" s="68" t="s">
        <v>53</v>
      </c>
      <c r="I28" s="68" t="s">
        <v>53</v>
      </c>
      <c r="J28" s="68" t="s">
        <v>53</v>
      </c>
      <c r="K28" s="68" t="s">
        <v>57</v>
      </c>
      <c r="L28" s="68" t="s">
        <v>57</v>
      </c>
      <c r="M28" s="68" t="s">
        <v>57</v>
      </c>
    </row>
    <row r="29" spans="1:13" x14ac:dyDescent="0.2">
      <c r="A29" s="67">
        <v>44628.439046932872</v>
      </c>
      <c r="B29" s="68" t="s">
        <v>15</v>
      </c>
      <c r="C29" s="68" t="s">
        <v>21</v>
      </c>
      <c r="D29" s="68" t="s">
        <v>26</v>
      </c>
      <c r="E29" s="68" t="s">
        <v>55</v>
      </c>
      <c r="F29" s="68" t="s">
        <v>57</v>
      </c>
      <c r="G29" s="68" t="s">
        <v>57</v>
      </c>
      <c r="H29" s="68" t="s">
        <v>55</v>
      </c>
      <c r="I29" s="68" t="s">
        <v>59</v>
      </c>
      <c r="J29" s="68" t="s">
        <v>59</v>
      </c>
      <c r="K29" s="68" t="s">
        <v>57</v>
      </c>
      <c r="L29" s="68" t="s">
        <v>57</v>
      </c>
      <c r="M29" s="68" t="s">
        <v>55</v>
      </c>
    </row>
    <row r="30" spans="1:13" x14ac:dyDescent="0.2">
      <c r="A30" s="67">
        <v>44628.439097766204</v>
      </c>
      <c r="B30" s="68" t="s">
        <v>14</v>
      </c>
      <c r="C30" s="68" t="s">
        <v>21</v>
      </c>
      <c r="D30" s="68" t="s">
        <v>58</v>
      </c>
      <c r="E30" s="68" t="s">
        <v>55</v>
      </c>
      <c r="F30" s="68" t="s">
        <v>55</v>
      </c>
      <c r="G30" s="68" t="s">
        <v>57</v>
      </c>
      <c r="H30" s="68" t="s">
        <v>57</v>
      </c>
      <c r="I30" s="68" t="s">
        <v>57</v>
      </c>
      <c r="J30" s="68" t="s">
        <v>55</v>
      </c>
      <c r="K30" s="68" t="s">
        <v>57</v>
      </c>
      <c r="L30" s="68" t="s">
        <v>55</v>
      </c>
      <c r="M30" s="68" t="s">
        <v>57</v>
      </c>
    </row>
    <row r="31" spans="1:13" x14ac:dyDescent="0.2">
      <c r="A31" s="67">
        <v>44628.439390763888</v>
      </c>
      <c r="B31" s="68" t="s">
        <v>14</v>
      </c>
      <c r="C31" s="68" t="s">
        <v>22</v>
      </c>
      <c r="D31" s="68" t="s">
        <v>58</v>
      </c>
      <c r="E31" s="68" t="s">
        <v>53</v>
      </c>
      <c r="F31" s="68" t="s">
        <v>57</v>
      </c>
      <c r="G31" s="68" t="s">
        <v>57</v>
      </c>
      <c r="H31" s="68" t="s">
        <v>55</v>
      </c>
      <c r="I31" s="68" t="s">
        <v>57</v>
      </c>
      <c r="J31" s="68" t="s">
        <v>57</v>
      </c>
      <c r="K31" s="68" t="s">
        <v>57</v>
      </c>
      <c r="L31" s="68" t="s">
        <v>53</v>
      </c>
      <c r="M31" s="68" t="s">
        <v>57</v>
      </c>
    </row>
    <row r="32" spans="1:13" x14ac:dyDescent="0.2">
      <c r="A32" s="67">
        <v>44628.442406539354</v>
      </c>
      <c r="B32" s="68" t="s">
        <v>15</v>
      </c>
      <c r="C32" s="68" t="s">
        <v>21</v>
      </c>
      <c r="D32" s="68" t="s">
        <v>26</v>
      </c>
      <c r="E32" s="68" t="s">
        <v>57</v>
      </c>
      <c r="F32" s="68" t="s">
        <v>53</v>
      </c>
      <c r="G32" s="68" t="s">
        <v>53</v>
      </c>
      <c r="H32" s="68" t="s">
        <v>53</v>
      </c>
      <c r="I32" s="68" t="s">
        <v>53</v>
      </c>
      <c r="J32" s="68" t="s">
        <v>53</v>
      </c>
      <c r="K32" s="68" t="s">
        <v>53</v>
      </c>
      <c r="L32" s="68" t="s">
        <v>53</v>
      </c>
      <c r="M32" s="68" t="s">
        <v>53</v>
      </c>
    </row>
    <row r="33" spans="1:13" x14ac:dyDescent="0.2">
      <c r="A33" s="67">
        <v>44628.447169525462</v>
      </c>
      <c r="B33" s="68" t="s">
        <v>14</v>
      </c>
      <c r="C33" s="68" t="s">
        <v>20</v>
      </c>
      <c r="D33" s="68" t="s">
        <v>26</v>
      </c>
      <c r="E33" s="68" t="s">
        <v>53</v>
      </c>
      <c r="F33" s="68" t="s">
        <v>53</v>
      </c>
      <c r="G33" s="68" t="s">
        <v>53</v>
      </c>
      <c r="H33" s="68" t="s">
        <v>53</v>
      </c>
      <c r="I33" s="68" t="s">
        <v>53</v>
      </c>
      <c r="J33" s="68" t="s">
        <v>53</v>
      </c>
      <c r="K33" s="68" t="s">
        <v>53</v>
      </c>
      <c r="L33" s="68" t="s">
        <v>53</v>
      </c>
      <c r="M33" s="68" t="s">
        <v>53</v>
      </c>
    </row>
    <row r="34" spans="1:13" x14ac:dyDescent="0.2">
      <c r="A34" s="67">
        <v>44628.447366099535</v>
      </c>
      <c r="B34" s="68" t="s">
        <v>15</v>
      </c>
      <c r="C34" s="68" t="s">
        <v>54</v>
      </c>
      <c r="D34" s="68" t="s">
        <v>26</v>
      </c>
      <c r="E34" s="68" t="s">
        <v>57</v>
      </c>
      <c r="F34" s="68" t="s">
        <v>53</v>
      </c>
      <c r="G34" s="68" t="s">
        <v>53</v>
      </c>
      <c r="H34" s="68" t="s">
        <v>57</v>
      </c>
      <c r="I34" s="68" t="s">
        <v>57</v>
      </c>
      <c r="J34" s="68" t="s">
        <v>57</v>
      </c>
      <c r="K34" s="68" t="s">
        <v>57</v>
      </c>
      <c r="L34" s="68" t="s">
        <v>57</v>
      </c>
      <c r="M34" s="68" t="s">
        <v>57</v>
      </c>
    </row>
    <row r="35" spans="1:13" ht="15.75" customHeight="1" x14ac:dyDescent="0.2"/>
    <row r="36" spans="1:13" ht="15.75" customHeight="1" x14ac:dyDescent="0.2"/>
    <row r="37" spans="1:13" ht="15.75" customHeight="1" x14ac:dyDescent="0.2"/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D27CC-CB62-4837-87D4-0F4C63B38F1D}">
  <dimension ref="A1:O153"/>
  <sheetViews>
    <sheetView zoomScale="70" zoomScaleNormal="70" workbookViewId="0">
      <selection activeCell="G34" sqref="G34"/>
    </sheetView>
  </sheetViews>
  <sheetFormatPr defaultColWidth="12.625" defaultRowHeight="14.25" x14ac:dyDescent="0.2"/>
  <cols>
    <col min="1" max="3" width="18.875" style="43" customWidth="1"/>
    <col min="4" max="4" width="27" style="43" bestFit="1" customWidth="1"/>
    <col min="5" max="20" width="18.875" style="43" customWidth="1"/>
    <col min="21" max="16384" width="12.625" style="43"/>
  </cols>
  <sheetData>
    <row r="1" spans="1:14" x14ac:dyDescent="0.2">
      <c r="A1" s="66" t="s">
        <v>41</v>
      </c>
      <c r="B1" s="66" t="s">
        <v>42</v>
      </c>
      <c r="C1" s="66" t="s">
        <v>27</v>
      </c>
      <c r="D1" s="66"/>
      <c r="E1" s="66" t="s">
        <v>43</v>
      </c>
      <c r="F1" s="66" t="s">
        <v>44</v>
      </c>
      <c r="G1" s="66" t="s">
        <v>45</v>
      </c>
      <c r="H1" s="66" t="s">
        <v>46</v>
      </c>
      <c r="I1" s="66" t="s">
        <v>47</v>
      </c>
      <c r="J1" s="66" t="s">
        <v>48</v>
      </c>
      <c r="K1" s="66" t="s">
        <v>49</v>
      </c>
      <c r="L1" s="66" t="s">
        <v>50</v>
      </c>
      <c r="M1" s="66" t="s">
        <v>51</v>
      </c>
      <c r="N1" s="66" t="s">
        <v>52</v>
      </c>
    </row>
    <row r="2" spans="1:14" x14ac:dyDescent="0.2">
      <c r="A2" s="67">
        <v>44627.576033657402</v>
      </c>
      <c r="B2" s="68" t="s">
        <v>14</v>
      </c>
      <c r="C2" s="68" t="s">
        <v>21</v>
      </c>
      <c r="D2" s="42" t="s">
        <v>89</v>
      </c>
      <c r="E2" s="68" t="s">
        <v>60</v>
      </c>
      <c r="F2" s="68">
        <v>4</v>
      </c>
      <c r="G2" s="68">
        <v>4</v>
      </c>
      <c r="H2" s="68">
        <v>4</v>
      </c>
      <c r="I2" s="68">
        <v>4</v>
      </c>
      <c r="J2" s="68">
        <v>4</v>
      </c>
      <c r="K2" s="68">
        <v>4</v>
      </c>
      <c r="L2" s="68">
        <v>4</v>
      </c>
      <c r="M2" s="68">
        <v>4</v>
      </c>
      <c r="N2" s="68">
        <v>4</v>
      </c>
    </row>
    <row r="3" spans="1:14" x14ac:dyDescent="0.2">
      <c r="A3" s="67">
        <v>44628.435446770833</v>
      </c>
      <c r="B3" s="68" t="s">
        <v>15</v>
      </c>
      <c r="C3" s="68" t="s">
        <v>54</v>
      </c>
      <c r="D3" s="42" t="s">
        <v>89</v>
      </c>
      <c r="E3" s="68" t="s">
        <v>26</v>
      </c>
      <c r="F3" s="68">
        <v>3</v>
      </c>
      <c r="G3" s="68">
        <v>3</v>
      </c>
      <c r="H3" s="68">
        <v>3</v>
      </c>
      <c r="I3" s="68">
        <v>2</v>
      </c>
      <c r="J3" s="68">
        <v>3</v>
      </c>
      <c r="K3" s="68">
        <v>3</v>
      </c>
      <c r="L3" s="68">
        <v>4</v>
      </c>
      <c r="M3" s="68">
        <v>3</v>
      </c>
      <c r="N3" s="68">
        <v>3</v>
      </c>
    </row>
    <row r="4" spans="1:14" x14ac:dyDescent="0.2">
      <c r="A4" s="67">
        <v>44628.436309456018</v>
      </c>
      <c r="B4" s="68" t="s">
        <v>15</v>
      </c>
      <c r="C4" s="68" t="s">
        <v>54</v>
      </c>
      <c r="D4" s="42" t="s">
        <v>89</v>
      </c>
      <c r="E4" s="68" t="s">
        <v>26</v>
      </c>
      <c r="F4" s="68">
        <v>3</v>
      </c>
      <c r="G4" s="68">
        <v>4</v>
      </c>
      <c r="H4" s="68">
        <v>4</v>
      </c>
      <c r="I4" s="68">
        <v>4</v>
      </c>
      <c r="J4" s="68">
        <v>4</v>
      </c>
      <c r="K4" s="68">
        <v>4</v>
      </c>
      <c r="L4" s="68">
        <v>3</v>
      </c>
      <c r="M4" s="68">
        <v>3</v>
      </c>
      <c r="N4" s="68">
        <v>3</v>
      </c>
    </row>
    <row r="5" spans="1:14" x14ac:dyDescent="0.2">
      <c r="A5" s="67">
        <v>44628.436641261578</v>
      </c>
      <c r="B5" s="68" t="s">
        <v>15</v>
      </c>
      <c r="C5" s="68" t="s">
        <v>22</v>
      </c>
      <c r="D5" s="42" t="s">
        <v>89</v>
      </c>
      <c r="E5" s="68" t="s">
        <v>26</v>
      </c>
      <c r="F5" s="68">
        <v>2</v>
      </c>
      <c r="G5" s="68">
        <v>4</v>
      </c>
      <c r="H5" s="68">
        <v>4</v>
      </c>
      <c r="I5" s="68">
        <v>3</v>
      </c>
      <c r="J5" s="68">
        <v>3</v>
      </c>
      <c r="K5" s="68">
        <v>3</v>
      </c>
      <c r="L5" s="68">
        <v>3</v>
      </c>
      <c r="M5" s="68">
        <v>3</v>
      </c>
      <c r="N5" s="68">
        <v>3</v>
      </c>
    </row>
    <row r="6" spans="1:14" x14ac:dyDescent="0.2">
      <c r="A6" s="67">
        <v>44628.436795150468</v>
      </c>
      <c r="B6" s="68" t="s">
        <v>15</v>
      </c>
      <c r="C6" s="68" t="s">
        <v>21</v>
      </c>
      <c r="D6" s="42" t="s">
        <v>89</v>
      </c>
      <c r="E6" s="68" t="s">
        <v>58</v>
      </c>
      <c r="F6" s="68">
        <v>4</v>
      </c>
      <c r="G6" s="68">
        <v>4</v>
      </c>
      <c r="H6" s="68">
        <v>4</v>
      </c>
      <c r="I6" s="68">
        <v>4</v>
      </c>
      <c r="J6" s="68">
        <v>4</v>
      </c>
      <c r="K6" s="68">
        <v>4</v>
      </c>
      <c r="L6" s="68">
        <v>4</v>
      </c>
      <c r="M6" s="68">
        <v>4</v>
      </c>
      <c r="N6" s="68">
        <v>4</v>
      </c>
    </row>
    <row r="7" spans="1:14" x14ac:dyDescent="0.2">
      <c r="A7" s="67">
        <v>44628.43739071759</v>
      </c>
      <c r="B7" s="68" t="s">
        <v>14</v>
      </c>
      <c r="C7" s="68" t="s">
        <v>22</v>
      </c>
      <c r="D7" s="42" t="s">
        <v>89</v>
      </c>
      <c r="E7" s="42" t="s">
        <v>60</v>
      </c>
      <c r="F7" s="68">
        <v>3</v>
      </c>
      <c r="G7" s="68">
        <v>2</v>
      </c>
      <c r="H7" s="68">
        <v>2</v>
      </c>
      <c r="I7" s="68">
        <v>3</v>
      </c>
      <c r="J7" s="68">
        <v>1</v>
      </c>
      <c r="K7" s="68">
        <v>2</v>
      </c>
      <c r="L7" s="68">
        <v>3</v>
      </c>
      <c r="M7" s="68">
        <v>2</v>
      </c>
      <c r="N7" s="68">
        <v>2</v>
      </c>
    </row>
    <row r="8" spans="1:14" x14ac:dyDescent="0.2">
      <c r="A8" s="67">
        <v>44628.437747638891</v>
      </c>
      <c r="B8" s="68" t="s">
        <v>15</v>
      </c>
      <c r="C8" s="68" t="s">
        <v>19</v>
      </c>
      <c r="D8" s="42" t="s">
        <v>89</v>
      </c>
      <c r="E8" s="68" t="s">
        <v>26</v>
      </c>
      <c r="F8" s="68">
        <v>4</v>
      </c>
      <c r="G8" s="68">
        <v>4</v>
      </c>
      <c r="H8" s="68">
        <v>4</v>
      </c>
      <c r="I8" s="68">
        <v>4</v>
      </c>
      <c r="J8" s="68">
        <v>4</v>
      </c>
      <c r="K8" s="68">
        <v>5</v>
      </c>
      <c r="L8" s="68">
        <v>5</v>
      </c>
      <c r="M8" s="68">
        <v>4</v>
      </c>
      <c r="N8" s="68">
        <v>4</v>
      </c>
    </row>
    <row r="9" spans="1:14" x14ac:dyDescent="0.2">
      <c r="A9" s="67">
        <v>44628.437931296299</v>
      </c>
      <c r="B9" s="68" t="s">
        <v>15</v>
      </c>
      <c r="C9" s="68" t="s">
        <v>21</v>
      </c>
      <c r="D9" s="42" t="s">
        <v>89</v>
      </c>
      <c r="E9" s="68" t="s">
        <v>60</v>
      </c>
      <c r="F9" s="68">
        <v>3</v>
      </c>
      <c r="G9" s="68">
        <v>3</v>
      </c>
      <c r="H9" s="68">
        <v>3</v>
      </c>
      <c r="I9" s="68">
        <v>3</v>
      </c>
      <c r="J9" s="68">
        <v>3</v>
      </c>
      <c r="K9" s="68">
        <v>3</v>
      </c>
      <c r="L9" s="68">
        <v>3</v>
      </c>
      <c r="M9" s="68">
        <v>3</v>
      </c>
      <c r="N9" s="68">
        <v>3</v>
      </c>
    </row>
    <row r="10" spans="1:14" x14ac:dyDescent="0.2">
      <c r="A10" s="67">
        <v>44628.438049814817</v>
      </c>
      <c r="B10" s="68" t="s">
        <v>15</v>
      </c>
      <c r="C10" s="68" t="s">
        <v>54</v>
      </c>
      <c r="D10" s="42" t="s">
        <v>89</v>
      </c>
      <c r="E10" s="68" t="s">
        <v>58</v>
      </c>
      <c r="F10" s="68">
        <v>4</v>
      </c>
      <c r="G10" s="68">
        <v>4</v>
      </c>
      <c r="H10" s="68">
        <v>4</v>
      </c>
      <c r="I10" s="68">
        <v>4</v>
      </c>
      <c r="J10" s="68">
        <v>4</v>
      </c>
      <c r="K10" s="68">
        <v>4</v>
      </c>
      <c r="L10" s="68">
        <v>4</v>
      </c>
      <c r="M10" s="68">
        <v>4</v>
      </c>
      <c r="N10" s="68">
        <v>4</v>
      </c>
    </row>
    <row r="11" spans="1:14" x14ac:dyDescent="0.2">
      <c r="A11" s="67">
        <v>44628.438750439818</v>
      </c>
      <c r="B11" s="68" t="s">
        <v>14</v>
      </c>
      <c r="C11" s="68" t="s">
        <v>54</v>
      </c>
      <c r="D11" s="42" t="s">
        <v>89</v>
      </c>
      <c r="E11" s="68" t="s">
        <v>58</v>
      </c>
      <c r="F11" s="68">
        <v>3</v>
      </c>
      <c r="G11" s="68">
        <v>3</v>
      </c>
      <c r="H11" s="68">
        <v>3</v>
      </c>
      <c r="I11" s="68">
        <v>3</v>
      </c>
      <c r="J11" s="68">
        <v>3</v>
      </c>
      <c r="K11" s="68">
        <v>4</v>
      </c>
      <c r="L11" s="68">
        <v>4</v>
      </c>
      <c r="M11" s="68">
        <v>4</v>
      </c>
      <c r="N11" s="68">
        <v>4</v>
      </c>
    </row>
    <row r="12" spans="1:14" x14ac:dyDescent="0.2">
      <c r="A12" s="67">
        <v>44628.43895585648</v>
      </c>
      <c r="B12" s="68" t="s">
        <v>15</v>
      </c>
      <c r="C12" s="68" t="s">
        <v>54</v>
      </c>
      <c r="D12" s="42" t="s">
        <v>89</v>
      </c>
      <c r="E12" s="68" t="s">
        <v>26</v>
      </c>
      <c r="F12" s="68">
        <v>4</v>
      </c>
      <c r="G12" s="68">
        <v>5</v>
      </c>
      <c r="H12" s="68">
        <v>5</v>
      </c>
      <c r="I12" s="68">
        <v>5</v>
      </c>
      <c r="J12" s="68">
        <v>5</v>
      </c>
      <c r="K12" s="68">
        <v>5</v>
      </c>
      <c r="L12" s="68">
        <v>4</v>
      </c>
      <c r="M12" s="68">
        <v>4</v>
      </c>
      <c r="N12" s="68">
        <v>4</v>
      </c>
    </row>
    <row r="13" spans="1:14" x14ac:dyDescent="0.2">
      <c r="A13" s="67">
        <v>44628.439046932872</v>
      </c>
      <c r="B13" s="68" t="s">
        <v>15</v>
      </c>
      <c r="C13" s="68" t="s">
        <v>21</v>
      </c>
      <c r="D13" s="42" t="s">
        <v>89</v>
      </c>
      <c r="E13" s="68" t="s">
        <v>26</v>
      </c>
      <c r="F13" s="68">
        <v>3</v>
      </c>
      <c r="G13" s="68">
        <v>4</v>
      </c>
      <c r="H13" s="68">
        <v>4</v>
      </c>
      <c r="I13" s="68">
        <v>3</v>
      </c>
      <c r="J13" s="68">
        <v>1</v>
      </c>
      <c r="K13" s="68">
        <v>1</v>
      </c>
      <c r="L13" s="68">
        <v>4</v>
      </c>
      <c r="M13" s="68">
        <v>4</v>
      </c>
      <c r="N13" s="68">
        <v>3</v>
      </c>
    </row>
    <row r="14" spans="1:14" x14ac:dyDescent="0.2">
      <c r="A14" s="67">
        <v>44628.439390763888</v>
      </c>
      <c r="B14" s="68" t="s">
        <v>14</v>
      </c>
      <c r="C14" s="68" t="s">
        <v>22</v>
      </c>
      <c r="D14" s="42" t="s">
        <v>89</v>
      </c>
      <c r="E14" s="68" t="s">
        <v>58</v>
      </c>
      <c r="F14" s="68">
        <v>5</v>
      </c>
      <c r="G14" s="68">
        <v>4</v>
      </c>
      <c r="H14" s="68">
        <v>4</v>
      </c>
      <c r="I14" s="68">
        <v>3</v>
      </c>
      <c r="J14" s="68">
        <v>4</v>
      </c>
      <c r="K14" s="68">
        <v>4</v>
      </c>
      <c r="L14" s="68">
        <v>4</v>
      </c>
      <c r="M14" s="68">
        <v>5</v>
      </c>
      <c r="N14" s="68">
        <v>4</v>
      </c>
    </row>
    <row r="15" spans="1:14" x14ac:dyDescent="0.2">
      <c r="A15" s="67">
        <v>44628.442406539354</v>
      </c>
      <c r="B15" s="68" t="s">
        <v>15</v>
      </c>
      <c r="C15" s="42" t="s">
        <v>21</v>
      </c>
      <c r="D15" s="42" t="s">
        <v>89</v>
      </c>
      <c r="E15" s="68" t="s">
        <v>26</v>
      </c>
      <c r="F15" s="68">
        <v>4</v>
      </c>
      <c r="G15" s="68">
        <v>5</v>
      </c>
      <c r="H15" s="68">
        <v>5</v>
      </c>
      <c r="I15" s="68">
        <v>5</v>
      </c>
      <c r="J15" s="68">
        <v>5</v>
      </c>
      <c r="K15" s="68">
        <v>5</v>
      </c>
      <c r="L15" s="68">
        <v>5</v>
      </c>
      <c r="M15" s="68">
        <v>5</v>
      </c>
      <c r="N15" s="68">
        <v>5</v>
      </c>
    </row>
    <row r="16" spans="1:14" x14ac:dyDescent="0.2">
      <c r="A16" s="67">
        <v>44628.447366099535</v>
      </c>
      <c r="B16" s="68" t="s">
        <v>15</v>
      </c>
      <c r="C16" s="42" t="s">
        <v>54</v>
      </c>
      <c r="D16" s="42" t="s">
        <v>89</v>
      </c>
      <c r="E16" s="68" t="s">
        <v>26</v>
      </c>
      <c r="F16" s="68">
        <v>4</v>
      </c>
      <c r="G16" s="68">
        <v>5</v>
      </c>
      <c r="H16" s="68">
        <v>5</v>
      </c>
      <c r="I16" s="68">
        <v>4</v>
      </c>
      <c r="J16" s="68">
        <v>4</v>
      </c>
      <c r="K16" s="68">
        <v>4</v>
      </c>
      <c r="L16" s="68">
        <v>4</v>
      </c>
      <c r="M16" s="68">
        <v>4</v>
      </c>
      <c r="N16" s="68">
        <v>4</v>
      </c>
    </row>
    <row r="17" spans="1:15" ht="24" x14ac:dyDescent="0.55000000000000004">
      <c r="F17" s="73">
        <f t="shared" ref="F17:N17" si="0">AVERAGE(F2:F16)</f>
        <v>3.5333333333333332</v>
      </c>
      <c r="G17" s="73">
        <f t="shared" si="0"/>
        <v>3.8666666666666667</v>
      </c>
      <c r="H17" s="73">
        <f t="shared" si="0"/>
        <v>3.8666666666666667</v>
      </c>
      <c r="I17" s="73">
        <f t="shared" si="0"/>
        <v>3.6</v>
      </c>
      <c r="J17" s="73">
        <f t="shared" si="0"/>
        <v>3.4666666666666668</v>
      </c>
      <c r="K17" s="73">
        <f t="shared" si="0"/>
        <v>3.6666666666666665</v>
      </c>
      <c r="L17" s="73">
        <f t="shared" si="0"/>
        <v>3.8666666666666667</v>
      </c>
      <c r="M17" s="73">
        <f t="shared" si="0"/>
        <v>3.7333333333333334</v>
      </c>
      <c r="N17" s="73">
        <f t="shared" si="0"/>
        <v>3.6</v>
      </c>
      <c r="O17" s="69">
        <f>AVERAGE(F2:N16)</f>
        <v>3.6888888888888891</v>
      </c>
    </row>
    <row r="18" spans="1:15" ht="24" x14ac:dyDescent="0.55000000000000004">
      <c r="F18" s="74">
        <f t="shared" ref="F18:N18" si="1">STDEV(F2:F16)</f>
        <v>0.74322335295720587</v>
      </c>
      <c r="G18" s="74">
        <f t="shared" si="1"/>
        <v>0.83380938783279135</v>
      </c>
      <c r="H18" s="74">
        <f t="shared" si="1"/>
        <v>0.83380938783279135</v>
      </c>
      <c r="I18" s="74">
        <f t="shared" si="1"/>
        <v>0.82807867121082479</v>
      </c>
      <c r="J18" s="74">
        <f t="shared" si="1"/>
        <v>1.187233679409327</v>
      </c>
      <c r="K18" s="74">
        <f t="shared" si="1"/>
        <v>1.1126972805283739</v>
      </c>
      <c r="L18" s="74">
        <f t="shared" si="1"/>
        <v>0.63994047342218363</v>
      </c>
      <c r="M18" s="74">
        <f t="shared" si="1"/>
        <v>0.79880863671798041</v>
      </c>
      <c r="N18" s="74">
        <f t="shared" si="1"/>
        <v>0.73678839761300696</v>
      </c>
      <c r="O18" s="69">
        <f>STDEV(F2:N17)</f>
        <v>0.83255441452607026</v>
      </c>
    </row>
    <row r="20" spans="1:15" ht="24" x14ac:dyDescent="0.55000000000000004">
      <c r="A20" s="70" t="s">
        <v>61</v>
      </c>
      <c r="B20" s="71"/>
    </row>
    <row r="21" spans="1:15" ht="24" x14ac:dyDescent="0.55000000000000004">
      <c r="A21" s="75" t="s">
        <v>14</v>
      </c>
      <c r="B21" s="76">
        <f>COUNTIF(B2:B16,"เพศชาย")</f>
        <v>4</v>
      </c>
    </row>
    <row r="22" spans="1:15" ht="24" x14ac:dyDescent="0.55000000000000004">
      <c r="A22" s="75" t="s">
        <v>15</v>
      </c>
      <c r="B22" s="76">
        <f>COUNTIF(B2:B17,"เพศหญิง")</f>
        <v>11</v>
      </c>
    </row>
    <row r="23" spans="1:15" ht="24" x14ac:dyDescent="0.55000000000000004">
      <c r="A23" s="72" t="s">
        <v>3</v>
      </c>
      <c r="B23" s="72">
        <f>SUM(B20:B22)</f>
        <v>15</v>
      </c>
    </row>
    <row r="24" spans="1:15" ht="15.75" customHeight="1" x14ac:dyDescent="0.2"/>
    <row r="25" spans="1:15" ht="24" x14ac:dyDescent="0.55000000000000004">
      <c r="A25" s="70" t="s">
        <v>61</v>
      </c>
      <c r="B25" s="71"/>
    </row>
    <row r="26" spans="1:15" ht="24" x14ac:dyDescent="0.55000000000000004">
      <c r="A26" s="75" t="s">
        <v>22</v>
      </c>
      <c r="B26" s="76">
        <f>COUNTIF(C2:C16,"พนักงานราชการ")</f>
        <v>3</v>
      </c>
    </row>
    <row r="27" spans="1:15" ht="24" x14ac:dyDescent="0.55000000000000004">
      <c r="A27" s="75" t="s">
        <v>21</v>
      </c>
      <c r="B27" s="76">
        <f>COUNTIF(C2:C17,"พนักงานเงินรายได้")</f>
        <v>5</v>
      </c>
    </row>
    <row r="28" spans="1:15" ht="24" x14ac:dyDescent="0.55000000000000004">
      <c r="A28" s="75" t="s">
        <v>20</v>
      </c>
      <c r="B28" s="76">
        <f>COUNTIF(C2:C18,"ลูกจ้างประจำ")</f>
        <v>0</v>
      </c>
    </row>
    <row r="29" spans="1:15" ht="24" x14ac:dyDescent="0.55000000000000004">
      <c r="A29" s="75" t="s">
        <v>54</v>
      </c>
      <c r="B29" s="76">
        <f>COUNTIF(C2:C19,"พนักงานเงินแผ่นดิน")</f>
        <v>6</v>
      </c>
    </row>
    <row r="30" spans="1:15" ht="24" x14ac:dyDescent="0.55000000000000004">
      <c r="A30" s="75" t="s">
        <v>19</v>
      </c>
      <c r="B30" s="76">
        <f>COUNTIF(C2:C20,"ข้าราชการ")</f>
        <v>1</v>
      </c>
    </row>
    <row r="31" spans="1:15" ht="24" x14ac:dyDescent="0.55000000000000004">
      <c r="A31" s="72" t="s">
        <v>3</v>
      </c>
      <c r="B31" s="72">
        <f>SUM(B25:B30)</f>
        <v>15</v>
      </c>
    </row>
    <row r="32" spans="1:15" ht="15.75" customHeight="1" x14ac:dyDescent="0.2"/>
    <row r="33" spans="1:2" ht="24" x14ac:dyDescent="0.55000000000000004">
      <c r="A33" s="70" t="s">
        <v>61</v>
      </c>
      <c r="B33" s="71"/>
    </row>
    <row r="34" spans="1:2" ht="24" x14ac:dyDescent="0.55000000000000004">
      <c r="A34" s="75" t="s">
        <v>60</v>
      </c>
      <c r="B34" s="76">
        <f>COUNTIF(E2:E16,"2กว่า 5 ปี")</f>
        <v>3</v>
      </c>
    </row>
    <row r="35" spans="1:2" ht="24" x14ac:dyDescent="0.55000000000000004">
      <c r="A35" s="75" t="s">
        <v>58</v>
      </c>
      <c r="B35" s="76">
        <f>COUNTIF(E2:E17,"5-10 ปี")</f>
        <v>4</v>
      </c>
    </row>
    <row r="36" spans="1:2" ht="24" x14ac:dyDescent="0.55000000000000004">
      <c r="A36" s="75" t="s">
        <v>26</v>
      </c>
      <c r="B36" s="76">
        <f>COUNTIF(E2:E18,"11 ปีขึ้นไป")</f>
        <v>8</v>
      </c>
    </row>
    <row r="37" spans="1:2" ht="24" x14ac:dyDescent="0.55000000000000004">
      <c r="A37" s="72" t="s">
        <v>3</v>
      </c>
      <c r="B37" s="72">
        <f>SUM(B33:B36)</f>
        <v>15</v>
      </c>
    </row>
    <row r="38" spans="1:2" ht="15.75" customHeight="1" x14ac:dyDescent="0.2"/>
    <row r="39" spans="1:2" ht="15.75" customHeight="1" x14ac:dyDescent="0.2"/>
    <row r="40" spans="1:2" ht="15.75" customHeight="1" x14ac:dyDescent="0.2"/>
    <row r="41" spans="1:2" ht="15.75" customHeight="1" x14ac:dyDescent="0.2"/>
    <row r="42" spans="1:2" ht="15.75" customHeight="1" x14ac:dyDescent="0.2"/>
    <row r="43" spans="1:2" ht="15.75" customHeight="1" x14ac:dyDescent="0.2"/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</sheetData>
  <autoFilter ref="D1:D153" xr:uid="{55548327-F8EF-4D65-A274-9B4C7B7540BB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7DC9D-F66E-4AE3-8A79-BB78331F53A7}">
  <dimension ref="A1:O142"/>
  <sheetViews>
    <sheetView zoomScale="70" zoomScaleNormal="70" workbookViewId="0">
      <selection activeCell="F15" sqref="F15"/>
    </sheetView>
  </sheetViews>
  <sheetFormatPr defaultColWidth="12.625" defaultRowHeight="14.25" x14ac:dyDescent="0.2"/>
  <cols>
    <col min="1" max="3" width="18.875" style="43" customWidth="1"/>
    <col min="4" max="4" width="27" style="43" bestFit="1" customWidth="1"/>
    <col min="5" max="20" width="18.875" style="43" customWidth="1"/>
    <col min="21" max="16384" width="12.625" style="43"/>
  </cols>
  <sheetData>
    <row r="1" spans="1:15" x14ac:dyDescent="0.2">
      <c r="A1" s="93" t="s">
        <v>41</v>
      </c>
      <c r="B1" s="66" t="s">
        <v>42</v>
      </c>
      <c r="C1" s="66" t="s">
        <v>27</v>
      </c>
      <c r="D1" s="66"/>
      <c r="E1" s="66" t="s">
        <v>43</v>
      </c>
      <c r="F1" s="66" t="s">
        <v>44</v>
      </c>
      <c r="G1" s="66" t="s">
        <v>45</v>
      </c>
      <c r="H1" s="66" t="s">
        <v>46</v>
      </c>
      <c r="I1" s="66" t="s">
        <v>47</v>
      </c>
      <c r="J1" s="66" t="s">
        <v>48</v>
      </c>
      <c r="K1" s="66" t="s">
        <v>49</v>
      </c>
      <c r="L1" s="66" t="s">
        <v>50</v>
      </c>
      <c r="M1" s="66" t="s">
        <v>51</v>
      </c>
      <c r="N1" s="66" t="s">
        <v>52</v>
      </c>
    </row>
    <row r="2" spans="1:15" x14ac:dyDescent="0.2">
      <c r="A2" s="67">
        <v>44627.422311562499</v>
      </c>
      <c r="B2" s="68" t="s">
        <v>15</v>
      </c>
      <c r="C2" s="68" t="s">
        <v>19</v>
      </c>
      <c r="D2" s="42" t="s">
        <v>84</v>
      </c>
      <c r="E2" s="68" t="s">
        <v>60</v>
      </c>
      <c r="F2" s="68">
        <v>5</v>
      </c>
      <c r="G2" s="68">
        <v>5</v>
      </c>
      <c r="H2" s="68">
        <v>5</v>
      </c>
      <c r="I2" s="68">
        <v>5</v>
      </c>
      <c r="J2" s="68">
        <v>5</v>
      </c>
      <c r="K2" s="68">
        <v>5</v>
      </c>
      <c r="L2" s="68">
        <v>5</v>
      </c>
      <c r="M2" s="68">
        <v>5</v>
      </c>
      <c r="N2" s="68">
        <v>5</v>
      </c>
    </row>
    <row r="3" spans="1:15" x14ac:dyDescent="0.2">
      <c r="A3" s="67">
        <v>44627.422320451384</v>
      </c>
      <c r="B3" s="68" t="s">
        <v>14</v>
      </c>
      <c r="C3" s="68" t="s">
        <v>54</v>
      </c>
      <c r="D3" s="42" t="s">
        <v>84</v>
      </c>
      <c r="E3" s="68" t="s">
        <v>26</v>
      </c>
      <c r="F3" s="68">
        <v>5</v>
      </c>
      <c r="G3" s="68">
        <v>5</v>
      </c>
      <c r="H3" s="68">
        <v>5</v>
      </c>
      <c r="I3" s="68">
        <v>5</v>
      </c>
      <c r="J3" s="68">
        <v>5</v>
      </c>
      <c r="K3" s="68">
        <v>5</v>
      </c>
      <c r="L3" s="68">
        <v>5</v>
      </c>
      <c r="M3" s="68">
        <v>5</v>
      </c>
      <c r="N3" s="68">
        <v>5</v>
      </c>
    </row>
    <row r="4" spans="1:15" x14ac:dyDescent="0.2">
      <c r="A4" s="67">
        <v>44627.57568736111</v>
      </c>
      <c r="B4" s="68" t="s">
        <v>15</v>
      </c>
      <c r="C4" s="68" t="s">
        <v>54</v>
      </c>
      <c r="D4" s="42" t="s">
        <v>84</v>
      </c>
      <c r="E4" s="68" t="s">
        <v>26</v>
      </c>
      <c r="F4" s="68">
        <v>3</v>
      </c>
      <c r="G4" s="68">
        <v>3</v>
      </c>
      <c r="H4" s="68">
        <v>4</v>
      </c>
      <c r="I4" s="68">
        <v>3</v>
      </c>
      <c r="J4" s="68">
        <v>4</v>
      </c>
      <c r="K4" s="68">
        <v>4</v>
      </c>
      <c r="L4" s="68">
        <v>4</v>
      </c>
      <c r="M4" s="68">
        <v>4</v>
      </c>
      <c r="N4" s="68">
        <v>4</v>
      </c>
    </row>
    <row r="5" spans="1:15" x14ac:dyDescent="0.2">
      <c r="A5" s="67">
        <v>44628.447169525462</v>
      </c>
      <c r="B5" s="68" t="s">
        <v>14</v>
      </c>
      <c r="C5" s="68" t="s">
        <v>20</v>
      </c>
      <c r="D5" s="42" t="s">
        <v>84</v>
      </c>
      <c r="E5" s="68" t="s">
        <v>26</v>
      </c>
      <c r="F5" s="68">
        <v>5</v>
      </c>
      <c r="G5" s="68">
        <v>5</v>
      </c>
      <c r="H5" s="68">
        <v>5</v>
      </c>
      <c r="I5" s="68">
        <v>5</v>
      </c>
      <c r="J5" s="68">
        <v>5</v>
      </c>
      <c r="K5" s="68">
        <v>5</v>
      </c>
      <c r="L5" s="68">
        <v>5</v>
      </c>
      <c r="M5" s="68">
        <v>5</v>
      </c>
      <c r="N5" s="68">
        <v>5</v>
      </c>
    </row>
    <row r="6" spans="1:15" ht="24" x14ac:dyDescent="0.55000000000000004">
      <c r="F6" s="73">
        <f t="shared" ref="F6:N6" si="0">AVERAGE(F2:F5)</f>
        <v>4.5</v>
      </c>
      <c r="G6" s="73">
        <f t="shared" si="0"/>
        <v>4.5</v>
      </c>
      <c r="H6" s="73">
        <f t="shared" si="0"/>
        <v>4.75</v>
      </c>
      <c r="I6" s="73">
        <f t="shared" si="0"/>
        <v>4.5</v>
      </c>
      <c r="J6" s="73">
        <f t="shared" si="0"/>
        <v>4.75</v>
      </c>
      <c r="K6" s="73">
        <f t="shared" si="0"/>
        <v>4.75</v>
      </c>
      <c r="L6" s="73">
        <f t="shared" si="0"/>
        <v>4.75</v>
      </c>
      <c r="M6" s="73">
        <f t="shared" si="0"/>
        <v>4.75</v>
      </c>
      <c r="N6" s="73">
        <f t="shared" si="0"/>
        <v>4.75</v>
      </c>
      <c r="O6" s="69">
        <f>AVERAGE(F2:N5)</f>
        <v>4.666666666666667</v>
      </c>
    </row>
    <row r="7" spans="1:15" ht="24" x14ac:dyDescent="0.55000000000000004">
      <c r="F7" s="74">
        <f t="shared" ref="F7:N7" si="1">STDEV(F2:F5)</f>
        <v>1</v>
      </c>
      <c r="G7" s="74">
        <f t="shared" si="1"/>
        <v>1</v>
      </c>
      <c r="H7" s="74">
        <f t="shared" si="1"/>
        <v>0.5</v>
      </c>
      <c r="I7" s="74">
        <f t="shared" si="1"/>
        <v>1</v>
      </c>
      <c r="J7" s="74">
        <f t="shared" si="1"/>
        <v>0.5</v>
      </c>
      <c r="K7" s="74">
        <f t="shared" si="1"/>
        <v>0.5</v>
      </c>
      <c r="L7" s="74">
        <f t="shared" si="1"/>
        <v>0.5</v>
      </c>
      <c r="M7" s="74">
        <f t="shared" si="1"/>
        <v>0.5</v>
      </c>
      <c r="N7" s="74">
        <f t="shared" si="1"/>
        <v>0.5</v>
      </c>
      <c r="O7" s="69">
        <f>STDEV(F2:N6)</f>
        <v>0.566588675559905</v>
      </c>
    </row>
    <row r="9" spans="1:15" ht="24" x14ac:dyDescent="0.55000000000000004">
      <c r="A9" s="70" t="s">
        <v>61</v>
      </c>
      <c r="B9" s="71"/>
    </row>
    <row r="10" spans="1:15" ht="24" x14ac:dyDescent="0.55000000000000004">
      <c r="A10" s="75" t="s">
        <v>14</v>
      </c>
      <c r="B10" s="76">
        <f>COUNTIF(B2:B5,"เพศชาย")</f>
        <v>2</v>
      </c>
    </row>
    <row r="11" spans="1:15" ht="24" x14ac:dyDescent="0.55000000000000004">
      <c r="A11" s="75" t="s">
        <v>15</v>
      </c>
      <c r="B11" s="76">
        <f>COUNTIF(B2:B6,"เพศหญิง")</f>
        <v>2</v>
      </c>
    </row>
    <row r="12" spans="1:15" ht="24" x14ac:dyDescent="0.55000000000000004">
      <c r="A12" s="72" t="s">
        <v>3</v>
      </c>
      <c r="B12" s="72">
        <f>SUM(B9:B11)</f>
        <v>4</v>
      </c>
    </row>
    <row r="13" spans="1:15" ht="15.75" customHeight="1" x14ac:dyDescent="0.2"/>
    <row r="14" spans="1:15" ht="24" x14ac:dyDescent="0.55000000000000004">
      <c r="A14" s="70" t="s">
        <v>61</v>
      </c>
      <c r="B14" s="71"/>
    </row>
    <row r="15" spans="1:15" ht="24" x14ac:dyDescent="0.55000000000000004">
      <c r="A15" s="75" t="s">
        <v>22</v>
      </c>
      <c r="B15" s="76">
        <f>COUNTIF(C2:C5,"พนักงานราชการ")</f>
        <v>0</v>
      </c>
    </row>
    <row r="16" spans="1:15" ht="24" x14ac:dyDescent="0.55000000000000004">
      <c r="A16" s="75" t="s">
        <v>21</v>
      </c>
      <c r="B16" s="76">
        <f>COUNTIF(C2:C6,"พนักงานเงินรายได้")</f>
        <v>0</v>
      </c>
    </row>
    <row r="17" spans="1:2" ht="24" x14ac:dyDescent="0.55000000000000004">
      <c r="A17" s="75" t="s">
        <v>20</v>
      </c>
      <c r="B17" s="76">
        <f>COUNTIF(C2:C7,"ลูกจ้างประจำ")</f>
        <v>1</v>
      </c>
    </row>
    <row r="18" spans="1:2" ht="24" x14ac:dyDescent="0.55000000000000004">
      <c r="A18" s="75" t="s">
        <v>54</v>
      </c>
      <c r="B18" s="76">
        <f>COUNTIF(C2:C8,"พนักงานเงินแผ่นดิน")</f>
        <v>2</v>
      </c>
    </row>
    <row r="19" spans="1:2" ht="24" x14ac:dyDescent="0.55000000000000004">
      <c r="A19" s="75" t="s">
        <v>19</v>
      </c>
      <c r="B19" s="76">
        <f>COUNTIF(C2:C9,"ข้าราชการ")</f>
        <v>1</v>
      </c>
    </row>
    <row r="20" spans="1:2" ht="24" x14ac:dyDescent="0.55000000000000004">
      <c r="A20" s="72" t="s">
        <v>3</v>
      </c>
      <c r="B20" s="72">
        <f>SUM(B14:B19)</f>
        <v>4</v>
      </c>
    </row>
    <row r="21" spans="1:2" ht="15.75" customHeight="1" x14ac:dyDescent="0.2"/>
    <row r="22" spans="1:2" ht="24" x14ac:dyDescent="0.55000000000000004">
      <c r="A22" s="70" t="s">
        <v>61</v>
      </c>
      <c r="B22" s="71"/>
    </row>
    <row r="23" spans="1:2" ht="24" x14ac:dyDescent="0.55000000000000004">
      <c r="A23" s="75" t="s">
        <v>60</v>
      </c>
      <c r="B23" s="76">
        <f>COUNTIF(E2:E5,"2กว่า 5 ปี")</f>
        <v>1</v>
      </c>
    </row>
    <row r="24" spans="1:2" ht="24" x14ac:dyDescent="0.55000000000000004">
      <c r="A24" s="75" t="s">
        <v>58</v>
      </c>
      <c r="B24" s="76">
        <f>COUNTIF(E2:E6,"5-10 ปี")</f>
        <v>0</v>
      </c>
    </row>
    <row r="25" spans="1:2" ht="24" x14ac:dyDescent="0.55000000000000004">
      <c r="A25" s="75" t="s">
        <v>26</v>
      </c>
      <c r="B25" s="76">
        <f>COUNTIF(E2:E7,"11 ปีขึ้นไป")</f>
        <v>3</v>
      </c>
    </row>
    <row r="26" spans="1:2" ht="24" x14ac:dyDescent="0.55000000000000004">
      <c r="A26" s="72" t="s">
        <v>3</v>
      </c>
      <c r="B26" s="72">
        <f>SUM(B22:B25)</f>
        <v>4</v>
      </c>
    </row>
    <row r="27" spans="1:2" ht="15.75" customHeight="1" x14ac:dyDescent="0.2"/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</sheetData>
  <autoFilter ref="D1:D142" xr:uid="{DC24C043-FEC7-4311-94D5-86BE47EA44C5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281B-1BB2-41E8-A276-76BF0073B869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B1:J59"/>
  <sheetViews>
    <sheetView topLeftCell="A7" zoomScale="120" zoomScaleNormal="120" workbookViewId="0">
      <selection activeCell="A18" sqref="A18:XFD22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27.875" style="1" customWidth="1"/>
    <col min="6" max="6" width="6.25" style="2" customWidth="1"/>
    <col min="7" max="7" width="7" style="2" customWidth="1"/>
    <col min="8" max="8" width="13.62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.125" style="1" customWidth="1"/>
  </cols>
  <sheetData>
    <row r="1" spans="2:10" s="9" customFormat="1" ht="24" x14ac:dyDescent="0.55000000000000004">
      <c r="B1" s="132" t="s">
        <v>40</v>
      </c>
      <c r="C1" s="132"/>
      <c r="D1" s="132"/>
      <c r="E1" s="132"/>
      <c r="F1" s="132"/>
      <c r="G1" s="132"/>
      <c r="H1" s="132"/>
    </row>
    <row r="2" spans="2:10" s="53" customFormat="1" x14ac:dyDescent="0.55000000000000004">
      <c r="B2" s="52"/>
      <c r="C2" s="52"/>
      <c r="D2" s="52"/>
      <c r="E2" s="52"/>
      <c r="F2" s="52"/>
      <c r="G2" s="52"/>
      <c r="H2" s="52"/>
    </row>
    <row r="3" spans="2:10" s="53" customFormat="1" ht="24" thickBot="1" x14ac:dyDescent="0.6">
      <c r="B3" s="54" t="s">
        <v>72</v>
      </c>
      <c r="F3" s="55"/>
      <c r="G3" s="55"/>
      <c r="H3" s="55"/>
    </row>
    <row r="4" spans="2:10" s="53" customFormat="1" ht="20.25" customHeight="1" thickTop="1" x14ac:dyDescent="0.55000000000000004">
      <c r="B4" s="133" t="s">
        <v>4</v>
      </c>
      <c r="C4" s="134"/>
      <c r="D4" s="134"/>
      <c r="E4" s="135"/>
      <c r="F4" s="151"/>
      <c r="G4" s="153" t="s">
        <v>5</v>
      </c>
      <c r="H4" s="153" t="s">
        <v>6</v>
      </c>
    </row>
    <row r="5" spans="2:10" s="53" customFormat="1" ht="12" customHeight="1" thickBot="1" x14ac:dyDescent="0.6">
      <c r="B5" s="139"/>
      <c r="C5" s="140"/>
      <c r="D5" s="140"/>
      <c r="E5" s="141"/>
      <c r="F5" s="152"/>
      <c r="G5" s="154"/>
      <c r="H5" s="154"/>
    </row>
    <row r="6" spans="2:10" s="53" customFormat="1" ht="21.75" customHeight="1" thickTop="1" x14ac:dyDescent="0.55000000000000004">
      <c r="B6" s="148" t="s">
        <v>28</v>
      </c>
      <c r="C6" s="149"/>
      <c r="D6" s="149"/>
      <c r="E6" s="150"/>
      <c r="F6" s="56"/>
      <c r="G6" s="57"/>
      <c r="H6" s="57"/>
    </row>
    <row r="7" spans="2:10" s="53" customFormat="1" ht="21.75" customHeight="1" x14ac:dyDescent="0.55000000000000004">
      <c r="B7" s="125" t="s">
        <v>30</v>
      </c>
      <c r="C7" s="126"/>
      <c r="D7" s="126"/>
      <c r="E7" s="127"/>
      <c r="F7" s="58">
        <f>DATA!F35</f>
        <v>3.7272727272727271</v>
      </c>
      <c r="G7" s="58">
        <f>DATA!F36</f>
        <v>0.8012773892638273</v>
      </c>
      <c r="H7" s="59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0" s="53" customFormat="1" ht="21.75" customHeight="1" x14ac:dyDescent="0.55000000000000004">
      <c r="B8" s="62" t="s">
        <v>31</v>
      </c>
      <c r="C8" s="60"/>
      <c r="D8" s="60"/>
      <c r="E8" s="61"/>
      <c r="F8" s="58">
        <f>DATA!G35</f>
        <v>3.7878787878787881</v>
      </c>
      <c r="G8" s="58">
        <f>DATA!G36</f>
        <v>1.0234004518508306</v>
      </c>
      <c r="H8" s="59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10" s="53" customFormat="1" ht="21.75" customHeight="1" x14ac:dyDescent="0.55000000000000004">
      <c r="B9" s="62" t="s">
        <v>32</v>
      </c>
      <c r="C9" s="62"/>
      <c r="D9" s="62"/>
      <c r="E9" s="62"/>
      <c r="F9" s="58">
        <f>DATA!H35</f>
        <v>3.9393939393939394</v>
      </c>
      <c r="G9" s="58">
        <f>DATA!H36</f>
        <v>0.89928422715630962</v>
      </c>
      <c r="H9" s="59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0" s="53" customFormat="1" ht="21.75" customHeight="1" x14ac:dyDescent="0.55000000000000004">
      <c r="B10" s="125" t="s">
        <v>33</v>
      </c>
      <c r="C10" s="126"/>
      <c r="D10" s="126"/>
      <c r="E10" s="127"/>
      <c r="F10" s="58">
        <f>DATA!I35</f>
        <v>3.7878787878787881</v>
      </c>
      <c r="G10" s="58">
        <f>DATA!I36</f>
        <v>0.78092796393040276</v>
      </c>
      <c r="H10" s="59" t="str">
        <f t="shared" ref="H10" si="0">IF(F10&gt;4.5,"มากที่สุด",IF(F10&gt;3.5,"มาก",IF(F10&gt;2.5,"ปานกลาง",IF(F10&gt;1.5,"น้อย",IF(F10&lt;=1.5,"น้อยที่สุด")))))</f>
        <v>มาก</v>
      </c>
    </row>
    <row r="11" spans="2:10" s="53" customFormat="1" ht="21.75" customHeight="1" x14ac:dyDescent="0.55000000000000004">
      <c r="B11" s="125" t="s">
        <v>34</v>
      </c>
      <c r="C11" s="126"/>
      <c r="D11" s="126"/>
      <c r="E11" s="127"/>
      <c r="F11" s="58">
        <f>DATA!J35</f>
        <v>3.8181818181818183</v>
      </c>
      <c r="G11" s="58">
        <f>DATA!J36</f>
        <v>0.91701095462872839</v>
      </c>
      <c r="H11" s="59" t="str">
        <f t="shared" ref="H11" si="1">IF(F11&gt;4.5,"มากที่สุด",IF(F11&gt;3.5,"มาก",IF(F11&gt;2.5,"ปานกลาง",IF(F11&gt;1.5,"น้อย",IF(F11&lt;=1.5,"น้อยที่สุด")))))</f>
        <v>มาก</v>
      </c>
    </row>
    <row r="12" spans="2:10" s="53" customFormat="1" ht="21.75" customHeight="1" x14ac:dyDescent="0.55000000000000004">
      <c r="B12" s="125" t="s">
        <v>35</v>
      </c>
      <c r="C12" s="126"/>
      <c r="D12" s="126"/>
      <c r="E12" s="127"/>
      <c r="F12" s="58">
        <f>DATA!K35</f>
        <v>3.8787878787878789</v>
      </c>
      <c r="G12" s="58">
        <f>DATA!K36</f>
        <v>0.89294371874630729</v>
      </c>
      <c r="H12" s="59" t="str">
        <f t="shared" ref="H12:H15" si="2">IF(F12&gt;4.5,"มากที่สุด",IF(F12&gt;3.5,"มาก",IF(F12&gt;2.5,"ปานกลาง",IF(F12&gt;1.5,"น้อย",IF(F12&lt;=1.5,"น้อยที่สุด")))))</f>
        <v>มาก</v>
      </c>
    </row>
    <row r="13" spans="2:10" s="53" customFormat="1" ht="21.75" customHeight="1" x14ac:dyDescent="0.55000000000000004">
      <c r="B13" s="125" t="s">
        <v>36</v>
      </c>
      <c r="C13" s="126"/>
      <c r="D13" s="126"/>
      <c r="E13" s="127"/>
      <c r="F13" s="58">
        <f>DATA!L35</f>
        <v>3.9696969696969697</v>
      </c>
      <c r="G13" s="58">
        <f>DATA!L36</f>
        <v>0.58549383455595083</v>
      </c>
      <c r="H13" s="59" t="str">
        <f t="shared" si="2"/>
        <v>มาก</v>
      </c>
    </row>
    <row r="14" spans="2:10" s="53" customFormat="1" ht="21.75" customHeight="1" x14ac:dyDescent="0.55000000000000004">
      <c r="B14" s="125" t="s">
        <v>37</v>
      </c>
      <c r="C14" s="126"/>
      <c r="D14" s="126"/>
      <c r="E14" s="127"/>
      <c r="F14" s="58">
        <f>DATA!M35</f>
        <v>3.8787878787878789</v>
      </c>
      <c r="G14" s="58">
        <f>DATA!M36</f>
        <v>0.92728015445629186</v>
      </c>
      <c r="H14" s="59" t="str">
        <f t="shared" si="2"/>
        <v>มาก</v>
      </c>
    </row>
    <row r="15" spans="2:10" s="53" customFormat="1" ht="21.75" customHeight="1" x14ac:dyDescent="0.55000000000000004">
      <c r="B15" s="125" t="s">
        <v>38</v>
      </c>
      <c r="C15" s="126"/>
      <c r="D15" s="126"/>
      <c r="E15" s="127"/>
      <c r="F15" s="58">
        <f>DATA!N35</f>
        <v>3.8181818181818183</v>
      </c>
      <c r="G15" s="58">
        <f>DATA!N36</f>
        <v>0.72691752689634037</v>
      </c>
      <c r="H15" s="59" t="str">
        <f t="shared" si="2"/>
        <v>มาก</v>
      </c>
    </row>
    <row r="16" spans="2:10" s="53" customFormat="1" ht="21.75" customHeight="1" x14ac:dyDescent="0.55000000000000004">
      <c r="B16" s="128" t="s">
        <v>29</v>
      </c>
      <c r="C16" s="129"/>
      <c r="D16" s="129"/>
      <c r="E16" s="130"/>
      <c r="F16" s="77">
        <f>DATA!O35</f>
        <v>3.8451178451178452</v>
      </c>
      <c r="G16" s="77">
        <f>DATA!O36</f>
        <v>0.8276452620720165</v>
      </c>
      <c r="H16" s="63" t="str">
        <f>IF(F16&gt;4.5,"มากที่สุด",IF(F16&gt;3.5,"มาก",IF(F16&gt;2.5,"ปานกลาง",IF(F16&gt;1.5,"น้อย",IF(F16&lt;=1.5,"น้อยที่สุด")))))</f>
        <v>มาก</v>
      </c>
      <c r="J16" s="64"/>
    </row>
    <row r="17" spans="2:9" s="11" customFormat="1" ht="24" x14ac:dyDescent="0.55000000000000004">
      <c r="B17" s="47"/>
      <c r="C17" s="47"/>
      <c r="D17" s="47"/>
      <c r="E17" s="47"/>
      <c r="F17" s="47"/>
      <c r="G17" s="47"/>
      <c r="H17" s="47"/>
      <c r="I17" s="48"/>
    </row>
    <row r="18" spans="2:9" s="7" customFormat="1" ht="24" x14ac:dyDescent="0.55000000000000004">
      <c r="B18" s="18"/>
      <c r="C18" s="131" t="s">
        <v>39</v>
      </c>
      <c r="D18" s="131"/>
      <c r="E18" s="131"/>
      <c r="F18" s="131"/>
      <c r="G18" s="131"/>
      <c r="H18" s="131"/>
    </row>
    <row r="19" spans="2:9" s="7" customFormat="1" ht="24" x14ac:dyDescent="0.55000000000000004">
      <c r="B19" s="146" t="s">
        <v>64</v>
      </c>
      <c r="C19" s="147"/>
      <c r="D19" s="147"/>
      <c r="E19" s="147"/>
      <c r="F19" s="147"/>
      <c r="G19" s="147"/>
      <c r="H19" s="147"/>
    </row>
    <row r="20" spans="2:9" s="7" customFormat="1" ht="24" x14ac:dyDescent="0.55000000000000004">
      <c r="B20" s="22"/>
      <c r="C20" s="146" t="s">
        <v>65</v>
      </c>
      <c r="D20" s="146"/>
      <c r="E20" s="146"/>
      <c r="F20" s="146"/>
      <c r="G20" s="146"/>
      <c r="H20" s="146"/>
    </row>
    <row r="21" spans="2:9" s="7" customFormat="1" ht="24" x14ac:dyDescent="0.55000000000000004">
      <c r="B21" s="22" t="s">
        <v>66</v>
      </c>
      <c r="C21" s="28"/>
      <c r="D21" s="28"/>
      <c r="E21" s="28"/>
      <c r="F21" s="28"/>
      <c r="G21" s="28"/>
      <c r="H21" s="28"/>
    </row>
    <row r="22" spans="2:9" s="7" customFormat="1" ht="24" x14ac:dyDescent="0.55000000000000004">
      <c r="B22" s="146" t="s">
        <v>69</v>
      </c>
      <c r="C22" s="147"/>
      <c r="D22" s="147"/>
      <c r="E22" s="147"/>
      <c r="F22" s="147"/>
      <c r="G22" s="147"/>
      <c r="H22" s="147"/>
    </row>
    <row r="23" spans="2:9" s="11" customFormat="1" ht="24" x14ac:dyDescent="0.55000000000000004">
      <c r="B23" s="7"/>
    </row>
    <row r="24" spans="2:9" s="11" customFormat="1" ht="24" x14ac:dyDescent="0.55000000000000004"/>
    <row r="25" spans="2:9" s="11" customFormat="1" ht="24" x14ac:dyDescent="0.55000000000000004"/>
    <row r="26" spans="2:9" s="11" customFormat="1" ht="24" x14ac:dyDescent="0.55000000000000004"/>
    <row r="27" spans="2:9" s="11" customFormat="1" ht="24" x14ac:dyDescent="0.55000000000000004"/>
    <row r="28" spans="2:9" s="11" customFormat="1" ht="24" x14ac:dyDescent="0.55000000000000004"/>
    <row r="29" spans="2:9" s="11" customFormat="1" ht="24" x14ac:dyDescent="0.55000000000000004"/>
    <row r="30" spans="2:9" s="11" customFormat="1" ht="24" x14ac:dyDescent="0.55000000000000004"/>
    <row r="31" spans="2:9" s="11" customFormat="1" ht="24" x14ac:dyDescent="0.55000000000000004"/>
    <row r="32" spans="2:9" s="11" customFormat="1" ht="24" x14ac:dyDescent="0.55000000000000004"/>
    <row r="33" spans="2:8" s="11" customFormat="1" ht="24" x14ac:dyDescent="0.55000000000000004"/>
    <row r="34" spans="2:8" s="11" customFormat="1" ht="24" x14ac:dyDescent="0.55000000000000004"/>
    <row r="35" spans="2:8" s="7" customFormat="1" ht="24" x14ac:dyDescent="0.55000000000000004"/>
    <row r="36" spans="2:8" s="7" customFormat="1" ht="24" x14ac:dyDescent="0.55000000000000004"/>
    <row r="37" spans="2:8" s="7" customFormat="1" ht="24" x14ac:dyDescent="0.55000000000000004"/>
    <row r="38" spans="2:8" s="7" customFormat="1" ht="24" x14ac:dyDescent="0.55000000000000004"/>
    <row r="39" spans="2:8" s="7" customFormat="1" ht="24" x14ac:dyDescent="0.55000000000000004"/>
    <row r="40" spans="2:8" s="7" customFormat="1" ht="24" x14ac:dyDescent="0.55000000000000004"/>
    <row r="41" spans="2:8" s="10" customFormat="1" ht="24" x14ac:dyDescent="0.55000000000000004"/>
    <row r="42" spans="2:8" s="10" customFormat="1" ht="24" x14ac:dyDescent="0.55000000000000004"/>
    <row r="43" spans="2:8" s="10" customFormat="1" ht="24" x14ac:dyDescent="0.55000000000000004"/>
    <row r="44" spans="2:8" s="10" customFormat="1" ht="24" x14ac:dyDescent="0.55000000000000004"/>
    <row r="45" spans="2:8" s="10" customFormat="1" ht="24" x14ac:dyDescent="0.55000000000000004"/>
    <row r="46" spans="2:8" s="10" customFormat="1" ht="24" x14ac:dyDescent="0.55000000000000004"/>
    <row r="47" spans="2:8" s="5" customFormat="1" x14ac:dyDescent="0.55000000000000004">
      <c r="B47" s="6"/>
      <c r="C47" s="6"/>
    </row>
    <row r="48" spans="2:8" x14ac:dyDescent="0.55000000000000004">
      <c r="B48" s="3"/>
      <c r="C48" s="3"/>
      <c r="D48" s="3"/>
      <c r="E48" s="3"/>
      <c r="F48" s="4"/>
      <c r="G48" s="4"/>
      <c r="H48" s="4"/>
    </row>
    <row r="49" spans="2:8" x14ac:dyDescent="0.55000000000000004">
      <c r="B49" s="3"/>
      <c r="C49" s="3"/>
      <c r="D49" s="3"/>
      <c r="E49" s="3"/>
      <c r="F49" s="4"/>
      <c r="G49" s="4"/>
      <c r="H49" s="4"/>
    </row>
    <row r="50" spans="2:8" x14ac:dyDescent="0.55000000000000004">
      <c r="B50" s="3"/>
      <c r="C50" s="3"/>
      <c r="D50" s="3"/>
      <c r="E50" s="3"/>
      <c r="F50" s="4"/>
      <c r="G50" s="4"/>
      <c r="H50" s="4"/>
    </row>
    <row r="51" spans="2:8" x14ac:dyDescent="0.55000000000000004">
      <c r="B51" s="3"/>
      <c r="C51" s="3"/>
      <c r="D51" s="3"/>
      <c r="E51" s="3"/>
      <c r="F51" s="4"/>
      <c r="G51" s="4"/>
      <c r="H51" s="4"/>
    </row>
    <row r="52" spans="2:8" x14ac:dyDescent="0.55000000000000004">
      <c r="B52" s="3"/>
      <c r="C52" s="3"/>
      <c r="D52" s="3"/>
      <c r="E52" s="3"/>
      <c r="F52" s="4"/>
      <c r="G52" s="4"/>
      <c r="H52" s="4"/>
    </row>
    <row r="53" spans="2:8" x14ac:dyDescent="0.55000000000000004">
      <c r="B53" s="3"/>
      <c r="C53" s="3"/>
      <c r="D53" s="3"/>
      <c r="E53" s="3"/>
      <c r="F53" s="4"/>
      <c r="G53" s="4"/>
      <c r="H53" s="4"/>
    </row>
    <row r="54" spans="2:8" x14ac:dyDescent="0.55000000000000004">
      <c r="B54" s="3"/>
      <c r="C54" s="3"/>
      <c r="D54" s="3"/>
      <c r="E54" s="3"/>
      <c r="F54" s="4"/>
      <c r="G54" s="4"/>
      <c r="H54" s="4"/>
    </row>
    <row r="55" spans="2:8" x14ac:dyDescent="0.55000000000000004">
      <c r="B55" s="3"/>
      <c r="C55" s="3"/>
      <c r="D55" s="3"/>
      <c r="E55" s="3"/>
      <c r="F55" s="4"/>
      <c r="G55" s="4"/>
      <c r="H55" s="4"/>
    </row>
    <row r="56" spans="2:8" x14ac:dyDescent="0.55000000000000004">
      <c r="B56" s="3"/>
      <c r="C56" s="3"/>
      <c r="D56" s="3"/>
      <c r="E56" s="3"/>
      <c r="F56" s="4"/>
      <c r="G56" s="4"/>
      <c r="H56" s="4"/>
    </row>
    <row r="57" spans="2:8" x14ac:dyDescent="0.55000000000000004">
      <c r="B57" s="3"/>
      <c r="C57" s="3"/>
      <c r="D57" s="3"/>
      <c r="E57" s="3"/>
      <c r="F57" s="4"/>
      <c r="G57" s="4"/>
      <c r="H57" s="4"/>
    </row>
    <row r="58" spans="2:8" x14ac:dyDescent="0.55000000000000004">
      <c r="B58" s="3"/>
      <c r="C58" s="3"/>
      <c r="D58" s="3"/>
      <c r="E58" s="3"/>
      <c r="F58" s="4"/>
      <c r="G58" s="4"/>
      <c r="H58" s="4"/>
    </row>
    <row r="59" spans="2:8" x14ac:dyDescent="0.55000000000000004">
      <c r="B59" s="3"/>
      <c r="C59" s="3"/>
      <c r="D59" s="3"/>
      <c r="E59" s="3"/>
      <c r="F59" s="4"/>
      <c r="G59" s="4"/>
      <c r="H59" s="4"/>
    </row>
  </sheetData>
  <mergeCells count="18">
    <mergeCell ref="B6:E6"/>
    <mergeCell ref="B7:E7"/>
    <mergeCell ref="B16:E16"/>
    <mergeCell ref="B1:H1"/>
    <mergeCell ref="B4:E5"/>
    <mergeCell ref="F4:F5"/>
    <mergeCell ref="G4:G5"/>
    <mergeCell ref="H4:H5"/>
    <mergeCell ref="B12:E12"/>
    <mergeCell ref="B10:E10"/>
    <mergeCell ref="B13:E13"/>
    <mergeCell ref="B14:E14"/>
    <mergeCell ref="B15:E15"/>
    <mergeCell ref="C20:H20"/>
    <mergeCell ref="B22:H22"/>
    <mergeCell ref="C18:H18"/>
    <mergeCell ref="B19:H19"/>
    <mergeCell ref="B11:E11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133350</xdr:colOff>
                <xdr:row>3</xdr:row>
                <xdr:rowOff>171450</xdr:rowOff>
              </from>
              <to>
                <xdr:col>5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DADE4"/>
  </sheetPr>
  <dimension ref="A1:O171"/>
  <sheetViews>
    <sheetView zoomScale="70" zoomScaleNormal="70" workbookViewId="0">
      <selection activeCell="F27" sqref="F27"/>
    </sheetView>
  </sheetViews>
  <sheetFormatPr defaultColWidth="12.625" defaultRowHeight="14.25" x14ac:dyDescent="0.2"/>
  <cols>
    <col min="1" max="3" width="18.875" style="43" customWidth="1"/>
    <col min="4" max="4" width="27" style="43" bestFit="1" customWidth="1"/>
    <col min="5" max="20" width="18.875" style="43" customWidth="1"/>
    <col min="21" max="16384" width="12.625" style="43"/>
  </cols>
  <sheetData>
    <row r="1" spans="1:14" x14ac:dyDescent="0.2">
      <c r="A1" s="66" t="s">
        <v>41</v>
      </c>
      <c r="B1" s="66" t="s">
        <v>42</v>
      </c>
      <c r="C1" s="66" t="s">
        <v>27</v>
      </c>
      <c r="D1" s="66"/>
      <c r="E1" s="66" t="s">
        <v>43</v>
      </c>
      <c r="F1" s="66" t="s">
        <v>44</v>
      </c>
      <c r="G1" s="66" t="s">
        <v>45</v>
      </c>
      <c r="H1" s="66" t="s">
        <v>46</v>
      </c>
      <c r="I1" s="66" t="s">
        <v>47</v>
      </c>
      <c r="J1" s="66" t="s">
        <v>48</v>
      </c>
      <c r="K1" s="66" t="s">
        <v>49</v>
      </c>
      <c r="L1" s="66" t="s">
        <v>50</v>
      </c>
      <c r="M1" s="66" t="s">
        <v>51</v>
      </c>
      <c r="N1" s="66" t="s">
        <v>52</v>
      </c>
    </row>
    <row r="2" spans="1:14" x14ac:dyDescent="0.2">
      <c r="A2" s="67">
        <v>44627.422311562499</v>
      </c>
      <c r="B2" s="68" t="s">
        <v>15</v>
      </c>
      <c r="C2" s="68" t="s">
        <v>19</v>
      </c>
      <c r="D2" s="42" t="s">
        <v>84</v>
      </c>
      <c r="E2" s="68" t="s">
        <v>60</v>
      </c>
      <c r="F2" s="68">
        <v>5</v>
      </c>
      <c r="G2" s="68">
        <v>5</v>
      </c>
      <c r="H2" s="68">
        <v>5</v>
      </c>
      <c r="I2" s="68">
        <v>5</v>
      </c>
      <c r="J2" s="68">
        <v>5</v>
      </c>
      <c r="K2" s="68">
        <v>5</v>
      </c>
      <c r="L2" s="68">
        <v>5</v>
      </c>
      <c r="M2" s="68">
        <v>5</v>
      </c>
      <c r="N2" s="68">
        <v>5</v>
      </c>
    </row>
    <row r="3" spans="1:14" x14ac:dyDescent="0.2">
      <c r="A3" s="67">
        <v>44627.422320451384</v>
      </c>
      <c r="B3" s="68" t="s">
        <v>14</v>
      </c>
      <c r="C3" s="68" t="s">
        <v>54</v>
      </c>
      <c r="D3" s="42" t="s">
        <v>84</v>
      </c>
      <c r="E3" s="68" t="s">
        <v>26</v>
      </c>
      <c r="F3" s="68">
        <v>5</v>
      </c>
      <c r="G3" s="68">
        <v>5</v>
      </c>
      <c r="H3" s="68">
        <v>5</v>
      </c>
      <c r="I3" s="68">
        <v>5</v>
      </c>
      <c r="J3" s="68">
        <v>5</v>
      </c>
      <c r="K3" s="68">
        <v>5</v>
      </c>
      <c r="L3" s="68">
        <v>5</v>
      </c>
      <c r="M3" s="68">
        <v>5</v>
      </c>
      <c r="N3" s="68">
        <v>5</v>
      </c>
    </row>
    <row r="4" spans="1:14" x14ac:dyDescent="0.2">
      <c r="A4" s="67">
        <v>44627.42401318287</v>
      </c>
      <c r="B4" s="68" t="s">
        <v>15</v>
      </c>
      <c r="C4" s="68" t="s">
        <v>54</v>
      </c>
      <c r="D4" s="42" t="s">
        <v>86</v>
      </c>
      <c r="E4" s="68" t="s">
        <v>26</v>
      </c>
      <c r="F4" s="68">
        <v>3</v>
      </c>
      <c r="G4" s="68">
        <v>2</v>
      </c>
      <c r="H4" s="68">
        <v>2</v>
      </c>
      <c r="I4" s="68">
        <v>3</v>
      </c>
      <c r="J4" s="68">
        <v>4</v>
      </c>
      <c r="K4" s="68">
        <v>4</v>
      </c>
      <c r="L4" s="68">
        <v>3</v>
      </c>
      <c r="M4" s="68">
        <v>3</v>
      </c>
      <c r="N4" s="68">
        <v>3</v>
      </c>
    </row>
    <row r="5" spans="1:14" x14ac:dyDescent="0.2">
      <c r="A5" s="67">
        <v>44627.424233310187</v>
      </c>
      <c r="B5" s="68" t="s">
        <v>15</v>
      </c>
      <c r="C5" s="68" t="s">
        <v>54</v>
      </c>
      <c r="D5" s="42" t="s">
        <v>86</v>
      </c>
      <c r="E5" s="68" t="s">
        <v>26</v>
      </c>
      <c r="F5" s="68">
        <v>4</v>
      </c>
      <c r="G5" s="68">
        <v>5</v>
      </c>
      <c r="H5" s="68">
        <v>5</v>
      </c>
      <c r="I5" s="68">
        <v>4</v>
      </c>
      <c r="J5" s="68">
        <v>4</v>
      </c>
      <c r="K5" s="68">
        <v>4</v>
      </c>
      <c r="L5" s="68">
        <v>4</v>
      </c>
      <c r="M5" s="68">
        <v>4</v>
      </c>
      <c r="N5" s="68">
        <v>4</v>
      </c>
    </row>
    <row r="6" spans="1:14" x14ac:dyDescent="0.2">
      <c r="A6" s="67">
        <v>44627.425754722222</v>
      </c>
      <c r="B6" s="68" t="s">
        <v>15</v>
      </c>
      <c r="C6" s="68" t="s">
        <v>19</v>
      </c>
      <c r="D6" s="42" t="s">
        <v>86</v>
      </c>
      <c r="E6" s="68" t="s">
        <v>26</v>
      </c>
      <c r="F6" s="68">
        <v>4</v>
      </c>
      <c r="G6" s="68">
        <v>5</v>
      </c>
      <c r="H6" s="68">
        <v>5</v>
      </c>
      <c r="I6" s="68">
        <v>4</v>
      </c>
      <c r="J6" s="68">
        <v>4</v>
      </c>
      <c r="K6" s="68">
        <v>4</v>
      </c>
      <c r="L6" s="68">
        <v>4</v>
      </c>
      <c r="M6" s="68">
        <v>4</v>
      </c>
      <c r="N6" s="68">
        <v>4</v>
      </c>
    </row>
    <row r="7" spans="1:14" x14ac:dyDescent="0.2">
      <c r="A7" s="67">
        <v>44627.426395335649</v>
      </c>
      <c r="B7" s="68" t="s">
        <v>15</v>
      </c>
      <c r="C7" s="68" t="s">
        <v>54</v>
      </c>
      <c r="D7" s="42" t="s">
        <v>87</v>
      </c>
      <c r="E7" s="68" t="s">
        <v>26</v>
      </c>
      <c r="F7" s="68">
        <v>3</v>
      </c>
      <c r="G7" s="68">
        <v>4</v>
      </c>
      <c r="H7" s="68">
        <v>4</v>
      </c>
      <c r="I7" s="68">
        <v>4</v>
      </c>
      <c r="J7" s="68">
        <v>4</v>
      </c>
      <c r="K7" s="68">
        <v>4</v>
      </c>
      <c r="L7" s="68">
        <v>3</v>
      </c>
      <c r="M7" s="68">
        <v>3</v>
      </c>
      <c r="N7" s="68">
        <v>3</v>
      </c>
    </row>
    <row r="8" spans="1:14" x14ac:dyDescent="0.2">
      <c r="A8" s="67">
        <v>44627.430099849538</v>
      </c>
      <c r="B8" s="68" t="s">
        <v>14</v>
      </c>
      <c r="C8" s="68" t="s">
        <v>21</v>
      </c>
      <c r="D8" s="42" t="s">
        <v>86</v>
      </c>
      <c r="E8" s="68" t="s">
        <v>60</v>
      </c>
      <c r="F8" s="68">
        <v>3</v>
      </c>
      <c r="G8" s="68">
        <v>3</v>
      </c>
      <c r="H8" s="68">
        <v>3</v>
      </c>
      <c r="I8" s="68">
        <v>4</v>
      </c>
      <c r="J8" s="68">
        <v>4</v>
      </c>
      <c r="K8" s="68">
        <v>4</v>
      </c>
      <c r="L8" s="68">
        <v>4</v>
      </c>
      <c r="M8" s="68">
        <v>4</v>
      </c>
      <c r="N8" s="68">
        <v>4</v>
      </c>
    </row>
    <row r="9" spans="1:14" x14ac:dyDescent="0.2">
      <c r="A9" s="67">
        <v>44627.433540428239</v>
      </c>
      <c r="B9" s="68" t="s">
        <v>15</v>
      </c>
      <c r="C9" s="68" t="s">
        <v>22</v>
      </c>
      <c r="D9" s="42" t="s">
        <v>86</v>
      </c>
      <c r="E9" s="68" t="s">
        <v>58</v>
      </c>
      <c r="F9" s="68">
        <v>3</v>
      </c>
      <c r="G9" s="68">
        <v>3</v>
      </c>
      <c r="H9" s="68">
        <v>3</v>
      </c>
      <c r="I9" s="68">
        <v>3</v>
      </c>
      <c r="J9" s="68">
        <v>4</v>
      </c>
      <c r="K9" s="68">
        <v>3</v>
      </c>
      <c r="L9" s="68">
        <v>4</v>
      </c>
      <c r="M9" s="68">
        <v>4</v>
      </c>
      <c r="N9" s="68">
        <v>3</v>
      </c>
    </row>
    <row r="10" spans="1:14" x14ac:dyDescent="0.2">
      <c r="A10" s="67">
        <v>44627.433596250004</v>
      </c>
      <c r="B10" s="68" t="s">
        <v>15</v>
      </c>
      <c r="C10" s="68" t="s">
        <v>54</v>
      </c>
      <c r="D10" s="42" t="s">
        <v>86</v>
      </c>
      <c r="E10" s="68" t="s">
        <v>58</v>
      </c>
      <c r="F10" s="68">
        <v>4</v>
      </c>
      <c r="G10" s="68">
        <v>3</v>
      </c>
      <c r="H10" s="68">
        <v>3</v>
      </c>
      <c r="I10" s="68">
        <v>3</v>
      </c>
      <c r="J10" s="68">
        <v>4</v>
      </c>
      <c r="K10" s="68">
        <v>4</v>
      </c>
      <c r="L10" s="68">
        <v>4</v>
      </c>
      <c r="M10" s="68">
        <v>4</v>
      </c>
      <c r="N10" s="68">
        <v>4</v>
      </c>
    </row>
    <row r="11" spans="1:14" x14ac:dyDescent="0.2">
      <c r="A11" s="67">
        <v>44627.451597743056</v>
      </c>
      <c r="B11" s="68" t="s">
        <v>14</v>
      </c>
      <c r="C11" s="68" t="s">
        <v>21</v>
      </c>
      <c r="D11" s="42" t="s">
        <v>86</v>
      </c>
      <c r="E11" s="68" t="s">
        <v>58</v>
      </c>
      <c r="F11" s="68">
        <v>3</v>
      </c>
      <c r="G11" s="68">
        <v>1</v>
      </c>
      <c r="H11" s="68">
        <v>5</v>
      </c>
      <c r="I11" s="68">
        <v>3</v>
      </c>
      <c r="J11" s="68">
        <v>3</v>
      </c>
      <c r="K11" s="68">
        <v>3</v>
      </c>
      <c r="L11" s="68">
        <v>4</v>
      </c>
      <c r="M11" s="68">
        <v>1</v>
      </c>
      <c r="N11" s="68">
        <v>3</v>
      </c>
    </row>
    <row r="12" spans="1:14" x14ac:dyDescent="0.2">
      <c r="A12" s="67">
        <v>44627.457349340279</v>
      </c>
      <c r="B12" s="68" t="s">
        <v>14</v>
      </c>
      <c r="C12" s="68" t="s">
        <v>21</v>
      </c>
      <c r="D12" s="42" t="s">
        <v>87</v>
      </c>
      <c r="E12" s="68" t="s">
        <v>60</v>
      </c>
      <c r="F12" s="68">
        <v>4</v>
      </c>
      <c r="G12" s="68">
        <v>3</v>
      </c>
      <c r="H12" s="68">
        <v>3</v>
      </c>
      <c r="I12" s="68">
        <v>4</v>
      </c>
      <c r="J12" s="68">
        <v>4</v>
      </c>
      <c r="K12" s="68">
        <v>5</v>
      </c>
      <c r="L12" s="68">
        <v>4</v>
      </c>
      <c r="M12" s="68">
        <v>4</v>
      </c>
      <c r="N12" s="68">
        <v>4</v>
      </c>
    </row>
    <row r="13" spans="1:14" x14ac:dyDescent="0.2">
      <c r="A13" s="67">
        <v>44627.467117789347</v>
      </c>
      <c r="B13" s="68" t="s">
        <v>15</v>
      </c>
      <c r="C13" s="68" t="s">
        <v>19</v>
      </c>
      <c r="D13" s="42" t="s">
        <v>87</v>
      </c>
      <c r="E13" s="68" t="s">
        <v>26</v>
      </c>
      <c r="F13" s="68">
        <v>5</v>
      </c>
      <c r="G13" s="68">
        <v>4</v>
      </c>
      <c r="H13" s="68">
        <v>4</v>
      </c>
      <c r="I13" s="68">
        <v>5</v>
      </c>
      <c r="J13" s="68">
        <v>4</v>
      </c>
      <c r="K13" s="68">
        <v>4</v>
      </c>
      <c r="L13" s="68">
        <v>4</v>
      </c>
      <c r="M13" s="68">
        <v>5</v>
      </c>
      <c r="N13" s="68">
        <v>5</v>
      </c>
    </row>
    <row r="14" spans="1:14" x14ac:dyDescent="0.2">
      <c r="A14" s="67">
        <v>44627.473691145831</v>
      </c>
      <c r="B14" s="68" t="s">
        <v>15</v>
      </c>
      <c r="C14" s="68" t="s">
        <v>21</v>
      </c>
      <c r="D14" s="42" t="s">
        <v>88</v>
      </c>
      <c r="E14" s="68" t="s">
        <v>60</v>
      </c>
      <c r="F14" s="68">
        <v>5</v>
      </c>
      <c r="G14" s="68">
        <v>4</v>
      </c>
      <c r="H14" s="68">
        <v>3</v>
      </c>
      <c r="I14" s="68">
        <v>4</v>
      </c>
      <c r="J14" s="68">
        <v>4</v>
      </c>
      <c r="K14" s="68">
        <v>4</v>
      </c>
      <c r="L14" s="68">
        <v>4</v>
      </c>
      <c r="M14" s="68">
        <v>5</v>
      </c>
      <c r="N14" s="68">
        <v>4</v>
      </c>
    </row>
    <row r="15" spans="1:14" x14ac:dyDescent="0.2">
      <c r="A15" s="67">
        <v>44627.485979259262</v>
      </c>
      <c r="B15" s="68" t="s">
        <v>15</v>
      </c>
      <c r="C15" s="68" t="s">
        <v>21</v>
      </c>
      <c r="D15" s="42" t="s">
        <v>85</v>
      </c>
      <c r="E15" s="68" t="s">
        <v>58</v>
      </c>
      <c r="F15" s="68">
        <v>4</v>
      </c>
      <c r="G15" s="68">
        <v>5</v>
      </c>
      <c r="H15" s="68">
        <v>5</v>
      </c>
      <c r="I15" s="68">
        <v>4</v>
      </c>
      <c r="J15" s="68">
        <v>4</v>
      </c>
      <c r="K15" s="68">
        <v>4</v>
      </c>
      <c r="L15" s="68">
        <v>4</v>
      </c>
      <c r="M15" s="68">
        <v>5</v>
      </c>
      <c r="N15" s="68">
        <v>4</v>
      </c>
    </row>
    <row r="16" spans="1:14" x14ac:dyDescent="0.2">
      <c r="A16" s="67">
        <v>44627.502698900462</v>
      </c>
      <c r="B16" s="68" t="s">
        <v>15</v>
      </c>
      <c r="C16" s="68" t="s">
        <v>22</v>
      </c>
      <c r="D16" s="42" t="s">
        <v>87</v>
      </c>
      <c r="E16" s="68" t="s">
        <v>26</v>
      </c>
      <c r="F16" s="68">
        <v>4</v>
      </c>
      <c r="G16" s="68">
        <v>4</v>
      </c>
      <c r="H16" s="68">
        <v>4</v>
      </c>
      <c r="I16" s="68">
        <v>4</v>
      </c>
      <c r="J16" s="68">
        <v>4</v>
      </c>
      <c r="K16" s="68">
        <v>4</v>
      </c>
      <c r="L16" s="68">
        <v>4</v>
      </c>
      <c r="M16" s="68">
        <v>4</v>
      </c>
      <c r="N16" s="68">
        <v>4</v>
      </c>
    </row>
    <row r="17" spans="1:14" x14ac:dyDescent="0.2">
      <c r="A17" s="67">
        <v>44627.57568736111</v>
      </c>
      <c r="B17" s="68" t="s">
        <v>15</v>
      </c>
      <c r="C17" s="68" t="s">
        <v>54</v>
      </c>
      <c r="D17" s="42" t="s">
        <v>84</v>
      </c>
      <c r="E17" s="68" t="s">
        <v>26</v>
      </c>
      <c r="F17" s="68">
        <v>3</v>
      </c>
      <c r="G17" s="68">
        <v>3</v>
      </c>
      <c r="H17" s="68">
        <v>4</v>
      </c>
      <c r="I17" s="68">
        <v>3</v>
      </c>
      <c r="J17" s="68">
        <v>4</v>
      </c>
      <c r="K17" s="68">
        <v>4</v>
      </c>
      <c r="L17" s="68">
        <v>4</v>
      </c>
      <c r="M17" s="68">
        <v>4</v>
      </c>
      <c r="N17" s="68">
        <v>4</v>
      </c>
    </row>
    <row r="18" spans="1:14" x14ac:dyDescent="0.2">
      <c r="A18" s="67">
        <v>44627.576033657402</v>
      </c>
      <c r="B18" s="68" t="s">
        <v>14</v>
      </c>
      <c r="C18" s="68" t="s">
        <v>21</v>
      </c>
      <c r="D18" s="42" t="s">
        <v>89</v>
      </c>
      <c r="E18" s="68" t="s">
        <v>60</v>
      </c>
      <c r="F18" s="68">
        <v>4</v>
      </c>
      <c r="G18" s="68">
        <v>4</v>
      </c>
      <c r="H18" s="68">
        <v>4</v>
      </c>
      <c r="I18" s="68">
        <v>4</v>
      </c>
      <c r="J18" s="68">
        <v>4</v>
      </c>
      <c r="K18" s="68">
        <v>4</v>
      </c>
      <c r="L18" s="68">
        <v>4</v>
      </c>
      <c r="M18" s="68">
        <v>4</v>
      </c>
      <c r="N18" s="68">
        <v>4</v>
      </c>
    </row>
    <row r="19" spans="1:14" x14ac:dyDescent="0.2">
      <c r="A19" s="67">
        <v>44628.435446770833</v>
      </c>
      <c r="B19" s="68" t="s">
        <v>15</v>
      </c>
      <c r="C19" s="68" t="s">
        <v>54</v>
      </c>
      <c r="D19" s="42" t="s">
        <v>89</v>
      </c>
      <c r="E19" s="68" t="s">
        <v>26</v>
      </c>
      <c r="F19" s="68">
        <v>3</v>
      </c>
      <c r="G19" s="68">
        <v>3</v>
      </c>
      <c r="H19" s="68">
        <v>3</v>
      </c>
      <c r="I19" s="68">
        <v>2</v>
      </c>
      <c r="J19" s="68">
        <v>3</v>
      </c>
      <c r="K19" s="68">
        <v>3</v>
      </c>
      <c r="L19" s="68">
        <v>4</v>
      </c>
      <c r="M19" s="68">
        <v>3</v>
      </c>
      <c r="N19" s="68">
        <v>3</v>
      </c>
    </row>
    <row r="20" spans="1:14" x14ac:dyDescent="0.2">
      <c r="A20" s="67">
        <v>44628.436309456018</v>
      </c>
      <c r="B20" s="68" t="s">
        <v>15</v>
      </c>
      <c r="C20" s="68" t="s">
        <v>54</v>
      </c>
      <c r="D20" s="42" t="s">
        <v>89</v>
      </c>
      <c r="E20" s="68" t="s">
        <v>26</v>
      </c>
      <c r="F20" s="68">
        <v>3</v>
      </c>
      <c r="G20" s="68">
        <v>4</v>
      </c>
      <c r="H20" s="68">
        <v>4</v>
      </c>
      <c r="I20" s="68">
        <v>4</v>
      </c>
      <c r="J20" s="68">
        <v>4</v>
      </c>
      <c r="K20" s="68">
        <v>4</v>
      </c>
      <c r="L20" s="68">
        <v>3</v>
      </c>
      <c r="M20" s="68">
        <v>3</v>
      </c>
      <c r="N20" s="68">
        <v>3</v>
      </c>
    </row>
    <row r="21" spans="1:14" x14ac:dyDescent="0.2">
      <c r="A21" s="67">
        <v>44628.436641261578</v>
      </c>
      <c r="B21" s="68" t="s">
        <v>15</v>
      </c>
      <c r="C21" s="68" t="s">
        <v>22</v>
      </c>
      <c r="D21" s="42" t="s">
        <v>89</v>
      </c>
      <c r="E21" s="68" t="s">
        <v>26</v>
      </c>
      <c r="F21" s="68">
        <v>2</v>
      </c>
      <c r="G21" s="68">
        <v>4</v>
      </c>
      <c r="H21" s="68">
        <v>4</v>
      </c>
      <c r="I21" s="68">
        <v>3</v>
      </c>
      <c r="J21" s="68">
        <v>3</v>
      </c>
      <c r="K21" s="68">
        <v>3</v>
      </c>
      <c r="L21" s="68">
        <v>3</v>
      </c>
      <c r="M21" s="68">
        <v>3</v>
      </c>
      <c r="N21" s="68">
        <v>3</v>
      </c>
    </row>
    <row r="22" spans="1:14" x14ac:dyDescent="0.2">
      <c r="A22" s="67">
        <v>44628.436795150468</v>
      </c>
      <c r="B22" s="68" t="s">
        <v>15</v>
      </c>
      <c r="C22" s="68" t="s">
        <v>21</v>
      </c>
      <c r="D22" s="42" t="s">
        <v>89</v>
      </c>
      <c r="E22" s="68" t="s">
        <v>58</v>
      </c>
      <c r="F22" s="68">
        <v>4</v>
      </c>
      <c r="G22" s="68">
        <v>4</v>
      </c>
      <c r="H22" s="68">
        <v>4</v>
      </c>
      <c r="I22" s="68">
        <v>4</v>
      </c>
      <c r="J22" s="68">
        <v>4</v>
      </c>
      <c r="K22" s="68">
        <v>4</v>
      </c>
      <c r="L22" s="68">
        <v>4</v>
      </c>
      <c r="M22" s="68">
        <v>4</v>
      </c>
      <c r="N22" s="68">
        <v>4</v>
      </c>
    </row>
    <row r="23" spans="1:14" x14ac:dyDescent="0.2">
      <c r="A23" s="67">
        <v>44628.43739071759</v>
      </c>
      <c r="B23" s="68" t="s">
        <v>14</v>
      </c>
      <c r="C23" s="68" t="s">
        <v>22</v>
      </c>
      <c r="D23" s="42" t="s">
        <v>89</v>
      </c>
      <c r="E23" s="42" t="s">
        <v>60</v>
      </c>
      <c r="F23" s="68">
        <v>3</v>
      </c>
      <c r="G23" s="68">
        <v>2</v>
      </c>
      <c r="H23" s="68">
        <v>2</v>
      </c>
      <c r="I23" s="68">
        <v>3</v>
      </c>
      <c r="J23" s="68">
        <v>1</v>
      </c>
      <c r="K23" s="68">
        <v>2</v>
      </c>
      <c r="L23" s="68">
        <v>3</v>
      </c>
      <c r="M23" s="68">
        <v>2</v>
      </c>
      <c r="N23" s="68">
        <v>2</v>
      </c>
    </row>
    <row r="24" spans="1:14" x14ac:dyDescent="0.2">
      <c r="A24" s="67">
        <v>44628.437747638891</v>
      </c>
      <c r="B24" s="68" t="s">
        <v>15</v>
      </c>
      <c r="C24" s="68" t="s">
        <v>19</v>
      </c>
      <c r="D24" s="42" t="s">
        <v>89</v>
      </c>
      <c r="E24" s="68" t="s">
        <v>26</v>
      </c>
      <c r="F24" s="68">
        <v>4</v>
      </c>
      <c r="G24" s="68">
        <v>4</v>
      </c>
      <c r="H24" s="68">
        <v>4</v>
      </c>
      <c r="I24" s="68">
        <v>4</v>
      </c>
      <c r="J24" s="68">
        <v>4</v>
      </c>
      <c r="K24" s="68">
        <v>5</v>
      </c>
      <c r="L24" s="68">
        <v>5</v>
      </c>
      <c r="M24" s="68">
        <v>4</v>
      </c>
      <c r="N24" s="68">
        <v>4</v>
      </c>
    </row>
    <row r="25" spans="1:14" x14ac:dyDescent="0.2">
      <c r="A25" s="67">
        <v>44628.437931296299</v>
      </c>
      <c r="B25" s="68" t="s">
        <v>15</v>
      </c>
      <c r="C25" s="68" t="s">
        <v>21</v>
      </c>
      <c r="D25" s="42" t="s">
        <v>89</v>
      </c>
      <c r="E25" s="68" t="s">
        <v>60</v>
      </c>
      <c r="F25" s="68">
        <v>3</v>
      </c>
      <c r="G25" s="68">
        <v>3</v>
      </c>
      <c r="H25" s="68">
        <v>3</v>
      </c>
      <c r="I25" s="68">
        <v>3</v>
      </c>
      <c r="J25" s="68">
        <v>3</v>
      </c>
      <c r="K25" s="68">
        <v>3</v>
      </c>
      <c r="L25" s="68">
        <v>3</v>
      </c>
      <c r="M25" s="68">
        <v>3</v>
      </c>
      <c r="N25" s="68">
        <v>3</v>
      </c>
    </row>
    <row r="26" spans="1:14" x14ac:dyDescent="0.2">
      <c r="A26" s="67">
        <v>44628.438049814817</v>
      </c>
      <c r="B26" s="68" t="s">
        <v>15</v>
      </c>
      <c r="C26" s="68" t="s">
        <v>54</v>
      </c>
      <c r="D26" s="42" t="s">
        <v>89</v>
      </c>
      <c r="E26" s="68" t="s">
        <v>58</v>
      </c>
      <c r="F26" s="68">
        <v>4</v>
      </c>
      <c r="G26" s="68">
        <v>4</v>
      </c>
      <c r="H26" s="68">
        <v>4</v>
      </c>
      <c r="I26" s="68">
        <v>4</v>
      </c>
      <c r="J26" s="68">
        <v>4</v>
      </c>
      <c r="K26" s="68">
        <v>4</v>
      </c>
      <c r="L26" s="68">
        <v>4</v>
      </c>
      <c r="M26" s="68">
        <v>4</v>
      </c>
      <c r="N26" s="68">
        <v>4</v>
      </c>
    </row>
    <row r="27" spans="1:14" x14ac:dyDescent="0.2">
      <c r="A27" s="67">
        <v>44628.438750439818</v>
      </c>
      <c r="B27" s="68" t="s">
        <v>14</v>
      </c>
      <c r="C27" s="68" t="s">
        <v>54</v>
      </c>
      <c r="D27" s="42" t="s">
        <v>89</v>
      </c>
      <c r="E27" s="68" t="s">
        <v>58</v>
      </c>
      <c r="F27" s="68">
        <v>3</v>
      </c>
      <c r="G27" s="68">
        <v>3</v>
      </c>
      <c r="H27" s="68">
        <v>3</v>
      </c>
      <c r="I27" s="68">
        <v>3</v>
      </c>
      <c r="J27" s="68">
        <v>3</v>
      </c>
      <c r="K27" s="68">
        <v>4</v>
      </c>
      <c r="L27" s="68">
        <v>4</v>
      </c>
      <c r="M27" s="68">
        <v>4</v>
      </c>
      <c r="N27" s="68">
        <v>4</v>
      </c>
    </row>
    <row r="28" spans="1:14" x14ac:dyDescent="0.2">
      <c r="A28" s="67">
        <v>44628.43895585648</v>
      </c>
      <c r="B28" s="68" t="s">
        <v>15</v>
      </c>
      <c r="C28" s="68" t="s">
        <v>54</v>
      </c>
      <c r="D28" s="42" t="s">
        <v>89</v>
      </c>
      <c r="E28" s="68" t="s">
        <v>26</v>
      </c>
      <c r="F28" s="68">
        <v>4</v>
      </c>
      <c r="G28" s="68">
        <v>5</v>
      </c>
      <c r="H28" s="68">
        <v>5</v>
      </c>
      <c r="I28" s="68">
        <v>5</v>
      </c>
      <c r="J28" s="68">
        <v>5</v>
      </c>
      <c r="K28" s="68">
        <v>5</v>
      </c>
      <c r="L28" s="68">
        <v>4</v>
      </c>
      <c r="M28" s="68">
        <v>4</v>
      </c>
      <c r="N28" s="68">
        <v>4</v>
      </c>
    </row>
    <row r="29" spans="1:14" x14ac:dyDescent="0.2">
      <c r="A29" s="67">
        <v>44628.439046932872</v>
      </c>
      <c r="B29" s="68" t="s">
        <v>15</v>
      </c>
      <c r="C29" s="68" t="s">
        <v>21</v>
      </c>
      <c r="D29" s="42" t="s">
        <v>89</v>
      </c>
      <c r="E29" s="68" t="s">
        <v>26</v>
      </c>
      <c r="F29" s="68">
        <v>3</v>
      </c>
      <c r="G29" s="68">
        <v>4</v>
      </c>
      <c r="H29" s="68">
        <v>4</v>
      </c>
      <c r="I29" s="68">
        <v>3</v>
      </c>
      <c r="J29" s="68">
        <v>1</v>
      </c>
      <c r="K29" s="68">
        <v>1</v>
      </c>
      <c r="L29" s="68">
        <v>4</v>
      </c>
      <c r="M29" s="68">
        <v>4</v>
      </c>
      <c r="N29" s="68">
        <v>3</v>
      </c>
    </row>
    <row r="30" spans="1:14" x14ac:dyDescent="0.2">
      <c r="A30" s="67">
        <v>44628.439097766204</v>
      </c>
      <c r="B30" s="68" t="s">
        <v>14</v>
      </c>
      <c r="C30" s="68" t="s">
        <v>21</v>
      </c>
      <c r="D30" s="42" t="s">
        <v>85</v>
      </c>
      <c r="E30" s="68" t="s">
        <v>58</v>
      </c>
      <c r="F30" s="68">
        <v>3</v>
      </c>
      <c r="G30" s="68">
        <v>3</v>
      </c>
      <c r="H30" s="68">
        <v>4</v>
      </c>
      <c r="I30" s="68">
        <v>4</v>
      </c>
      <c r="J30" s="68">
        <v>4</v>
      </c>
      <c r="K30" s="68">
        <v>3</v>
      </c>
      <c r="L30" s="68">
        <v>4</v>
      </c>
      <c r="M30" s="68">
        <v>3</v>
      </c>
      <c r="N30" s="68">
        <v>4</v>
      </c>
    </row>
    <row r="31" spans="1:14" x14ac:dyDescent="0.2">
      <c r="A31" s="67">
        <v>44628.439390763888</v>
      </c>
      <c r="B31" s="68" t="s">
        <v>14</v>
      </c>
      <c r="C31" s="68" t="s">
        <v>22</v>
      </c>
      <c r="D31" s="42" t="s">
        <v>89</v>
      </c>
      <c r="E31" s="68" t="s">
        <v>58</v>
      </c>
      <c r="F31" s="68">
        <v>5</v>
      </c>
      <c r="G31" s="68">
        <v>4</v>
      </c>
      <c r="H31" s="68">
        <v>4</v>
      </c>
      <c r="I31" s="68">
        <v>3</v>
      </c>
      <c r="J31" s="68">
        <v>4</v>
      </c>
      <c r="K31" s="68">
        <v>4</v>
      </c>
      <c r="L31" s="68">
        <v>4</v>
      </c>
      <c r="M31" s="68">
        <v>5</v>
      </c>
      <c r="N31" s="68">
        <v>4</v>
      </c>
    </row>
    <row r="32" spans="1:14" x14ac:dyDescent="0.2">
      <c r="A32" s="67">
        <v>44628.442406539354</v>
      </c>
      <c r="B32" s="68" t="s">
        <v>15</v>
      </c>
      <c r="C32" s="42" t="s">
        <v>21</v>
      </c>
      <c r="D32" s="42" t="s">
        <v>89</v>
      </c>
      <c r="E32" s="68" t="s">
        <v>26</v>
      </c>
      <c r="F32" s="68">
        <v>4</v>
      </c>
      <c r="G32" s="68">
        <v>5</v>
      </c>
      <c r="H32" s="68">
        <v>5</v>
      </c>
      <c r="I32" s="68">
        <v>5</v>
      </c>
      <c r="J32" s="68">
        <v>5</v>
      </c>
      <c r="K32" s="68">
        <v>5</v>
      </c>
      <c r="L32" s="68">
        <v>5</v>
      </c>
      <c r="M32" s="68">
        <v>5</v>
      </c>
      <c r="N32" s="68">
        <v>5</v>
      </c>
    </row>
    <row r="33" spans="1:15" x14ac:dyDescent="0.2">
      <c r="A33" s="67">
        <v>44628.447169525462</v>
      </c>
      <c r="B33" s="68" t="s">
        <v>14</v>
      </c>
      <c r="C33" s="68" t="s">
        <v>20</v>
      </c>
      <c r="D33" s="42" t="s">
        <v>84</v>
      </c>
      <c r="E33" s="68" t="s">
        <v>26</v>
      </c>
      <c r="F33" s="68">
        <v>5</v>
      </c>
      <c r="G33" s="68">
        <v>5</v>
      </c>
      <c r="H33" s="68">
        <v>5</v>
      </c>
      <c r="I33" s="68">
        <v>5</v>
      </c>
      <c r="J33" s="68">
        <v>5</v>
      </c>
      <c r="K33" s="68">
        <v>5</v>
      </c>
      <c r="L33" s="68">
        <v>5</v>
      </c>
      <c r="M33" s="68">
        <v>5</v>
      </c>
      <c r="N33" s="68">
        <v>5</v>
      </c>
    </row>
    <row r="34" spans="1:15" x14ac:dyDescent="0.2">
      <c r="A34" s="67">
        <v>44628.447366099535</v>
      </c>
      <c r="B34" s="68" t="s">
        <v>15</v>
      </c>
      <c r="C34" s="42" t="s">
        <v>54</v>
      </c>
      <c r="D34" s="42" t="s">
        <v>89</v>
      </c>
      <c r="E34" s="68" t="s">
        <v>26</v>
      </c>
      <c r="F34" s="68">
        <v>4</v>
      </c>
      <c r="G34" s="68">
        <v>5</v>
      </c>
      <c r="H34" s="68">
        <v>5</v>
      </c>
      <c r="I34" s="68">
        <v>4</v>
      </c>
      <c r="J34" s="68">
        <v>4</v>
      </c>
      <c r="K34" s="68">
        <v>4</v>
      </c>
      <c r="L34" s="68">
        <v>4</v>
      </c>
      <c r="M34" s="68">
        <v>4</v>
      </c>
      <c r="N34" s="68">
        <v>4</v>
      </c>
    </row>
    <row r="35" spans="1:15" ht="24" x14ac:dyDescent="0.55000000000000004">
      <c r="F35" s="73">
        <f>AVERAGE(F2:F34)</f>
        <v>3.7272727272727271</v>
      </c>
      <c r="G35" s="73">
        <f t="shared" ref="G35:M35" si="0">AVERAGE(G2:G34)</f>
        <v>3.7878787878787881</v>
      </c>
      <c r="H35" s="73">
        <f t="shared" si="0"/>
        <v>3.9393939393939394</v>
      </c>
      <c r="I35" s="73">
        <f t="shared" si="0"/>
        <v>3.7878787878787881</v>
      </c>
      <c r="J35" s="73">
        <f t="shared" si="0"/>
        <v>3.8181818181818183</v>
      </c>
      <c r="K35" s="73">
        <f t="shared" si="0"/>
        <v>3.8787878787878789</v>
      </c>
      <c r="L35" s="73">
        <f t="shared" si="0"/>
        <v>3.9696969696969697</v>
      </c>
      <c r="M35" s="73">
        <f t="shared" si="0"/>
        <v>3.8787878787878789</v>
      </c>
      <c r="N35" s="73">
        <f>AVERAGE(N2:N34)</f>
        <v>3.8181818181818183</v>
      </c>
      <c r="O35" s="69">
        <f>AVERAGE(F2:N34)</f>
        <v>3.8451178451178452</v>
      </c>
    </row>
    <row r="36" spans="1:15" ht="24" x14ac:dyDescent="0.55000000000000004">
      <c r="F36" s="74">
        <f>STDEV(F2:F34)</f>
        <v>0.8012773892638273</v>
      </c>
      <c r="G36" s="74">
        <f t="shared" ref="G36:N36" si="1">STDEV(G2:G34)</f>
        <v>1.0234004518508306</v>
      </c>
      <c r="H36" s="74">
        <f t="shared" si="1"/>
        <v>0.89928422715630962</v>
      </c>
      <c r="I36" s="74">
        <f t="shared" si="1"/>
        <v>0.78092796393040276</v>
      </c>
      <c r="J36" s="74">
        <f t="shared" si="1"/>
        <v>0.91701095462872839</v>
      </c>
      <c r="K36" s="74">
        <f t="shared" si="1"/>
        <v>0.89294371874630729</v>
      </c>
      <c r="L36" s="74">
        <f t="shared" si="1"/>
        <v>0.58549383455595083</v>
      </c>
      <c r="M36" s="74">
        <f t="shared" si="1"/>
        <v>0.92728015445629186</v>
      </c>
      <c r="N36" s="74">
        <f t="shared" si="1"/>
        <v>0.72691752689634037</v>
      </c>
      <c r="O36" s="69">
        <f>STDEV(F2:N35)</f>
        <v>0.8276452620720165</v>
      </c>
    </row>
    <row r="38" spans="1:15" ht="24" x14ac:dyDescent="0.55000000000000004">
      <c r="A38" s="70" t="s">
        <v>61</v>
      </c>
      <c r="B38" s="71"/>
    </row>
    <row r="39" spans="1:15" ht="24" x14ac:dyDescent="0.55000000000000004">
      <c r="A39" s="75" t="s">
        <v>14</v>
      </c>
      <c r="B39" s="76">
        <f>COUNTIF(B2:B34,"เพศชาย")</f>
        <v>10</v>
      </c>
    </row>
    <row r="40" spans="1:15" ht="24" x14ac:dyDescent="0.55000000000000004">
      <c r="A40" s="75" t="s">
        <v>15</v>
      </c>
      <c r="B40" s="76">
        <f>COUNTIF(B2:B35,"เพศหญิง")</f>
        <v>23</v>
      </c>
    </row>
    <row r="41" spans="1:15" ht="24" x14ac:dyDescent="0.55000000000000004">
      <c r="A41" s="72" t="s">
        <v>3</v>
      </c>
      <c r="B41" s="72">
        <f>SUM(B38:B40)</f>
        <v>33</v>
      </c>
    </row>
    <row r="42" spans="1:15" ht="15.75" customHeight="1" x14ac:dyDescent="0.2"/>
    <row r="43" spans="1:15" ht="24" x14ac:dyDescent="0.55000000000000004">
      <c r="A43" s="70" t="s">
        <v>61</v>
      </c>
      <c r="B43" s="71"/>
    </row>
    <row r="44" spans="1:15" ht="24" x14ac:dyDescent="0.55000000000000004">
      <c r="A44" s="75" t="s">
        <v>22</v>
      </c>
      <c r="B44" s="76">
        <f>COUNTIF(C2:C34,"พนักงานราชการ")</f>
        <v>5</v>
      </c>
    </row>
    <row r="45" spans="1:15" ht="24" x14ac:dyDescent="0.55000000000000004">
      <c r="A45" s="75" t="s">
        <v>21</v>
      </c>
      <c r="B45" s="76">
        <f>COUNTIF(C2:C35,"พนักงานเงินรายได้")</f>
        <v>11</v>
      </c>
    </row>
    <row r="46" spans="1:15" ht="24" x14ac:dyDescent="0.55000000000000004">
      <c r="A46" s="75" t="s">
        <v>20</v>
      </c>
      <c r="B46" s="76">
        <f>COUNTIF(C2:C36,"ลูกจ้างประจำ")</f>
        <v>1</v>
      </c>
    </row>
    <row r="47" spans="1:15" ht="24" x14ac:dyDescent="0.55000000000000004">
      <c r="A47" s="75" t="s">
        <v>54</v>
      </c>
      <c r="B47" s="76">
        <f>COUNTIF(C2:C37,"พนักงานเงินแผ่นดิน")</f>
        <v>12</v>
      </c>
    </row>
    <row r="48" spans="1:15" ht="24" x14ac:dyDescent="0.55000000000000004">
      <c r="A48" s="75" t="s">
        <v>19</v>
      </c>
      <c r="B48" s="76">
        <f>COUNTIF(C2:C38,"ข้าราชการ")</f>
        <v>4</v>
      </c>
    </row>
    <row r="49" spans="1:2" ht="24" x14ac:dyDescent="0.55000000000000004">
      <c r="A49" s="72" t="s">
        <v>3</v>
      </c>
      <c r="B49" s="72">
        <f>SUM(B43:B48)</f>
        <v>33</v>
      </c>
    </row>
    <row r="50" spans="1:2" ht="15.75" customHeight="1" x14ac:dyDescent="0.2"/>
    <row r="51" spans="1:2" ht="24" x14ac:dyDescent="0.55000000000000004">
      <c r="A51" s="70" t="s">
        <v>61</v>
      </c>
      <c r="B51" s="71"/>
    </row>
    <row r="52" spans="1:2" ht="24" x14ac:dyDescent="0.55000000000000004">
      <c r="A52" s="75" t="s">
        <v>60</v>
      </c>
      <c r="B52" s="76">
        <f>COUNTIF(E2:E34,"2กว่า 5 ปี")</f>
        <v>7</v>
      </c>
    </row>
    <row r="53" spans="1:2" ht="24" x14ac:dyDescent="0.55000000000000004">
      <c r="A53" s="75" t="s">
        <v>58</v>
      </c>
      <c r="B53" s="76">
        <f>COUNTIF(E2:E35,"5-10 ปี")</f>
        <v>9</v>
      </c>
    </row>
    <row r="54" spans="1:2" ht="24" x14ac:dyDescent="0.55000000000000004">
      <c r="A54" s="75" t="s">
        <v>26</v>
      </c>
      <c r="B54" s="76">
        <f>COUNTIF(E2:E36,"11 ปีขึ้นไป")</f>
        <v>17</v>
      </c>
    </row>
    <row r="55" spans="1:2" ht="24" x14ac:dyDescent="0.55000000000000004">
      <c r="A55" s="72" t="s">
        <v>3</v>
      </c>
      <c r="B55" s="72">
        <f>SUM(B51:B54)</f>
        <v>33</v>
      </c>
    </row>
    <row r="56" spans="1:2" ht="15.75" customHeight="1" x14ac:dyDescent="0.2"/>
    <row r="57" spans="1:2" ht="15.75" customHeight="1" x14ac:dyDescent="0.2"/>
    <row r="58" spans="1:2" ht="15.75" customHeight="1" x14ac:dyDescent="0.2"/>
    <row r="59" spans="1:2" ht="15.75" customHeight="1" x14ac:dyDescent="0.2"/>
    <row r="60" spans="1:2" ht="15.75" customHeight="1" x14ac:dyDescent="0.2"/>
    <row r="61" spans="1:2" ht="15.75" customHeight="1" x14ac:dyDescent="0.2"/>
    <row r="62" spans="1:2" ht="15.75" customHeight="1" x14ac:dyDescent="0.2"/>
    <row r="63" spans="1:2" ht="15.75" customHeight="1" x14ac:dyDescent="0.2"/>
    <row r="64" spans="1: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1:Q73"/>
  <sheetViews>
    <sheetView tabSelected="1" topLeftCell="A31" zoomScale="120" zoomScaleNormal="120" workbookViewId="0">
      <selection activeCell="F24" sqref="F24"/>
    </sheetView>
  </sheetViews>
  <sheetFormatPr defaultColWidth="9.125" defaultRowHeight="14.25" x14ac:dyDescent="0.2"/>
  <cols>
    <col min="1" max="1" width="9" style="25" customWidth="1"/>
    <col min="2" max="2" width="8.875" style="25" customWidth="1"/>
    <col min="3" max="3" width="9.125" style="25" customWidth="1"/>
    <col min="4" max="4" width="9.125" style="25"/>
    <col min="5" max="5" width="9.125" style="25" customWidth="1"/>
    <col min="6" max="6" width="49.75" style="25" customWidth="1"/>
    <col min="7" max="16384" width="9.125" style="25"/>
  </cols>
  <sheetData>
    <row r="1" spans="1:17" ht="10.5" customHeight="1" x14ac:dyDescent="0.2"/>
    <row r="2" spans="1:17" s="24" customFormat="1" ht="27.75" x14ac:dyDescent="0.65">
      <c r="A2" s="108" t="s">
        <v>7</v>
      </c>
      <c r="B2" s="108"/>
      <c r="C2" s="108"/>
      <c r="D2" s="108"/>
      <c r="E2" s="108"/>
      <c r="F2" s="108"/>
    </row>
    <row r="3" spans="1:17" s="24" customFormat="1" ht="27.75" x14ac:dyDescent="0.3">
      <c r="A3" s="109" t="s">
        <v>94</v>
      </c>
      <c r="B3" s="110"/>
      <c r="C3" s="110"/>
      <c r="D3" s="110"/>
      <c r="E3" s="110"/>
      <c r="F3" s="110"/>
    </row>
    <row r="4" spans="1:17" s="24" customFormat="1" ht="27.75" x14ac:dyDescent="0.3">
      <c r="A4" s="109" t="s">
        <v>18</v>
      </c>
      <c r="B4" s="110"/>
      <c r="C4" s="110"/>
      <c r="D4" s="110"/>
      <c r="E4" s="110"/>
      <c r="F4" s="110"/>
    </row>
    <row r="5" spans="1:17" ht="17.25" customHeight="1" x14ac:dyDescent="0.55000000000000004">
      <c r="A5" s="111"/>
      <c r="B5" s="111"/>
      <c r="C5" s="111"/>
      <c r="D5" s="111"/>
      <c r="E5" s="111"/>
      <c r="F5" s="111"/>
    </row>
    <row r="6" spans="1:17" s="27" customFormat="1" ht="24" x14ac:dyDescent="0.55000000000000004">
      <c r="A6" s="26" t="s">
        <v>95</v>
      </c>
      <c r="B6" s="26"/>
      <c r="C6" s="26"/>
      <c r="D6" s="26"/>
      <c r="E6" s="26"/>
      <c r="F6" s="26"/>
    </row>
    <row r="7" spans="1:17" s="27" customFormat="1" ht="24" x14ac:dyDescent="0.55000000000000004">
      <c r="A7" s="10" t="s">
        <v>98</v>
      </c>
      <c r="B7" s="103"/>
      <c r="C7" s="103"/>
      <c r="D7" s="103"/>
      <c r="E7" s="103"/>
      <c r="F7" s="103"/>
    </row>
    <row r="8" spans="1:17" s="7" customFormat="1" ht="24" x14ac:dyDescent="0.55000000000000004">
      <c r="B8" s="10" t="s">
        <v>99</v>
      </c>
      <c r="C8" s="10"/>
      <c r="D8" s="10"/>
    </row>
    <row r="9" spans="1:17" s="7" customFormat="1" ht="24" x14ac:dyDescent="0.55000000000000004">
      <c r="B9" s="7" t="s">
        <v>100</v>
      </c>
      <c r="C9" s="102"/>
      <c r="D9" s="102"/>
    </row>
    <row r="10" spans="1:17" s="7" customFormat="1" ht="24" x14ac:dyDescent="0.55000000000000004">
      <c r="B10" s="7" t="s">
        <v>101</v>
      </c>
      <c r="C10" s="102"/>
      <c r="D10" s="102"/>
    </row>
    <row r="11" spans="1:17" s="7" customFormat="1" ht="24" x14ac:dyDescent="0.55000000000000004">
      <c r="B11" s="7" t="s">
        <v>118</v>
      </c>
      <c r="F11" s="102"/>
      <c r="G11" s="102"/>
      <c r="H11" s="102"/>
    </row>
    <row r="12" spans="1:17" s="7" customFormat="1" ht="24" x14ac:dyDescent="0.55000000000000004">
      <c r="A12" s="102"/>
      <c r="B12" s="107" t="s">
        <v>96</v>
      </c>
      <c r="C12" s="107"/>
      <c r="D12" s="107"/>
      <c r="E12" s="107"/>
      <c r="F12" s="107"/>
      <c r="G12" s="102"/>
      <c r="H12" s="102"/>
    </row>
    <row r="13" spans="1:17" s="7" customFormat="1" ht="24" x14ac:dyDescent="0.55000000000000004">
      <c r="B13" s="7" t="s">
        <v>117</v>
      </c>
      <c r="C13" s="102"/>
      <c r="D13" s="102"/>
      <c r="G13" s="102"/>
      <c r="H13" s="102"/>
    </row>
    <row r="14" spans="1:17" s="7" customFormat="1" ht="24" x14ac:dyDescent="0.55000000000000004">
      <c r="B14" s="7">
        <v>3.85</v>
      </c>
      <c r="C14" s="102"/>
      <c r="D14" s="102"/>
      <c r="G14" s="102"/>
      <c r="H14" s="102"/>
    </row>
    <row r="15" spans="1:17" s="7" customFormat="1" ht="24" x14ac:dyDescent="0.55000000000000004">
      <c r="B15" s="18"/>
      <c r="C15" s="131" t="s">
        <v>134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</row>
    <row r="16" spans="1:17" s="7" customFormat="1" ht="24" x14ac:dyDescent="0.55000000000000004">
      <c r="B16" s="106" t="s">
        <v>135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 s="7" customFormat="1" ht="24" x14ac:dyDescent="0.55000000000000004">
      <c r="B17" s="101" t="s">
        <v>145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s="7" customFormat="1" ht="24" x14ac:dyDescent="0.55000000000000004">
      <c r="B18" s="101" t="s">
        <v>136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s="7" customFormat="1" ht="24" x14ac:dyDescent="0.55000000000000004">
      <c r="B19" s="101" t="s">
        <v>137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 s="7" customFormat="1" ht="24" x14ac:dyDescent="0.55000000000000004">
      <c r="B20" s="101" t="s">
        <v>138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 s="7" customFormat="1" ht="24" x14ac:dyDescent="0.55000000000000004">
      <c r="B21" s="104" t="s">
        <v>97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</row>
    <row r="22" spans="2:17" s="7" customFormat="1" ht="24" x14ac:dyDescent="0.55000000000000004">
      <c r="B22" s="104" t="s">
        <v>139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</row>
    <row r="23" spans="2:17" s="7" customFormat="1" ht="24" x14ac:dyDescent="0.55000000000000004">
      <c r="B23" s="104" t="s">
        <v>120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</row>
    <row r="24" spans="2:17" s="7" customFormat="1" ht="24" x14ac:dyDescent="0.55000000000000004">
      <c r="B24" s="104" t="s">
        <v>121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2:17" s="7" customFormat="1" ht="24" x14ac:dyDescent="0.55000000000000004">
      <c r="B25" s="104" t="s">
        <v>122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2:17" s="7" customFormat="1" ht="24" x14ac:dyDescent="0.55000000000000004">
      <c r="B26" s="104" t="s">
        <v>123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2:17" s="7" customFormat="1" ht="24" x14ac:dyDescent="0.55000000000000004">
      <c r="B27" s="104" t="s">
        <v>124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2:17" s="7" customFormat="1" ht="24" x14ac:dyDescent="0.55000000000000004">
      <c r="B28" s="104" t="s">
        <v>103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2:17" s="7" customFormat="1" ht="24" x14ac:dyDescent="0.55000000000000004">
      <c r="B29" s="104" t="s">
        <v>125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2:17" s="7" customFormat="1" ht="24" x14ac:dyDescent="0.55000000000000004">
      <c r="B30" s="104" t="s">
        <v>126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2:17" s="7" customFormat="1" ht="24" x14ac:dyDescent="0.55000000000000004">
      <c r="B31" s="104" t="s">
        <v>140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2:17" s="7" customFormat="1" ht="24" x14ac:dyDescent="0.55000000000000004">
      <c r="B32" s="7" t="s">
        <v>141</v>
      </c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2:17" s="7" customFormat="1" ht="24" x14ac:dyDescent="0.55000000000000004">
      <c r="B33" s="104" t="s">
        <v>127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2:17" s="7" customFormat="1" ht="24" x14ac:dyDescent="0.55000000000000004">
      <c r="B34" s="104" t="s">
        <v>142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2:17" s="7" customFormat="1" ht="24" x14ac:dyDescent="0.55000000000000004">
      <c r="B35" s="104" t="s">
        <v>143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2:17" s="7" customFormat="1" ht="24" x14ac:dyDescent="0.55000000000000004">
      <c r="B36" s="7" t="s">
        <v>128</v>
      </c>
    </row>
    <row r="37" spans="2:17" s="7" customFormat="1" ht="24" x14ac:dyDescent="0.55000000000000004">
      <c r="B37" s="7" t="s">
        <v>129</v>
      </c>
    </row>
    <row r="38" spans="2:17" s="7" customFormat="1" ht="24" x14ac:dyDescent="0.55000000000000004">
      <c r="B38" s="7" t="s">
        <v>130</v>
      </c>
    </row>
    <row r="39" spans="2:17" s="7" customFormat="1" ht="24" x14ac:dyDescent="0.55000000000000004">
      <c r="B39" s="7" t="s">
        <v>131</v>
      </c>
    </row>
    <row r="40" spans="2:17" s="7" customFormat="1" ht="24" x14ac:dyDescent="0.55000000000000004">
      <c r="B40" s="7" t="s">
        <v>133</v>
      </c>
    </row>
    <row r="41" spans="2:17" s="7" customFormat="1" ht="24" x14ac:dyDescent="0.55000000000000004">
      <c r="B41" s="7" t="s">
        <v>132</v>
      </c>
      <c r="C41" s="102"/>
      <c r="D41" s="102"/>
    </row>
    <row r="42" spans="2:17" s="7" customFormat="1" ht="24" x14ac:dyDescent="0.55000000000000004">
      <c r="C42" s="102"/>
      <c r="D42" s="102"/>
    </row>
    <row r="43" spans="2:17" s="7" customFormat="1" ht="24" x14ac:dyDescent="0.55000000000000004">
      <c r="C43" s="102"/>
      <c r="D43" s="102"/>
    </row>
    <row r="44" spans="2:17" s="7" customFormat="1" ht="24" x14ac:dyDescent="0.55000000000000004">
      <c r="C44" s="102"/>
      <c r="D44" s="102"/>
    </row>
    <row r="45" spans="2:17" s="7" customFormat="1" ht="24" x14ac:dyDescent="0.55000000000000004">
      <c r="C45" s="102"/>
      <c r="D45" s="102"/>
    </row>
    <row r="46" spans="2:17" s="7" customFormat="1" ht="24" x14ac:dyDescent="0.55000000000000004">
      <c r="C46" s="102"/>
      <c r="D46" s="102"/>
    </row>
    <row r="47" spans="2:17" s="7" customFormat="1" ht="24" x14ac:dyDescent="0.55000000000000004">
      <c r="C47" s="102"/>
      <c r="D47" s="102"/>
    </row>
    <row r="48" spans="2:17" s="7" customFormat="1" ht="24" x14ac:dyDescent="0.55000000000000004">
      <c r="C48" s="102"/>
      <c r="D48" s="102"/>
    </row>
    <row r="49" spans="3:4" s="7" customFormat="1" ht="24" x14ac:dyDescent="0.55000000000000004">
      <c r="C49" s="102"/>
      <c r="D49" s="102"/>
    </row>
    <row r="50" spans="3:4" s="7" customFormat="1" ht="24" x14ac:dyDescent="0.55000000000000004">
      <c r="C50" s="102"/>
      <c r="D50" s="102"/>
    </row>
    <row r="51" spans="3:4" s="7" customFormat="1" ht="24" x14ac:dyDescent="0.55000000000000004">
      <c r="C51" s="102"/>
      <c r="D51" s="102"/>
    </row>
    <row r="52" spans="3:4" s="7" customFormat="1" ht="24" x14ac:dyDescent="0.55000000000000004">
      <c r="C52" s="102"/>
      <c r="D52" s="102"/>
    </row>
    <row r="72" spans="2:2" s="1" customFormat="1" ht="23.25" x14ac:dyDescent="0.55000000000000004">
      <c r="B72" s="155"/>
    </row>
    <row r="73" spans="2:2" s="1" customFormat="1" ht="23.25" x14ac:dyDescent="0.55000000000000004">
      <c r="B73" s="155"/>
    </row>
  </sheetData>
  <mergeCells count="6">
    <mergeCell ref="C15:Q15"/>
    <mergeCell ref="A2:F2"/>
    <mergeCell ref="A3:F3"/>
    <mergeCell ref="A4:F4"/>
    <mergeCell ref="A5:F5"/>
    <mergeCell ref="B12:F12"/>
  </mergeCells>
  <pageMargins left="0.11811023622047245" right="0" top="0.55118110236220474" bottom="0.23622047244094491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4F6E8"/>
  </sheetPr>
  <dimension ref="B1:I47"/>
  <sheetViews>
    <sheetView topLeftCell="A31" zoomScaleNormal="100" workbookViewId="0">
      <selection activeCell="B33" sqref="B33:G33"/>
    </sheetView>
  </sheetViews>
  <sheetFormatPr defaultRowHeight="23.25" x14ac:dyDescent="0.55000000000000004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9.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55000000000000004">
      <c r="B1" s="115" t="s">
        <v>0</v>
      </c>
      <c r="C1" s="115"/>
      <c r="D1" s="115"/>
      <c r="E1" s="115"/>
      <c r="F1" s="115"/>
      <c r="G1" s="115"/>
      <c r="H1" s="32"/>
    </row>
    <row r="2" spans="2:9" x14ac:dyDescent="0.55000000000000004">
      <c r="B2" s="38"/>
      <c r="C2" s="38"/>
      <c r="D2" s="38"/>
      <c r="E2" s="38"/>
      <c r="F2" s="38"/>
      <c r="G2" s="38"/>
      <c r="H2" s="32"/>
    </row>
    <row r="3" spans="2:9" s="13" customFormat="1" ht="27.75" x14ac:dyDescent="0.65">
      <c r="B3" s="109" t="s">
        <v>17</v>
      </c>
      <c r="C3" s="110"/>
      <c r="D3" s="110"/>
      <c r="E3" s="110"/>
      <c r="F3" s="110"/>
      <c r="G3" s="110"/>
      <c r="H3" s="12"/>
      <c r="I3" s="12"/>
    </row>
    <row r="4" spans="2:9" s="13" customFormat="1" ht="27.75" x14ac:dyDescent="0.65">
      <c r="B4" s="109" t="s">
        <v>18</v>
      </c>
      <c r="C4" s="110"/>
      <c r="D4" s="110"/>
      <c r="E4" s="110"/>
      <c r="F4" s="110"/>
      <c r="G4" s="110"/>
      <c r="H4" s="12"/>
      <c r="I4" s="12"/>
    </row>
    <row r="5" spans="2:9" x14ac:dyDescent="0.55000000000000004">
      <c r="B5" s="116"/>
      <c r="C5" s="116"/>
      <c r="D5" s="116"/>
      <c r="E5" s="116"/>
      <c r="F5" s="116"/>
      <c r="G5" s="116"/>
      <c r="H5" s="116"/>
    </row>
    <row r="6" spans="2:9" s="7" customFormat="1" ht="24" x14ac:dyDescent="0.55000000000000004">
      <c r="B6" s="8" t="s">
        <v>9</v>
      </c>
      <c r="F6" s="14"/>
      <c r="G6" s="14"/>
      <c r="H6" s="14"/>
    </row>
    <row r="7" spans="2:9" s="7" customFormat="1" ht="24" x14ac:dyDescent="0.55000000000000004">
      <c r="B7" s="15" t="s">
        <v>10</v>
      </c>
      <c r="C7" s="31"/>
      <c r="D7" s="31"/>
      <c r="E7" s="31"/>
      <c r="F7" s="41"/>
      <c r="G7" s="41"/>
      <c r="H7" s="39"/>
    </row>
    <row r="8" spans="2:9" s="7" customFormat="1" ht="24.75" thickBot="1" x14ac:dyDescent="0.6">
      <c r="B8" s="15"/>
      <c r="C8" s="117" t="s">
        <v>11</v>
      </c>
      <c r="D8" s="117"/>
      <c r="E8" s="117"/>
      <c r="F8" s="40" t="s">
        <v>1</v>
      </c>
      <c r="G8" s="40" t="s">
        <v>2</v>
      </c>
      <c r="H8" s="39"/>
    </row>
    <row r="9" spans="2:9" s="7" customFormat="1" ht="24.75" thickTop="1" x14ac:dyDescent="0.55000000000000004">
      <c r="B9" s="15"/>
      <c r="C9" s="112" t="s">
        <v>14</v>
      </c>
      <c r="D9" s="113"/>
      <c r="E9" s="114"/>
      <c r="F9" s="33">
        <f>DATA!B39</f>
        <v>10</v>
      </c>
      <c r="G9" s="29">
        <f>F9*100/F$11</f>
        <v>29.411764705882351</v>
      </c>
      <c r="H9" s="39"/>
    </row>
    <row r="10" spans="2:9" s="7" customFormat="1" ht="24" x14ac:dyDescent="0.55000000000000004">
      <c r="B10" s="15"/>
      <c r="C10" s="118" t="s">
        <v>15</v>
      </c>
      <c r="D10" s="119"/>
      <c r="E10" s="120"/>
      <c r="F10" s="16">
        <v>24</v>
      </c>
      <c r="G10" s="17">
        <f>F10*100/F$11</f>
        <v>70.588235294117652</v>
      </c>
      <c r="H10" s="39"/>
    </row>
    <row r="11" spans="2:9" s="7" customFormat="1" ht="24.75" thickBot="1" x14ac:dyDescent="0.6">
      <c r="B11" s="15"/>
      <c r="C11" s="117" t="s">
        <v>3</v>
      </c>
      <c r="D11" s="117"/>
      <c r="E11" s="117"/>
      <c r="F11" s="35">
        <f>SUM(F9:F10)</f>
        <v>34</v>
      </c>
      <c r="G11" s="36">
        <f>SUM(G9:G10)</f>
        <v>100</v>
      </c>
    </row>
    <row r="12" spans="2:9" s="7" customFormat="1" ht="24.75" thickTop="1" x14ac:dyDescent="0.55000000000000004">
      <c r="B12" s="15"/>
      <c r="C12" s="18"/>
      <c r="D12" s="18"/>
      <c r="E12" s="18"/>
      <c r="F12" s="19"/>
      <c r="G12" s="20"/>
    </row>
    <row r="13" spans="2:9" s="7" customFormat="1" ht="24" x14ac:dyDescent="0.55000000000000004">
      <c r="B13" s="10" t="s">
        <v>13</v>
      </c>
      <c r="C13" s="10"/>
      <c r="D13" s="10"/>
    </row>
    <row r="14" spans="2:9" s="7" customFormat="1" ht="24" x14ac:dyDescent="0.55000000000000004">
      <c r="B14" s="7" t="s">
        <v>71</v>
      </c>
      <c r="C14" s="39"/>
      <c r="D14" s="39"/>
    </row>
    <row r="15" spans="2:9" s="7" customFormat="1" ht="24" x14ac:dyDescent="0.55000000000000004">
      <c r="C15" s="39"/>
      <c r="D15" s="39"/>
    </row>
    <row r="16" spans="2:9" s="7" customFormat="1" ht="24.75" thickBot="1" x14ac:dyDescent="0.6">
      <c r="B16" s="15" t="s">
        <v>70</v>
      </c>
      <c r="C16" s="37"/>
      <c r="D16" s="37"/>
      <c r="E16" s="37"/>
      <c r="F16" s="30"/>
      <c r="G16" s="30"/>
      <c r="H16" s="14"/>
    </row>
    <row r="17" spans="2:8" s="7" customFormat="1" ht="25.5" thickTop="1" thickBot="1" x14ac:dyDescent="0.6">
      <c r="B17" s="15"/>
      <c r="C17" s="117" t="s">
        <v>27</v>
      </c>
      <c r="D17" s="117"/>
      <c r="E17" s="117"/>
      <c r="F17" s="34" t="s">
        <v>1</v>
      </c>
      <c r="G17" s="90" t="s">
        <v>2</v>
      </c>
      <c r="H17" s="14"/>
    </row>
    <row r="18" spans="2:8" s="7" customFormat="1" ht="24.75" thickTop="1" x14ac:dyDescent="0.55000000000000004">
      <c r="B18" s="15"/>
      <c r="C18" s="84" t="s">
        <v>73</v>
      </c>
      <c r="D18" s="85"/>
      <c r="E18" s="86"/>
      <c r="F18" s="16">
        <v>2</v>
      </c>
      <c r="G18" s="29">
        <f t="shared" ref="G18:G23" si="0">F18*100/F$24</f>
        <v>5.882352941176471</v>
      </c>
      <c r="H18" s="78"/>
    </row>
    <row r="19" spans="2:8" s="7" customFormat="1" ht="24" x14ac:dyDescent="0.55000000000000004">
      <c r="B19" s="15"/>
      <c r="C19" s="89" t="s">
        <v>74</v>
      </c>
      <c r="D19" s="87"/>
      <c r="E19" s="88"/>
      <c r="F19" s="16">
        <v>7</v>
      </c>
      <c r="G19" s="29">
        <f t="shared" si="0"/>
        <v>20.588235294117649</v>
      </c>
      <c r="H19" s="78"/>
    </row>
    <row r="20" spans="2:8" s="7" customFormat="1" ht="24" x14ac:dyDescent="0.55000000000000004">
      <c r="B20" s="15"/>
      <c r="C20" s="89" t="s">
        <v>75</v>
      </c>
      <c r="D20" s="87"/>
      <c r="E20" s="88"/>
      <c r="F20" s="16">
        <v>4</v>
      </c>
      <c r="G20" s="29">
        <f t="shared" si="0"/>
        <v>11.764705882352942</v>
      </c>
      <c r="H20" s="78"/>
    </row>
    <row r="21" spans="2:8" s="7" customFormat="1" ht="24" x14ac:dyDescent="0.55000000000000004">
      <c r="B21" s="15"/>
      <c r="C21" s="89" t="s">
        <v>76</v>
      </c>
      <c r="D21" s="87"/>
      <c r="E21" s="88"/>
      <c r="F21" s="16">
        <v>1</v>
      </c>
      <c r="G21" s="29">
        <f t="shared" si="0"/>
        <v>2.9411764705882355</v>
      </c>
      <c r="H21" s="78"/>
    </row>
    <row r="22" spans="2:8" s="7" customFormat="1" ht="24" x14ac:dyDescent="0.55000000000000004">
      <c r="B22" s="15"/>
      <c r="C22" s="112" t="s">
        <v>77</v>
      </c>
      <c r="D22" s="113" t="e">
        <f>COUNTIF(#REF!,"บุคลากรสายวิชาการ")</f>
        <v>#REF!</v>
      </c>
      <c r="E22" s="114" t="s">
        <v>12</v>
      </c>
      <c r="F22" s="16">
        <v>16</v>
      </c>
      <c r="G22" s="29">
        <f t="shared" si="0"/>
        <v>47.058823529411768</v>
      </c>
      <c r="H22" s="78"/>
    </row>
    <row r="23" spans="2:8" s="7" customFormat="1" ht="24" x14ac:dyDescent="0.55000000000000004">
      <c r="B23" s="15"/>
      <c r="C23" s="112" t="s">
        <v>78</v>
      </c>
      <c r="D23" s="113" t="e">
        <f>COUNTIF(#REF!,"บุคลากรสายวิชาการ")</f>
        <v>#REF!</v>
      </c>
      <c r="E23" s="114" t="s">
        <v>12</v>
      </c>
      <c r="F23" s="16">
        <v>4</v>
      </c>
      <c r="G23" s="29">
        <f t="shared" si="0"/>
        <v>11.764705882352942</v>
      </c>
      <c r="H23" s="78"/>
    </row>
    <row r="24" spans="2:8" s="7" customFormat="1" ht="24.75" thickBot="1" x14ac:dyDescent="0.6">
      <c r="B24" s="15"/>
      <c r="C24" s="117" t="s">
        <v>3</v>
      </c>
      <c r="D24" s="117"/>
      <c r="E24" s="117"/>
      <c r="F24" s="35">
        <f>SUM(F18:F23)</f>
        <v>34</v>
      </c>
      <c r="G24" s="36">
        <f>SUM(G22:G22)</f>
        <v>47.058823529411768</v>
      </c>
    </row>
    <row r="25" spans="2:8" s="7" customFormat="1" ht="24.75" thickTop="1" x14ac:dyDescent="0.55000000000000004">
      <c r="B25" s="15"/>
      <c r="C25" s="18"/>
      <c r="D25" s="18"/>
      <c r="E25" s="18"/>
      <c r="F25" s="19"/>
      <c r="G25" s="20"/>
    </row>
    <row r="26" spans="2:8" s="7" customFormat="1" ht="24" x14ac:dyDescent="0.55000000000000004">
      <c r="B26" s="15"/>
      <c r="C26" s="7" t="s">
        <v>90</v>
      </c>
      <c r="F26" s="14"/>
      <c r="G26" s="14"/>
    </row>
    <row r="27" spans="2:8" s="7" customFormat="1" ht="24" x14ac:dyDescent="0.55000000000000004">
      <c r="B27" s="7" t="s">
        <v>79</v>
      </c>
      <c r="F27" s="14"/>
      <c r="G27" s="14"/>
    </row>
    <row r="28" spans="2:8" x14ac:dyDescent="0.55000000000000004">
      <c r="B28" s="115"/>
      <c r="C28" s="115"/>
      <c r="D28" s="115"/>
      <c r="E28" s="115"/>
      <c r="F28" s="115"/>
      <c r="G28" s="115"/>
      <c r="H28" s="32"/>
    </row>
    <row r="29" spans="2:8" x14ac:dyDescent="0.55000000000000004">
      <c r="B29" s="44"/>
      <c r="C29" s="44"/>
      <c r="D29" s="44"/>
      <c r="E29" s="44"/>
      <c r="F29" s="44"/>
      <c r="G29" s="44"/>
      <c r="H29" s="32"/>
    </row>
    <row r="30" spans="2:8" x14ac:dyDescent="0.55000000000000004">
      <c r="B30" s="44"/>
      <c r="C30" s="44"/>
      <c r="D30" s="44"/>
      <c r="E30" s="44"/>
      <c r="F30" s="44"/>
      <c r="G30" s="44"/>
      <c r="H30" s="32"/>
    </row>
    <row r="31" spans="2:8" x14ac:dyDescent="0.55000000000000004">
      <c r="B31" s="44"/>
      <c r="C31" s="44"/>
      <c r="D31" s="44"/>
      <c r="E31" s="44"/>
      <c r="F31" s="44"/>
      <c r="G31" s="44"/>
      <c r="H31" s="32"/>
    </row>
    <row r="32" spans="2:8" x14ac:dyDescent="0.55000000000000004">
      <c r="B32" s="44"/>
      <c r="C32" s="44"/>
      <c r="D32" s="44"/>
      <c r="E32" s="44"/>
      <c r="F32" s="44"/>
      <c r="G32" s="44"/>
      <c r="H32" s="32"/>
    </row>
    <row r="33" spans="2:8" x14ac:dyDescent="0.55000000000000004">
      <c r="B33" s="115" t="s">
        <v>8</v>
      </c>
      <c r="C33" s="115"/>
      <c r="D33" s="115"/>
      <c r="E33" s="115"/>
      <c r="F33" s="115"/>
      <c r="G33" s="115"/>
      <c r="H33" s="32"/>
    </row>
    <row r="34" spans="2:8" x14ac:dyDescent="0.55000000000000004">
      <c r="B34" s="46"/>
      <c r="C34" s="46"/>
      <c r="D34" s="46"/>
      <c r="E34" s="46"/>
      <c r="F34" s="46"/>
      <c r="G34" s="46"/>
      <c r="H34" s="32"/>
    </row>
    <row r="35" spans="2:8" s="7" customFormat="1" ht="24" x14ac:dyDescent="0.55000000000000004">
      <c r="B35" s="15" t="s">
        <v>67</v>
      </c>
      <c r="F35" s="45"/>
      <c r="G35" s="45"/>
      <c r="H35" s="45"/>
    </row>
    <row r="36" spans="2:8" s="7" customFormat="1" ht="24.75" thickBot="1" x14ac:dyDescent="0.6">
      <c r="B36" s="15"/>
      <c r="C36" s="7" t="s">
        <v>68</v>
      </c>
      <c r="F36" s="65"/>
      <c r="G36" s="65"/>
      <c r="H36" s="65"/>
    </row>
    <row r="37" spans="2:8" s="7" customFormat="1" ht="24.75" thickTop="1" x14ac:dyDescent="0.55000000000000004">
      <c r="C37" s="124" t="s">
        <v>23</v>
      </c>
      <c r="D37" s="124"/>
      <c r="E37" s="124"/>
      <c r="F37" s="50" t="s">
        <v>1</v>
      </c>
      <c r="G37" s="50" t="s">
        <v>2</v>
      </c>
      <c r="H37" s="45"/>
    </row>
    <row r="38" spans="2:8" s="7" customFormat="1" ht="24" x14ac:dyDescent="0.55000000000000004">
      <c r="B38" s="7" t="s">
        <v>16</v>
      </c>
      <c r="C38" s="118" t="s">
        <v>24</v>
      </c>
      <c r="D38" s="119"/>
      <c r="E38" s="120"/>
      <c r="F38" s="51">
        <f>DATA!B52</f>
        <v>7</v>
      </c>
      <c r="G38" s="29">
        <f>F38*100/F$41</f>
        <v>20.588235294117649</v>
      </c>
      <c r="H38" s="49"/>
    </row>
    <row r="39" spans="2:8" s="7" customFormat="1" ht="24" x14ac:dyDescent="0.55000000000000004">
      <c r="C39" s="112" t="s">
        <v>25</v>
      </c>
      <c r="D39" s="113"/>
      <c r="E39" s="114"/>
      <c r="F39" s="33">
        <f>DATA!B53</f>
        <v>9</v>
      </c>
      <c r="G39" s="29">
        <f>F39*100/F$41</f>
        <v>26.470588235294116</v>
      </c>
      <c r="H39" s="45"/>
    </row>
    <row r="40" spans="2:8" s="7" customFormat="1" ht="24" x14ac:dyDescent="0.55000000000000004">
      <c r="C40" s="118" t="s">
        <v>26</v>
      </c>
      <c r="D40" s="119"/>
      <c r="E40" s="120"/>
      <c r="F40" s="16">
        <v>18</v>
      </c>
      <c r="G40" s="17">
        <f>F40*100/F$41</f>
        <v>52.941176470588232</v>
      </c>
      <c r="H40" s="45"/>
    </row>
    <row r="41" spans="2:8" ht="24.75" thickBot="1" x14ac:dyDescent="0.6">
      <c r="C41" s="121" t="s">
        <v>3</v>
      </c>
      <c r="D41" s="122"/>
      <c r="E41" s="123"/>
      <c r="F41" s="21">
        <f>SUM(F38:F40)</f>
        <v>34</v>
      </c>
      <c r="G41" s="23">
        <f>F41*100/F$41</f>
        <v>100</v>
      </c>
      <c r="H41" s="1"/>
    </row>
    <row r="42" spans="2:8" ht="24" thickTop="1" x14ac:dyDescent="0.55000000000000004">
      <c r="D42" s="3"/>
      <c r="E42" s="3"/>
      <c r="F42" s="4"/>
      <c r="H42" s="1"/>
    </row>
    <row r="43" spans="2:8" s="7" customFormat="1" ht="24" x14ac:dyDescent="0.55000000000000004">
      <c r="B43" s="10"/>
      <c r="C43" s="7" t="s">
        <v>62</v>
      </c>
      <c r="F43" s="45"/>
      <c r="G43" s="45"/>
      <c r="H43" s="45"/>
    </row>
    <row r="44" spans="2:8" s="7" customFormat="1" ht="24" x14ac:dyDescent="0.55000000000000004">
      <c r="B44" s="7" t="s">
        <v>63</v>
      </c>
      <c r="F44" s="45"/>
      <c r="G44" s="45"/>
      <c r="H44" s="45"/>
    </row>
    <row r="45" spans="2:8" s="7" customFormat="1" ht="24" x14ac:dyDescent="0.55000000000000004">
      <c r="B45" s="7" t="s">
        <v>102</v>
      </c>
      <c r="F45" s="45"/>
      <c r="G45" s="45"/>
      <c r="H45" s="45"/>
    </row>
    <row r="46" spans="2:8" s="7" customFormat="1" ht="24" x14ac:dyDescent="0.55000000000000004">
      <c r="F46" s="45"/>
      <c r="G46" s="45"/>
      <c r="H46" s="45"/>
    </row>
    <row r="47" spans="2:8" s="7" customFormat="1" ht="24" x14ac:dyDescent="0.55000000000000004">
      <c r="F47" s="45"/>
      <c r="G47" s="45"/>
      <c r="H47" s="45"/>
    </row>
  </sheetData>
  <mergeCells count="19">
    <mergeCell ref="C38:E38"/>
    <mergeCell ref="C24:E24"/>
    <mergeCell ref="B28:G28"/>
    <mergeCell ref="B33:G33"/>
    <mergeCell ref="C41:E41"/>
    <mergeCell ref="C37:E37"/>
    <mergeCell ref="C39:E39"/>
    <mergeCell ref="C40:E40"/>
    <mergeCell ref="C23:E23"/>
    <mergeCell ref="B1:G1"/>
    <mergeCell ref="B5:H5"/>
    <mergeCell ref="C17:E17"/>
    <mergeCell ref="B3:G3"/>
    <mergeCell ref="B4:G4"/>
    <mergeCell ref="C8:E8"/>
    <mergeCell ref="C9:E9"/>
    <mergeCell ref="C10:E10"/>
    <mergeCell ref="C11:E11"/>
    <mergeCell ref="C22:E22"/>
  </mergeCells>
  <pageMargins left="0.5" right="0" top="0.5" bottom="0.25" header="0.31496062992126" footer="0.3149606299212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0572-8339-4C43-A6B7-83B12590303B}">
  <sheetPr>
    <tabColor rgb="FF7030A0"/>
  </sheetPr>
  <dimension ref="B1:S60"/>
  <sheetViews>
    <sheetView topLeftCell="A11" zoomScale="90" zoomScaleNormal="90" workbookViewId="0">
      <selection activeCell="D23" sqref="D23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" style="1"/>
    <col min="4" max="4" width="15.375" style="1" customWidth="1"/>
    <col min="5" max="5" width="22.125" style="1" customWidth="1"/>
    <col min="6" max="7" width="9.125" style="1" customWidth="1"/>
    <col min="8" max="16" width="8.75" style="1" customWidth="1"/>
    <col min="17" max="17" width="9.875" style="2" customWidth="1"/>
    <col min="18" max="266" width="9" style="1"/>
    <col min="267" max="267" width="10.875" style="1" customWidth="1"/>
    <col min="268" max="268" width="9" style="1"/>
    <col min="269" max="269" width="15.375" style="1" customWidth="1"/>
    <col min="270" max="270" width="30.875" style="1" customWidth="1"/>
    <col min="271" max="271" width="6.875" style="1" customWidth="1"/>
    <col min="272" max="272" width="7" style="1" customWidth="1"/>
    <col min="273" max="273" width="13.75" style="1" customWidth="1"/>
    <col min="274" max="522" width="9" style="1"/>
    <col min="523" max="523" width="10.875" style="1" customWidth="1"/>
    <col min="524" max="524" width="9" style="1"/>
    <col min="525" max="525" width="15.375" style="1" customWidth="1"/>
    <col min="526" max="526" width="30.875" style="1" customWidth="1"/>
    <col min="527" max="527" width="6.875" style="1" customWidth="1"/>
    <col min="528" max="528" width="7" style="1" customWidth="1"/>
    <col min="529" max="529" width="13.75" style="1" customWidth="1"/>
    <col min="530" max="778" width="9" style="1"/>
    <col min="779" max="779" width="10.875" style="1" customWidth="1"/>
    <col min="780" max="780" width="9" style="1"/>
    <col min="781" max="781" width="15.375" style="1" customWidth="1"/>
    <col min="782" max="782" width="30.875" style="1" customWidth="1"/>
    <col min="783" max="783" width="6.875" style="1" customWidth="1"/>
    <col min="784" max="784" width="7" style="1" customWidth="1"/>
    <col min="785" max="785" width="13.75" style="1" customWidth="1"/>
    <col min="786" max="1034" width="9" style="1"/>
    <col min="1035" max="1035" width="10.875" style="1" customWidth="1"/>
    <col min="1036" max="1036" width="9" style="1"/>
    <col min="1037" max="1037" width="15.375" style="1" customWidth="1"/>
    <col min="1038" max="1038" width="30.875" style="1" customWidth="1"/>
    <col min="1039" max="1039" width="6.875" style="1" customWidth="1"/>
    <col min="1040" max="1040" width="7" style="1" customWidth="1"/>
    <col min="1041" max="1041" width="13.75" style="1" customWidth="1"/>
    <col min="1042" max="1290" width="9" style="1"/>
    <col min="1291" max="1291" width="10.875" style="1" customWidth="1"/>
    <col min="1292" max="1292" width="9" style="1"/>
    <col min="1293" max="1293" width="15.375" style="1" customWidth="1"/>
    <col min="1294" max="1294" width="30.875" style="1" customWidth="1"/>
    <col min="1295" max="1295" width="6.875" style="1" customWidth="1"/>
    <col min="1296" max="1296" width="7" style="1" customWidth="1"/>
    <col min="1297" max="1297" width="13.75" style="1" customWidth="1"/>
    <col min="1298" max="1546" width="9" style="1"/>
    <col min="1547" max="1547" width="10.875" style="1" customWidth="1"/>
    <col min="1548" max="1548" width="9" style="1"/>
    <col min="1549" max="1549" width="15.375" style="1" customWidth="1"/>
    <col min="1550" max="1550" width="30.875" style="1" customWidth="1"/>
    <col min="1551" max="1551" width="6.875" style="1" customWidth="1"/>
    <col min="1552" max="1552" width="7" style="1" customWidth="1"/>
    <col min="1553" max="1553" width="13.75" style="1" customWidth="1"/>
    <col min="1554" max="1802" width="9" style="1"/>
    <col min="1803" max="1803" width="10.875" style="1" customWidth="1"/>
    <col min="1804" max="1804" width="9" style="1"/>
    <col min="1805" max="1805" width="15.375" style="1" customWidth="1"/>
    <col min="1806" max="1806" width="30.875" style="1" customWidth="1"/>
    <col min="1807" max="1807" width="6.875" style="1" customWidth="1"/>
    <col min="1808" max="1808" width="7" style="1" customWidth="1"/>
    <col min="1809" max="1809" width="13.75" style="1" customWidth="1"/>
    <col min="1810" max="2058" width="9" style="1"/>
    <col min="2059" max="2059" width="10.875" style="1" customWidth="1"/>
    <col min="2060" max="2060" width="9" style="1"/>
    <col min="2061" max="2061" width="15.375" style="1" customWidth="1"/>
    <col min="2062" max="2062" width="30.875" style="1" customWidth="1"/>
    <col min="2063" max="2063" width="6.875" style="1" customWidth="1"/>
    <col min="2064" max="2064" width="7" style="1" customWidth="1"/>
    <col min="2065" max="2065" width="13.75" style="1" customWidth="1"/>
    <col min="2066" max="2314" width="9" style="1"/>
    <col min="2315" max="2315" width="10.875" style="1" customWidth="1"/>
    <col min="2316" max="2316" width="9" style="1"/>
    <col min="2317" max="2317" width="15.375" style="1" customWidth="1"/>
    <col min="2318" max="2318" width="30.875" style="1" customWidth="1"/>
    <col min="2319" max="2319" width="6.875" style="1" customWidth="1"/>
    <col min="2320" max="2320" width="7" style="1" customWidth="1"/>
    <col min="2321" max="2321" width="13.75" style="1" customWidth="1"/>
    <col min="2322" max="2570" width="9" style="1"/>
    <col min="2571" max="2571" width="10.875" style="1" customWidth="1"/>
    <col min="2572" max="2572" width="9" style="1"/>
    <col min="2573" max="2573" width="15.375" style="1" customWidth="1"/>
    <col min="2574" max="2574" width="30.875" style="1" customWidth="1"/>
    <col min="2575" max="2575" width="6.875" style="1" customWidth="1"/>
    <col min="2576" max="2576" width="7" style="1" customWidth="1"/>
    <col min="2577" max="2577" width="13.75" style="1" customWidth="1"/>
    <col min="2578" max="2826" width="9" style="1"/>
    <col min="2827" max="2827" width="10.875" style="1" customWidth="1"/>
    <col min="2828" max="2828" width="9" style="1"/>
    <col min="2829" max="2829" width="15.375" style="1" customWidth="1"/>
    <col min="2830" max="2830" width="30.875" style="1" customWidth="1"/>
    <col min="2831" max="2831" width="6.875" style="1" customWidth="1"/>
    <col min="2832" max="2832" width="7" style="1" customWidth="1"/>
    <col min="2833" max="2833" width="13.75" style="1" customWidth="1"/>
    <col min="2834" max="3082" width="9" style="1"/>
    <col min="3083" max="3083" width="10.875" style="1" customWidth="1"/>
    <col min="3084" max="3084" width="9" style="1"/>
    <col min="3085" max="3085" width="15.375" style="1" customWidth="1"/>
    <col min="3086" max="3086" width="30.875" style="1" customWidth="1"/>
    <col min="3087" max="3087" width="6.875" style="1" customWidth="1"/>
    <col min="3088" max="3088" width="7" style="1" customWidth="1"/>
    <col min="3089" max="3089" width="13.75" style="1" customWidth="1"/>
    <col min="3090" max="3338" width="9" style="1"/>
    <col min="3339" max="3339" width="10.875" style="1" customWidth="1"/>
    <col min="3340" max="3340" width="9" style="1"/>
    <col min="3341" max="3341" width="15.375" style="1" customWidth="1"/>
    <col min="3342" max="3342" width="30.875" style="1" customWidth="1"/>
    <col min="3343" max="3343" width="6.875" style="1" customWidth="1"/>
    <col min="3344" max="3344" width="7" style="1" customWidth="1"/>
    <col min="3345" max="3345" width="13.75" style="1" customWidth="1"/>
    <col min="3346" max="3594" width="9" style="1"/>
    <col min="3595" max="3595" width="10.875" style="1" customWidth="1"/>
    <col min="3596" max="3596" width="9" style="1"/>
    <col min="3597" max="3597" width="15.375" style="1" customWidth="1"/>
    <col min="3598" max="3598" width="30.875" style="1" customWidth="1"/>
    <col min="3599" max="3599" width="6.875" style="1" customWidth="1"/>
    <col min="3600" max="3600" width="7" style="1" customWidth="1"/>
    <col min="3601" max="3601" width="13.75" style="1" customWidth="1"/>
    <col min="3602" max="3850" width="9" style="1"/>
    <col min="3851" max="3851" width="10.875" style="1" customWidth="1"/>
    <col min="3852" max="3852" width="9" style="1"/>
    <col min="3853" max="3853" width="15.375" style="1" customWidth="1"/>
    <col min="3854" max="3854" width="30.875" style="1" customWidth="1"/>
    <col min="3855" max="3855" width="6.875" style="1" customWidth="1"/>
    <col min="3856" max="3856" width="7" style="1" customWidth="1"/>
    <col min="3857" max="3857" width="13.75" style="1" customWidth="1"/>
    <col min="3858" max="4106" width="9" style="1"/>
    <col min="4107" max="4107" width="10.875" style="1" customWidth="1"/>
    <col min="4108" max="4108" width="9" style="1"/>
    <col min="4109" max="4109" width="15.375" style="1" customWidth="1"/>
    <col min="4110" max="4110" width="30.875" style="1" customWidth="1"/>
    <col min="4111" max="4111" width="6.875" style="1" customWidth="1"/>
    <col min="4112" max="4112" width="7" style="1" customWidth="1"/>
    <col min="4113" max="4113" width="13.75" style="1" customWidth="1"/>
    <col min="4114" max="4362" width="9" style="1"/>
    <col min="4363" max="4363" width="10.875" style="1" customWidth="1"/>
    <col min="4364" max="4364" width="9" style="1"/>
    <col min="4365" max="4365" width="15.375" style="1" customWidth="1"/>
    <col min="4366" max="4366" width="30.875" style="1" customWidth="1"/>
    <col min="4367" max="4367" width="6.875" style="1" customWidth="1"/>
    <col min="4368" max="4368" width="7" style="1" customWidth="1"/>
    <col min="4369" max="4369" width="13.75" style="1" customWidth="1"/>
    <col min="4370" max="4618" width="9" style="1"/>
    <col min="4619" max="4619" width="10.875" style="1" customWidth="1"/>
    <col min="4620" max="4620" width="9" style="1"/>
    <col min="4621" max="4621" width="15.375" style="1" customWidth="1"/>
    <col min="4622" max="4622" width="30.875" style="1" customWidth="1"/>
    <col min="4623" max="4623" width="6.875" style="1" customWidth="1"/>
    <col min="4624" max="4624" width="7" style="1" customWidth="1"/>
    <col min="4625" max="4625" width="13.75" style="1" customWidth="1"/>
    <col min="4626" max="4874" width="9" style="1"/>
    <col min="4875" max="4875" width="10.875" style="1" customWidth="1"/>
    <col min="4876" max="4876" width="9" style="1"/>
    <col min="4877" max="4877" width="15.375" style="1" customWidth="1"/>
    <col min="4878" max="4878" width="30.875" style="1" customWidth="1"/>
    <col min="4879" max="4879" width="6.875" style="1" customWidth="1"/>
    <col min="4880" max="4880" width="7" style="1" customWidth="1"/>
    <col min="4881" max="4881" width="13.75" style="1" customWidth="1"/>
    <col min="4882" max="5130" width="9" style="1"/>
    <col min="5131" max="5131" width="10.875" style="1" customWidth="1"/>
    <col min="5132" max="5132" width="9" style="1"/>
    <col min="5133" max="5133" width="15.375" style="1" customWidth="1"/>
    <col min="5134" max="5134" width="30.875" style="1" customWidth="1"/>
    <col min="5135" max="5135" width="6.875" style="1" customWidth="1"/>
    <col min="5136" max="5136" width="7" style="1" customWidth="1"/>
    <col min="5137" max="5137" width="13.75" style="1" customWidth="1"/>
    <col min="5138" max="5386" width="9" style="1"/>
    <col min="5387" max="5387" width="10.875" style="1" customWidth="1"/>
    <col min="5388" max="5388" width="9" style="1"/>
    <col min="5389" max="5389" width="15.375" style="1" customWidth="1"/>
    <col min="5390" max="5390" width="30.875" style="1" customWidth="1"/>
    <col min="5391" max="5391" width="6.875" style="1" customWidth="1"/>
    <col min="5392" max="5392" width="7" style="1" customWidth="1"/>
    <col min="5393" max="5393" width="13.75" style="1" customWidth="1"/>
    <col min="5394" max="5642" width="9" style="1"/>
    <col min="5643" max="5643" width="10.875" style="1" customWidth="1"/>
    <col min="5644" max="5644" width="9" style="1"/>
    <col min="5645" max="5645" width="15.375" style="1" customWidth="1"/>
    <col min="5646" max="5646" width="30.875" style="1" customWidth="1"/>
    <col min="5647" max="5647" width="6.875" style="1" customWidth="1"/>
    <col min="5648" max="5648" width="7" style="1" customWidth="1"/>
    <col min="5649" max="5649" width="13.75" style="1" customWidth="1"/>
    <col min="5650" max="5898" width="9" style="1"/>
    <col min="5899" max="5899" width="10.875" style="1" customWidth="1"/>
    <col min="5900" max="5900" width="9" style="1"/>
    <col min="5901" max="5901" width="15.375" style="1" customWidth="1"/>
    <col min="5902" max="5902" width="30.875" style="1" customWidth="1"/>
    <col min="5903" max="5903" width="6.875" style="1" customWidth="1"/>
    <col min="5904" max="5904" width="7" style="1" customWidth="1"/>
    <col min="5905" max="5905" width="13.75" style="1" customWidth="1"/>
    <col min="5906" max="6154" width="9" style="1"/>
    <col min="6155" max="6155" width="10.875" style="1" customWidth="1"/>
    <col min="6156" max="6156" width="9" style="1"/>
    <col min="6157" max="6157" width="15.375" style="1" customWidth="1"/>
    <col min="6158" max="6158" width="30.875" style="1" customWidth="1"/>
    <col min="6159" max="6159" width="6.875" style="1" customWidth="1"/>
    <col min="6160" max="6160" width="7" style="1" customWidth="1"/>
    <col min="6161" max="6161" width="13.75" style="1" customWidth="1"/>
    <col min="6162" max="6410" width="9" style="1"/>
    <col min="6411" max="6411" width="10.875" style="1" customWidth="1"/>
    <col min="6412" max="6412" width="9" style="1"/>
    <col min="6413" max="6413" width="15.375" style="1" customWidth="1"/>
    <col min="6414" max="6414" width="30.875" style="1" customWidth="1"/>
    <col min="6415" max="6415" width="6.875" style="1" customWidth="1"/>
    <col min="6416" max="6416" width="7" style="1" customWidth="1"/>
    <col min="6417" max="6417" width="13.75" style="1" customWidth="1"/>
    <col min="6418" max="6666" width="9" style="1"/>
    <col min="6667" max="6667" width="10.875" style="1" customWidth="1"/>
    <col min="6668" max="6668" width="9" style="1"/>
    <col min="6669" max="6669" width="15.375" style="1" customWidth="1"/>
    <col min="6670" max="6670" width="30.875" style="1" customWidth="1"/>
    <col min="6671" max="6671" width="6.875" style="1" customWidth="1"/>
    <col min="6672" max="6672" width="7" style="1" customWidth="1"/>
    <col min="6673" max="6673" width="13.75" style="1" customWidth="1"/>
    <col min="6674" max="6922" width="9" style="1"/>
    <col min="6923" max="6923" width="10.875" style="1" customWidth="1"/>
    <col min="6924" max="6924" width="9" style="1"/>
    <col min="6925" max="6925" width="15.375" style="1" customWidth="1"/>
    <col min="6926" max="6926" width="30.875" style="1" customWidth="1"/>
    <col min="6927" max="6927" width="6.875" style="1" customWidth="1"/>
    <col min="6928" max="6928" width="7" style="1" customWidth="1"/>
    <col min="6929" max="6929" width="13.75" style="1" customWidth="1"/>
    <col min="6930" max="7178" width="9" style="1"/>
    <col min="7179" max="7179" width="10.875" style="1" customWidth="1"/>
    <col min="7180" max="7180" width="9" style="1"/>
    <col min="7181" max="7181" width="15.375" style="1" customWidth="1"/>
    <col min="7182" max="7182" width="30.875" style="1" customWidth="1"/>
    <col min="7183" max="7183" width="6.875" style="1" customWidth="1"/>
    <col min="7184" max="7184" width="7" style="1" customWidth="1"/>
    <col min="7185" max="7185" width="13.75" style="1" customWidth="1"/>
    <col min="7186" max="7434" width="9" style="1"/>
    <col min="7435" max="7435" width="10.875" style="1" customWidth="1"/>
    <col min="7436" max="7436" width="9" style="1"/>
    <col min="7437" max="7437" width="15.375" style="1" customWidth="1"/>
    <col min="7438" max="7438" width="30.875" style="1" customWidth="1"/>
    <col min="7439" max="7439" width="6.875" style="1" customWidth="1"/>
    <col min="7440" max="7440" width="7" style="1" customWidth="1"/>
    <col min="7441" max="7441" width="13.75" style="1" customWidth="1"/>
    <col min="7442" max="7690" width="9" style="1"/>
    <col min="7691" max="7691" width="10.875" style="1" customWidth="1"/>
    <col min="7692" max="7692" width="9" style="1"/>
    <col min="7693" max="7693" width="15.375" style="1" customWidth="1"/>
    <col min="7694" max="7694" width="30.875" style="1" customWidth="1"/>
    <col min="7695" max="7695" width="6.875" style="1" customWidth="1"/>
    <col min="7696" max="7696" width="7" style="1" customWidth="1"/>
    <col min="7697" max="7697" width="13.75" style="1" customWidth="1"/>
    <col min="7698" max="7946" width="9" style="1"/>
    <col min="7947" max="7947" width="10.875" style="1" customWidth="1"/>
    <col min="7948" max="7948" width="9" style="1"/>
    <col min="7949" max="7949" width="15.375" style="1" customWidth="1"/>
    <col min="7950" max="7950" width="30.875" style="1" customWidth="1"/>
    <col min="7951" max="7951" width="6.875" style="1" customWidth="1"/>
    <col min="7952" max="7952" width="7" style="1" customWidth="1"/>
    <col min="7953" max="7953" width="13.75" style="1" customWidth="1"/>
    <col min="7954" max="8202" width="9" style="1"/>
    <col min="8203" max="8203" width="10.875" style="1" customWidth="1"/>
    <col min="8204" max="8204" width="9" style="1"/>
    <col min="8205" max="8205" width="15.375" style="1" customWidth="1"/>
    <col min="8206" max="8206" width="30.875" style="1" customWidth="1"/>
    <col min="8207" max="8207" width="6.875" style="1" customWidth="1"/>
    <col min="8208" max="8208" width="7" style="1" customWidth="1"/>
    <col min="8209" max="8209" width="13.75" style="1" customWidth="1"/>
    <col min="8210" max="8458" width="9" style="1"/>
    <col min="8459" max="8459" width="10.875" style="1" customWidth="1"/>
    <col min="8460" max="8460" width="9" style="1"/>
    <col min="8461" max="8461" width="15.375" style="1" customWidth="1"/>
    <col min="8462" max="8462" width="30.875" style="1" customWidth="1"/>
    <col min="8463" max="8463" width="6.875" style="1" customWidth="1"/>
    <col min="8464" max="8464" width="7" style="1" customWidth="1"/>
    <col min="8465" max="8465" width="13.75" style="1" customWidth="1"/>
    <col min="8466" max="8714" width="9" style="1"/>
    <col min="8715" max="8715" width="10.875" style="1" customWidth="1"/>
    <col min="8716" max="8716" width="9" style="1"/>
    <col min="8717" max="8717" width="15.375" style="1" customWidth="1"/>
    <col min="8718" max="8718" width="30.875" style="1" customWidth="1"/>
    <col min="8719" max="8719" width="6.875" style="1" customWidth="1"/>
    <col min="8720" max="8720" width="7" style="1" customWidth="1"/>
    <col min="8721" max="8721" width="13.75" style="1" customWidth="1"/>
    <col min="8722" max="8970" width="9" style="1"/>
    <col min="8971" max="8971" width="10.875" style="1" customWidth="1"/>
    <col min="8972" max="8972" width="9" style="1"/>
    <col min="8973" max="8973" width="15.375" style="1" customWidth="1"/>
    <col min="8974" max="8974" width="30.875" style="1" customWidth="1"/>
    <col min="8975" max="8975" width="6.875" style="1" customWidth="1"/>
    <col min="8976" max="8976" width="7" style="1" customWidth="1"/>
    <col min="8977" max="8977" width="13.75" style="1" customWidth="1"/>
    <col min="8978" max="9226" width="9" style="1"/>
    <col min="9227" max="9227" width="10.875" style="1" customWidth="1"/>
    <col min="9228" max="9228" width="9" style="1"/>
    <col min="9229" max="9229" width="15.375" style="1" customWidth="1"/>
    <col min="9230" max="9230" width="30.875" style="1" customWidth="1"/>
    <col min="9231" max="9231" width="6.875" style="1" customWidth="1"/>
    <col min="9232" max="9232" width="7" style="1" customWidth="1"/>
    <col min="9233" max="9233" width="13.75" style="1" customWidth="1"/>
    <col min="9234" max="9482" width="9" style="1"/>
    <col min="9483" max="9483" width="10.875" style="1" customWidth="1"/>
    <col min="9484" max="9484" width="9" style="1"/>
    <col min="9485" max="9485" width="15.375" style="1" customWidth="1"/>
    <col min="9486" max="9486" width="30.875" style="1" customWidth="1"/>
    <col min="9487" max="9487" width="6.875" style="1" customWidth="1"/>
    <col min="9488" max="9488" width="7" style="1" customWidth="1"/>
    <col min="9489" max="9489" width="13.75" style="1" customWidth="1"/>
    <col min="9490" max="9738" width="9" style="1"/>
    <col min="9739" max="9739" width="10.875" style="1" customWidth="1"/>
    <col min="9740" max="9740" width="9" style="1"/>
    <col min="9741" max="9741" width="15.375" style="1" customWidth="1"/>
    <col min="9742" max="9742" width="30.875" style="1" customWidth="1"/>
    <col min="9743" max="9743" width="6.875" style="1" customWidth="1"/>
    <col min="9744" max="9744" width="7" style="1" customWidth="1"/>
    <col min="9745" max="9745" width="13.75" style="1" customWidth="1"/>
    <col min="9746" max="9994" width="9" style="1"/>
    <col min="9995" max="9995" width="10.875" style="1" customWidth="1"/>
    <col min="9996" max="9996" width="9" style="1"/>
    <col min="9997" max="9997" width="15.375" style="1" customWidth="1"/>
    <col min="9998" max="9998" width="30.875" style="1" customWidth="1"/>
    <col min="9999" max="9999" width="6.875" style="1" customWidth="1"/>
    <col min="10000" max="10000" width="7" style="1" customWidth="1"/>
    <col min="10001" max="10001" width="13.75" style="1" customWidth="1"/>
    <col min="10002" max="10250" width="9" style="1"/>
    <col min="10251" max="10251" width="10.875" style="1" customWidth="1"/>
    <col min="10252" max="10252" width="9" style="1"/>
    <col min="10253" max="10253" width="15.375" style="1" customWidth="1"/>
    <col min="10254" max="10254" width="30.875" style="1" customWidth="1"/>
    <col min="10255" max="10255" width="6.875" style="1" customWidth="1"/>
    <col min="10256" max="10256" width="7" style="1" customWidth="1"/>
    <col min="10257" max="10257" width="13.75" style="1" customWidth="1"/>
    <col min="10258" max="10506" width="9" style="1"/>
    <col min="10507" max="10507" width="10.875" style="1" customWidth="1"/>
    <col min="10508" max="10508" width="9" style="1"/>
    <col min="10509" max="10509" width="15.375" style="1" customWidth="1"/>
    <col min="10510" max="10510" width="30.875" style="1" customWidth="1"/>
    <col min="10511" max="10511" width="6.875" style="1" customWidth="1"/>
    <col min="10512" max="10512" width="7" style="1" customWidth="1"/>
    <col min="10513" max="10513" width="13.75" style="1" customWidth="1"/>
    <col min="10514" max="10762" width="9" style="1"/>
    <col min="10763" max="10763" width="10.875" style="1" customWidth="1"/>
    <col min="10764" max="10764" width="9" style="1"/>
    <col min="10765" max="10765" width="15.375" style="1" customWidth="1"/>
    <col min="10766" max="10766" width="30.875" style="1" customWidth="1"/>
    <col min="10767" max="10767" width="6.875" style="1" customWidth="1"/>
    <col min="10768" max="10768" width="7" style="1" customWidth="1"/>
    <col min="10769" max="10769" width="13.75" style="1" customWidth="1"/>
    <col min="10770" max="11018" width="9" style="1"/>
    <col min="11019" max="11019" width="10.875" style="1" customWidth="1"/>
    <col min="11020" max="11020" width="9" style="1"/>
    <col min="11021" max="11021" width="15.375" style="1" customWidth="1"/>
    <col min="11022" max="11022" width="30.875" style="1" customWidth="1"/>
    <col min="11023" max="11023" width="6.875" style="1" customWidth="1"/>
    <col min="11024" max="11024" width="7" style="1" customWidth="1"/>
    <col min="11025" max="11025" width="13.75" style="1" customWidth="1"/>
    <col min="11026" max="11274" width="9" style="1"/>
    <col min="11275" max="11275" width="10.875" style="1" customWidth="1"/>
    <col min="11276" max="11276" width="9" style="1"/>
    <col min="11277" max="11277" width="15.375" style="1" customWidth="1"/>
    <col min="11278" max="11278" width="30.875" style="1" customWidth="1"/>
    <col min="11279" max="11279" width="6.875" style="1" customWidth="1"/>
    <col min="11280" max="11280" width="7" style="1" customWidth="1"/>
    <col min="11281" max="11281" width="13.75" style="1" customWidth="1"/>
    <col min="11282" max="11530" width="9" style="1"/>
    <col min="11531" max="11531" width="10.875" style="1" customWidth="1"/>
    <col min="11532" max="11532" width="9" style="1"/>
    <col min="11533" max="11533" width="15.375" style="1" customWidth="1"/>
    <col min="11534" max="11534" width="30.875" style="1" customWidth="1"/>
    <col min="11535" max="11535" width="6.875" style="1" customWidth="1"/>
    <col min="11536" max="11536" width="7" style="1" customWidth="1"/>
    <col min="11537" max="11537" width="13.75" style="1" customWidth="1"/>
    <col min="11538" max="11786" width="9" style="1"/>
    <col min="11787" max="11787" width="10.875" style="1" customWidth="1"/>
    <col min="11788" max="11788" width="9" style="1"/>
    <col min="11789" max="11789" width="15.375" style="1" customWidth="1"/>
    <col min="11790" max="11790" width="30.875" style="1" customWidth="1"/>
    <col min="11791" max="11791" width="6.875" style="1" customWidth="1"/>
    <col min="11792" max="11792" width="7" style="1" customWidth="1"/>
    <col min="11793" max="11793" width="13.75" style="1" customWidth="1"/>
    <col min="11794" max="12042" width="9" style="1"/>
    <col min="12043" max="12043" width="10.875" style="1" customWidth="1"/>
    <col min="12044" max="12044" width="9" style="1"/>
    <col min="12045" max="12045" width="15.375" style="1" customWidth="1"/>
    <col min="12046" max="12046" width="30.875" style="1" customWidth="1"/>
    <col min="12047" max="12047" width="6.875" style="1" customWidth="1"/>
    <col min="12048" max="12048" width="7" style="1" customWidth="1"/>
    <col min="12049" max="12049" width="13.75" style="1" customWidth="1"/>
    <col min="12050" max="12298" width="9" style="1"/>
    <col min="12299" max="12299" width="10.875" style="1" customWidth="1"/>
    <col min="12300" max="12300" width="9" style="1"/>
    <col min="12301" max="12301" width="15.375" style="1" customWidth="1"/>
    <col min="12302" max="12302" width="30.875" style="1" customWidth="1"/>
    <col min="12303" max="12303" width="6.875" style="1" customWidth="1"/>
    <col min="12304" max="12304" width="7" style="1" customWidth="1"/>
    <col min="12305" max="12305" width="13.75" style="1" customWidth="1"/>
    <col min="12306" max="12554" width="9" style="1"/>
    <col min="12555" max="12555" width="10.875" style="1" customWidth="1"/>
    <col min="12556" max="12556" width="9" style="1"/>
    <col min="12557" max="12557" width="15.375" style="1" customWidth="1"/>
    <col min="12558" max="12558" width="30.875" style="1" customWidth="1"/>
    <col min="12559" max="12559" width="6.875" style="1" customWidth="1"/>
    <col min="12560" max="12560" width="7" style="1" customWidth="1"/>
    <col min="12561" max="12561" width="13.75" style="1" customWidth="1"/>
    <col min="12562" max="12810" width="9" style="1"/>
    <col min="12811" max="12811" width="10.875" style="1" customWidth="1"/>
    <col min="12812" max="12812" width="9" style="1"/>
    <col min="12813" max="12813" width="15.375" style="1" customWidth="1"/>
    <col min="12814" max="12814" width="30.875" style="1" customWidth="1"/>
    <col min="12815" max="12815" width="6.875" style="1" customWidth="1"/>
    <col min="12816" max="12816" width="7" style="1" customWidth="1"/>
    <col min="12817" max="12817" width="13.75" style="1" customWidth="1"/>
    <col min="12818" max="13066" width="9" style="1"/>
    <col min="13067" max="13067" width="10.875" style="1" customWidth="1"/>
    <col min="13068" max="13068" width="9" style="1"/>
    <col min="13069" max="13069" width="15.375" style="1" customWidth="1"/>
    <col min="13070" max="13070" width="30.875" style="1" customWidth="1"/>
    <col min="13071" max="13071" width="6.875" style="1" customWidth="1"/>
    <col min="13072" max="13072" width="7" style="1" customWidth="1"/>
    <col min="13073" max="13073" width="13.75" style="1" customWidth="1"/>
    <col min="13074" max="13322" width="9" style="1"/>
    <col min="13323" max="13323" width="10.875" style="1" customWidth="1"/>
    <col min="13324" max="13324" width="9" style="1"/>
    <col min="13325" max="13325" width="15.375" style="1" customWidth="1"/>
    <col min="13326" max="13326" width="30.875" style="1" customWidth="1"/>
    <col min="13327" max="13327" width="6.875" style="1" customWidth="1"/>
    <col min="13328" max="13328" width="7" style="1" customWidth="1"/>
    <col min="13329" max="13329" width="13.75" style="1" customWidth="1"/>
    <col min="13330" max="13578" width="9" style="1"/>
    <col min="13579" max="13579" width="10.875" style="1" customWidth="1"/>
    <col min="13580" max="13580" width="9" style="1"/>
    <col min="13581" max="13581" width="15.375" style="1" customWidth="1"/>
    <col min="13582" max="13582" width="30.875" style="1" customWidth="1"/>
    <col min="13583" max="13583" width="6.875" style="1" customWidth="1"/>
    <col min="13584" max="13584" width="7" style="1" customWidth="1"/>
    <col min="13585" max="13585" width="13.75" style="1" customWidth="1"/>
    <col min="13586" max="13834" width="9" style="1"/>
    <col min="13835" max="13835" width="10.875" style="1" customWidth="1"/>
    <col min="13836" max="13836" width="9" style="1"/>
    <col min="13837" max="13837" width="15.375" style="1" customWidth="1"/>
    <col min="13838" max="13838" width="30.875" style="1" customWidth="1"/>
    <col min="13839" max="13839" width="6.875" style="1" customWidth="1"/>
    <col min="13840" max="13840" width="7" style="1" customWidth="1"/>
    <col min="13841" max="13841" width="13.75" style="1" customWidth="1"/>
    <col min="13842" max="14090" width="9" style="1"/>
    <col min="14091" max="14091" width="10.875" style="1" customWidth="1"/>
    <col min="14092" max="14092" width="9" style="1"/>
    <col min="14093" max="14093" width="15.375" style="1" customWidth="1"/>
    <col min="14094" max="14094" width="30.875" style="1" customWidth="1"/>
    <col min="14095" max="14095" width="6.875" style="1" customWidth="1"/>
    <col min="14096" max="14096" width="7" style="1" customWidth="1"/>
    <col min="14097" max="14097" width="13.75" style="1" customWidth="1"/>
    <col min="14098" max="14346" width="9" style="1"/>
    <col min="14347" max="14347" width="10.875" style="1" customWidth="1"/>
    <col min="14348" max="14348" width="9" style="1"/>
    <col min="14349" max="14349" width="15.375" style="1" customWidth="1"/>
    <col min="14350" max="14350" width="30.875" style="1" customWidth="1"/>
    <col min="14351" max="14351" width="6.875" style="1" customWidth="1"/>
    <col min="14352" max="14352" width="7" style="1" customWidth="1"/>
    <col min="14353" max="14353" width="13.75" style="1" customWidth="1"/>
    <col min="14354" max="14602" width="9" style="1"/>
    <col min="14603" max="14603" width="10.875" style="1" customWidth="1"/>
    <col min="14604" max="14604" width="9" style="1"/>
    <col min="14605" max="14605" width="15.375" style="1" customWidth="1"/>
    <col min="14606" max="14606" width="30.875" style="1" customWidth="1"/>
    <col min="14607" max="14607" width="6.875" style="1" customWidth="1"/>
    <col min="14608" max="14608" width="7" style="1" customWidth="1"/>
    <col min="14609" max="14609" width="13.75" style="1" customWidth="1"/>
    <col min="14610" max="14858" width="9" style="1"/>
    <col min="14859" max="14859" width="10.875" style="1" customWidth="1"/>
    <col min="14860" max="14860" width="9" style="1"/>
    <col min="14861" max="14861" width="15.375" style="1" customWidth="1"/>
    <col min="14862" max="14862" width="30.875" style="1" customWidth="1"/>
    <col min="14863" max="14863" width="6.875" style="1" customWidth="1"/>
    <col min="14864" max="14864" width="7" style="1" customWidth="1"/>
    <col min="14865" max="14865" width="13.75" style="1" customWidth="1"/>
    <col min="14866" max="15114" width="9" style="1"/>
    <col min="15115" max="15115" width="10.875" style="1" customWidth="1"/>
    <col min="15116" max="15116" width="9" style="1"/>
    <col min="15117" max="15117" width="15.375" style="1" customWidth="1"/>
    <col min="15118" max="15118" width="30.875" style="1" customWidth="1"/>
    <col min="15119" max="15119" width="6.875" style="1" customWidth="1"/>
    <col min="15120" max="15120" width="7" style="1" customWidth="1"/>
    <col min="15121" max="15121" width="13.75" style="1" customWidth="1"/>
    <col min="15122" max="15370" width="9" style="1"/>
    <col min="15371" max="15371" width="10.875" style="1" customWidth="1"/>
    <col min="15372" max="15372" width="9" style="1"/>
    <col min="15373" max="15373" width="15.375" style="1" customWidth="1"/>
    <col min="15374" max="15374" width="30.875" style="1" customWidth="1"/>
    <col min="15375" max="15375" width="6.875" style="1" customWidth="1"/>
    <col min="15376" max="15376" width="7" style="1" customWidth="1"/>
    <col min="15377" max="15377" width="13.75" style="1" customWidth="1"/>
    <col min="15378" max="15626" width="9" style="1"/>
    <col min="15627" max="15627" width="10.875" style="1" customWidth="1"/>
    <col min="15628" max="15628" width="9" style="1"/>
    <col min="15629" max="15629" width="15.375" style="1" customWidth="1"/>
    <col min="15630" max="15630" width="30.875" style="1" customWidth="1"/>
    <col min="15631" max="15631" width="6.875" style="1" customWidth="1"/>
    <col min="15632" max="15632" width="7" style="1" customWidth="1"/>
    <col min="15633" max="15633" width="13.75" style="1" customWidth="1"/>
    <col min="15634" max="15882" width="9" style="1"/>
    <col min="15883" max="15883" width="10.875" style="1" customWidth="1"/>
    <col min="15884" max="15884" width="9" style="1"/>
    <col min="15885" max="15885" width="15.375" style="1" customWidth="1"/>
    <col min="15886" max="15886" width="30.875" style="1" customWidth="1"/>
    <col min="15887" max="15887" width="6.875" style="1" customWidth="1"/>
    <col min="15888" max="15888" width="7" style="1" customWidth="1"/>
    <col min="15889" max="15889" width="13.75" style="1" customWidth="1"/>
    <col min="15890" max="16138" width="9" style="1"/>
    <col min="16139" max="16139" width="10.875" style="1" customWidth="1"/>
    <col min="16140" max="16140" width="9" style="1"/>
    <col min="16141" max="16141" width="15.375" style="1" customWidth="1"/>
    <col min="16142" max="16142" width="30.875" style="1" customWidth="1"/>
    <col min="16143" max="16143" width="6.875" style="1" customWidth="1"/>
    <col min="16144" max="16144" width="7" style="1" customWidth="1"/>
    <col min="16145" max="16145" width="13.75" style="1" customWidth="1"/>
    <col min="16146" max="16384" width="9" style="1"/>
  </cols>
  <sheetData>
    <row r="1" spans="2:19" s="9" customFormat="1" ht="24" x14ac:dyDescent="0.55000000000000004">
      <c r="B1" s="132" t="s">
        <v>40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2:19" s="53" customFormat="1" x14ac:dyDescent="0.55000000000000004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9" s="53" customFormat="1" ht="24" thickBot="1" x14ac:dyDescent="0.6">
      <c r="B3" s="54" t="s">
        <v>72</v>
      </c>
      <c r="Q3" s="55"/>
    </row>
    <row r="4" spans="2:19" s="53" customFormat="1" ht="20.25" customHeight="1" thickTop="1" x14ac:dyDescent="0.55000000000000004">
      <c r="B4" s="133" t="s">
        <v>4</v>
      </c>
      <c r="C4" s="134"/>
      <c r="D4" s="134"/>
      <c r="E4" s="135"/>
      <c r="F4" s="142" t="s">
        <v>92</v>
      </c>
      <c r="G4" s="143"/>
      <c r="H4" s="142" t="s">
        <v>92</v>
      </c>
      <c r="I4" s="143"/>
      <c r="J4" s="142" t="s">
        <v>92</v>
      </c>
      <c r="K4" s="143"/>
      <c r="L4" s="142" t="s">
        <v>92</v>
      </c>
      <c r="M4" s="143"/>
      <c r="N4" s="142" t="s">
        <v>93</v>
      </c>
      <c r="O4" s="143"/>
      <c r="P4" s="142" t="s">
        <v>93</v>
      </c>
      <c r="Q4" s="143"/>
    </row>
    <row r="5" spans="2:19" s="53" customFormat="1" ht="20.25" customHeight="1" x14ac:dyDescent="0.55000000000000004">
      <c r="B5" s="136"/>
      <c r="C5" s="137"/>
      <c r="D5" s="137"/>
      <c r="E5" s="138"/>
      <c r="F5" s="144" t="s">
        <v>80</v>
      </c>
      <c r="G5" s="145"/>
      <c r="H5" s="144" t="s">
        <v>81</v>
      </c>
      <c r="I5" s="145"/>
      <c r="J5" s="144" t="s">
        <v>82</v>
      </c>
      <c r="K5" s="145"/>
      <c r="L5" s="144" t="s">
        <v>83</v>
      </c>
      <c r="M5" s="145"/>
      <c r="N5" s="144" t="s">
        <v>82</v>
      </c>
      <c r="O5" s="145"/>
      <c r="P5" s="144" t="s">
        <v>83</v>
      </c>
      <c r="Q5" s="145"/>
    </row>
    <row r="6" spans="2:19" s="53" customFormat="1" ht="24" thickBot="1" x14ac:dyDescent="0.6">
      <c r="B6" s="139"/>
      <c r="C6" s="140"/>
      <c r="D6" s="140"/>
      <c r="E6" s="141"/>
      <c r="F6" s="91"/>
      <c r="G6" s="83" t="s">
        <v>5</v>
      </c>
      <c r="H6" s="91"/>
      <c r="I6" s="83" t="s">
        <v>5</v>
      </c>
      <c r="J6" s="91"/>
      <c r="K6" s="83" t="s">
        <v>5</v>
      </c>
      <c r="L6" s="91"/>
      <c r="M6" s="83" t="s">
        <v>5</v>
      </c>
      <c r="N6" s="91"/>
      <c r="O6" s="83" t="s">
        <v>5</v>
      </c>
      <c r="P6" s="92"/>
      <c r="Q6" s="83" t="s">
        <v>5</v>
      </c>
    </row>
    <row r="7" spans="2:19" s="53" customFormat="1" ht="21.75" customHeight="1" thickTop="1" x14ac:dyDescent="0.55000000000000004">
      <c r="B7" s="125" t="s">
        <v>30</v>
      </c>
      <c r="C7" s="126"/>
      <c r="D7" s="126"/>
      <c r="E7" s="127"/>
      <c r="F7" s="94">
        <f>Sheet7!F4</f>
        <v>3.5</v>
      </c>
      <c r="G7" s="95">
        <f>Sheet7!F5</f>
        <v>0.70710678118654757</v>
      </c>
      <c r="H7" s="94">
        <f>Sheet3!F9</f>
        <v>3.4285714285714284</v>
      </c>
      <c r="I7" s="95">
        <f>Sheet3!F10</f>
        <v>0.53452248382484779</v>
      </c>
      <c r="J7" s="95">
        <f>Sheet4!F6</f>
        <v>4</v>
      </c>
      <c r="K7" s="95">
        <f>Sheet4!F7</f>
        <v>0.81649658092772603</v>
      </c>
      <c r="L7" s="95">
        <f>Sheet5!F3</f>
        <v>5</v>
      </c>
      <c r="M7" s="95">
        <v>0</v>
      </c>
      <c r="N7" s="95">
        <f>Sheet6!F17</f>
        <v>3.5333333333333332</v>
      </c>
      <c r="O7" s="95">
        <f>Sheet6!F18</f>
        <v>0.74322335295720587</v>
      </c>
      <c r="P7" s="95">
        <f>Sheet8!F6</f>
        <v>4.5</v>
      </c>
      <c r="Q7" s="56">
        <f>Sheet8!F7</f>
        <v>1</v>
      </c>
    </row>
    <row r="8" spans="2:19" s="53" customFormat="1" ht="21.75" customHeight="1" x14ac:dyDescent="0.55000000000000004">
      <c r="B8" s="62" t="s">
        <v>31</v>
      </c>
      <c r="C8" s="80"/>
      <c r="D8" s="80"/>
      <c r="E8" s="81"/>
      <c r="F8" s="97">
        <f>Sheet7!G4</f>
        <v>4</v>
      </c>
      <c r="G8" s="97">
        <f>Sheet7!G5</f>
        <v>1.4142135623730951</v>
      </c>
      <c r="H8" s="97">
        <f>Sheet3!G9</f>
        <v>3.1428571428571428</v>
      </c>
      <c r="I8" s="97">
        <f>Sheet3!G10</f>
        <v>1.4638501094228</v>
      </c>
      <c r="J8" s="97">
        <f>Sheet4!G6</f>
        <v>3.75</v>
      </c>
      <c r="K8" s="95">
        <f>Sheet4!G7</f>
        <v>0.5</v>
      </c>
      <c r="L8" s="97">
        <f>Sheet5!G3</f>
        <v>4</v>
      </c>
      <c r="M8" s="95">
        <v>0</v>
      </c>
      <c r="N8" s="97">
        <f>Sheet6!G17</f>
        <v>3.8666666666666667</v>
      </c>
      <c r="O8" s="97">
        <f>Sheet6!G18</f>
        <v>0.83380938783279135</v>
      </c>
      <c r="P8" s="97">
        <f>Sheet8!G6</f>
        <v>4.5</v>
      </c>
      <c r="Q8" s="58">
        <f>Sheet8!G7</f>
        <v>1</v>
      </c>
    </row>
    <row r="9" spans="2:19" s="53" customFormat="1" ht="21.75" customHeight="1" x14ac:dyDescent="0.55000000000000004">
      <c r="B9" s="62" t="s">
        <v>32</v>
      </c>
      <c r="C9" s="62"/>
      <c r="D9" s="62"/>
      <c r="E9" s="62"/>
      <c r="F9" s="97">
        <f>Sheet7!H4</f>
        <v>4.5</v>
      </c>
      <c r="G9" s="97">
        <f>Sheet7!H5</f>
        <v>0.70710678118654757</v>
      </c>
      <c r="H9" s="97">
        <f>Sheet3!H9</f>
        <v>3.7142857142857144</v>
      </c>
      <c r="I9" s="97">
        <f>Sheet3!H10</f>
        <v>1.2535663410560176</v>
      </c>
      <c r="J9" s="97">
        <f>Sheet4!H6</f>
        <v>3.75</v>
      </c>
      <c r="K9" s="95">
        <f>Sheet4!H7</f>
        <v>0.5</v>
      </c>
      <c r="L9" s="97">
        <f>Sheet5!H3</f>
        <v>3</v>
      </c>
      <c r="M9" s="95">
        <v>0</v>
      </c>
      <c r="N9" s="97">
        <f>Sheet6!H17</f>
        <v>3.8666666666666667</v>
      </c>
      <c r="O9" s="97">
        <f>Sheet6!H18</f>
        <v>0.83380938783279135</v>
      </c>
      <c r="P9" s="97">
        <f>Sheet8!H6</f>
        <v>4.75</v>
      </c>
      <c r="Q9" s="58">
        <f>Sheet8!H7</f>
        <v>0.5</v>
      </c>
    </row>
    <row r="10" spans="2:19" s="53" customFormat="1" ht="21.75" customHeight="1" x14ac:dyDescent="0.55000000000000004">
      <c r="B10" s="125" t="s">
        <v>33</v>
      </c>
      <c r="C10" s="126"/>
      <c r="D10" s="126"/>
      <c r="E10" s="127"/>
      <c r="F10" s="58">
        <f>Sheet7!I4</f>
        <v>4.5</v>
      </c>
      <c r="G10" s="58">
        <f>Sheet7!I5</f>
        <v>0.70710678118654757</v>
      </c>
      <c r="H10" s="58">
        <f>Sheet3!I9</f>
        <v>3.4285714285714284</v>
      </c>
      <c r="I10" s="58">
        <f>Sheet3!I10</f>
        <v>0.53452248382484779</v>
      </c>
      <c r="J10" s="58">
        <f>Sheet4!I6</f>
        <v>4.25</v>
      </c>
      <c r="K10" s="95">
        <f>Sheet4!I7</f>
        <v>0.5</v>
      </c>
      <c r="L10" s="58">
        <f>Sheet5!I3</f>
        <v>4</v>
      </c>
      <c r="M10" s="95">
        <v>0</v>
      </c>
      <c r="N10" s="58">
        <f>Sheet6!I17</f>
        <v>3.6</v>
      </c>
      <c r="O10" s="58">
        <f>Sheet6!I18</f>
        <v>0.82807867121082479</v>
      </c>
      <c r="P10" s="58">
        <f>Sheet8!I6</f>
        <v>4.5</v>
      </c>
      <c r="Q10" s="58">
        <f>Sheet8!I7</f>
        <v>1</v>
      </c>
    </row>
    <row r="11" spans="2:19" s="53" customFormat="1" ht="21.75" customHeight="1" x14ac:dyDescent="0.55000000000000004">
      <c r="B11" s="125" t="s">
        <v>34</v>
      </c>
      <c r="C11" s="126"/>
      <c r="D11" s="126"/>
      <c r="E11" s="127"/>
      <c r="F11" s="97">
        <f>Sheet7!J4</f>
        <v>4.5</v>
      </c>
      <c r="G11" s="97">
        <f>Sheet7!J5</f>
        <v>0.70710678118654757</v>
      </c>
      <c r="H11" s="97">
        <f>Sheet3!J9</f>
        <v>3.8571428571428572</v>
      </c>
      <c r="I11" s="97">
        <f>Sheet3!J10</f>
        <v>0.37796447300922725</v>
      </c>
      <c r="J11" s="97">
        <f>Sheet4!J6</f>
        <v>4</v>
      </c>
      <c r="K11" s="95">
        <f>Sheet4!J7</f>
        <v>0</v>
      </c>
      <c r="L11" s="97">
        <f>Sheet5!J3</f>
        <v>4</v>
      </c>
      <c r="M11" s="95">
        <v>0</v>
      </c>
      <c r="N11" s="97">
        <f>Sheet6!J17</f>
        <v>3.4666666666666668</v>
      </c>
      <c r="O11" s="97">
        <f>Sheet6!J18</f>
        <v>1.187233679409327</v>
      </c>
      <c r="P11" s="97">
        <f>Sheet8!J6</f>
        <v>4.75</v>
      </c>
      <c r="Q11" s="58">
        <f>Sheet8!J7</f>
        <v>0.5</v>
      </c>
    </row>
    <row r="12" spans="2:19" s="53" customFormat="1" ht="21.75" customHeight="1" x14ac:dyDescent="0.55000000000000004">
      <c r="B12" s="125" t="s">
        <v>35</v>
      </c>
      <c r="C12" s="126"/>
      <c r="D12" s="126"/>
      <c r="E12" s="127"/>
      <c r="F12" s="97">
        <f>Sheet7!K4</f>
        <v>3.5</v>
      </c>
      <c r="G12" s="97">
        <f>Sheet7!K5</f>
        <v>0.70710678118654757</v>
      </c>
      <c r="H12" s="97">
        <f>Sheet3!K9</f>
        <v>3.7142857142857144</v>
      </c>
      <c r="I12" s="97">
        <f>Sheet3!K10</f>
        <v>0.48795003647426693</v>
      </c>
      <c r="J12" s="97">
        <f>Sheet4!K6</f>
        <v>4.25</v>
      </c>
      <c r="K12" s="95">
        <f>Sheet4!K7</f>
        <v>0.5</v>
      </c>
      <c r="L12" s="97">
        <f>Sheet5!K3</f>
        <v>4</v>
      </c>
      <c r="M12" s="95">
        <v>0</v>
      </c>
      <c r="N12" s="97">
        <f>Sheet6!K17</f>
        <v>3.6666666666666665</v>
      </c>
      <c r="O12" s="97">
        <f>Sheet6!K18</f>
        <v>1.1126972805283739</v>
      </c>
      <c r="P12" s="97">
        <f>Sheet8!K6</f>
        <v>4.75</v>
      </c>
      <c r="Q12" s="58">
        <f>Sheet8!K7</f>
        <v>0.5</v>
      </c>
    </row>
    <row r="13" spans="2:19" s="53" customFormat="1" ht="21.75" customHeight="1" x14ac:dyDescent="0.55000000000000004">
      <c r="B13" s="125" t="s">
        <v>36</v>
      </c>
      <c r="C13" s="126"/>
      <c r="D13" s="126"/>
      <c r="E13" s="127"/>
      <c r="F13" s="97">
        <f>Sheet7!L4</f>
        <v>3.5</v>
      </c>
      <c r="G13" s="97">
        <f>Sheet7!L5</f>
        <v>0.70710678118654757</v>
      </c>
      <c r="H13" s="97">
        <f>Sheet3!L9</f>
        <v>3.8571428571428572</v>
      </c>
      <c r="I13" s="97">
        <f>Sheet3!L10</f>
        <v>0.37796447300922731</v>
      </c>
      <c r="J13" s="97">
        <f>Sheet4!L6</f>
        <v>3.75</v>
      </c>
      <c r="K13" s="95">
        <f>Sheet4!L7</f>
        <v>0.5</v>
      </c>
      <c r="L13" s="97">
        <f>Sheet5!L3</f>
        <v>4</v>
      </c>
      <c r="M13" s="95">
        <v>0</v>
      </c>
      <c r="N13" s="97">
        <f>Sheet6!L17</f>
        <v>3.8666666666666667</v>
      </c>
      <c r="O13" s="97">
        <f>Sheet6!L18</f>
        <v>0.63994047342218363</v>
      </c>
      <c r="P13" s="97">
        <f>Sheet8!L6</f>
        <v>4.75</v>
      </c>
      <c r="Q13" s="58">
        <f>Sheet8!M7</f>
        <v>0.5</v>
      </c>
    </row>
    <row r="14" spans="2:19" s="53" customFormat="1" ht="21.75" customHeight="1" x14ac:dyDescent="0.55000000000000004">
      <c r="B14" s="125" t="s">
        <v>37</v>
      </c>
      <c r="C14" s="126"/>
      <c r="D14" s="126"/>
      <c r="E14" s="127"/>
      <c r="F14" s="97">
        <f>Sheet7!M4</f>
        <v>4</v>
      </c>
      <c r="G14" s="97">
        <f>Sheet7!M5</f>
        <v>1.4142135623730951</v>
      </c>
      <c r="H14" s="97">
        <f>Sheet3!M9</f>
        <v>3.4285714285714284</v>
      </c>
      <c r="I14" s="97">
        <f>Sheet3!M10</f>
        <v>1.1338934190276813</v>
      </c>
      <c r="J14" s="97">
        <f>Sheet4!M6</f>
        <v>4</v>
      </c>
      <c r="K14" s="95">
        <f>Sheet4!M7</f>
        <v>0.81649658092772603</v>
      </c>
      <c r="L14" s="97">
        <f>Sheet5!M3</f>
        <v>5</v>
      </c>
      <c r="M14" s="95">
        <v>0</v>
      </c>
      <c r="N14" s="97">
        <f>Sheet6!M17</f>
        <v>3.7333333333333334</v>
      </c>
      <c r="O14" s="97">
        <f>Sheet6!M18</f>
        <v>0.79880863671798041</v>
      </c>
      <c r="P14" s="97">
        <f>Sheet8!N6</f>
        <v>4.75</v>
      </c>
      <c r="Q14" s="58">
        <f>Sheet8!M7</f>
        <v>0.5</v>
      </c>
    </row>
    <row r="15" spans="2:19" s="53" customFormat="1" ht="21.75" customHeight="1" x14ac:dyDescent="0.55000000000000004">
      <c r="B15" s="125" t="s">
        <v>38</v>
      </c>
      <c r="C15" s="126"/>
      <c r="D15" s="126"/>
      <c r="E15" s="127"/>
      <c r="F15" s="97">
        <f>Sheet7!N4</f>
        <v>4.5</v>
      </c>
      <c r="G15" s="97">
        <f>Sheet7!N5</f>
        <v>0.70710678118654757</v>
      </c>
      <c r="H15" s="97">
        <f>Sheet3!N9</f>
        <v>3.5714285714285716</v>
      </c>
      <c r="I15" s="97">
        <f>Sheet3!N10</f>
        <v>0.53452248382484779</v>
      </c>
      <c r="J15" s="97">
        <f>Sheet4!N6</f>
        <v>4</v>
      </c>
      <c r="K15" s="95">
        <f>Sheet4!N7</f>
        <v>0.81649658092772603</v>
      </c>
      <c r="L15" s="97">
        <f>Sheet5!N3</f>
        <v>4</v>
      </c>
      <c r="M15" s="95">
        <v>0</v>
      </c>
      <c r="N15" s="97">
        <f>Sheet6!N17</f>
        <v>3.6</v>
      </c>
      <c r="O15" s="97">
        <f>Sheet6!N18</f>
        <v>0.73678839761300696</v>
      </c>
      <c r="P15" s="97">
        <f>Sheet8!N6</f>
        <v>4.75</v>
      </c>
      <c r="Q15" s="58">
        <f>Sheet8!N7</f>
        <v>0.5</v>
      </c>
    </row>
    <row r="16" spans="2:19" s="53" customFormat="1" ht="21.75" customHeight="1" x14ac:dyDescent="0.55000000000000004">
      <c r="B16" s="128" t="s">
        <v>91</v>
      </c>
      <c r="C16" s="129"/>
      <c r="D16" s="129"/>
      <c r="E16" s="130"/>
      <c r="F16" s="96">
        <f>Sheet7!O4</f>
        <v>4.0555555555555554</v>
      </c>
      <c r="G16" s="96">
        <f>Sheet7!O5</f>
        <v>0.69798244045211333</v>
      </c>
      <c r="H16" s="96">
        <f>Sheet3!O9</f>
        <v>3.5714285714285716</v>
      </c>
      <c r="I16" s="96">
        <f>Sheet3!O10</f>
        <v>0.76800043115826333</v>
      </c>
      <c r="J16" s="96">
        <f>Sheet4!O6</f>
        <v>3.9722222222222223</v>
      </c>
      <c r="K16" s="96">
        <f>Sheet4!O7</f>
        <v>0.5062737711092018</v>
      </c>
      <c r="L16" s="96">
        <f>Sheet5!O3</f>
        <v>4.1111111111111107</v>
      </c>
      <c r="M16" s="96">
        <v>0</v>
      </c>
      <c r="N16" s="96">
        <f>Sheet6!O17</f>
        <v>3.6888888888888891</v>
      </c>
      <c r="O16" s="96">
        <f>Sheet6!O18</f>
        <v>0.83255441452607026</v>
      </c>
      <c r="P16" s="96">
        <f>Sheet8!O6</f>
        <v>4.666666666666667</v>
      </c>
      <c r="Q16" s="77">
        <f>Sheet8!O7</f>
        <v>0.566588675559905</v>
      </c>
      <c r="S16" s="64"/>
    </row>
    <row r="17" spans="2:18" s="11" customFormat="1" ht="21" customHeight="1" x14ac:dyDescent="0.55000000000000004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48"/>
    </row>
    <row r="18" spans="2:18" s="7" customFormat="1" ht="24" x14ac:dyDescent="0.55000000000000004">
      <c r="B18" s="18"/>
      <c r="C18" s="131" t="s">
        <v>106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2:18" s="7" customFormat="1" ht="24" x14ac:dyDescent="0.55000000000000004">
      <c r="B19" s="101" t="s">
        <v>144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8" s="7" customFormat="1" ht="24" x14ac:dyDescent="0.55000000000000004">
      <c r="B20" s="101" t="s">
        <v>119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8" s="7" customFormat="1" ht="24" x14ac:dyDescent="0.55000000000000004">
      <c r="B21" s="98" t="s">
        <v>108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8" s="7" customFormat="1" ht="24" x14ac:dyDescent="0.55000000000000004">
      <c r="B22" s="98" t="s">
        <v>107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8" s="7" customFormat="1" ht="24" x14ac:dyDescent="0.55000000000000004">
      <c r="B23" s="104" t="s">
        <v>109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</row>
    <row r="24" spans="2:18" s="7" customFormat="1" ht="24" x14ac:dyDescent="0.55000000000000004">
      <c r="B24" s="98" t="s">
        <v>110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8" s="7" customFormat="1" ht="24" x14ac:dyDescent="0.55000000000000004">
      <c r="B25" s="98" t="s">
        <v>111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8" s="7" customFormat="1" ht="24" x14ac:dyDescent="0.55000000000000004">
      <c r="B26" s="98" t="s">
        <v>104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8" s="7" customFormat="1" ht="24" x14ac:dyDescent="0.55000000000000004">
      <c r="B27" s="7" t="s">
        <v>112</v>
      </c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8" s="7" customFormat="1" ht="24" x14ac:dyDescent="0.55000000000000004">
      <c r="B28" s="98" t="s">
        <v>105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8" s="7" customFormat="1" ht="24" x14ac:dyDescent="0.55000000000000004">
      <c r="B29" s="98" t="s">
        <v>113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8" s="7" customFormat="1" ht="24" x14ac:dyDescent="0.55000000000000004">
      <c r="B30" s="7" t="s">
        <v>114</v>
      </c>
    </row>
    <row r="31" spans="2:18" s="7" customFormat="1" ht="24" x14ac:dyDescent="0.55000000000000004">
      <c r="B31" s="7" t="s">
        <v>115</v>
      </c>
    </row>
    <row r="32" spans="2:18" s="7" customFormat="1" ht="24" x14ac:dyDescent="0.55000000000000004">
      <c r="B32" s="7" t="s">
        <v>116</v>
      </c>
    </row>
    <row r="33" spans="2:19" s="11" customFormat="1" ht="24" x14ac:dyDescent="0.55000000000000004">
      <c r="R33" s="7"/>
      <c r="S33" s="7"/>
    </row>
    <row r="34" spans="2:19" s="11" customFormat="1" ht="24" x14ac:dyDescent="0.55000000000000004"/>
    <row r="35" spans="2:19" s="11" customFormat="1" ht="24" x14ac:dyDescent="0.55000000000000004"/>
    <row r="36" spans="2:19" s="7" customFormat="1" ht="24" x14ac:dyDescent="0.55000000000000004"/>
    <row r="37" spans="2:19" s="7" customFormat="1" ht="24" x14ac:dyDescent="0.55000000000000004"/>
    <row r="38" spans="2:19" s="7" customFormat="1" ht="24" x14ac:dyDescent="0.55000000000000004"/>
    <row r="39" spans="2:19" s="7" customFormat="1" ht="24" x14ac:dyDescent="0.55000000000000004"/>
    <row r="40" spans="2:19" s="7" customFormat="1" ht="24" x14ac:dyDescent="0.55000000000000004"/>
    <row r="41" spans="2:19" s="7" customFormat="1" ht="24" x14ac:dyDescent="0.55000000000000004"/>
    <row r="42" spans="2:19" s="10" customFormat="1" ht="24" x14ac:dyDescent="0.55000000000000004"/>
    <row r="43" spans="2:19" s="10" customFormat="1" ht="24" x14ac:dyDescent="0.55000000000000004"/>
    <row r="44" spans="2:19" s="10" customFormat="1" ht="24" x14ac:dyDescent="0.55000000000000004"/>
    <row r="45" spans="2:19" s="10" customFormat="1" ht="24" x14ac:dyDescent="0.55000000000000004"/>
    <row r="46" spans="2:19" s="10" customFormat="1" ht="24" x14ac:dyDescent="0.55000000000000004"/>
    <row r="47" spans="2:19" s="10" customFormat="1" ht="24" x14ac:dyDescent="0.55000000000000004"/>
    <row r="48" spans="2:19" s="5" customFormat="1" x14ac:dyDescent="0.55000000000000004">
      <c r="B48" s="6"/>
      <c r="C48" s="6"/>
    </row>
    <row r="49" spans="2:17" x14ac:dyDescent="0.5500000000000000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</row>
    <row r="50" spans="2:17" x14ac:dyDescent="0.5500000000000000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2:17" x14ac:dyDescent="0.5500000000000000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</row>
    <row r="52" spans="2:17" x14ac:dyDescent="0.5500000000000000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</row>
    <row r="53" spans="2:17" x14ac:dyDescent="0.5500000000000000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</row>
    <row r="54" spans="2:17" x14ac:dyDescent="0.5500000000000000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2:17" x14ac:dyDescent="0.5500000000000000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</row>
    <row r="56" spans="2:17" x14ac:dyDescent="0.5500000000000000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</row>
    <row r="57" spans="2:17" x14ac:dyDescent="0.5500000000000000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</row>
    <row r="58" spans="2:17" x14ac:dyDescent="0.5500000000000000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2:17" x14ac:dyDescent="0.5500000000000000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2:17" x14ac:dyDescent="0.5500000000000000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</sheetData>
  <mergeCells count="23">
    <mergeCell ref="B1:Q1"/>
    <mergeCell ref="B4:E6"/>
    <mergeCell ref="B7:E7"/>
    <mergeCell ref="H4:I4"/>
    <mergeCell ref="F4:G4"/>
    <mergeCell ref="P4:Q4"/>
    <mergeCell ref="L4:M4"/>
    <mergeCell ref="N4:O4"/>
    <mergeCell ref="J4:K4"/>
    <mergeCell ref="F5:G5"/>
    <mergeCell ref="H5:I5"/>
    <mergeCell ref="J5:K5"/>
    <mergeCell ref="L5:M5"/>
    <mergeCell ref="N5:O5"/>
    <mergeCell ref="P5:Q5"/>
    <mergeCell ref="B11:E11"/>
    <mergeCell ref="B12:E12"/>
    <mergeCell ref="B10:E10"/>
    <mergeCell ref="B16:E16"/>
    <mergeCell ref="C18:Q18"/>
    <mergeCell ref="B13:E13"/>
    <mergeCell ref="B14:E14"/>
    <mergeCell ref="B15:E15"/>
  </mergeCells>
  <pageMargins left="0.70866141732283472" right="0.70866141732283472" top="0.74803149606299213" bottom="0" header="0.31496062992125984" footer="0.31496062992125984"/>
  <pageSetup paperSize="9" scale="70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4338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4338" r:id="rId4"/>
      </mc:Fallback>
    </mc:AlternateContent>
    <mc:AlternateContent xmlns:mc="http://schemas.openxmlformats.org/markup-compatibility/2006">
      <mc:Choice Requires="x14">
        <oleObject progId="Equation.3" shapeId="14339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14339" r:id="rId6"/>
      </mc:Fallback>
    </mc:AlternateContent>
    <mc:AlternateContent xmlns:mc="http://schemas.openxmlformats.org/markup-compatibility/2006">
      <mc:Choice Requires="x14">
        <oleObject progId="Equation.3" shapeId="14345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14345" r:id="rId7"/>
      </mc:Fallback>
    </mc:AlternateContent>
    <mc:AlternateContent xmlns:mc="http://schemas.openxmlformats.org/markup-compatibility/2006">
      <mc:Choice Requires="x14">
        <oleObject progId="Equation.3" shapeId="14347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14347" r:id="rId8"/>
      </mc:Fallback>
    </mc:AlternateContent>
    <mc:AlternateContent xmlns:mc="http://schemas.openxmlformats.org/markup-compatibility/2006">
      <mc:Choice Requires="x14">
        <oleObject progId="Equation.3" shapeId="14348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4348" r:id="rId9"/>
      </mc:Fallback>
    </mc:AlternateContent>
    <mc:AlternateContent xmlns:mc="http://schemas.openxmlformats.org/markup-compatibility/2006">
      <mc:Choice Requires="x14">
        <oleObject progId="Equation.3" shapeId="14349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14349" r:id="rId10"/>
      </mc:Fallback>
    </mc:AlternateContent>
    <mc:AlternateContent xmlns:mc="http://schemas.openxmlformats.org/markup-compatibility/2006">
      <mc:Choice Requires="x14">
        <oleObject progId="Equation.3" shapeId="14350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4350" r:id="rId11"/>
      </mc:Fallback>
    </mc:AlternateContent>
    <mc:AlternateContent xmlns:mc="http://schemas.openxmlformats.org/markup-compatibility/2006">
      <mc:Choice Requires="x14">
        <oleObject progId="Equation.3" shapeId="14351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14351" r:id="rId12"/>
      </mc:Fallback>
    </mc:AlternateContent>
    <mc:AlternateContent xmlns:mc="http://schemas.openxmlformats.org/markup-compatibility/2006">
      <mc:Choice Requires="x14">
        <oleObject progId="Equation.3" shapeId="14355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4355" r:id="rId13"/>
      </mc:Fallback>
    </mc:AlternateContent>
    <mc:AlternateContent xmlns:mc="http://schemas.openxmlformats.org/markup-compatibility/2006">
      <mc:Choice Requires="x14">
        <oleObject progId="Equation.3" shapeId="14356" r:id="rId14">
          <objectPr defaultSize="0" autoPict="0" r:id="rId5">
            <anchor moveWithCells="1" sizeWithCells="1">
              <from>
                <xdr:col>9</xdr:col>
                <xdr:colOff>276225</xdr:colOff>
                <xdr:row>5</xdr:row>
                <xdr:rowOff>104775</xdr:rowOff>
              </from>
              <to>
                <xdr:col>9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14356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BDA8-9E5A-416B-AA4A-578DB54D7A4D}">
  <dimension ref="A1:O140"/>
  <sheetViews>
    <sheetView zoomScale="70" zoomScaleNormal="70" workbookViewId="0">
      <selection activeCell="L18" sqref="L18"/>
    </sheetView>
  </sheetViews>
  <sheetFormatPr defaultColWidth="12.625" defaultRowHeight="14.25" x14ac:dyDescent="0.2"/>
  <cols>
    <col min="1" max="3" width="18.875" style="43" customWidth="1"/>
    <col min="4" max="4" width="27" style="43" bestFit="1" customWidth="1"/>
    <col min="5" max="20" width="18.875" style="43" customWidth="1"/>
    <col min="21" max="16384" width="12.625" style="43"/>
  </cols>
  <sheetData>
    <row r="1" spans="1:15" x14ac:dyDescent="0.2">
      <c r="A1" s="66" t="s">
        <v>41</v>
      </c>
      <c r="B1" s="66" t="s">
        <v>42</v>
      </c>
      <c r="C1" s="66" t="s">
        <v>27</v>
      </c>
      <c r="D1" s="66"/>
      <c r="E1" s="66" t="s">
        <v>43</v>
      </c>
      <c r="F1" s="66" t="s">
        <v>44</v>
      </c>
      <c r="G1" s="66" t="s">
        <v>45</v>
      </c>
      <c r="H1" s="66" t="s">
        <v>46</v>
      </c>
      <c r="I1" s="66" t="s">
        <v>47</v>
      </c>
      <c r="J1" s="66" t="s">
        <v>48</v>
      </c>
      <c r="K1" s="66" t="s">
        <v>49</v>
      </c>
      <c r="L1" s="66" t="s">
        <v>50</v>
      </c>
      <c r="M1" s="66" t="s">
        <v>51</v>
      </c>
      <c r="N1" s="66" t="s">
        <v>52</v>
      </c>
    </row>
    <row r="2" spans="1:15" x14ac:dyDescent="0.2">
      <c r="A2" s="67">
        <v>44627.485979259262</v>
      </c>
      <c r="B2" s="68" t="s">
        <v>15</v>
      </c>
      <c r="C2" s="68" t="s">
        <v>21</v>
      </c>
      <c r="D2" s="42" t="s">
        <v>85</v>
      </c>
      <c r="E2" s="68" t="s">
        <v>58</v>
      </c>
      <c r="F2" s="68">
        <v>4</v>
      </c>
      <c r="G2" s="68">
        <v>5</v>
      </c>
      <c r="H2" s="68">
        <v>5</v>
      </c>
      <c r="I2" s="68">
        <v>4</v>
      </c>
      <c r="J2" s="68">
        <v>4</v>
      </c>
      <c r="K2" s="68">
        <v>4</v>
      </c>
      <c r="L2" s="68">
        <v>4</v>
      </c>
      <c r="M2" s="68">
        <v>5</v>
      </c>
      <c r="N2" s="68">
        <v>4</v>
      </c>
    </row>
    <row r="3" spans="1:15" x14ac:dyDescent="0.2">
      <c r="A3" s="67">
        <v>44628.439097766204</v>
      </c>
      <c r="B3" s="68" t="s">
        <v>14</v>
      </c>
      <c r="C3" s="68" t="s">
        <v>21</v>
      </c>
      <c r="D3" s="42" t="s">
        <v>85</v>
      </c>
      <c r="E3" s="68" t="s">
        <v>58</v>
      </c>
      <c r="F3" s="68">
        <v>3</v>
      </c>
      <c r="G3" s="68">
        <v>3</v>
      </c>
      <c r="H3" s="68">
        <v>4</v>
      </c>
      <c r="I3" s="68">
        <v>5</v>
      </c>
      <c r="J3" s="68">
        <v>5</v>
      </c>
      <c r="K3" s="68">
        <v>3</v>
      </c>
      <c r="L3" s="68">
        <v>3</v>
      </c>
      <c r="M3" s="68">
        <v>3</v>
      </c>
      <c r="N3" s="68">
        <v>5</v>
      </c>
    </row>
    <row r="4" spans="1:15" ht="24" x14ac:dyDescent="0.55000000000000004">
      <c r="F4" s="73">
        <f t="shared" ref="F4:N4" si="0">AVERAGE(F2:F3)</f>
        <v>3.5</v>
      </c>
      <c r="G4" s="73">
        <f t="shared" si="0"/>
        <v>4</v>
      </c>
      <c r="H4" s="73">
        <f t="shared" si="0"/>
        <v>4.5</v>
      </c>
      <c r="I4" s="73">
        <f t="shared" si="0"/>
        <v>4.5</v>
      </c>
      <c r="J4" s="73">
        <f t="shared" si="0"/>
        <v>4.5</v>
      </c>
      <c r="K4" s="73">
        <f t="shared" si="0"/>
        <v>3.5</v>
      </c>
      <c r="L4" s="73">
        <f t="shared" si="0"/>
        <v>3.5</v>
      </c>
      <c r="M4" s="73">
        <f t="shared" si="0"/>
        <v>4</v>
      </c>
      <c r="N4" s="73">
        <f t="shared" si="0"/>
        <v>4.5</v>
      </c>
      <c r="O4" s="69">
        <f>AVERAGE(F2:N3)</f>
        <v>4.0555555555555554</v>
      </c>
    </row>
    <row r="5" spans="1:15" ht="24" x14ac:dyDescent="0.55000000000000004">
      <c r="F5" s="74">
        <f t="shared" ref="F5:N5" si="1">STDEV(F2:F3)</f>
        <v>0.70710678118654757</v>
      </c>
      <c r="G5" s="74">
        <f t="shared" si="1"/>
        <v>1.4142135623730951</v>
      </c>
      <c r="H5" s="74">
        <f t="shared" si="1"/>
        <v>0.70710678118654757</v>
      </c>
      <c r="I5" s="74">
        <f t="shared" si="1"/>
        <v>0.70710678118654757</v>
      </c>
      <c r="J5" s="74">
        <f t="shared" si="1"/>
        <v>0.70710678118654757</v>
      </c>
      <c r="K5" s="74">
        <f t="shared" si="1"/>
        <v>0.70710678118654757</v>
      </c>
      <c r="L5" s="74">
        <f t="shared" si="1"/>
        <v>0.70710678118654757</v>
      </c>
      <c r="M5" s="74">
        <f t="shared" si="1"/>
        <v>1.4142135623730951</v>
      </c>
      <c r="N5" s="74">
        <f t="shared" si="1"/>
        <v>0.70710678118654757</v>
      </c>
      <c r="O5" s="69">
        <f>STDEV(F2:N4)</f>
        <v>0.69798244045211333</v>
      </c>
    </row>
    <row r="11" spans="1:15" ht="15.75" customHeight="1" x14ac:dyDescent="0.2"/>
    <row r="19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</sheetData>
  <autoFilter ref="D1:D140" xr:uid="{2E091178-C693-4A16-9C78-F2F4C1765FEB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9D83-8CAC-4521-A6D8-3F845D6BC777}">
  <dimension ref="A1:O145"/>
  <sheetViews>
    <sheetView zoomScale="70" zoomScaleNormal="70" workbookViewId="0">
      <selection activeCell="N15" sqref="N15"/>
    </sheetView>
  </sheetViews>
  <sheetFormatPr defaultColWidth="12.625" defaultRowHeight="14.25" x14ac:dyDescent="0.2"/>
  <cols>
    <col min="1" max="3" width="18.875" style="43" customWidth="1"/>
    <col min="4" max="4" width="27" style="43" bestFit="1" customWidth="1"/>
    <col min="5" max="20" width="18.875" style="43" customWidth="1"/>
    <col min="21" max="16384" width="12.625" style="43"/>
  </cols>
  <sheetData>
    <row r="1" spans="1:15" x14ac:dyDescent="0.2">
      <c r="A1" s="66" t="s">
        <v>41</v>
      </c>
      <c r="B1" s="66" t="s">
        <v>42</v>
      </c>
      <c r="C1" s="66" t="s">
        <v>27</v>
      </c>
      <c r="D1" s="66"/>
      <c r="E1" s="66" t="s">
        <v>43</v>
      </c>
      <c r="F1" s="66" t="s">
        <v>44</v>
      </c>
      <c r="G1" s="66" t="s">
        <v>45</v>
      </c>
      <c r="H1" s="66" t="s">
        <v>46</v>
      </c>
      <c r="I1" s="66" t="s">
        <v>47</v>
      </c>
      <c r="J1" s="66" t="s">
        <v>48</v>
      </c>
      <c r="K1" s="66" t="s">
        <v>49</v>
      </c>
      <c r="L1" s="66" t="s">
        <v>50</v>
      </c>
      <c r="M1" s="66" t="s">
        <v>51</v>
      </c>
      <c r="N1" s="66" t="s">
        <v>52</v>
      </c>
    </row>
    <row r="2" spans="1:15" x14ac:dyDescent="0.2">
      <c r="A2" s="67">
        <v>44627.42401318287</v>
      </c>
      <c r="B2" s="68" t="s">
        <v>15</v>
      </c>
      <c r="C2" s="68" t="s">
        <v>54</v>
      </c>
      <c r="D2" s="42" t="s">
        <v>86</v>
      </c>
      <c r="E2" s="68" t="s">
        <v>26</v>
      </c>
      <c r="F2" s="68">
        <v>3</v>
      </c>
      <c r="G2" s="68">
        <v>2</v>
      </c>
      <c r="H2" s="68">
        <v>2</v>
      </c>
      <c r="I2" s="68">
        <v>3</v>
      </c>
      <c r="J2" s="68">
        <v>4</v>
      </c>
      <c r="K2" s="68">
        <v>4</v>
      </c>
      <c r="L2" s="68">
        <v>3</v>
      </c>
      <c r="M2" s="68">
        <v>3</v>
      </c>
      <c r="N2" s="68">
        <v>3</v>
      </c>
    </row>
    <row r="3" spans="1:15" x14ac:dyDescent="0.2">
      <c r="A3" s="67">
        <v>44627.424233310187</v>
      </c>
      <c r="B3" s="68" t="s">
        <v>15</v>
      </c>
      <c r="C3" s="68" t="s">
        <v>54</v>
      </c>
      <c r="D3" s="42" t="s">
        <v>86</v>
      </c>
      <c r="E3" s="68" t="s">
        <v>26</v>
      </c>
      <c r="F3" s="68">
        <v>4</v>
      </c>
      <c r="G3" s="68">
        <v>5</v>
      </c>
      <c r="H3" s="68">
        <v>5</v>
      </c>
      <c r="I3" s="68">
        <v>4</v>
      </c>
      <c r="J3" s="68">
        <v>4</v>
      </c>
      <c r="K3" s="68">
        <v>4</v>
      </c>
      <c r="L3" s="68">
        <v>4</v>
      </c>
      <c r="M3" s="68">
        <v>4</v>
      </c>
      <c r="N3" s="68">
        <v>4</v>
      </c>
    </row>
    <row r="4" spans="1:15" x14ac:dyDescent="0.2">
      <c r="A4" s="67">
        <v>44627.425754722222</v>
      </c>
      <c r="B4" s="68" t="s">
        <v>15</v>
      </c>
      <c r="C4" s="68" t="s">
        <v>19</v>
      </c>
      <c r="D4" s="42" t="s">
        <v>86</v>
      </c>
      <c r="E4" s="68" t="s">
        <v>26</v>
      </c>
      <c r="F4" s="68">
        <v>4</v>
      </c>
      <c r="G4" s="68">
        <v>5</v>
      </c>
      <c r="H4" s="68">
        <v>5</v>
      </c>
      <c r="I4" s="68">
        <v>4</v>
      </c>
      <c r="J4" s="68">
        <v>4</v>
      </c>
      <c r="K4" s="68">
        <v>4</v>
      </c>
      <c r="L4" s="68">
        <v>4</v>
      </c>
      <c r="M4" s="68">
        <v>4</v>
      </c>
      <c r="N4" s="68">
        <v>4</v>
      </c>
    </row>
    <row r="5" spans="1:15" x14ac:dyDescent="0.2">
      <c r="A5" s="67">
        <v>44627.430099849538</v>
      </c>
      <c r="B5" s="68" t="s">
        <v>14</v>
      </c>
      <c r="C5" s="68" t="s">
        <v>21</v>
      </c>
      <c r="D5" s="42" t="s">
        <v>86</v>
      </c>
      <c r="E5" s="68" t="s">
        <v>60</v>
      </c>
      <c r="F5" s="68">
        <v>3</v>
      </c>
      <c r="G5" s="68">
        <v>3</v>
      </c>
      <c r="H5" s="68">
        <v>3</v>
      </c>
      <c r="I5" s="68">
        <v>4</v>
      </c>
      <c r="J5" s="68">
        <v>4</v>
      </c>
      <c r="K5" s="68">
        <v>4</v>
      </c>
      <c r="L5" s="68">
        <v>4</v>
      </c>
      <c r="M5" s="68">
        <v>4</v>
      </c>
      <c r="N5" s="68">
        <v>4</v>
      </c>
    </row>
    <row r="6" spans="1:15" x14ac:dyDescent="0.2">
      <c r="A6" s="67">
        <v>44627.433540428239</v>
      </c>
      <c r="B6" s="68" t="s">
        <v>15</v>
      </c>
      <c r="C6" s="68" t="s">
        <v>22</v>
      </c>
      <c r="D6" s="42" t="s">
        <v>86</v>
      </c>
      <c r="E6" s="68" t="s">
        <v>58</v>
      </c>
      <c r="F6" s="68">
        <v>3</v>
      </c>
      <c r="G6" s="68">
        <v>3</v>
      </c>
      <c r="H6" s="68">
        <v>3</v>
      </c>
      <c r="I6" s="68">
        <v>3</v>
      </c>
      <c r="J6" s="68">
        <v>4</v>
      </c>
      <c r="K6" s="68">
        <v>3</v>
      </c>
      <c r="L6" s="68">
        <v>4</v>
      </c>
      <c r="M6" s="68">
        <v>4</v>
      </c>
      <c r="N6" s="68">
        <v>3</v>
      </c>
    </row>
    <row r="7" spans="1:15" x14ac:dyDescent="0.2">
      <c r="A7" s="67">
        <v>44627.433596250004</v>
      </c>
      <c r="B7" s="68" t="s">
        <v>15</v>
      </c>
      <c r="C7" s="68" t="s">
        <v>54</v>
      </c>
      <c r="D7" s="42" t="s">
        <v>86</v>
      </c>
      <c r="E7" s="68" t="s">
        <v>58</v>
      </c>
      <c r="F7" s="68">
        <v>4</v>
      </c>
      <c r="G7" s="68">
        <v>3</v>
      </c>
      <c r="H7" s="68">
        <v>3</v>
      </c>
      <c r="I7" s="68">
        <v>3</v>
      </c>
      <c r="J7" s="68">
        <v>4</v>
      </c>
      <c r="K7" s="68">
        <v>4</v>
      </c>
      <c r="L7" s="68">
        <v>4</v>
      </c>
      <c r="M7" s="68">
        <v>4</v>
      </c>
      <c r="N7" s="68">
        <v>4</v>
      </c>
    </row>
    <row r="8" spans="1:15" x14ac:dyDescent="0.2">
      <c r="A8" s="67">
        <v>44627.451597743056</v>
      </c>
      <c r="B8" s="68" t="s">
        <v>14</v>
      </c>
      <c r="C8" s="68" t="s">
        <v>21</v>
      </c>
      <c r="D8" s="42" t="s">
        <v>86</v>
      </c>
      <c r="E8" s="68" t="s">
        <v>58</v>
      </c>
      <c r="F8" s="68">
        <v>3</v>
      </c>
      <c r="G8" s="68">
        <v>1</v>
      </c>
      <c r="H8" s="68">
        <v>5</v>
      </c>
      <c r="I8" s="68">
        <v>3</v>
      </c>
      <c r="J8" s="68">
        <v>3</v>
      </c>
      <c r="K8" s="68">
        <v>3</v>
      </c>
      <c r="L8" s="68">
        <v>4</v>
      </c>
      <c r="M8" s="68">
        <v>1</v>
      </c>
      <c r="N8" s="68">
        <v>3</v>
      </c>
    </row>
    <row r="9" spans="1:15" ht="24" x14ac:dyDescent="0.55000000000000004">
      <c r="F9" s="73">
        <f t="shared" ref="F9:N9" si="0">AVERAGE(F2:F8)</f>
        <v>3.4285714285714284</v>
      </c>
      <c r="G9" s="73">
        <f t="shared" si="0"/>
        <v>3.1428571428571428</v>
      </c>
      <c r="H9" s="73">
        <f t="shared" si="0"/>
        <v>3.7142857142857144</v>
      </c>
      <c r="I9" s="73">
        <f t="shared" si="0"/>
        <v>3.4285714285714284</v>
      </c>
      <c r="J9" s="73">
        <f t="shared" si="0"/>
        <v>3.8571428571428572</v>
      </c>
      <c r="K9" s="73">
        <f t="shared" si="0"/>
        <v>3.7142857142857144</v>
      </c>
      <c r="L9" s="73">
        <f t="shared" si="0"/>
        <v>3.8571428571428572</v>
      </c>
      <c r="M9" s="73">
        <f t="shared" si="0"/>
        <v>3.4285714285714284</v>
      </c>
      <c r="N9" s="73">
        <f t="shared" si="0"/>
        <v>3.5714285714285716</v>
      </c>
      <c r="O9" s="69">
        <f>AVERAGE(F2:N8)</f>
        <v>3.5714285714285716</v>
      </c>
    </row>
    <row r="10" spans="1:15" ht="24" x14ac:dyDescent="0.55000000000000004">
      <c r="F10" s="74">
        <f t="shared" ref="F10:N10" si="1">STDEV(F2:F8)</f>
        <v>0.53452248382484779</v>
      </c>
      <c r="G10" s="74">
        <f t="shared" si="1"/>
        <v>1.4638501094228</v>
      </c>
      <c r="H10" s="74">
        <f t="shared" si="1"/>
        <v>1.2535663410560176</v>
      </c>
      <c r="I10" s="74">
        <f t="shared" si="1"/>
        <v>0.53452248382484779</v>
      </c>
      <c r="J10" s="74">
        <f t="shared" si="1"/>
        <v>0.37796447300922725</v>
      </c>
      <c r="K10" s="74">
        <f t="shared" si="1"/>
        <v>0.48795003647426693</v>
      </c>
      <c r="L10" s="74">
        <f t="shared" si="1"/>
        <v>0.37796447300922731</v>
      </c>
      <c r="M10" s="74">
        <f t="shared" si="1"/>
        <v>1.1338934190276813</v>
      </c>
      <c r="N10" s="74">
        <f t="shared" si="1"/>
        <v>0.53452248382484779</v>
      </c>
      <c r="O10" s="69">
        <f>STDEV(F2:N9)</f>
        <v>0.76800043115826333</v>
      </c>
    </row>
    <row r="12" spans="1:15" ht="24" x14ac:dyDescent="0.55000000000000004">
      <c r="A12" s="70" t="s">
        <v>61</v>
      </c>
      <c r="B12" s="71"/>
    </row>
    <row r="13" spans="1:15" ht="24" x14ac:dyDescent="0.55000000000000004">
      <c r="A13" s="75" t="s">
        <v>14</v>
      </c>
      <c r="B13" s="76">
        <f>COUNTIF(B2:B8,"เพศชาย")</f>
        <v>2</v>
      </c>
    </row>
    <row r="14" spans="1:15" ht="24" x14ac:dyDescent="0.55000000000000004">
      <c r="A14" s="75" t="s">
        <v>15</v>
      </c>
      <c r="B14" s="76">
        <f>COUNTIF(B2:B9,"เพศหญิง")</f>
        <v>5</v>
      </c>
    </row>
    <row r="15" spans="1:15" ht="24" x14ac:dyDescent="0.55000000000000004">
      <c r="A15" s="72" t="s">
        <v>3</v>
      </c>
      <c r="B15" s="72">
        <f>SUM(B12:B14)</f>
        <v>7</v>
      </c>
    </row>
    <row r="16" spans="1:15" ht="15.75" customHeight="1" x14ac:dyDescent="0.2"/>
    <row r="17" spans="1:2" ht="24" x14ac:dyDescent="0.55000000000000004">
      <c r="A17" s="70" t="s">
        <v>61</v>
      </c>
      <c r="B17" s="71"/>
    </row>
    <row r="18" spans="1:2" ht="24" x14ac:dyDescent="0.55000000000000004">
      <c r="A18" s="75" t="s">
        <v>22</v>
      </c>
      <c r="B18" s="76">
        <f>COUNTIF(C2:C8,"พนักงานราชการ")</f>
        <v>1</v>
      </c>
    </row>
    <row r="19" spans="1:2" ht="24" x14ac:dyDescent="0.55000000000000004">
      <c r="A19" s="75" t="s">
        <v>21</v>
      </c>
      <c r="B19" s="76">
        <f>COUNTIF(C2:C9,"พนักงานเงินรายได้")</f>
        <v>2</v>
      </c>
    </row>
    <row r="20" spans="1:2" ht="24" x14ac:dyDescent="0.55000000000000004">
      <c r="A20" s="75" t="s">
        <v>20</v>
      </c>
      <c r="B20" s="76">
        <f>COUNTIF(C2:C10,"ลูกจ้างประจำ")</f>
        <v>0</v>
      </c>
    </row>
    <row r="21" spans="1:2" ht="24" x14ac:dyDescent="0.55000000000000004">
      <c r="A21" s="75" t="s">
        <v>54</v>
      </c>
      <c r="B21" s="76">
        <f>COUNTIF(C2:C11,"พนักงานเงินแผ่นดิน")</f>
        <v>3</v>
      </c>
    </row>
    <row r="22" spans="1:2" ht="24" x14ac:dyDescent="0.55000000000000004">
      <c r="A22" s="75" t="s">
        <v>19</v>
      </c>
      <c r="B22" s="76">
        <f>COUNTIF(C2:C12,"ข้าราชการ")</f>
        <v>1</v>
      </c>
    </row>
    <row r="23" spans="1:2" ht="24" x14ac:dyDescent="0.55000000000000004">
      <c r="A23" s="72" t="s">
        <v>3</v>
      </c>
      <c r="B23" s="72">
        <f>SUM(B17:B22)</f>
        <v>7</v>
      </c>
    </row>
    <row r="24" spans="1:2" ht="15.75" customHeight="1" x14ac:dyDescent="0.2"/>
    <row r="25" spans="1:2" ht="24" x14ac:dyDescent="0.55000000000000004">
      <c r="A25" s="70" t="s">
        <v>61</v>
      </c>
      <c r="B25" s="71"/>
    </row>
    <row r="26" spans="1:2" ht="24" x14ac:dyDescent="0.55000000000000004">
      <c r="A26" s="75" t="s">
        <v>60</v>
      </c>
      <c r="B26" s="76">
        <f>COUNTIF(E2:E8,"2กว่า 5 ปี")</f>
        <v>1</v>
      </c>
    </row>
    <row r="27" spans="1:2" ht="24" x14ac:dyDescent="0.55000000000000004">
      <c r="A27" s="75" t="s">
        <v>58</v>
      </c>
      <c r="B27" s="76">
        <f>COUNTIF(E2:E9,"5-10 ปี")</f>
        <v>3</v>
      </c>
    </row>
    <row r="28" spans="1:2" ht="24" x14ac:dyDescent="0.55000000000000004">
      <c r="A28" s="75" t="s">
        <v>26</v>
      </c>
      <c r="B28" s="76">
        <f>COUNTIF(E2:E10,"11 ปีขึ้นไป")</f>
        <v>3</v>
      </c>
    </row>
    <row r="29" spans="1:2" ht="24" x14ac:dyDescent="0.55000000000000004">
      <c r="A29" s="72" t="s">
        <v>3</v>
      </c>
      <c r="B29" s="72">
        <f>SUM(B25:B28)</f>
        <v>7</v>
      </c>
    </row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</sheetData>
  <autoFilter ref="D1:D145" xr:uid="{DE14A129-701A-4441-BE80-3E3485D8558D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35D8-7C68-4C88-98CC-37A8516C5D46}">
  <dimension ref="A1:O142"/>
  <sheetViews>
    <sheetView zoomScale="70" zoomScaleNormal="70" workbookViewId="0">
      <selection activeCell="G6" sqref="G6"/>
    </sheetView>
  </sheetViews>
  <sheetFormatPr defaultColWidth="12.625" defaultRowHeight="14.25" x14ac:dyDescent="0.2"/>
  <cols>
    <col min="1" max="3" width="18.875" style="43" customWidth="1"/>
    <col min="4" max="4" width="27" style="43" bestFit="1" customWidth="1"/>
    <col min="5" max="20" width="18.875" style="43" customWidth="1"/>
    <col min="21" max="16384" width="12.625" style="43"/>
  </cols>
  <sheetData>
    <row r="1" spans="1:15" x14ac:dyDescent="0.2">
      <c r="A1" s="66" t="s">
        <v>41</v>
      </c>
      <c r="B1" s="66" t="s">
        <v>42</v>
      </c>
      <c r="C1" s="66" t="s">
        <v>27</v>
      </c>
      <c r="D1" s="66"/>
      <c r="E1" s="66" t="s">
        <v>43</v>
      </c>
      <c r="F1" s="66" t="s">
        <v>44</v>
      </c>
      <c r="G1" s="66" t="s">
        <v>45</v>
      </c>
      <c r="H1" s="66" t="s">
        <v>46</v>
      </c>
      <c r="I1" s="66" t="s">
        <v>47</v>
      </c>
      <c r="J1" s="66" t="s">
        <v>48</v>
      </c>
      <c r="K1" s="66" t="s">
        <v>49</v>
      </c>
      <c r="L1" s="66" t="s">
        <v>50</v>
      </c>
      <c r="M1" s="66" t="s">
        <v>51</v>
      </c>
      <c r="N1" s="66" t="s">
        <v>52</v>
      </c>
    </row>
    <row r="2" spans="1:15" x14ac:dyDescent="0.2">
      <c r="A2" s="67">
        <v>44627.426395335649</v>
      </c>
      <c r="B2" s="68" t="s">
        <v>15</v>
      </c>
      <c r="C2" s="68" t="s">
        <v>54</v>
      </c>
      <c r="D2" s="42" t="s">
        <v>87</v>
      </c>
      <c r="E2" s="68" t="s">
        <v>26</v>
      </c>
      <c r="F2" s="68">
        <v>3</v>
      </c>
      <c r="G2" s="68">
        <v>4</v>
      </c>
      <c r="H2" s="68">
        <v>4</v>
      </c>
      <c r="I2" s="68">
        <v>4</v>
      </c>
      <c r="J2" s="68">
        <v>4</v>
      </c>
      <c r="K2" s="68">
        <v>4</v>
      </c>
      <c r="L2" s="68">
        <v>3</v>
      </c>
      <c r="M2" s="68">
        <v>3</v>
      </c>
      <c r="N2" s="68">
        <v>3</v>
      </c>
    </row>
    <row r="3" spans="1:15" x14ac:dyDescent="0.2">
      <c r="A3" s="67">
        <v>44627.457349340279</v>
      </c>
      <c r="B3" s="68" t="s">
        <v>14</v>
      </c>
      <c r="C3" s="68" t="s">
        <v>21</v>
      </c>
      <c r="D3" s="42" t="s">
        <v>87</v>
      </c>
      <c r="E3" s="68" t="s">
        <v>60</v>
      </c>
      <c r="F3" s="68">
        <v>4</v>
      </c>
      <c r="G3" s="68">
        <v>3</v>
      </c>
      <c r="H3" s="68">
        <v>3</v>
      </c>
      <c r="I3" s="68">
        <v>4</v>
      </c>
      <c r="J3" s="68">
        <v>4</v>
      </c>
      <c r="K3" s="68">
        <v>5</v>
      </c>
      <c r="L3" s="68">
        <v>4</v>
      </c>
      <c r="M3" s="68">
        <v>4</v>
      </c>
      <c r="N3" s="68">
        <v>4</v>
      </c>
    </row>
    <row r="4" spans="1:15" x14ac:dyDescent="0.2">
      <c r="A4" s="67">
        <v>44627.467117789347</v>
      </c>
      <c r="B4" s="68" t="s">
        <v>15</v>
      </c>
      <c r="C4" s="68" t="s">
        <v>19</v>
      </c>
      <c r="D4" s="42" t="s">
        <v>87</v>
      </c>
      <c r="E4" s="68" t="s">
        <v>26</v>
      </c>
      <c r="F4" s="68">
        <v>5</v>
      </c>
      <c r="G4" s="68">
        <v>4</v>
      </c>
      <c r="H4" s="68">
        <v>4</v>
      </c>
      <c r="I4" s="68">
        <v>5</v>
      </c>
      <c r="J4" s="68">
        <v>4</v>
      </c>
      <c r="K4" s="68">
        <v>4</v>
      </c>
      <c r="L4" s="68">
        <v>4</v>
      </c>
      <c r="M4" s="68">
        <v>5</v>
      </c>
      <c r="N4" s="68">
        <v>5</v>
      </c>
    </row>
    <row r="5" spans="1:15" x14ac:dyDescent="0.2">
      <c r="A5" s="67">
        <v>44627.502698900462</v>
      </c>
      <c r="B5" s="68" t="s">
        <v>15</v>
      </c>
      <c r="C5" s="68" t="s">
        <v>22</v>
      </c>
      <c r="D5" s="42" t="s">
        <v>87</v>
      </c>
      <c r="E5" s="68" t="s">
        <v>26</v>
      </c>
      <c r="F5" s="68">
        <v>4</v>
      </c>
      <c r="G5" s="68">
        <v>4</v>
      </c>
      <c r="H5" s="68">
        <v>4</v>
      </c>
      <c r="I5" s="68">
        <v>4</v>
      </c>
      <c r="J5" s="68">
        <v>4</v>
      </c>
      <c r="K5" s="68">
        <v>4</v>
      </c>
      <c r="L5" s="68">
        <v>4</v>
      </c>
      <c r="M5" s="68">
        <v>4</v>
      </c>
      <c r="N5" s="68">
        <v>4</v>
      </c>
    </row>
    <row r="6" spans="1:15" ht="24" x14ac:dyDescent="0.55000000000000004">
      <c r="F6" s="73">
        <f t="shared" ref="F6:N6" si="0">AVERAGE(F2:F5)</f>
        <v>4</v>
      </c>
      <c r="G6" s="73">
        <f t="shared" si="0"/>
        <v>3.75</v>
      </c>
      <c r="H6" s="73">
        <f t="shared" si="0"/>
        <v>3.75</v>
      </c>
      <c r="I6" s="73">
        <f t="shared" si="0"/>
        <v>4.25</v>
      </c>
      <c r="J6" s="73">
        <f t="shared" si="0"/>
        <v>4</v>
      </c>
      <c r="K6" s="73">
        <f t="shared" si="0"/>
        <v>4.25</v>
      </c>
      <c r="L6" s="73">
        <f t="shared" si="0"/>
        <v>3.75</v>
      </c>
      <c r="M6" s="73">
        <f t="shared" si="0"/>
        <v>4</v>
      </c>
      <c r="N6" s="73">
        <f t="shared" si="0"/>
        <v>4</v>
      </c>
      <c r="O6" s="69">
        <f>AVERAGE(F2:N5)</f>
        <v>3.9722222222222223</v>
      </c>
    </row>
    <row r="7" spans="1:15" ht="24" x14ac:dyDescent="0.55000000000000004">
      <c r="F7" s="74">
        <f t="shared" ref="F7:N7" si="1">STDEV(F2:F5)</f>
        <v>0.81649658092772603</v>
      </c>
      <c r="G7" s="74">
        <f t="shared" si="1"/>
        <v>0.5</v>
      </c>
      <c r="H7" s="74">
        <f t="shared" si="1"/>
        <v>0.5</v>
      </c>
      <c r="I7" s="74">
        <f t="shared" si="1"/>
        <v>0.5</v>
      </c>
      <c r="J7" s="74">
        <f t="shared" si="1"/>
        <v>0</v>
      </c>
      <c r="K7" s="74">
        <f t="shared" si="1"/>
        <v>0.5</v>
      </c>
      <c r="L7" s="74">
        <f t="shared" si="1"/>
        <v>0.5</v>
      </c>
      <c r="M7" s="74">
        <f t="shared" si="1"/>
        <v>0.81649658092772603</v>
      </c>
      <c r="N7" s="74">
        <f t="shared" si="1"/>
        <v>0.81649658092772603</v>
      </c>
      <c r="O7" s="69">
        <f>STDEV(F2:N6)</f>
        <v>0.5062737711092018</v>
      </c>
    </row>
    <row r="9" spans="1:15" ht="24" x14ac:dyDescent="0.55000000000000004">
      <c r="A9" s="70" t="s">
        <v>61</v>
      </c>
      <c r="B9" s="71"/>
    </row>
    <row r="10" spans="1:15" ht="24" x14ac:dyDescent="0.55000000000000004">
      <c r="A10" s="75" t="s">
        <v>14</v>
      </c>
      <c r="B10" s="76">
        <f>COUNTIF(B2:B5,"เพศชาย")</f>
        <v>1</v>
      </c>
    </row>
    <row r="11" spans="1:15" ht="24" x14ac:dyDescent="0.55000000000000004">
      <c r="A11" s="75" t="s">
        <v>15</v>
      </c>
      <c r="B11" s="76">
        <f>COUNTIF(B2:B6,"เพศหญิง")</f>
        <v>3</v>
      </c>
    </row>
    <row r="12" spans="1:15" ht="24" x14ac:dyDescent="0.55000000000000004">
      <c r="A12" s="72" t="s">
        <v>3</v>
      </c>
      <c r="B12" s="72">
        <f>SUM(B9:B11)</f>
        <v>4</v>
      </c>
    </row>
    <row r="13" spans="1:15" ht="15.75" customHeight="1" x14ac:dyDescent="0.2"/>
    <row r="14" spans="1:15" ht="24" x14ac:dyDescent="0.55000000000000004">
      <c r="A14" s="70" t="s">
        <v>61</v>
      </c>
      <c r="B14" s="71"/>
    </row>
    <row r="15" spans="1:15" ht="24" x14ac:dyDescent="0.55000000000000004">
      <c r="A15" s="75" t="s">
        <v>22</v>
      </c>
      <c r="B15" s="76">
        <f>COUNTIF(C2:C5,"พนักงานราชการ")</f>
        <v>1</v>
      </c>
    </row>
    <row r="16" spans="1:15" ht="24" x14ac:dyDescent="0.55000000000000004">
      <c r="A16" s="75" t="s">
        <v>21</v>
      </c>
      <c r="B16" s="76">
        <f>COUNTIF(C2:C6,"พนักงานเงินรายได้")</f>
        <v>1</v>
      </c>
    </row>
    <row r="17" spans="1:2" ht="24" x14ac:dyDescent="0.55000000000000004">
      <c r="A17" s="75" t="s">
        <v>20</v>
      </c>
      <c r="B17" s="76">
        <f>COUNTIF(C2:C7,"ลูกจ้างประจำ")</f>
        <v>0</v>
      </c>
    </row>
    <row r="18" spans="1:2" ht="24" x14ac:dyDescent="0.55000000000000004">
      <c r="A18" s="75" t="s">
        <v>54</v>
      </c>
      <c r="B18" s="76">
        <f>COUNTIF(C2:C8,"พนักงานเงินแผ่นดิน")</f>
        <v>1</v>
      </c>
    </row>
    <row r="19" spans="1:2" ht="24" x14ac:dyDescent="0.55000000000000004">
      <c r="A19" s="75" t="s">
        <v>19</v>
      </c>
      <c r="B19" s="76">
        <f>COUNTIF(C2:C9,"ข้าราชการ")</f>
        <v>1</v>
      </c>
    </row>
    <row r="20" spans="1:2" ht="24" x14ac:dyDescent="0.55000000000000004">
      <c r="A20" s="72" t="s">
        <v>3</v>
      </c>
      <c r="B20" s="72">
        <f>SUM(B14:B19)</f>
        <v>4</v>
      </c>
    </row>
    <row r="21" spans="1:2" ht="15.75" customHeight="1" x14ac:dyDescent="0.2"/>
    <row r="22" spans="1:2" ht="24" x14ac:dyDescent="0.55000000000000004">
      <c r="A22" s="70" t="s">
        <v>61</v>
      </c>
      <c r="B22" s="71"/>
    </row>
    <row r="23" spans="1:2" ht="24" x14ac:dyDescent="0.55000000000000004">
      <c r="A23" s="75" t="s">
        <v>60</v>
      </c>
      <c r="B23" s="76">
        <f>COUNTIF(E2:E5,"2กว่า 5 ปี")</f>
        <v>1</v>
      </c>
    </row>
    <row r="24" spans="1:2" ht="24" x14ac:dyDescent="0.55000000000000004">
      <c r="A24" s="75" t="s">
        <v>58</v>
      </c>
      <c r="B24" s="76">
        <f>COUNTIF(E2:E6,"5-10 ปี")</f>
        <v>0</v>
      </c>
    </row>
    <row r="25" spans="1:2" ht="24" x14ac:dyDescent="0.55000000000000004">
      <c r="A25" s="75" t="s">
        <v>26</v>
      </c>
      <c r="B25" s="76">
        <f>COUNTIF(E2:E7,"11 ปีขึ้นไป")</f>
        <v>3</v>
      </c>
    </row>
    <row r="26" spans="1:2" ht="24" x14ac:dyDescent="0.55000000000000004">
      <c r="A26" s="72" t="s">
        <v>3</v>
      </c>
      <c r="B26" s="72">
        <f>SUM(B22:B25)</f>
        <v>4</v>
      </c>
    </row>
    <row r="27" spans="1:2" ht="15.75" customHeight="1" x14ac:dyDescent="0.2"/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</sheetData>
  <autoFilter ref="D1:D142" xr:uid="{6AC17708-C907-4930-A283-E06B711752A4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927A4-C50D-411A-ACB6-335B5977B545}">
  <dimension ref="A1:O139"/>
  <sheetViews>
    <sheetView zoomScale="60" zoomScaleNormal="60" workbookViewId="0">
      <selection activeCell="J38" sqref="J38"/>
    </sheetView>
  </sheetViews>
  <sheetFormatPr defaultColWidth="12.625" defaultRowHeight="14.25" x14ac:dyDescent="0.2"/>
  <cols>
    <col min="1" max="3" width="18.875" style="43" customWidth="1"/>
    <col min="4" max="4" width="27" style="43" bestFit="1" customWidth="1"/>
    <col min="5" max="20" width="18.875" style="43" customWidth="1"/>
    <col min="21" max="16384" width="12.625" style="43"/>
  </cols>
  <sheetData>
    <row r="1" spans="1:15" x14ac:dyDescent="0.2">
      <c r="A1" s="66" t="s">
        <v>41</v>
      </c>
      <c r="B1" s="66" t="s">
        <v>42</v>
      </c>
      <c r="C1" s="66" t="s">
        <v>27</v>
      </c>
      <c r="D1" s="66"/>
      <c r="E1" s="66" t="s">
        <v>43</v>
      </c>
      <c r="F1" s="66" t="s">
        <v>44</v>
      </c>
      <c r="G1" s="66" t="s">
        <v>45</v>
      </c>
      <c r="H1" s="66" t="s">
        <v>46</v>
      </c>
      <c r="I1" s="66" t="s">
        <v>47</v>
      </c>
      <c r="J1" s="66" t="s">
        <v>48</v>
      </c>
      <c r="K1" s="66" t="s">
        <v>49</v>
      </c>
      <c r="L1" s="66" t="s">
        <v>50</v>
      </c>
      <c r="M1" s="66" t="s">
        <v>51</v>
      </c>
      <c r="N1" s="66" t="s">
        <v>52</v>
      </c>
    </row>
    <row r="2" spans="1:15" x14ac:dyDescent="0.2">
      <c r="A2" s="67">
        <v>44627.473691145831</v>
      </c>
      <c r="B2" s="68" t="s">
        <v>15</v>
      </c>
      <c r="C2" s="68" t="s">
        <v>21</v>
      </c>
      <c r="D2" s="42" t="s">
        <v>88</v>
      </c>
      <c r="E2" s="68" t="s">
        <v>60</v>
      </c>
      <c r="F2" s="68">
        <v>5</v>
      </c>
      <c r="G2" s="68">
        <v>4</v>
      </c>
      <c r="H2" s="68">
        <v>3</v>
      </c>
      <c r="I2" s="68">
        <v>4</v>
      </c>
      <c r="J2" s="68">
        <v>4</v>
      </c>
      <c r="K2" s="68">
        <v>4</v>
      </c>
      <c r="L2" s="68">
        <v>4</v>
      </c>
      <c r="M2" s="68">
        <v>5</v>
      </c>
      <c r="N2" s="68">
        <v>4</v>
      </c>
    </row>
    <row r="3" spans="1:15" ht="24" x14ac:dyDescent="0.55000000000000004">
      <c r="F3" s="73">
        <f t="shared" ref="F3:N3" si="0">AVERAGE(F2:F2)</f>
        <v>5</v>
      </c>
      <c r="G3" s="73">
        <f t="shared" si="0"/>
        <v>4</v>
      </c>
      <c r="H3" s="73">
        <f t="shared" si="0"/>
        <v>3</v>
      </c>
      <c r="I3" s="73">
        <f t="shared" si="0"/>
        <v>4</v>
      </c>
      <c r="J3" s="73">
        <f t="shared" si="0"/>
        <v>4</v>
      </c>
      <c r="K3" s="73">
        <f t="shared" si="0"/>
        <v>4</v>
      </c>
      <c r="L3" s="73">
        <f t="shared" si="0"/>
        <v>4</v>
      </c>
      <c r="M3" s="73">
        <f t="shared" si="0"/>
        <v>5</v>
      </c>
      <c r="N3" s="73">
        <f t="shared" si="0"/>
        <v>4</v>
      </c>
      <c r="O3" s="69">
        <f>AVERAGE(F2:N2)</f>
        <v>4.1111111111111107</v>
      </c>
    </row>
    <row r="4" spans="1:15" ht="24" x14ac:dyDescent="0.55000000000000004">
      <c r="F4" s="74">
        <v>0</v>
      </c>
      <c r="G4" s="74">
        <v>0</v>
      </c>
      <c r="H4" s="74">
        <v>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69">
        <f>STDEV(F4:N4)</f>
        <v>0</v>
      </c>
    </row>
    <row r="6" spans="1:15" ht="24" x14ac:dyDescent="0.55000000000000004">
      <c r="A6" s="70" t="s">
        <v>61</v>
      </c>
      <c r="B6" s="71"/>
    </row>
    <row r="7" spans="1:15" ht="24" x14ac:dyDescent="0.55000000000000004">
      <c r="A7" s="75" t="s">
        <v>14</v>
      </c>
      <c r="B7" s="76">
        <f>COUNTIF(B2:B2,"เพศชาย")</f>
        <v>0</v>
      </c>
    </row>
    <row r="8" spans="1:15" ht="24" x14ac:dyDescent="0.55000000000000004">
      <c r="A8" s="75" t="s">
        <v>15</v>
      </c>
      <c r="B8" s="76">
        <f>COUNTIF(B2:B3,"เพศหญิง")</f>
        <v>1</v>
      </c>
    </row>
    <row r="9" spans="1:15" ht="24" x14ac:dyDescent="0.55000000000000004">
      <c r="A9" s="72" t="s">
        <v>3</v>
      </c>
      <c r="B9" s="72">
        <f>SUM(B6:B8)</f>
        <v>1</v>
      </c>
    </row>
    <row r="10" spans="1:15" ht="15.75" customHeight="1" x14ac:dyDescent="0.2"/>
    <row r="11" spans="1:15" ht="24" x14ac:dyDescent="0.55000000000000004">
      <c r="A11" s="70" t="s">
        <v>61</v>
      </c>
      <c r="B11" s="71"/>
    </row>
    <row r="12" spans="1:15" ht="24" x14ac:dyDescent="0.55000000000000004">
      <c r="A12" s="75" t="s">
        <v>22</v>
      </c>
      <c r="B12" s="76">
        <f>COUNTIF(C2:C2,"พนักงานราชการ")</f>
        <v>0</v>
      </c>
    </row>
    <row r="13" spans="1:15" ht="24" x14ac:dyDescent="0.55000000000000004">
      <c r="A13" s="75" t="s">
        <v>21</v>
      </c>
      <c r="B13" s="76">
        <f>COUNTIF(C2:C3,"พนักงานเงินรายได้")</f>
        <v>1</v>
      </c>
    </row>
    <row r="14" spans="1:15" ht="24" x14ac:dyDescent="0.55000000000000004">
      <c r="A14" s="75" t="s">
        <v>20</v>
      </c>
      <c r="B14" s="76">
        <f>COUNTIF(C2:C4,"ลูกจ้างประจำ")</f>
        <v>0</v>
      </c>
    </row>
    <row r="15" spans="1:15" ht="24" x14ac:dyDescent="0.55000000000000004">
      <c r="A15" s="75" t="s">
        <v>54</v>
      </c>
      <c r="B15" s="76">
        <f>COUNTIF(C2:C5,"พนักงานเงินแผ่นดิน")</f>
        <v>0</v>
      </c>
    </row>
    <row r="16" spans="1:15" ht="24" x14ac:dyDescent="0.55000000000000004">
      <c r="A16" s="75" t="s">
        <v>19</v>
      </c>
      <c r="B16" s="76">
        <f>COUNTIF(C2:C6,"ข้าราชการ")</f>
        <v>0</v>
      </c>
    </row>
    <row r="17" spans="1:2" ht="24" x14ac:dyDescent="0.55000000000000004">
      <c r="A17" s="72" t="s">
        <v>3</v>
      </c>
      <c r="B17" s="72">
        <f>SUM(B11:B16)</f>
        <v>1</v>
      </c>
    </row>
    <row r="18" spans="1:2" ht="15.75" customHeight="1" x14ac:dyDescent="0.2"/>
    <row r="19" spans="1:2" ht="24" x14ac:dyDescent="0.55000000000000004">
      <c r="A19" s="70" t="s">
        <v>61</v>
      </c>
      <c r="B19" s="71"/>
    </row>
    <row r="20" spans="1:2" ht="24" x14ac:dyDescent="0.55000000000000004">
      <c r="A20" s="75" t="s">
        <v>60</v>
      </c>
      <c r="B20" s="76">
        <f>COUNTIF(E2:E2,"2กว่า 5 ปี")</f>
        <v>1</v>
      </c>
    </row>
    <row r="21" spans="1:2" ht="24" x14ac:dyDescent="0.55000000000000004">
      <c r="A21" s="75" t="s">
        <v>58</v>
      </c>
      <c r="B21" s="76">
        <f>COUNTIF(E2:E3,"5-10 ปี")</f>
        <v>0</v>
      </c>
    </row>
    <row r="22" spans="1:2" ht="24" x14ac:dyDescent="0.55000000000000004">
      <c r="A22" s="75" t="s">
        <v>26</v>
      </c>
      <c r="B22" s="76">
        <f>COUNTIF(E2:E4,"11 ปีขึ้นไป")</f>
        <v>0</v>
      </c>
    </row>
    <row r="23" spans="1:2" ht="24" x14ac:dyDescent="0.55000000000000004">
      <c r="A23" s="72" t="s">
        <v>3</v>
      </c>
      <c r="B23" s="72">
        <f>SUM(B19:B22)</f>
        <v>1</v>
      </c>
    </row>
    <row r="24" spans="1:2" ht="15.75" customHeight="1" x14ac:dyDescent="0.2"/>
    <row r="25" spans="1:2" ht="15.75" customHeight="1" x14ac:dyDescent="0.2"/>
    <row r="26" spans="1:2" ht="15.75" customHeight="1" x14ac:dyDescent="0.2"/>
    <row r="27" spans="1:2" ht="15.75" customHeight="1" x14ac:dyDescent="0.2"/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</sheetData>
  <autoFilter ref="D1:D139" xr:uid="{D7ED32AE-64BB-4DD1-A0A9-7428879C175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3</vt:i4>
      </vt:variant>
    </vt:vector>
  </HeadingPairs>
  <TitlesOfParts>
    <vt:vector size="16" baseType="lpstr">
      <vt:lpstr>ข้อมูล</vt:lpstr>
      <vt:lpstr>DATA</vt:lpstr>
      <vt:lpstr>บทสรุป</vt:lpstr>
      <vt:lpstr>ตาราง1-3</vt:lpstr>
      <vt:lpstr>ช่วงอายุ</vt:lpstr>
      <vt:lpstr>Sheet7</vt:lpstr>
      <vt:lpstr>Sheet3</vt:lpstr>
      <vt:lpstr>Sheet4</vt:lpstr>
      <vt:lpstr>Sheet5</vt:lpstr>
      <vt:lpstr>Sheet6</vt:lpstr>
      <vt:lpstr>Sheet8</vt:lpstr>
      <vt:lpstr>Sheet2</vt:lpstr>
      <vt:lpstr>.</vt:lpstr>
      <vt:lpstr>Chart3</vt:lpstr>
      <vt:lpstr>Chart2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2023-02-27T09:03:19Z</cp:lastPrinted>
  <dcterms:created xsi:type="dcterms:W3CDTF">2014-10-15T08:34:52Z</dcterms:created>
  <dcterms:modified xsi:type="dcterms:W3CDTF">2023-02-27T09:07:09Z</dcterms:modified>
</cp:coreProperties>
</file>